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showInkAnnotation="0" updateLinks="never" codeName="ThisWorkbook" defaultThemeVersion="124226"/>
  <mc:AlternateContent xmlns:mc="http://schemas.openxmlformats.org/markup-compatibility/2006">
    <mc:Choice Requires="x15">
      <x15ac:absPath xmlns:x15ac="http://schemas.microsoft.com/office/spreadsheetml/2010/11/ac" url="C:\Users\a0485108\Downloads\"/>
    </mc:Choice>
  </mc:AlternateContent>
  <xr:revisionPtr revIDLastSave="0" documentId="13_ncr:1_{F9C33B71-B1CD-4DA9-9267-D5266B5A4EED}" xr6:coauthVersionLast="36"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21350" yWindow="7110" windowWidth="12800" windowHeight="6900" firstSheet="2"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c r="I9" i="13"/>
  <c r="I8" i="13"/>
  <c r="D18" i="13" l="1"/>
  <c r="U20" i="14" s="1"/>
  <c r="R64" i="14"/>
  <c r="T64" i="14" s="1"/>
  <c r="D64" i="14"/>
  <c r="D70" i="14"/>
  <c r="R70" i="14" s="1"/>
  <c r="T70" i="14" s="1"/>
  <c r="D80" i="14"/>
  <c r="R80" i="14" s="1"/>
  <c r="D38" i="14"/>
  <c r="R38" i="14" s="1"/>
  <c r="S38" i="14" s="1"/>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s="1"/>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56" i="14"/>
  <c r="O142" i="14"/>
  <c r="O200" i="14"/>
  <c r="O176" i="14"/>
  <c r="O215" i="14"/>
  <c r="O338" i="14"/>
  <c r="O343" i="14"/>
  <c r="O129" i="14"/>
  <c r="O103" i="14"/>
  <c r="O295" i="14"/>
  <c r="O195" i="14"/>
  <c r="O138" i="14"/>
  <c r="O192" i="14"/>
  <c r="O169" i="14"/>
  <c r="O179" i="14"/>
  <c r="O243" i="14"/>
  <c r="O307" i="14"/>
  <c r="O250" i="14"/>
  <c r="O220" i="14"/>
  <c r="O155" i="14"/>
  <c r="O327" i="14"/>
  <c r="O256" i="14"/>
  <c r="O146" i="14"/>
  <c r="O199" i="14"/>
  <c r="O314" i="14"/>
  <c r="O239" i="14"/>
  <c r="O315" i="14"/>
  <c r="O111" i="14"/>
  <c r="U21"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28"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F25" i="11"/>
  <c r="J25" i="11" s="1"/>
  <c r="K25" i="11" s="1"/>
  <c r="G25" i="11"/>
  <c r="F24" i="11"/>
  <c r="J24" i="11" s="1"/>
  <c r="K24" i="11" s="1"/>
  <c r="G24" i="11"/>
  <c r="D26" i="11"/>
  <c r="G26" i="11" s="1"/>
  <c r="O288" i="14"/>
  <c r="O330" i="14"/>
  <c r="O211" i="14"/>
  <c r="O284" i="14"/>
  <c r="O348" i="14"/>
  <c r="O244" i="14"/>
  <c r="O114" i="14"/>
  <c r="O145" i="14"/>
  <c r="O304" i="14"/>
  <c r="O223" i="14"/>
  <c r="O329" i="14"/>
  <c r="O351" i="14"/>
  <c r="O335" i="14"/>
  <c r="O136" i="14"/>
  <c r="O290" i="14"/>
  <c r="O113" i="14"/>
  <c r="O276" i="14"/>
  <c r="O302" i="14"/>
  <c r="O117" i="14"/>
  <c r="O152" i="14"/>
  <c r="O325" i="14"/>
  <c r="O263" i="14"/>
  <c r="O115" i="14"/>
  <c r="O241" i="14"/>
  <c r="O135" i="14"/>
  <c r="O184" i="14"/>
  <c r="O289" i="14"/>
  <c r="O352" i="14"/>
  <c r="O255" i="14"/>
  <c r="O204" i="14"/>
  <c r="O345" i="14"/>
  <c r="O202" i="14"/>
  <c r="O234" i="14"/>
  <c r="O277" i="14"/>
  <c r="O269" i="14"/>
  <c r="O172" i="14"/>
  <c r="O274" i="14"/>
  <c r="O346" i="14"/>
  <c r="O160" i="14"/>
  <c r="O219" i="14"/>
  <c r="O110" i="14"/>
  <c r="O157" i="14"/>
  <c r="O228" i="14"/>
  <c r="O279" i="14"/>
  <c r="O221" i="14"/>
  <c r="O344" i="14"/>
  <c r="O132" i="14"/>
  <c r="O240" i="14"/>
  <c r="O206" i="14"/>
  <c r="O170" i="14"/>
  <c r="O187" i="14"/>
  <c r="O163" i="14"/>
  <c r="O224" i="14"/>
  <c r="O248" i="14"/>
  <c r="O287" i="14"/>
  <c r="O171" i="14"/>
  <c r="O181" i="14"/>
  <c r="O150" i="14"/>
  <c r="O137" i="14"/>
  <c r="O324" i="14"/>
  <c r="O153" i="14"/>
  <c r="O280" i="14"/>
  <c r="O309" i="14"/>
  <c r="O197" i="14"/>
  <c r="O168" i="14"/>
  <c r="O245" i="14"/>
  <c r="O296" i="14"/>
  <c r="O297" i="14"/>
  <c r="O198" i="14"/>
  <c r="O186" i="14"/>
  <c r="O313" i="14"/>
  <c r="O173" i="14"/>
  <c r="O246" i="14"/>
  <c r="O185" i="14"/>
  <c r="O203" i="14"/>
  <c r="O180" i="14"/>
  <c r="O341" i="14"/>
  <c r="O217" i="14"/>
  <c r="O312" i="14"/>
  <c r="O310" i="14"/>
  <c r="O112" i="14"/>
  <c r="O183" i="14"/>
  <c r="O122" i="14"/>
  <c r="O320" i="14"/>
  <c r="O189" i="14"/>
  <c r="O210" i="14"/>
  <c r="O108" i="14"/>
  <c r="O196" i="14"/>
  <c r="O209" i="14"/>
  <c r="O249" i="14"/>
  <c r="O139" i="14"/>
  <c r="O298" i="14"/>
  <c r="O326" i="14"/>
  <c r="O102" i="14"/>
  <c r="O339" i="14"/>
  <c r="O273" i="14"/>
  <c r="O127" i="14"/>
  <c r="O300" i="14"/>
  <c r="O299" i="14"/>
  <c r="O201" i="14"/>
  <c r="O154" i="14"/>
  <c r="O227" i="14"/>
  <c r="O347" i="14"/>
  <c r="O301" i="14"/>
  <c r="O334" i="14"/>
  <c r="O283" i="14"/>
  <c r="O229" i="14"/>
  <c r="O128" i="14"/>
  <c r="O350" i="14"/>
  <c r="O340" i="14"/>
  <c r="O285" i="14"/>
  <c r="O130" i="14"/>
  <c r="O165" i="14"/>
  <c r="O104" i="14"/>
  <c r="O212" i="14"/>
  <c r="O282" i="14"/>
  <c r="O214" i="14"/>
  <c r="O191" i="14"/>
  <c r="O319" i="14"/>
  <c r="O237" i="14"/>
  <c r="O131" i="14"/>
  <c r="O164" i="14"/>
  <c r="O162" i="14"/>
  <c r="O254" i="14"/>
  <c r="O193" i="14"/>
  <c r="O134" i="14"/>
  <c r="O216" i="14"/>
  <c r="O278" i="14"/>
  <c r="O233" i="14"/>
  <c r="O141" i="14"/>
  <c r="O119" i="14"/>
  <c r="O266" i="14"/>
  <c r="O303" i="14"/>
  <c r="O133" i="14"/>
  <c r="O262" i="14"/>
  <c r="O333" i="14"/>
  <c r="O318" i="14"/>
  <c r="O166" i="14"/>
  <c r="O151" i="14"/>
  <c r="O265" i="14"/>
  <c r="O286" i="14"/>
  <c r="O178" i="14"/>
  <c r="O323" i="14"/>
  <c r="O116" i="14"/>
  <c r="O242" i="14"/>
  <c r="O143" i="14"/>
  <c r="O342" i="14"/>
  <c r="O272" i="14"/>
  <c r="O291" i="14"/>
  <c r="O226" i="14"/>
  <c r="O236" i="14"/>
  <c r="O208" i="14"/>
  <c r="O161" i="14"/>
  <c r="O308" i="14"/>
  <c r="O148" i="14"/>
  <c r="O188" i="14"/>
  <c r="O149" i="14"/>
  <c r="O144" i="14"/>
  <c r="O267" i="14"/>
  <c r="O177" i="14"/>
  <c r="O205" i="14"/>
  <c r="O125" i="14"/>
  <c r="O311" i="14"/>
  <c r="O355" i="14"/>
  <c r="O264" i="14"/>
  <c r="O349" i="14"/>
  <c r="O259" i="14"/>
  <c r="O337" i="14"/>
  <c r="O207" i="14"/>
  <c r="O270" i="14"/>
  <c r="O238" i="14"/>
  <c r="O190" i="14"/>
  <c r="O218" i="14"/>
  <c r="O321" i="14"/>
  <c r="O175" i="14"/>
  <c r="O328" i="14"/>
  <c r="O121" i="14"/>
  <c r="O305" i="14"/>
  <c r="O222" i="14"/>
  <c r="O281" i="14"/>
  <c r="O120" i="14"/>
  <c r="O322" i="14"/>
  <c r="O331" i="14"/>
  <c r="O118" i="14"/>
  <c r="O252" i="14"/>
  <c r="O261" i="14"/>
  <c r="O257" i="14"/>
  <c r="O158" i="14"/>
  <c r="O306" i="14"/>
  <c r="O124" i="14"/>
  <c r="O230" i="14"/>
  <c r="O106" i="14"/>
  <c r="O101" i="14"/>
  <c r="O105" i="14"/>
  <c r="O182" i="14"/>
  <c r="O247" i="14"/>
  <c r="O235" i="14"/>
  <c r="O251" i="14"/>
  <c r="O292" i="14"/>
  <c r="O194" i="14"/>
  <c r="O167" i="14"/>
  <c r="O231" i="14"/>
  <c r="O258" i="14"/>
  <c r="O213" i="14"/>
  <c r="O123" i="14"/>
  <c r="O336" i="14"/>
  <c r="O294" i="14"/>
  <c r="O317" i="14"/>
  <c r="O316" i="14"/>
  <c r="O275" i="14"/>
  <c r="O126" i="14"/>
  <c r="O260" i="14"/>
  <c r="O140" i="14"/>
  <c r="O253" i="14"/>
  <c r="O159" i="14"/>
  <c r="O354" i="14"/>
  <c r="O225" i="14"/>
  <c r="O109" i="14"/>
  <c r="O293" i="14"/>
  <c r="O271" i="14"/>
  <c r="O107" i="14"/>
  <c r="O174" i="14"/>
  <c r="O353" i="14"/>
  <c r="O232" i="14"/>
  <c r="O332" i="14"/>
  <c r="O147" i="14"/>
  <c r="O268" i="14"/>
  <c r="U12" i="14" l="1"/>
  <c r="U27" i="14"/>
  <c r="U29" i="14"/>
  <c r="U26"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N43" i="14"/>
  <c r="F94" i="14"/>
  <c r="F60" i="14"/>
  <c r="J41" i="14"/>
  <c r="N55" i="14"/>
  <c r="P55" i="14" s="1"/>
  <c r="J75" i="14"/>
  <c r="L75" i="14" s="1"/>
  <c r="F83" i="14"/>
  <c r="G31" i="14"/>
  <c r="N36" i="14"/>
  <c r="J46" i="14"/>
  <c r="F89" i="14"/>
  <c r="G89" i="14" s="1"/>
  <c r="N68" i="14"/>
  <c r="J73" i="14"/>
  <c r="L73" i="14" s="1"/>
  <c r="F85" i="14"/>
  <c r="U85" i="14" s="1"/>
  <c r="N40" i="14"/>
  <c r="F101" i="14"/>
  <c r="F91" i="14"/>
  <c r="AA91" i="14" s="1"/>
  <c r="N72" i="14"/>
  <c r="N69" i="14"/>
  <c r="F47" i="14"/>
  <c r="F65" i="14"/>
  <c r="N46" i="14"/>
  <c r="O46" i="14" s="1"/>
  <c r="N70" i="14"/>
  <c r="N48" i="14"/>
  <c r="J87" i="14"/>
  <c r="N93" i="14"/>
  <c r="N63" i="14"/>
  <c r="P63" i="14" s="1"/>
  <c r="J39" i="14"/>
  <c r="F71" i="14"/>
  <c r="N76" i="14"/>
  <c r="N35" i="14"/>
  <c r="N37" i="14"/>
  <c r="J92" i="14"/>
  <c r="F52" i="14"/>
  <c r="J86" i="14"/>
  <c r="F57" i="14"/>
  <c r="H626" i="14"/>
  <c r="I626" i="14" s="1"/>
  <c r="J70" i="14"/>
  <c r="K70" i="14" s="1"/>
  <c r="J50" i="14"/>
  <c r="J78" i="14"/>
  <c r="J85" i="14"/>
  <c r="F86" i="14"/>
  <c r="J84" i="14"/>
  <c r="F38" i="14"/>
  <c r="N81" i="14"/>
  <c r="P81" i="14" s="1"/>
  <c r="N77" i="14"/>
  <c r="O77" i="14" s="1"/>
  <c r="N52" i="14"/>
  <c r="N47" i="14"/>
  <c r="N54" i="14"/>
  <c r="J54" i="14"/>
  <c r="J82" i="14"/>
  <c r="F37" i="14"/>
  <c r="J61" i="14"/>
  <c r="K61" i="14" s="1"/>
  <c r="F46" i="14"/>
  <c r="U46" i="14" s="1"/>
  <c r="J79" i="14"/>
  <c r="F49" i="14"/>
  <c r="J80" i="14"/>
  <c r="F78" i="14"/>
  <c r="N71" i="14"/>
  <c r="N62" i="14"/>
  <c r="N57" i="14"/>
  <c r="N64" i="14"/>
  <c r="P64" i="14" s="1"/>
  <c r="N59" i="14"/>
  <c r="F56" i="14"/>
  <c r="J56" i="14"/>
  <c r="J63" i="14"/>
  <c r="F53" i="14"/>
  <c r="F55" i="14"/>
  <c r="J81" i="14"/>
  <c r="K81" i="14" s="1"/>
  <c r="F36" i="14"/>
  <c r="U36" i="14" s="1"/>
  <c r="F102" i="14"/>
  <c r="N87" i="14"/>
  <c r="N78" i="14"/>
  <c r="N42" i="14"/>
  <c r="N80" i="14"/>
  <c r="N75" i="14"/>
  <c r="J44" i="14"/>
  <c r="L44" i="14" s="1"/>
  <c r="F41" i="14"/>
  <c r="G41" i="14" s="1"/>
  <c r="F44" i="14"/>
  <c r="F70" i="14"/>
  <c r="F35" i="14"/>
  <c r="H35" i="14" s="1"/>
  <c r="F62" i="14"/>
  <c r="J67" i="14"/>
  <c r="F627" i="14"/>
  <c r="J37" i="14"/>
  <c r="K37" i="14" s="1"/>
  <c r="N49" i="14"/>
  <c r="P49" i="14" s="1"/>
  <c r="N56" i="14"/>
  <c r="N83" i="14"/>
  <c r="N74" i="14"/>
  <c r="N53" i="14"/>
  <c r="J62" i="14"/>
  <c r="L62" i="14" s="1"/>
  <c r="F50" i="14"/>
  <c r="X50" i="14" s="1"/>
  <c r="J38" i="14"/>
  <c r="J65" i="14"/>
  <c r="K65" i="14" s="1"/>
  <c r="N66" i="14"/>
  <c r="O66" i="14" s="1"/>
  <c r="J57" i="14"/>
  <c r="G102" i="14"/>
  <c r="F72" i="14"/>
  <c r="F59" i="14"/>
  <c r="F61" i="14"/>
  <c r="J68" i="14"/>
  <c r="L68" i="14" s="1"/>
  <c r="N84" i="14"/>
  <c r="P84" i="14" s="1"/>
  <c r="F69" i="14"/>
  <c r="F80" i="14"/>
  <c r="J71" i="14"/>
  <c r="N88" i="14"/>
  <c r="J52" i="14"/>
  <c r="F68" i="14"/>
  <c r="J89" i="14"/>
  <c r="J66" i="14"/>
  <c r="K66" i="14" s="1"/>
  <c r="J64" i="14"/>
  <c r="K64" i="14" s="1"/>
  <c r="J40" i="14"/>
  <c r="P92" i="14"/>
  <c r="O92" i="14"/>
  <c r="J69" i="14"/>
  <c r="J93" i="14"/>
  <c r="J74" i="14"/>
  <c r="J76" i="14"/>
  <c r="L76" i="14" s="1"/>
  <c r="F42" i="14"/>
  <c r="AA42" i="14" s="1"/>
  <c r="N44" i="14"/>
  <c r="N82" i="14"/>
  <c r="N45" i="14"/>
  <c r="N51" i="14"/>
  <c r="N73" i="14"/>
  <c r="N79" i="14"/>
  <c r="P79" i="14" s="1"/>
  <c r="N85" i="14"/>
  <c r="P85" i="14" s="1"/>
  <c r="N94" i="14"/>
  <c r="AA94" i="14" s="1"/>
  <c r="F54" i="14"/>
  <c r="F45" i="14"/>
  <c r="F74" i="14"/>
  <c r="J36" i="14"/>
  <c r="L36" i="14" s="1"/>
  <c r="J72" i="14"/>
  <c r="J53" i="14"/>
  <c r="L53" i="14" s="1"/>
  <c r="J60" i="14"/>
  <c r="L60" i="14" s="1"/>
  <c r="F73" i="14"/>
  <c r="F75" i="14"/>
  <c r="F82" i="14"/>
  <c r="J49" i="14"/>
  <c r="L49" i="14" s="1"/>
  <c r="F64" i="14"/>
  <c r="J95" i="14"/>
  <c r="F84" i="14"/>
  <c r="H84" i="14" s="1"/>
  <c r="F77" i="14"/>
  <c r="J91" i="14"/>
  <c r="F40" i="14"/>
  <c r="G40" i="14" s="1"/>
  <c r="F95" i="14"/>
  <c r="N60" i="14"/>
  <c r="N39" i="14"/>
  <c r="N61" i="14"/>
  <c r="N67" i="14"/>
  <c r="N89" i="14"/>
  <c r="P89" i="14" s="1"/>
  <c r="N95" i="14"/>
  <c r="P95" i="14" s="1"/>
  <c r="N38" i="14"/>
  <c r="J51" i="14"/>
  <c r="K51" i="14" s="1"/>
  <c r="J77" i="14"/>
  <c r="K77" i="14" s="1"/>
  <c r="F58" i="14"/>
  <c r="F43" i="14"/>
  <c r="J35" i="14"/>
  <c r="J55" i="14"/>
  <c r="K55" i="14" s="1"/>
  <c r="F63" i="14"/>
  <c r="X63" i="14" s="1"/>
  <c r="F66" i="14"/>
  <c r="AA66" i="14" s="1"/>
  <c r="J59" i="14"/>
  <c r="L59" i="14" s="1"/>
  <c r="F90" i="14"/>
  <c r="H90" i="14" s="1"/>
  <c r="F76" i="14"/>
  <c r="G76" i="14" s="1"/>
  <c r="J45" i="14"/>
  <c r="K45" i="14" s="1"/>
  <c r="J83" i="14"/>
  <c r="X83" i="14" s="1"/>
  <c r="F88" i="14"/>
  <c r="G88" i="14" s="1"/>
  <c r="F79" i="14"/>
  <c r="X79" i="14" s="1"/>
  <c r="F48" i="14"/>
  <c r="J90" i="14"/>
  <c r="F93" i="14"/>
  <c r="J42" i="14"/>
  <c r="F81" i="14"/>
  <c r="F92" i="14"/>
  <c r="N86" i="14"/>
  <c r="AA86" i="14" s="1"/>
  <c r="H101" i="14"/>
  <c r="I101" i="14" s="1"/>
  <c r="F87" i="14"/>
  <c r="F67" i="14"/>
  <c r="J94" i="14"/>
  <c r="J48" i="14"/>
  <c r="J58" i="14"/>
  <c r="J43" i="14"/>
  <c r="J47" i="14"/>
  <c r="X47" i="14" s="1"/>
  <c r="K62" i="14"/>
  <c r="L54" i="14"/>
  <c r="K54" i="14"/>
  <c r="L78" i="14"/>
  <c r="K78" i="14"/>
  <c r="H89" i="14"/>
  <c r="U89" i="14"/>
  <c r="P66" i="14"/>
  <c r="AA72" i="14"/>
  <c r="P72" i="14"/>
  <c r="O72" i="14"/>
  <c r="P35" i="14"/>
  <c r="O35" i="14"/>
  <c r="O63" i="14"/>
  <c r="P69" i="14"/>
  <c r="O69" i="14"/>
  <c r="P91" i="14"/>
  <c r="O91" i="14"/>
  <c r="U50"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AA44" i="14"/>
  <c r="P44" i="14"/>
  <c r="O44" i="14"/>
  <c r="AA82" i="14"/>
  <c r="P82" i="14"/>
  <c r="O82" i="14"/>
  <c r="P45" i="14"/>
  <c r="O45" i="14"/>
  <c r="AA45" i="14"/>
  <c r="P51" i="14"/>
  <c r="O51" i="14"/>
  <c r="AA51" i="14"/>
  <c r="P73" i="14"/>
  <c r="O73" i="14"/>
  <c r="O94" i="14"/>
  <c r="X39" i="14"/>
  <c r="H39" i="14"/>
  <c r="G39" i="14"/>
  <c r="U39" i="14"/>
  <c r="L52" i="14"/>
  <c r="K52" i="14"/>
  <c r="N628" i="14"/>
  <c r="A629" i="14"/>
  <c r="X72" i="14"/>
  <c r="H72" i="14"/>
  <c r="G72" i="14"/>
  <c r="U72" i="14"/>
  <c r="L69" i="14"/>
  <c r="K6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X95" i="14"/>
  <c r="H95" i="14"/>
  <c r="G95" i="14"/>
  <c r="U95" i="14"/>
  <c r="H102" i="14"/>
  <c r="I102" i="14" s="1"/>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AA48" i="14"/>
  <c r="O48" i="14"/>
  <c r="P48" i="14"/>
  <c r="AA54" i="14"/>
  <c r="P54" i="14"/>
  <c r="O54" i="14"/>
  <c r="L39" i="14"/>
  <c r="K39" i="14"/>
  <c r="X94" i="14"/>
  <c r="H94" i="14"/>
  <c r="G94" i="14"/>
  <c r="U94" i="14"/>
  <c r="X58" i="14"/>
  <c r="H58" i="14"/>
  <c r="G58" i="14"/>
  <c r="U58" i="14"/>
  <c r="G54" i="14"/>
  <c r="U54" i="14"/>
  <c r="X54" i="14"/>
  <c r="H54" i="14"/>
  <c r="X45" i="14"/>
  <c r="H45" i="14"/>
  <c r="G45" i="14"/>
  <c r="U45" i="14"/>
  <c r="H70" i="14"/>
  <c r="G70" i="14"/>
  <c r="U70" i="14"/>
  <c r="L58" i="14"/>
  <c r="K58"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93" i="14"/>
  <c r="O93" i="14"/>
  <c r="AA93" i="14"/>
  <c r="P36" i="14"/>
  <c r="O36" i="14"/>
  <c r="AA58" i="14"/>
  <c r="P58" i="14"/>
  <c r="O58" i="14"/>
  <c r="AA70" i="14"/>
  <c r="P70" i="14"/>
  <c r="O70" i="14"/>
  <c r="H43" i="14"/>
  <c r="G43" i="14"/>
  <c r="U43"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I627" i="14" s="1"/>
  <c r="X78" i="14"/>
  <c r="H78" i="14"/>
  <c r="G78" i="14"/>
  <c r="U78" i="14"/>
  <c r="U38" i="14"/>
  <c r="H38" i="14"/>
  <c r="G38" i="14"/>
  <c r="P65" i="14"/>
  <c r="O65" i="14"/>
  <c r="P87" i="14"/>
  <c r="O87" i="14"/>
  <c r="AA87" i="14"/>
  <c r="AA52" i="14"/>
  <c r="O52" i="14"/>
  <c r="P52" i="14"/>
  <c r="AA74" i="14"/>
  <c r="P74" i="14"/>
  <c r="O74" i="14"/>
  <c r="AA80" i="14"/>
  <c r="P80" i="14"/>
  <c r="O80" i="14"/>
  <c r="P43" i="14"/>
  <c r="O43" i="14"/>
  <c r="AA43" i="14"/>
  <c r="L92" i="14"/>
  <c r="K92" i="14"/>
  <c r="L72" i="14"/>
  <c r="K72" i="14"/>
  <c r="H47" i="14"/>
  <c r="G47" i="14"/>
  <c r="U47" i="14"/>
  <c r="G44" i="14"/>
  <c r="H44" i="14"/>
  <c r="U44" i="14"/>
  <c r="H83" i="14"/>
  <c r="G83" i="14"/>
  <c r="U83" i="14"/>
  <c r="H68" i="14"/>
  <c r="G68" i="14"/>
  <c r="U68" i="14"/>
  <c r="G60" i="14"/>
  <c r="H60" i="14"/>
  <c r="U60" i="14"/>
  <c r="L40" i="14"/>
  <c r="K40" i="14"/>
  <c r="X86"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L56" i="14"/>
  <c r="K56" i="14"/>
  <c r="H91" i="14"/>
  <c r="G91" i="14"/>
  <c r="U91" i="14"/>
  <c r="D629" i="14"/>
  <c r="C630" i="14"/>
  <c r="AA40" i="14"/>
  <c r="O40" i="14"/>
  <c r="P40" i="14"/>
  <c r="AA62" i="14"/>
  <c r="P62" i="14"/>
  <c r="O62" i="14"/>
  <c r="AA68" i="14"/>
  <c r="P68" i="14"/>
  <c r="O68" i="14"/>
  <c r="P37" i="14"/>
  <c r="O37" i="14"/>
  <c r="AA37" i="14"/>
  <c r="P59" i="14"/>
  <c r="O59" i="14"/>
  <c r="AA59" i="14"/>
  <c r="L86" i="14"/>
  <c r="K86" i="14"/>
  <c r="K57" i="14"/>
  <c r="L57" i="14"/>
  <c r="X57" i="14"/>
  <c r="H57" i="14"/>
  <c r="G57" i="14"/>
  <c r="U57" i="14"/>
  <c r="H61" i="14"/>
  <c r="G61" i="14"/>
  <c r="U61"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AA56" i="14"/>
  <c r="O56" i="14"/>
  <c r="P56" i="14"/>
  <c r="AA78" i="14"/>
  <c r="P78" i="14"/>
  <c r="O78" i="14"/>
  <c r="P41" i="14"/>
  <c r="O41" i="14"/>
  <c r="AA41" i="14"/>
  <c r="P47" i="14"/>
  <c r="O47" i="14"/>
  <c r="AA47" i="14"/>
  <c r="P53" i="14"/>
  <c r="O53" i="14"/>
  <c r="AA53" i="14"/>
  <c r="P75" i="14"/>
  <c r="O75" i="14"/>
  <c r="AA75" i="14"/>
  <c r="G56" i="14"/>
  <c r="X56" i="14"/>
  <c r="H56" i="14"/>
  <c r="U56" i="14"/>
  <c r="G52" i="14"/>
  <c r="X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G50" i="14" l="1"/>
  <c r="X82" i="14"/>
  <c r="Z82" i="14" s="1"/>
  <c r="AA69" i="14"/>
  <c r="H50" i="14"/>
  <c r="AA35" i="14"/>
  <c r="U35" i="14"/>
  <c r="X92" i="14"/>
  <c r="Z92" i="14" s="1"/>
  <c r="X35" i="14"/>
  <c r="Z35" i="14" s="1"/>
  <c r="G35" i="14"/>
  <c r="L51" i="14"/>
  <c r="X91" i="14"/>
  <c r="Z91" i="14" s="1"/>
  <c r="AA73" i="14"/>
  <c r="AB73" i="14" s="1"/>
  <c r="K59" i="14"/>
  <c r="J27" i="11"/>
  <c r="K27" i="11" s="1"/>
  <c r="H27" i="11"/>
  <c r="I27" i="11" s="1"/>
  <c r="X40" i="14"/>
  <c r="Z40" i="14" s="1"/>
  <c r="X43" i="14"/>
  <c r="Y43" i="14" s="1"/>
  <c r="X89" i="14"/>
  <c r="Z89" i="14" s="1"/>
  <c r="X38" i="14"/>
  <c r="Z38" i="14" s="1"/>
  <c r="AA57" i="14"/>
  <c r="AC57" i="14" s="1"/>
  <c r="X77" i="14"/>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Z50" i="14"/>
  <c r="Y50" i="14"/>
  <c r="W73" i="14"/>
  <c r="V73" i="14"/>
  <c r="AC41" i="14"/>
  <c r="AB41" i="14"/>
  <c r="AB56" i="14"/>
  <c r="AC56" i="14"/>
  <c r="W61" i="14"/>
  <c r="V61" i="14"/>
  <c r="AC59" i="14"/>
  <c r="AB59" i="14"/>
  <c r="E629" i="14"/>
  <c r="G629" i="14" s="1"/>
  <c r="F629" i="14"/>
  <c r="Y47" i="14"/>
  <c r="Z47" i="14"/>
  <c r="AB52" i="14"/>
  <c r="AC52" i="14"/>
  <c r="AB58" i="14"/>
  <c r="AC58" i="14"/>
  <c r="W94" i="14"/>
  <c r="V94" i="14"/>
  <c r="AB54" i="14"/>
  <c r="AC54" i="14"/>
  <c r="Z72" i="14"/>
  <c r="Y72" i="14"/>
  <c r="Z39" i="14"/>
  <c r="Y39" i="14"/>
  <c r="V41"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Z59" i="14"/>
  <c r="Y45" i="14"/>
  <c r="Z45" i="14"/>
  <c r="AC61" i="14"/>
  <c r="AB61" i="14"/>
  <c r="AB60" i="14"/>
  <c r="AC60" i="14"/>
  <c r="N629" i="14"/>
  <c r="A630" i="14"/>
  <c r="W50" i="14"/>
  <c r="V50" i="14"/>
  <c r="AB72" i="14"/>
  <c r="AC72" i="14"/>
  <c r="W74" i="14"/>
  <c r="V74" i="14"/>
  <c r="AC53" i="14"/>
  <c r="AB53" i="14"/>
  <c r="Z83" i="14"/>
  <c r="Y83" i="14"/>
  <c r="AB80" i="14"/>
  <c r="AC80" i="14"/>
  <c r="W78" i="14"/>
  <c r="V78" i="14"/>
  <c r="W55" i="14"/>
  <c r="V55" i="14"/>
  <c r="AB70"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50" i="14"/>
  <c r="AC37" i="14"/>
  <c r="AB37" i="14"/>
  <c r="AB68" i="14"/>
  <c r="AC68" i="14"/>
  <c r="W51" i="14"/>
  <c r="V51" i="14"/>
  <c r="W68" i="14"/>
  <c r="V68" i="14"/>
  <c r="W44" i="14"/>
  <c r="V44" i="14"/>
  <c r="AB46" i="14"/>
  <c r="W62" i="14"/>
  <c r="V62" i="14"/>
  <c r="Z54" i="14"/>
  <c r="Y54" i="14"/>
  <c r="Z94" i="14"/>
  <c r="Y94" i="14"/>
  <c r="AB48" i="14"/>
  <c r="AC48" i="14"/>
  <c r="W53" i="14"/>
  <c r="V53" i="14"/>
  <c r="E104" i="14"/>
  <c r="H104" i="14" s="1"/>
  <c r="AC45" i="14"/>
  <c r="AB45" i="14"/>
  <c r="AB44" i="14"/>
  <c r="AC44" i="14"/>
  <c r="Z63" i="14"/>
  <c r="Y63" i="14"/>
  <c r="AC69" i="14"/>
  <c r="AB69" i="14"/>
  <c r="W75" i="14"/>
  <c r="V75" i="14"/>
  <c r="AC88" i="14"/>
  <c r="Z86" i="14"/>
  <c r="Y86" i="14"/>
  <c r="AC87" i="14"/>
  <c r="AB87" i="14"/>
  <c r="AC93" i="14"/>
  <c r="AB93" i="14"/>
  <c r="W49" i="14"/>
  <c r="V49" i="14"/>
  <c r="W70" i="14"/>
  <c r="V70" i="14"/>
  <c r="W54" i="14"/>
  <c r="V54" i="14"/>
  <c r="W58" i="14"/>
  <c r="V58" i="14"/>
  <c r="AC39" i="14"/>
  <c r="AB39" i="14"/>
  <c r="K102" i="14"/>
  <c r="D105" i="14"/>
  <c r="C106" i="14"/>
  <c r="AC35" i="14"/>
  <c r="AB35" i="14"/>
  <c r="AB66" i="14"/>
  <c r="AC66" i="14"/>
  <c r="Y74" i="14"/>
  <c r="Z56" i="14"/>
  <c r="Y56" i="14"/>
  <c r="AC47" i="14"/>
  <c r="AB47" i="14"/>
  <c r="AB78" i="14"/>
  <c r="AC78" i="14"/>
  <c r="W47" i="14"/>
  <c r="V47" i="14"/>
  <c r="AC43" i="14"/>
  <c r="AB43" i="14"/>
  <c r="AB74" i="14"/>
  <c r="AC74" i="14"/>
  <c r="Z78" i="14"/>
  <c r="Y78" i="14"/>
  <c r="Z55" i="14"/>
  <c r="Y55" i="14"/>
  <c r="W85" i="14"/>
  <c r="V85" i="14"/>
  <c r="Z77" i="14"/>
  <c r="Y77" i="14"/>
  <c r="W72" i="14"/>
  <c r="V72" i="14"/>
  <c r="W39" i="14"/>
  <c r="V39" i="14"/>
  <c r="AC73" i="14"/>
  <c r="W57" i="14"/>
  <c r="V57" i="14"/>
  <c r="AB62" i="14"/>
  <c r="AC62" i="14"/>
  <c r="Z51" i="14"/>
  <c r="Y51" i="14"/>
  <c r="Z62" i="14"/>
  <c r="Y62" i="14"/>
  <c r="W59" i="14"/>
  <c r="V59" i="14"/>
  <c r="W43" i="14"/>
  <c r="V43" i="14"/>
  <c r="W45" i="14"/>
  <c r="V45" i="14"/>
  <c r="AB42" i="14"/>
  <c r="AC42" i="14"/>
  <c r="AB67" i="14"/>
  <c r="Z79" i="14"/>
  <c r="Y79" i="14"/>
  <c r="AB94" i="14"/>
  <c r="AC94" i="14"/>
  <c r="D29" i="11"/>
  <c r="G29" i="11" s="1"/>
  <c r="E28" i="11"/>
  <c r="F28" i="11" s="1"/>
  <c r="Y88" i="14" l="1"/>
  <c r="Y84" i="14"/>
  <c r="Z43" i="14"/>
  <c r="AB85" i="14"/>
  <c r="Y35" i="14"/>
  <c r="Y91"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s="1"/>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115" i="14" l="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N643" i="14"/>
  <c r="A644" i="14"/>
  <c r="D119" i="14"/>
  <c r="C120" i="14"/>
  <c r="D43" i="11"/>
  <c r="G43" i="11" s="1"/>
  <c r="E42" i="11"/>
  <c r="F42" i="11" s="1"/>
  <c r="H118" i="14" l="1"/>
  <c r="J42" i="1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G651" i="14" l="1"/>
  <c r="H126" i="14"/>
  <c r="J50" i="11"/>
  <c r="K50" i="11" s="1"/>
  <c r="H50" i="11"/>
  <c r="I50" i="11" s="1"/>
  <c r="I125" i="14"/>
  <c r="K125" i="14" s="1"/>
  <c r="IV386" i="14" s="1"/>
  <c r="G126" i="14"/>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I126" i="14"/>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K364" i="2"/>
  <c r="M324" i="2"/>
  <c r="L324" i="2"/>
  <c r="K324" i="2"/>
  <c r="K363" i="2"/>
  <c r="L363" i="2" s="1"/>
  <c r="K285" i="2"/>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N324" i="2" l="1"/>
  <c r="O324" i="2" s="1"/>
  <c r="L364" i="2"/>
  <c r="M364" i="2" s="1"/>
  <c r="L286" i="2"/>
  <c r="L285" i="2"/>
  <c r="N285" i="2" s="1"/>
  <c r="N325" i="2"/>
  <c r="P325" i="2" s="1"/>
  <c r="J54" i="11"/>
  <c r="K54" i="11" s="1"/>
  <c r="H54" i="11"/>
  <c r="I54" i="11" s="1"/>
  <c r="N364" i="2"/>
  <c r="M285" i="2"/>
  <c r="M363" i="2"/>
  <c r="N363"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O325" i="2" l="1"/>
  <c r="N286" i="2"/>
  <c r="M286" i="2"/>
  <c r="M326" i="2"/>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E288" i="2"/>
  <c r="F288" i="2" s="1"/>
  <c r="C16" i="4"/>
  <c r="C7" i="4"/>
  <c r="B279" i="2"/>
  <c r="B278" i="2"/>
  <c r="B277" i="2"/>
  <c r="M287" i="2" l="1"/>
  <c r="N326" i="2"/>
  <c r="O326" i="2" s="1"/>
  <c r="J56" i="11"/>
  <c r="K56" i="11" s="1"/>
  <c r="H56" i="11"/>
  <c r="I56" i="11" s="1"/>
  <c r="M327" i="2"/>
  <c r="K288" i="2"/>
  <c r="L327" i="2"/>
  <c r="K366" i="2"/>
  <c r="K327" i="2"/>
  <c r="P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N327" i="2" l="1"/>
  <c r="P327" i="2" s="1"/>
  <c r="L366" i="2"/>
  <c r="N366" i="2" s="1"/>
  <c r="L288"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N328" i="2" l="1"/>
  <c r="O328" i="2" s="1"/>
  <c r="L367" i="2"/>
  <c r="L289" i="2"/>
  <c r="M366" i="2"/>
  <c r="O327" i="2"/>
  <c r="N288" i="2"/>
  <c r="M288" i="2"/>
  <c r="M329" i="2"/>
  <c r="K329" i="2"/>
  <c r="N329" i="2" s="1"/>
  <c r="L329" i="2"/>
  <c r="K290" i="2"/>
  <c r="L290" i="2" s="1"/>
  <c r="N290" i="2" s="1"/>
  <c r="K368" i="2"/>
  <c r="L368" i="2" s="1"/>
  <c r="J58" i="11"/>
  <c r="K58" i="11" s="1"/>
  <c r="H58" i="11"/>
  <c r="I58" i="11" s="1"/>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P328" i="2" l="1"/>
  <c r="N289" i="2"/>
  <c r="M289" i="2"/>
  <c r="I659" i="14"/>
  <c r="J59" i="11"/>
  <c r="K59" i="11" s="1"/>
  <c r="H59" i="11"/>
  <c r="I59" i="11" s="1"/>
  <c r="N368" i="2"/>
  <c r="M368" i="2"/>
  <c r="O329" i="2"/>
  <c r="P329" i="2"/>
  <c r="M330" i="2"/>
  <c r="K369" i="2"/>
  <c r="L369" i="2" s="1"/>
  <c r="K291" i="2"/>
  <c r="L291" i="2" s="1"/>
  <c r="N291" i="2" s="1"/>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N330" i="2" l="1"/>
  <c r="O330" i="2" s="1"/>
  <c r="M331" i="2"/>
  <c r="L331" i="2"/>
  <c r="K331" i="2"/>
  <c r="N331" i="2" s="1"/>
  <c r="K370" i="2"/>
  <c r="L370" i="2" s="1"/>
  <c r="K292" i="2"/>
  <c r="L292" i="2" s="1"/>
  <c r="N292" i="2" s="1"/>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P330" i="2"/>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O332" i="2" s="1"/>
  <c r="L371" i="2"/>
  <c r="M333" i="2"/>
  <c r="K372" i="2"/>
  <c r="K333" i="2"/>
  <c r="K294" i="2"/>
  <c r="L333"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P332" i="2" l="1"/>
  <c r="L294" i="2"/>
  <c r="N333" i="2"/>
  <c r="P333" i="2" s="1"/>
  <c r="L372" i="2"/>
  <c r="M372" i="2" s="1"/>
  <c r="N293" i="2"/>
  <c r="M293" i="2"/>
  <c r="J63" i="11"/>
  <c r="K63" i="11" s="1"/>
  <c r="H63" i="11"/>
  <c r="I63" i="11" s="1"/>
  <c r="M334" i="2"/>
  <c r="K373" i="2"/>
  <c r="L373" i="2" s="1"/>
  <c r="K295" i="2"/>
  <c r="L295" i="2" s="1"/>
  <c r="L334" i="2"/>
  <c r="K334" i="2"/>
  <c r="N334" i="2" s="1"/>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372" i="2" l="1"/>
  <c r="O333" i="2"/>
  <c r="N294" i="2"/>
  <c r="M294"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K297" i="2"/>
  <c r="L336" i="2"/>
  <c r="K336" i="2"/>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E298" i="2"/>
  <c r="F298" i="2" s="1"/>
  <c r="C27" i="1"/>
  <c r="N336" i="2" l="1"/>
  <c r="P336" i="2" s="1"/>
  <c r="L297" i="2"/>
  <c r="N297" i="2" s="1"/>
  <c r="L375" i="2"/>
  <c r="N375" i="2" s="1"/>
  <c r="I141" i="14"/>
  <c r="K141" i="14" s="1"/>
  <c r="JB402" i="14" s="1"/>
  <c r="O335" i="2"/>
  <c r="P33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HU402" i="14"/>
  <c r="HE402" i="14"/>
  <c r="GW402" i="14"/>
  <c r="U402" i="14"/>
  <c r="M402" i="14"/>
  <c r="IZ402" i="14"/>
  <c r="BX402" i="14"/>
  <c r="BP402" i="14"/>
  <c r="AZ402" i="14"/>
  <c r="EA402" i="14"/>
  <c r="DK402" i="14"/>
  <c r="CU402" i="14"/>
  <c r="FV402" i="14"/>
  <c r="FF402" i="14"/>
  <c r="EP402" i="14"/>
  <c r="HQ402" i="14"/>
  <c r="HA402" i="14"/>
  <c r="GS402" i="14"/>
  <c r="AW402" i="14"/>
  <c r="AG402" i="14"/>
  <c r="Q402" i="14"/>
  <c r="DX402" i="14"/>
  <c r="DP402" i="14"/>
  <c r="DH402" i="14"/>
  <c r="GY402" i="14"/>
  <c r="GQ402" i="14"/>
  <c r="GI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P402" i="14" l="1"/>
  <c r="IX402" i="14"/>
  <c r="DO402" i="14"/>
  <c r="AF402" i="14"/>
  <c r="GR402" i="14"/>
  <c r="DQ402" i="14"/>
  <c r="BN402" i="14"/>
  <c r="K402" i="14"/>
  <c r="HC402" i="14"/>
  <c r="FH402" i="14"/>
  <c r="DM402" i="14"/>
  <c r="BR402" i="14"/>
  <c r="IE402" i="14"/>
  <c r="DG402" i="14"/>
  <c r="AX402" i="14"/>
  <c r="DW402" i="14"/>
  <c r="AV402" i="14"/>
  <c r="GZ402" i="14"/>
  <c r="DY402" i="14"/>
  <c r="BV402" i="14"/>
  <c r="S402" i="14"/>
  <c r="HS402" i="14"/>
  <c r="FX402" i="14"/>
  <c r="EC402" i="14"/>
  <c r="BZ402" i="14"/>
  <c r="BK402" i="14"/>
  <c r="GJ402" i="14"/>
  <c r="ER402" i="14"/>
  <c r="EM402" i="14"/>
  <c r="BL402" i="14"/>
  <c r="IF402" i="14"/>
  <c r="EO402" i="14"/>
  <c r="CT402" i="14"/>
  <c r="AY402" i="14"/>
  <c r="IY402" i="14"/>
  <c r="GV402" i="14"/>
  <c r="ES402" i="14"/>
  <c r="DN402" i="14"/>
  <c r="EN402" i="14"/>
  <c r="IW402" i="14"/>
  <c r="GT402" i="14"/>
  <c r="EQ402" i="14"/>
  <c r="CV402" i="14"/>
  <c r="BA402" i="14"/>
  <c r="JA402" i="14"/>
  <c r="BM402" i="14"/>
  <c r="DI402" i="14"/>
  <c r="GU402" i="14"/>
  <c r="CW402" i="14"/>
  <c r="BB402" i="14"/>
  <c r="O336" i="2"/>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N309" i="2" s="1"/>
  <c r="K387" i="2"/>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N348" i="2" l="1"/>
  <c r="O348" i="2" s="1"/>
  <c r="L387" i="2"/>
  <c r="M349" i="2"/>
  <c r="K310" i="2"/>
  <c r="L310" i="2" s="1"/>
  <c r="K388" i="2"/>
  <c r="L388" i="2" s="1"/>
  <c r="L349" i="2"/>
  <c r="K349" i="2"/>
  <c r="N349" i="2" s="1"/>
  <c r="J78" i="11"/>
  <c r="K78" i="11" s="1"/>
  <c r="H78" i="11"/>
  <c r="I78" i="11" s="1"/>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P348" i="2" l="1"/>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K70" i="2"/>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M354" i="2"/>
  <c r="L354" i="2"/>
  <c r="K354" i="2"/>
  <c r="K393" i="2"/>
  <c r="L393" i="2" s="1"/>
  <c r="K315" i="2"/>
  <c r="L315" i="2" s="1"/>
  <c r="N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N358" i="2"/>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21" i="2" l="1"/>
  <c r="N321" i="2" s="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Q438" i="14"/>
  <c r="EH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B188" i="2"/>
  <c r="B187" i="2"/>
  <c r="B186" i="2"/>
  <c r="B185" i="2"/>
  <c r="B184" i="2"/>
  <c r="B183" i="2"/>
  <c r="B182" i="2"/>
  <c r="C99" i="1" l="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I221" i="14" s="1"/>
  <c r="K221" i="14" s="1"/>
  <c r="IP482" i="14" s="1"/>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F229" i="14" s="1"/>
  <c r="G229" i="14"/>
  <c r="H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<sst xmlns="http://schemas.openxmlformats.org/spreadsheetml/2006/main" count="1354" uniqueCount="902">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</sst>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2.9006195127927019</c:v>
                </c:pt>
                <c:pt idx="1">
                  <c:v>2.8465562927292569</c:v>
                </c:pt>
                <c:pt idx="2">
                  <c:v>2.7579201279307513</c:v>
                </c:pt>
                <c:pt idx="3">
                  <c:v>2.6367922108965218</c:v>
                </c:pt>
                <c:pt idx="4">
                  <c:v>2.485861366614047</c:v>
                </c:pt>
                <c:pt idx="5">
                  <c:v>2.3082412237196821</c:v>
                </c:pt>
                <c:pt idx="6">
                  <c:v>2.1072831337525533</c:v>
                </c:pt>
                <c:pt idx="7">
                  <c:v>1.8864046013034053</c:v>
                </c:pt>
                <c:pt idx="8">
                  <c:v>1.6489464693427993</c:v>
                </c:pt>
                <c:pt idx="9">
                  <c:v>1.3980650711870546</c:v>
                </c:pt>
                <c:pt idx="10">
                  <c:v>-1.3579832313520397</c:v>
                </c:pt>
                <c:pt idx="11">
                  <c:v>-3.8697174570265247</c:v>
                </c:pt>
                <c:pt idx="12">
                  <c:v>-5.9510297178660574</c:v>
                </c:pt>
                <c:pt idx="13">
                  <c:v>-7.681524179000724</c:v>
                </c:pt>
                <c:pt idx="14">
                  <c:v>-9.1480141371815513</c:v>
                </c:pt>
                <c:pt idx="15">
                  <c:v>-10.414763531749109</c:v>
                </c:pt>
                <c:pt idx="16">
                  <c:v>-11.527100343227366</c:v>
                </c:pt>
                <c:pt idx="17">
                  <c:v>-12.51728065387741</c:v>
                </c:pt>
                <c:pt idx="18">
                  <c:v>-13.408765086311424</c:v>
                </c:pt>
                <c:pt idx="19">
                  <c:v>-19.352820933302798</c:v>
                </c:pt>
                <c:pt idx="20">
                  <c:v>-22.860322038920451</c:v>
                </c:pt>
                <c:pt idx="21">
                  <c:v>-25.354072162310814</c:v>
                </c:pt>
                <c:pt idx="22">
                  <c:v>-27.28994477688401</c:v>
                </c:pt>
                <c:pt idx="23">
                  <c:v>-28.872304774676991</c:v>
                </c:pt>
                <c:pt idx="24">
                  <c:v>-30.210477680434909</c:v>
                </c:pt>
                <c:pt idx="25">
                  <c:v>-31.369821405354223</c:v>
                </c:pt>
                <c:pt idx="26">
                  <c:v>-32.392532304147494</c:v>
                </c:pt>
                <c:pt idx="27">
                  <c:v>-33.307439220845851</c:v>
                </c:pt>
                <c:pt idx="28">
                  <c:v>-39.327262419703324</c:v>
                </c:pt>
                <c:pt idx="29">
                  <c:v>-42.848943749567553</c:v>
                </c:pt>
                <c:pt idx="30">
                  <c:v>-45.347668132670485</c:v>
                </c:pt>
                <c:pt idx="31">
                  <c:v>-47.285845088210593</c:v>
                </c:pt>
                <c:pt idx="32">
                  <c:v>-48.86945734981034</c:v>
                </c:pt>
                <c:pt idx="33">
                  <c:v>-50.208385509214331</c:v>
                </c:pt>
                <c:pt idx="34">
                  <c:v>-51.368219494515124</c:v>
                </c:pt>
                <c:pt idx="35">
                  <c:v>-52.391266546840036</c:v>
                </c:pt>
                <c:pt idx="36">
                  <c:v>-53.306413928467641</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31.140352579765363</c:v>
                </c:pt>
                <c:pt idx="1">
                  <c:v>25.071150591907827</c:v>
                </c:pt>
                <c:pt idx="2">
                  <c:v>21.469774795383341</c:v>
                </c:pt>
                <c:pt idx="3">
                  <c:v>18.862557708667133</c:v>
                </c:pt>
                <c:pt idx="4">
                  <c:v>16.789678327556253</c:v>
                </c:pt>
                <c:pt idx="5">
                  <c:v>15.048208122702277</c:v>
                </c:pt>
                <c:pt idx="6">
                  <c:v>13.531560398679961</c:v>
                </c:pt>
                <c:pt idx="7">
                  <c:v>12.177500167066791</c:v>
                </c:pt>
                <c:pt idx="8">
                  <c:v>10.94699179821923</c:v>
                </c:pt>
                <c:pt idx="9">
                  <c:v>9.814228311033288</c:v>
                </c:pt>
                <c:pt idx="10">
                  <c:v>1.5293539777858256</c:v>
                </c:pt>
                <c:pt idx="11">
                  <c:v>-3.7992200415021768</c:v>
                </c:pt>
                <c:pt idx="12">
                  <c:v>-7.5659756909887523</c:v>
                </c:pt>
                <c:pt idx="13">
                  <c:v>-10.391303301085522</c:v>
                </c:pt>
                <c:pt idx="14">
                  <c:v>-12.615802508125375</c:v>
                </c:pt>
                <c:pt idx="15">
                  <c:v>-14.438676042716807</c:v>
                </c:pt>
                <c:pt idx="16">
                  <c:v>-15.981815091356088</c:v>
                </c:pt>
                <c:pt idx="17">
                  <c:v>-17.322859582948592</c:v>
                </c:pt>
                <c:pt idx="18">
                  <c:v>-18.513107194952212</c:v>
                </c:pt>
                <c:pt idx="19">
                  <c:v>-26.589120910402514</c:v>
                </c:pt>
                <c:pt idx="20">
                  <c:v>-31.943723989897215</c:v>
                </c:pt>
                <c:pt idx="21">
                  <c:v>-36.133449516805307</c:v>
                </c:pt>
                <c:pt idx="22">
                  <c:v>-39.590085736430424</c:v>
                </c:pt>
                <c:pt idx="23">
                  <c:v>-42.530007123293572</c:v>
                </c:pt>
                <c:pt idx="24">
                  <c:v>-45.086478084718266</c:v>
                </c:pt>
                <c:pt idx="25">
                  <c:v>-47.348550638547465</c:v>
                </c:pt>
                <c:pt idx="26">
                  <c:v>-49.378541492964906</c:v>
                </c:pt>
                <c:pt idx="27">
                  <c:v>-51.221546521679066</c:v>
                </c:pt>
                <c:pt idx="28">
                  <c:v>-64.071375183807717</c:v>
                </c:pt>
                <c:pt idx="29">
                  <c:v>-72.362555952344323</c:v>
                </c:pt>
                <c:pt idx="30">
                  <c:v>-78.677724618641761</c:v>
                </c:pt>
                <c:pt idx="31">
                  <c:v>-83.816906837124137</c:v>
                </c:pt>
                <c:pt idx="32">
                  <c:v>-88.152430418590853</c:v>
                </c:pt>
                <c:pt idx="33">
                  <c:v>-91.898479515599831</c:v>
                </c:pt>
                <c:pt idx="34">
                  <c:v>-95.192919106782981</c:v>
                </c:pt>
                <c:pt idx="35">
                  <c:v>-98.130532620423153</c:v>
                </c:pt>
                <c:pt idx="36">
                  <c:v>-100.77942240566574</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-3.7048999020918645</c:v>
                </c:pt>
                <c:pt idx="1">
                  <c:v>-7.3790740217935413</c:v>
                </c:pt>
                <c:pt idx="2">
                  <c:v>-10.993298541363725</c:v>
                </c:pt>
                <c:pt idx="3">
                  <c:v>-14.521174627757723</c:v>
                </c:pt>
                <c:pt idx="4">
                  <c:v>-17.940132088388207</c:v>
                </c:pt>
                <c:pt idx="5">
                  <c:v>-21.232037470857584</c:v>
                </c:pt>
                <c:pt idx="6">
                  <c:v>-24.383400688864111</c:v>
                </c:pt>
                <c:pt idx="7">
                  <c:v>-27.385232388893396</c:v>
                </c:pt>
                <c:pt idx="8">
                  <c:v>-30.23263964094815</c:v>
                </c:pt>
                <c:pt idx="9">
                  <c:v>-32.924258614036752</c:v>
                </c:pt>
                <c:pt idx="10">
                  <c:v>-52.325926560121232</c:v>
                </c:pt>
                <c:pt idx="11">
                  <c:v>-62.761638878967005</c:v>
                </c:pt>
                <c:pt idx="12">
                  <c:v>-68.889291052205962</c:v>
                </c:pt>
                <c:pt idx="13">
                  <c:v>-72.835853974636294</c:v>
                </c:pt>
                <c:pt idx="14">
                  <c:v>-75.566030311203562</c:v>
                </c:pt>
                <c:pt idx="15">
                  <c:v>-77.55877623275029</c:v>
                </c:pt>
                <c:pt idx="16">
                  <c:v>-79.073943842259922</c:v>
                </c:pt>
                <c:pt idx="17">
                  <c:v>-80.263309495066181</c:v>
                </c:pt>
                <c:pt idx="18">
                  <c:v>-81.220991191656353</c:v>
                </c:pt>
                <c:pt idx="19">
                  <c:v>-85.584580449187811</c:v>
                </c:pt>
                <c:pt idx="20">
                  <c:v>-87.053147083427049</c:v>
                </c:pt>
                <c:pt idx="21">
                  <c:v>-87.789007566151824</c:v>
                </c:pt>
                <c:pt idx="22">
                  <c:v>-88.230889972163936</c:v>
                </c:pt>
                <c:pt idx="23">
                  <c:v>-88.525598490606512</c:v>
                </c:pt>
                <c:pt idx="24">
                  <c:v>-88.736153271221596</c:v>
                </c:pt>
                <c:pt idx="25">
                  <c:v>-88.894092076114475</c:v>
                </c:pt>
                <c:pt idx="26">
                  <c:v>-89.016945113695243</c:v>
                </c:pt>
                <c:pt idx="27">
                  <c:v>-89.115234107341919</c:v>
                </c:pt>
                <c:pt idx="28">
                  <c:v>-89.557590679685887</c:v>
                </c:pt>
                <c:pt idx="29">
                  <c:v>-89.705057196662253</c:v>
                </c:pt>
                <c:pt idx="30">
                  <c:v>-89.778792042652569</c:v>
                </c:pt>
                <c:pt idx="31">
                  <c:v>-89.823033317582258</c:v>
                </c:pt>
                <c:pt idx="32">
                  <c:v>-89.85252762136156</c:v>
                </c:pt>
                <c:pt idx="33">
                  <c:v>-89.873595029967234</c:v>
                </c:pt>
                <c:pt idx="34">
                  <c:v>-89.889395609163657</c:v>
                </c:pt>
                <c:pt idx="35">
                  <c:v>-89.901684960292471</c:v>
                </c:pt>
                <c:pt idx="36">
                  <c:v>-89.911516447763034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87.247464883583874</c:v>
                </c:pt>
                <c:pt idx="1">
                  <c:v>84.524623673102383</c:v>
                </c:pt>
                <c:pt idx="2">
                  <c:v>81.859673716554013</c:v>
                </c:pt>
                <c:pt idx="3">
                  <c:v>79.277998120475303</c:v>
                </c:pt>
                <c:pt idx="4">
                  <c:v>76.801167292016288</c:v>
                </c:pt>
                <c:pt idx="5">
                  <c:v>74.446335833184719</c:v>
                </c:pt>
                <c:pt idx="6">
                  <c:v>72.226040644710807</c:v>
                </c:pt>
                <c:pt idx="7">
                  <c:v>70.148347970717907</c:v>
                </c:pt>
                <c:pt idx="8">
                  <c:v>68.217261753984047</c:v>
                </c:pt>
                <c:pt idx="9">
                  <c:v>66.433294602181164</c:v>
                </c:pt>
                <c:pt idx="10">
                  <c:v>55.476103900163579</c:v>
                </c:pt>
                <c:pt idx="11">
                  <c:v>52.028004095239112</c:v>
                </c:pt>
                <c:pt idx="12">
                  <c:v>51.319024803180042</c:v>
                </c:pt>
                <c:pt idx="13">
                  <c:v>51.378376795975271</c:v>
                </c:pt>
                <c:pt idx="14">
                  <c:v>51.492299834183939</c:v>
                </c:pt>
                <c:pt idx="15">
                  <c:v>51.430055391700279</c:v>
                </c:pt>
                <c:pt idx="16">
                  <c:v>51.141484214055566</c:v>
                </c:pt>
                <c:pt idx="17">
                  <c:v>50.640663730395516</c:v>
                </c:pt>
                <c:pt idx="18">
                  <c:v>49.961134786591003</c:v>
                </c:pt>
                <c:pt idx="19">
                  <c:v>39.262247198515979</c:v>
                </c:pt>
                <c:pt idx="20">
                  <c:v>28.909667353191679</c:v>
                </c:pt>
                <c:pt idx="21">
                  <c:v>20.828842898309603</c:v>
                </c:pt>
                <c:pt idx="22">
                  <c:v>14.519521454225298</c:v>
                </c:pt>
                <c:pt idx="23">
                  <c:v>9.4239546305120143</c:v>
                </c:pt>
                <c:pt idx="24">
                  <c:v>5.1592723906188098</c:v>
                </c:pt>
                <c:pt idx="25">
                  <c:v>1.4794922334368437</c:v>
                </c:pt>
                <c:pt idx="26">
                  <c:v>358.22582916753038</c:v>
                </c:pt>
                <c:pt idx="27">
                  <c:v>355.29341405664019</c:v>
                </c:pt>
                <c:pt idx="28">
                  <c:v>334.66923129531727</c:v>
                </c:pt>
                <c:pt idx="29">
                  <c:v>321.46751324890658</c:v>
                </c:pt>
                <c:pt idx="30">
                  <c:v>312.21772556751898</c:v>
                </c:pt>
                <c:pt idx="31">
                  <c:v>305.51724343967408</c:v>
                </c:pt>
                <c:pt idx="32">
                  <c:v>300.51724176222098</c:v>
                </c:pt>
                <c:pt idx="33">
                  <c:v>296.68057939224434</c:v>
                </c:pt>
                <c:pt idx="34">
                  <c:v>293.66189287596239</c:v>
                </c:pt>
                <c:pt idx="35">
                  <c:v>291.23424590139678</c:v>
                </c:pt>
                <c:pt idx="36">
                  <c:v>289.24466259404977</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8.4047272393530503E-3</c:v>
                </c:pt>
                <c:pt idx="2">
                  <c:v>3.4610237841619519E-2</c:v>
                </c:pt>
                <c:pt idx="3">
                  <c:v>8.1869270171408604E-2</c:v>
                </c:pt>
                <c:pt idx="4">
                  <c:v>0.15666445964825051</c:v>
                </c:pt>
                <c:pt idx="5">
                  <c:v>0.27083510163232227</c:v>
                </c:pt>
                <c:pt idx="6">
                  <c:v>0.44583239087697346</c:v>
                </c:pt>
                <c:pt idx="7">
                  <c:v>0.71997170188199688</c:v>
                </c:pt>
                <c:pt idx="8">
                  <c:v>1.1499255745689163</c:v>
                </c:pt>
                <c:pt idx="11">
                  <c:v>1.7272359188333124</c:v>
                </c:pt>
                <c:pt idx="12">
                  <c:v>2.1033034822857068</c:v>
                </c:pt>
                <c:pt idx="15">
                  <c:v>2.0033815286321643</c:v>
                </c:pt>
                <c:pt idx="16">
                  <c:v>1.7497598986751022</c:v>
                </c:pt>
                <c:pt idx="17">
                  <c:v>1.5368184481079519</c:v>
                </c:pt>
                <c:pt idx="18">
                  <c:v>1.3819898933152486</c:v>
                </c:pt>
                <c:pt idx="19">
                  <c:v>1.2698779842887444</c:v>
                </c:pt>
                <c:pt idx="20">
                  <c:v>1.1866512897070467</c:v>
                </c:pt>
                <c:pt idx="21">
                  <c:v>1.1230529690908528</c:v>
                </c:pt>
                <c:pt idx="22">
                  <c:v>1.0731224477230539</c:v>
                </c:pt>
                <c:pt idx="23">
                  <c:v>1.03297190906557</c:v>
                </c:pt>
                <c:pt idx="24">
                  <c:v>1</c:v>
                </c:pt>
                <c:pt idx="25">
                  <c:v>0.97241791637089781</c:v>
                </c:pt>
                <c:pt idx="26">
                  <c:v>0.94896340733799778</c:v>
                </c:pt>
                <c:pt idx="27">
                  <c:v>0.9287246901907773</c:v>
                </c:pt>
                <c:pt idx="28">
                  <c:v>0.91102925848283189</c:v>
                </c:pt>
                <c:pt idx="29">
                  <c:v>0.89537183051922364</c:v>
                </c:pt>
                <c:pt idx="30">
                  <c:v>0.88136649604045592</c:v>
                </c:pt>
                <c:pt idx="31">
                  <c:v>0.86871419984767861</c:v>
                </c:pt>
                <c:pt idx="32">
                  <c:v>0.857180179565315</c:v>
                </c:pt>
                <c:pt idx="33">
                  <c:v>0.84657800864670685</c:v>
                </c:pt>
                <c:pt idx="34">
                  <c:v>0.83675811298736569</c:v>
                </c:pt>
                <c:pt idx="35">
                  <c:v>0.82759937494745073</c:v>
                </c:pt>
                <c:pt idx="36">
                  <c:v>0.81900290522178254</c:v>
                </c:pt>
                <c:pt idx="37">
                  <c:v>0.81088736120971261</c:v>
                </c:pt>
                <c:pt idx="38">
                  <c:v>0.80318538483446444</c:v>
                </c:pt>
                <c:pt idx="39">
                  <c:v>0.79584086164932533</c:v>
                </c:pt>
                <c:pt idx="40">
                  <c:v>0.78880679000634435</c:v>
                </c:pt>
                <c:pt idx="41">
                  <c:v>0.78204360862235744</c:v>
                </c:pt>
                <c:pt idx="42">
                  <c:v>0.77551787227241831</c:v>
                </c:pt>
                <c:pt idx="43">
                  <c:v>0.76920119450041546</c:v>
                </c:pt>
                <c:pt idx="44">
                  <c:v>0.76306939703590793</c:v>
                </c:pt>
                <c:pt idx="45">
                  <c:v>0.75710182061633347</c:v>
                </c:pt>
                <c:pt idx="46">
                  <c:v>0.75128076286492096</c:v>
                </c:pt>
                <c:pt idx="47">
                  <c:v>0.74559101694661312</c:v>
                </c:pt>
                <c:pt idx="48">
                  <c:v>0.74001949073134177</c:v>
                </c:pt>
                <c:pt idx="49">
                  <c:v>0.73455489070488744</c:v>
                </c:pt>
                <c:pt idx="50">
                  <c:v>0.72918745828372933</c:v>
                </c:pt>
                <c:pt idx="51">
                  <c:v>0.72390874879825218</c:v>
                </c:pt>
                <c:pt idx="52">
                  <c:v>0.7187114454147282</c:v>
                </c:pt>
                <c:pt idx="53">
                  <c:v>0.71358920182061092</c:v>
                </c:pt>
                <c:pt idx="54">
                  <c:v>0.7085365087098745</c:v>
                </c:pt>
                <c:pt idx="55">
                  <c:v>0.70354858005675758</c:v>
                </c:pt>
                <c:pt idx="56">
                  <c:v>0.69862125591786295</c:v>
                </c:pt>
                <c:pt idx="57">
                  <c:v>0.69375091909970832</c:v>
                </c:pt>
                <c:pt idx="58">
                  <c:v>0.68893442350585632</c:v>
                </c:pt>
                <c:pt idx="59">
                  <c:v>0.68416903236085025</c:v>
                </c:pt>
                <c:pt idx="60">
                  <c:v>0.6794523648174815</c:v>
                </c:pt>
                <c:pt idx="61">
                  <c:v>0.67478234970473838</c:v>
                </c:pt>
                <c:pt idx="62">
                  <c:v>0.67015718537826019</c:v>
                </c:pt>
                <c:pt idx="63">
                  <c:v>0.66557530480244942</c:v>
                </c:pt>
                <c:pt idx="64">
                  <c:v>0.66103534513105389</c:v>
                </c:pt>
                <c:pt idx="65">
                  <c:v>0.65653612116653204</c:v>
                </c:pt>
                <c:pt idx="66">
                  <c:v>0.65207660217278673</c:v>
                </c:pt>
                <c:pt idx="67">
                  <c:v>0.64765589159414028</c:v>
                </c:pt>
                <c:pt idx="68">
                  <c:v>0.64327320929888665</c:v>
                </c:pt>
                <c:pt idx="69">
                  <c:v>0.63892787602064194</c:v>
                </c:pt>
                <c:pt idx="70">
                  <c:v>0.63461929971682762</c:v>
                </c:pt>
                <c:pt idx="71">
                  <c:v>0.630346963602609</c:v>
                </c:pt>
                <c:pt idx="72">
                  <c:v>0.62611041565157666</c:v>
                </c:pt>
                <c:pt idx="73">
                  <c:v>0.6219092593824902</c:v>
                </c:pt>
                <c:pt idx="74">
                  <c:v>0.61774314577527412</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1.3636363636363635</c:v>
                </c:pt>
                <c:pt idx="1">
                  <c:v>1.3636363636363635</c:v>
                </c:pt>
                <c:pt idx="2">
                  <c:v>1.3636363636363635</c:v>
                </c:pt>
                <c:pt idx="3">
                  <c:v>1.3636363636363635</c:v>
                </c:pt>
                <c:pt idx="4">
                  <c:v>1.3636363636363635</c:v>
                </c:pt>
                <c:pt idx="5">
                  <c:v>1.3636363636363635</c:v>
                </c:pt>
                <c:pt idx="6">
                  <c:v>1.3636363636363635</c:v>
                </c:pt>
                <c:pt idx="7">
                  <c:v>1.3636363636363635</c:v>
                </c:pt>
                <c:pt idx="8">
                  <c:v>1.3636363636363635</c:v>
                </c:pt>
                <c:pt idx="11">
                  <c:v>1.3636363636363635</c:v>
                </c:pt>
                <c:pt idx="12">
                  <c:v>1.3636363636363635</c:v>
                </c:pt>
                <c:pt idx="15">
                  <c:v>1.3636363636363635</c:v>
                </c:pt>
                <c:pt idx="16">
                  <c:v>1.3636363636363635</c:v>
                </c:pt>
                <c:pt idx="17">
                  <c:v>1.3636363636363635</c:v>
                </c:pt>
                <c:pt idx="18">
                  <c:v>1.3636363636363635</c:v>
                </c:pt>
                <c:pt idx="19">
                  <c:v>1.3636363636363635</c:v>
                </c:pt>
                <c:pt idx="20">
                  <c:v>1.3636363636363635</c:v>
                </c:pt>
                <c:pt idx="21">
                  <c:v>1.3636363636363635</c:v>
                </c:pt>
                <c:pt idx="22">
                  <c:v>1.3636363636363635</c:v>
                </c:pt>
                <c:pt idx="23">
                  <c:v>1.3636363636363635</c:v>
                </c:pt>
                <c:pt idx="24">
                  <c:v>1.3636363636363635</c:v>
                </c:pt>
                <c:pt idx="25">
                  <c:v>1.3636363636363635</c:v>
                </c:pt>
                <c:pt idx="26">
                  <c:v>1.3636363636363635</c:v>
                </c:pt>
                <c:pt idx="27">
                  <c:v>1.3636363636363635</c:v>
                </c:pt>
                <c:pt idx="28">
                  <c:v>1.3636363636363635</c:v>
                </c:pt>
                <c:pt idx="29">
                  <c:v>1.3636363636363635</c:v>
                </c:pt>
                <c:pt idx="30">
                  <c:v>1.3636363636363635</c:v>
                </c:pt>
                <c:pt idx="31">
                  <c:v>1.3636363636363635</c:v>
                </c:pt>
                <c:pt idx="32">
                  <c:v>1.3636363636363635</c:v>
                </c:pt>
                <c:pt idx="33">
                  <c:v>1.3636363636363635</c:v>
                </c:pt>
                <c:pt idx="34">
                  <c:v>1.3636363636363635</c:v>
                </c:pt>
                <c:pt idx="35">
                  <c:v>1.3636363636363635</c:v>
                </c:pt>
                <c:pt idx="36">
                  <c:v>1.3636363636363635</c:v>
                </c:pt>
                <c:pt idx="37">
                  <c:v>1.3636363636363635</c:v>
                </c:pt>
                <c:pt idx="38">
                  <c:v>1.3636363636363635</c:v>
                </c:pt>
                <c:pt idx="39">
                  <c:v>1.3636363636363635</c:v>
                </c:pt>
                <c:pt idx="40">
                  <c:v>1.3636363636363635</c:v>
                </c:pt>
                <c:pt idx="41">
                  <c:v>1.3636363636363635</c:v>
                </c:pt>
                <c:pt idx="42">
                  <c:v>1.3636363636363635</c:v>
                </c:pt>
                <c:pt idx="43">
                  <c:v>1.3636363636363635</c:v>
                </c:pt>
                <c:pt idx="44">
                  <c:v>1.3636363636363635</c:v>
                </c:pt>
                <c:pt idx="45">
                  <c:v>1.3636363636363635</c:v>
                </c:pt>
                <c:pt idx="46">
                  <c:v>1.3636363636363635</c:v>
                </c:pt>
                <c:pt idx="47">
                  <c:v>1.3636363636363635</c:v>
                </c:pt>
                <c:pt idx="48">
                  <c:v>1.3636363636363635</c:v>
                </c:pt>
                <c:pt idx="49">
                  <c:v>1.3636363636363635</c:v>
                </c:pt>
                <c:pt idx="50">
                  <c:v>1.3636363636363635</c:v>
                </c:pt>
                <c:pt idx="51">
                  <c:v>1.3636363636363635</c:v>
                </c:pt>
                <c:pt idx="52">
                  <c:v>1.3636363636363635</c:v>
                </c:pt>
                <c:pt idx="53">
                  <c:v>1.3636363636363635</c:v>
                </c:pt>
                <c:pt idx="54">
                  <c:v>1.3636363636363635</c:v>
                </c:pt>
                <c:pt idx="55">
                  <c:v>1.3636363636363635</c:v>
                </c:pt>
                <c:pt idx="56">
                  <c:v>1.3636363636363635</c:v>
                </c:pt>
                <c:pt idx="57">
                  <c:v>1.3636363636363635</c:v>
                </c:pt>
                <c:pt idx="58">
                  <c:v>1.3636363636363635</c:v>
                </c:pt>
                <c:pt idx="59">
                  <c:v>1.3636363636363635</c:v>
                </c:pt>
                <c:pt idx="60">
                  <c:v>1.3636363636363635</c:v>
                </c:pt>
                <c:pt idx="61">
                  <c:v>1.3636363636363635</c:v>
                </c:pt>
                <c:pt idx="62">
                  <c:v>1.3636363636363635</c:v>
                </c:pt>
                <c:pt idx="63">
                  <c:v>1.3636363636363635</c:v>
                </c:pt>
                <c:pt idx="64">
                  <c:v>1.3636363636363635</c:v>
                </c:pt>
                <c:pt idx="65">
                  <c:v>1.3636363636363635</c:v>
                </c:pt>
                <c:pt idx="66">
                  <c:v>1.3636363636363635</c:v>
                </c:pt>
                <c:pt idx="67">
                  <c:v>1.3636363636363635</c:v>
                </c:pt>
                <c:pt idx="68">
                  <c:v>1.3636363636363635</c:v>
                </c:pt>
                <c:pt idx="69">
                  <c:v>1.3636363636363635</c:v>
                </c:pt>
                <c:pt idx="70">
                  <c:v>1.3636363636363635</c:v>
                </c:pt>
                <c:pt idx="71">
                  <c:v>1.3636363636363635</c:v>
                </c:pt>
                <c:pt idx="72">
                  <c:v>1.3636363636363635</c:v>
                </c:pt>
                <c:pt idx="73">
                  <c:v>1.3636363636363635</c:v>
                </c:pt>
                <c:pt idx="74">
                  <c:v>1.3636363636363635</c:v>
                </c:pt>
                <c:pt idx="75">
                  <c:v>1.3636363636363635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c:v>
                </c:pt>
                <c:pt idx="1">
                  <c:v>1</c:v>
                </c:pt>
                <c:pt idx="2">
                  <c:v>1</c:v>
                </c:pt>
                <c:pt idx="3">
                  <c:v>1</c:v>
                </c:pt>
                <c:pt idx="4">
                  <c:v>1</c:v>
                </c:pt>
                <c:pt idx="5">
                  <c:v>1</c:v>
                </c:pt>
                <c:pt idx="6">
                  <c:v>1</c:v>
                </c:pt>
                <c:pt idx="7">
                  <c:v>1</c:v>
                </c:pt>
                <c:pt idx="8">
                  <c:v>1</c:v>
                </c:pt>
                <c:pt idx="11">
                  <c:v>1</c:v>
                </c:pt>
                <c:pt idx="12">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8.4161042107368644E-3</c:v>
                </c:pt>
                <c:pt idx="2">
                  <c:v>3.4807147510120699E-2</c:v>
                </c:pt>
                <c:pt idx="3">
                  <c:v>8.3012479890169369E-2</c:v>
                </c:pt>
                <c:pt idx="4">
                  <c:v>0.16110299972695258</c:v>
                </c:pt>
                <c:pt idx="5">
                  <c:v>0.28534688033932648</c:v>
                </c:pt>
                <c:pt idx="6">
                  <c:v>0.49106942078746019</c:v>
                </c:pt>
                <c:pt idx="7">
                  <c:v>0.868709008113975</c:v>
                </c:pt>
                <c:pt idx="8">
                  <c:v>1.7343634964128396</c:v>
                </c:pt>
                <c:pt idx="11">
                  <c:v>5.4742704689400732</c:v>
                </c:pt>
                <c:pt idx="12">
                  <c:v>10.08975332791351</c:v>
                </c:pt>
                <c:pt idx="15">
                  <c:v>3.2512432419715962</c:v>
                </c:pt>
                <c:pt idx="16">
                  <c:v>2.1453057646310265</c:v>
                </c:pt>
                <c:pt idx="17">
                  <c:v>1.6962635588071382</c:v>
                </c:pt>
                <c:pt idx="18">
                  <c:v>1.4546662063009246</c:v>
                </c:pt>
                <c:pt idx="19">
                  <c:v>1.3047449420793178</c:v>
                </c:pt>
                <c:pt idx="20">
                  <c:v>1.2032518561340628</c:v>
                </c:pt>
                <c:pt idx="21">
                  <c:v>1.1303780195084068</c:v>
                </c:pt>
                <c:pt idx="22">
                  <c:v>1.075778698376245</c:v>
                </c:pt>
                <c:pt idx="23">
                  <c:v>1.033530210068655</c:v>
                </c:pt>
                <c:pt idx="24">
                  <c:v>1</c:v>
                </c:pt>
                <c:pt idx="25">
                  <c:v>0.97283922371716558</c:v>
                </c:pt>
                <c:pt idx="26">
                  <c:v>0.95046350427379633</c:v>
                </c:pt>
                <c:pt idx="27">
                  <c:v>0.93176657826060227</c:v>
                </c:pt>
                <c:pt idx="28">
                  <c:v>0.91595349357479783</c:v>
                </c:pt>
                <c:pt idx="29">
                  <c:v>0.90243894997728491</c:v>
                </c:pt>
                <c:pt idx="30">
                  <c:v>0.89078293856813595</c:v>
                </c:pt>
                <c:pt idx="31">
                  <c:v>0.88064865052476504</c:v>
                </c:pt>
                <c:pt idx="32">
                  <c:v>0.87177416704363619</c:v>
                </c:pt>
                <c:pt idx="33">
                  <c:v>0.86395294683589718</c:v>
                </c:pt>
                <c:pt idx="34">
                  <c:v>0.85702008455192691</c:v>
                </c:pt>
                <c:pt idx="35">
                  <c:v>0.85084244671916665</c:v>
                </c:pt>
                <c:pt idx="36">
                  <c:v>0.84531146920880318</c:v>
                </c:pt>
                <c:pt idx="37">
                  <c:v>0.84033781682543773</c:v>
                </c:pt>
                <c:pt idx="38">
                  <c:v>0.8358473683351425</c:v>
                </c:pt>
                <c:pt idx="39">
                  <c:v>0.83177815973988234</c:v>
                </c:pt>
                <c:pt idx="40">
                  <c:v>0.82807803021994963</c:v>
                </c:pt>
                <c:pt idx="41">
                  <c:v>0.8247027900480095</c:v>
                </c:pt>
                <c:pt idx="42">
                  <c:v>0.82161478087879791</c:v>
                </c:pt>
                <c:pt idx="43">
                  <c:v>0.81878173423775547</c:v>
                </c:pt>
                <c:pt idx="44">
                  <c:v>0.81617585893645384</c:v>
                </c:pt>
                <c:pt idx="45">
                  <c:v>0.81377310588710627</c:v>
                </c:pt>
                <c:pt idx="46">
                  <c:v>0.81155257158710736</c:v>
                </c:pt>
                <c:pt idx="47">
                  <c:v>0.80949601088145717</c:v>
                </c:pt>
                <c:pt idx="48">
                  <c:v>0.80758743649487397</c:v>
                </c:pt>
                <c:pt idx="49">
                  <c:v>0.8058127879512289</c:v>
                </c:pt>
                <c:pt idx="50">
                  <c:v>0.80415965635007702</c:v>
                </c:pt>
                <c:pt idx="51">
                  <c:v>0.8026170543901523</c:v>
                </c:pt>
                <c:pt idx="52">
                  <c:v>0.80117522326145107</c:v>
                </c:pt>
                <c:pt idx="53">
                  <c:v>0.79982546974618152</c:v>
                </c:pt>
                <c:pt idx="54">
                  <c:v>0.7985600282020664</c:v>
                </c:pt>
                <c:pt idx="55">
                  <c:v>0.79737194314275439</c:v>
                </c:pt>
                <c:pt idx="56">
                  <c:v>0.79625496894861281</c:v>
                </c:pt>
                <c:pt idx="57">
                  <c:v>0.79520348388849194</c:v>
                </c:pt>
                <c:pt idx="58">
                  <c:v>0.79421241614807092</c:v>
                </c:pt>
                <c:pt idx="59">
                  <c:v>0.79327717997229585</c:v>
                </c:pt>
                <c:pt idx="60">
                  <c:v>0.79239362036066618</c:v>
                </c:pt>
                <c:pt idx="61">
                  <c:v>0.79155796502181131</c:v>
                </c:pt>
                <c:pt idx="62">
                  <c:v>0.79076678251114418</c:v>
                </c:pt>
                <c:pt idx="63">
                  <c:v>0.79001694565269276</c:v>
                </c:pt>
                <c:pt idx="64">
                  <c:v>0.7893055994914856</c:v>
                </c:pt>
                <c:pt idx="65">
                  <c:v>0.78863013314231012</c:v>
                </c:pt>
                <c:pt idx="66">
                  <c:v>0.78798815499941366</c:v>
                </c:pt>
                <c:pt idx="67">
                  <c:v>0.78737747085354326</c:v>
                </c:pt>
                <c:pt idx="68">
                  <c:v>0.78679606453080775</c:v>
                </c:pt>
                <c:pt idx="69">
                  <c:v>0.78624208072473534</c:v>
                </c:pt>
                <c:pt idx="70">
                  <c:v>0.78571380974053162</c:v>
                </c:pt>
                <c:pt idx="71">
                  <c:v>0.78520967391064422</c:v>
                </c:pt>
                <c:pt idx="72">
                  <c:v>0.78472821547448512</c:v>
                </c:pt>
                <c:pt idx="73">
                  <c:v>0.78426808574377638</c:v>
                </c:pt>
                <c:pt idx="74">
                  <c:v>0.78382803539919699</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-7.4824740428439762</c:v>
                </c:pt>
                <c:pt idx="1">
                  <c:v>-7.4860157309097817</c:v>
                </c:pt>
                <c:pt idx="2">
                  <c:v>-7.4916230186004444</c:v>
                </c:pt>
                <c:pt idx="3">
                  <c:v>-7.500495167420568</c:v>
                </c:pt>
                <c:pt idx="4">
                  <c:v>-7.5145195539278813</c:v>
                </c:pt>
                <c:pt idx="5">
                  <c:v>-7.5366543549522111</c:v>
                </c:pt>
                <c:pt idx="6">
                  <c:v>-7.5715061844722262</c:v>
                </c:pt>
                <c:pt idx="7">
                  <c:v>-7.6261760206536389</c:v>
                </c:pt>
                <c:pt idx="8">
                  <c:v>-7.711436372362094</c:v>
                </c:pt>
                <c:pt idx="9">
                  <c:v>-7.8432270888603064</c:v>
                </c:pt>
                <c:pt idx="10">
                  <c:v>-8.0442393174642195</c:v>
                </c:pt>
                <c:pt idx="11">
                  <c:v>-8.3449094242911173</c:v>
                </c:pt>
                <c:pt idx="12">
                  <c:v>-8.7825115587182268</c:v>
                </c:pt>
                <c:pt idx="13">
                  <c:v>-9.3967128585124744</c:v>
                </c:pt>
                <c:pt idx="14">
                  <c:v>-10.221030081887143</c:v>
                </c:pt>
                <c:pt idx="15">
                  <c:v>-11.272712412648405</c:v>
                </c:pt>
                <c:pt idx="16">
                  <c:v>-12.546544934861357</c:v>
                </c:pt>
                <c:pt idx="17">
                  <c:v>-14.016790534790307</c:v>
                </c:pt>
                <c:pt idx="18">
                  <c:v>-15.645890077865275</c:v>
                </c:pt>
                <c:pt idx="19">
                  <c:v>-17.394424135510953</c:v>
                </c:pt>
                <c:pt idx="20">
                  <c:v>-19.22789361117453</c:v>
                </c:pt>
                <c:pt idx="21">
                  <c:v>-21.119385077663317</c:v>
                </c:pt>
                <c:pt idx="22">
                  <c:v>-23.049416518847355</c:v>
                </c:pt>
                <c:pt idx="23">
                  <c:v>-25.004550155947193</c:v>
                </c:pt>
                <c:pt idx="24">
                  <c:v>-26.97579075175252</c:v>
                </c:pt>
                <c:pt idx="25">
                  <c:v>-28.957212574877328</c:v>
                </c:pt>
                <c:pt idx="26">
                  <c:v>-30.944921500449812</c:v>
                </c:pt>
                <c:pt idx="27">
                  <c:v>-32.936315988737746</c:v>
                </c:pt>
                <c:pt idx="28">
                  <c:v>-34.929571311073502</c:v>
                </c:pt>
                <c:pt idx="29">
                  <c:v>-36.923274986711625</c:v>
                </c:pt>
                <c:pt idx="30">
                  <c:v>-38.916160270403672</c:v>
                </c:pt>
                <c:pt idx="31">
                  <c:v>-40.906912731899759</c:v>
                </c:pt>
                <c:pt idx="32">
                  <c:v>-42.89407249274808</c:v>
                </c:pt>
                <c:pt idx="33">
                  <c:v>-44.876148517599709</c:v>
                </c:pt>
                <c:pt idx="34">
                  <c:v>-46.85224542938699</c:v>
                </c:pt>
                <c:pt idx="35">
                  <c:v>-48.82380638705834</c:v>
                </c:pt>
                <c:pt idx="36">
                  <c:v>-50.798361562519368</c:v>
                </c:pt>
                <c:pt idx="37">
                  <c:v>-52.79576161039504</c:v>
                </c:pt>
                <c:pt idx="38">
                  <c:v>-54.854738190464332</c:v>
                </c:pt>
                <c:pt idx="39">
                  <c:v>-57.032006162965637</c:v>
                </c:pt>
                <c:pt idx="40">
                  <c:v>-59.383297491824258</c:v>
                </c:pt>
                <c:pt idx="41">
                  <c:v>-61.928845381871099</c:v>
                </c:pt>
                <c:pt idx="42">
                  <c:v>-64.630079646578466</c:v>
                </c:pt>
                <c:pt idx="43">
                  <c:v>-67.401840277975097</c:v>
                </c:pt>
                <c:pt idx="44">
                  <c:v>-70.149361422167203</c:v>
                </c:pt>
                <c:pt idx="45">
                  <c:v>-72.80123055466575</c:v>
                </c:pt>
                <c:pt idx="46">
                  <c:v>-75.323006769985696</c:v>
                </c:pt>
                <c:pt idx="47">
                  <c:v>-77.713100204541675</c:v>
                </c:pt>
                <c:pt idx="48">
                  <c:v>-79.989896251397582</c:v>
                </c:pt>
                <c:pt idx="49">
                  <c:v>-82.178929174611937</c:v>
                </c:pt>
                <c:pt idx="50">
                  <c:v>-84.304602284804488</c:v>
                </c:pt>
                <c:pt idx="51">
                  <c:v>-86.386639976465375</c:v>
                </c:pt>
                <c:pt idx="52">
                  <c:v>-88.439548110638867</c:v>
                </c:pt>
                <c:pt idx="53">
                  <c:v>-90.473401390276123</c:v>
                </c:pt>
                <c:pt idx="54">
                  <c:v>-92.494952419538393</c:v>
                </c:pt>
                <c:pt idx="55">
                  <c:v>-94.508627223459101</c:v>
                </c:pt>
                <c:pt idx="56">
                  <c:v>-96.517286351081935</c:v>
                </c:pt>
                <c:pt idx="57">
                  <c:v>-98.522762259011799</c:v>
                </c:pt>
                <c:pt idx="58">
                  <c:v>-100.52622226280668</c:v>
                </c:pt>
                <c:pt idx="59">
                  <c:v>-102.52840734802918</c:v>
                </c:pt>
                <c:pt idx="60">
                  <c:v>-104.52978682903733</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-2.1412984507835708</c:v>
                </c:pt>
                <c:pt idx="1">
                  <c:v>-2.6950024815848943</c:v>
                </c:pt>
                <c:pt idx="2">
                  <c:v>-3.3913473214527272</c:v>
                </c:pt>
                <c:pt idx="3">
                  <c:v>-4.2665464865204772</c:v>
                </c:pt>
                <c:pt idx="4">
                  <c:v>-5.3654822161947147</c:v>
                </c:pt>
                <c:pt idx="5">
                  <c:v>-6.7432636693679768</c:v>
                </c:pt>
                <c:pt idx="6">
                  <c:v>-8.4665436811905241</c:v>
                </c:pt>
                <c:pt idx="7">
                  <c:v>-10.613968200457675</c:v>
                </c:pt>
                <c:pt idx="8">
                  <c:v>-13.274563868081112</c:v>
                </c:pt>
                <c:pt idx="9">
                  <c:v>-16.54202576876899</c:v>
                </c:pt>
                <c:pt idx="10">
                  <c:v>-20.50196465593114</c:v>
                </c:pt>
                <c:pt idx="11">
                  <c:v>-25.209129955072751</c:v>
                </c:pt>
                <c:pt idx="12">
                  <c:v>-30.65453976765685</c:v>
                </c:pt>
                <c:pt idx="13">
                  <c:v>-36.730731562598322</c:v>
                </c:pt>
                <c:pt idx="14">
                  <c:v>-43.215095351737169</c:v>
                </c:pt>
                <c:pt idx="15">
                  <c:v>-49.7942772136334</c:v>
                </c:pt>
                <c:pt idx="16">
                  <c:v>-56.132239666977796</c:v>
                </c:pt>
                <c:pt idx="17">
                  <c:v>-61.950593331951644</c:v>
                </c:pt>
                <c:pt idx="18">
                  <c:v>-67.078889819898336</c:v>
                </c:pt>
                <c:pt idx="19">
                  <c:v>-71.458349165504316</c:v>
                </c:pt>
                <c:pt idx="20">
                  <c:v>-75.113974237176194</c:v>
                </c:pt>
                <c:pt idx="21">
                  <c:v>-78.118913464692213</c:v>
                </c:pt>
                <c:pt idx="22">
                  <c:v>-80.565818802985177</c:v>
                </c:pt>
                <c:pt idx="23">
                  <c:v>-82.548948769804184</c:v>
                </c:pt>
                <c:pt idx="24">
                  <c:v>-84.155094123006108</c:v>
                </c:pt>
                <c:pt idx="25">
                  <c:v>-85.460161086364693</c:v>
                </c:pt>
                <c:pt idx="26">
                  <c:v>-86.528868228814417</c:v>
                </c:pt>
                <c:pt idx="27">
                  <c:v>-87.415960020145107</c:v>
                </c:pt>
                <c:pt idx="28">
                  <c:v>-88.168087296065664</c:v>
                </c:pt>
                <c:pt idx="29">
                  <c:v>-88.825999594201932</c:v>
                </c:pt>
                <c:pt idx="30">
                  <c:v>-89.42702252565266</c:v>
                </c:pt>
                <c:pt idx="31">
                  <c:v>-90.008050859462799</c:v>
                </c:pt>
                <c:pt idx="32">
                  <c:v>-90.609535503447901</c:v>
                </c:pt>
                <c:pt idx="33">
                  <c:v>-91.281147762348567</c:v>
                </c:pt>
                <c:pt idx="34">
                  <c:v>-92.089676863234629</c:v>
                </c:pt>
                <c:pt idx="35">
                  <c:v>-93.128342491269166</c:v>
                </c:pt>
                <c:pt idx="36">
                  <c:v>-94.522144588756518</c:v>
                </c:pt>
                <c:pt idx="37">
                  <c:v>-96.41417415543485</c:v>
                </c:pt>
                <c:pt idx="38">
                  <c:v>-98.907458451232912</c:v>
                </c:pt>
                <c:pt idx="39">
                  <c:v>-101.94966194159369</c:v>
                </c:pt>
                <c:pt idx="40">
                  <c:v>-105.21699109698567</c:v>
                </c:pt>
                <c:pt idx="41">
                  <c:v>-108.13496528495283</c:v>
                </c:pt>
                <c:pt idx="42">
                  <c:v>-110.10331206781497</c:v>
                </c:pt>
                <c:pt idx="43">
                  <c:v>-110.77112383748157</c:v>
                </c:pt>
                <c:pt idx="44">
                  <c:v>-110.15054898647885</c:v>
                </c:pt>
                <c:pt idx="45">
                  <c:v>-108.53690393616718</c:v>
                </c:pt>
                <c:pt idx="46">
                  <c:v>-106.34221214076697</c:v>
                </c:pt>
                <c:pt idx="47">
                  <c:v>-103.94790126604899</c:v>
                </c:pt>
                <c:pt idx="48">
                  <c:v>-101.62710667170381</c:v>
                </c:pt>
                <c:pt idx="49">
                  <c:v>-99.534186509371921</c:v>
                </c:pt>
                <c:pt idx="50">
                  <c:v>-97.731340423234244</c:v>
                </c:pt>
                <c:pt idx="51">
                  <c:v>-96.223346226223583</c:v>
                </c:pt>
                <c:pt idx="52">
                  <c:v>-94.985505355785122</c:v>
                </c:pt>
                <c:pt idx="53">
                  <c:v>-93.981556272434602</c:v>
                </c:pt>
                <c:pt idx="54">
                  <c:v>-93.173504270200112</c:v>
                </c:pt>
                <c:pt idx="55">
                  <c:v>-92.526270446506501</c:v>
                </c:pt>
                <c:pt idx="56">
                  <c:v>-92.009438056602619</c:v>
                </c:pt>
                <c:pt idx="57">
                  <c:v>-91.597535018892245</c:v>
                </c:pt>
                <c:pt idx="58">
                  <c:v>-91.269660680442016</c:v>
                </c:pt>
                <c:pt idx="59">
                  <c:v>-91.008875238020039</c:v>
                </c:pt>
                <c:pt idx="60">
                  <c:v>-90.801552560942056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-9.9929740341316364</c:v>
                </c:pt>
                <c:pt idx="1">
                  <c:v>-9.9965156882588762</c:v>
                </c:pt>
                <c:pt idx="2">
                  <c:v>-10.002122922160526</c:v>
                </c:pt>
                <c:pt idx="3">
                  <c:v>-10.010994985730772</c:v>
                </c:pt>
                <c:pt idx="4">
                  <c:v>-10.025019237126179</c:v>
                </c:pt>
                <c:pt idx="5">
                  <c:v>-10.047153824012566</c:v>
                </c:pt>
                <c:pt idx="6">
                  <c:v>-10.082005314146794</c:v>
                </c:pt>
                <c:pt idx="7">
                  <c:v>-10.136674612437993</c:v>
                </c:pt>
                <c:pt idx="8">
                  <c:v>-10.221934111647945</c:v>
                </c:pt>
                <c:pt idx="9">
                  <c:v>-10.35372347702711</c:v>
                </c:pt>
                <c:pt idx="10">
                  <c:v>-10.554733564251858</c:v>
                </c:pt>
                <c:pt idx="11">
                  <c:v>-10.855400277221786</c:v>
                </c:pt>
                <c:pt idx="12">
                  <c:v>-11.292997032748957</c:v>
                </c:pt>
                <c:pt idx="13">
                  <c:v>-11.907189807563554</c:v>
                </c:pt>
                <c:pt idx="14">
                  <c:v>-12.731493519761543</c:v>
                </c:pt>
                <c:pt idx="15">
                  <c:v>-13.783154436764775</c:v>
                </c:pt>
                <c:pt idx="16">
                  <c:v>-15.056953020493458</c:v>
                </c:pt>
                <c:pt idx="17">
                  <c:v>-16.527144831637834</c:v>
                </c:pt>
                <c:pt idx="18">
                  <c:v>-18.156159125455474</c:v>
                </c:pt>
                <c:pt idx="19">
                  <c:v>-19.904558072689042</c:v>
                </c:pt>
                <c:pt idx="20">
                  <c:v>-21.737813414176166</c:v>
                </c:pt>
                <c:pt idx="21">
                  <c:v>-23.628965504373319</c:v>
                </c:pt>
                <c:pt idx="22">
                  <c:v>-25.558459079195934</c:v>
                </c:pt>
                <c:pt idx="23">
                  <c:v>-27.512740277712709</c:v>
                </c:pt>
                <c:pt idx="24">
                  <c:v>-29.482629905110961</c:v>
                </c:pt>
                <c:pt idx="25">
                  <c:v>-31.461910727748226</c:v>
                </c:pt>
                <c:pt idx="26">
                  <c:v>-33.446226749167913</c:v>
                </c:pt>
                <c:pt idx="27">
                  <c:v>-35.432244736966808</c:v>
                </c:pt>
                <c:pt idx="28">
                  <c:v>-37.416981130830308</c:v>
                </c:pt>
                <c:pt idx="29">
                  <c:v>-39.397188924998538</c:v>
                </c:pt>
                <c:pt idx="30">
                  <c:v>-41.368699246481668</c:v>
                </c:pt>
                <c:pt idx="31">
                  <c:v>-43.325612149426419</c:v>
                </c:pt>
                <c:pt idx="32">
                  <c:v>-45.259237353888373</c:v>
                </c:pt>
                <c:pt idx="33">
                  <c:v>-47.156724731708465</c:v>
                </c:pt>
                <c:pt idx="34">
                  <c:v>-48.999453256430684</c:v>
                </c:pt>
                <c:pt idx="35">
                  <c:v>-50.761555175889796</c:v>
                </c:pt>
                <c:pt idx="36">
                  <c:v>-52.409500331715563</c:v>
                </c:pt>
                <c:pt idx="37">
                  <c:v>-53.904268756964541</c:v>
                </c:pt>
                <c:pt idx="38">
                  <c:v>-55.207534732505877</c:v>
                </c:pt>
                <c:pt idx="39">
                  <c:v>-56.291347805895462</c:v>
                </c:pt>
                <c:pt idx="40">
                  <c:v>-57.147316457454316</c:v>
                </c:pt>
                <c:pt idx="41">
                  <c:v>-57.789685992607531</c:v>
                </c:pt>
                <c:pt idx="42">
                  <c:v>-58.250165363057882</c:v>
                </c:pt>
                <c:pt idx="43">
                  <c:v>-58.56806853876553</c:v>
                </c:pt>
                <c:pt idx="44">
                  <c:v>-58.781340951250613</c:v>
                </c:pt>
                <c:pt idx="45">
                  <c:v>-58.921505624812866</c:v>
                </c:pt>
                <c:pt idx="46">
                  <c:v>-59.012328784569434</c:v>
                </c:pt>
                <c:pt idx="47">
                  <c:v>-59.070626584122408</c:v>
                </c:pt>
                <c:pt idx="48">
                  <c:v>-59.107816351123532</c:v>
                </c:pt>
                <c:pt idx="49">
                  <c:v>-59.131446218043386</c:v>
                </c:pt>
                <c:pt idx="50">
                  <c:v>-59.14642198405857</c:v>
                </c:pt>
                <c:pt idx="51">
                  <c:v>-59.155897651705686</c:v>
                </c:pt>
                <c:pt idx="52">
                  <c:v>-59.161887031466833</c:v>
                </c:pt>
                <c:pt idx="53">
                  <c:v>-59.165670321867196</c:v>
                </c:pt>
                <c:pt idx="54">
                  <c:v>-59.168059110698472</c:v>
                </c:pt>
                <c:pt idx="55">
                  <c:v>-59.169567009718207</c:v>
                </c:pt>
                <c:pt idx="56">
                  <c:v>-59.170518698662931</c:v>
                </c:pt>
                <c:pt idx="57">
                  <c:v>-59.171119280926078</c:v>
                </c:pt>
                <c:pt idx="58">
                  <c:v>-59.171498265379164</c:v>
                </c:pt>
                <c:pt idx="59">
                  <c:v>-59.171737405390907</c:v>
                </c:pt>
                <c:pt idx="60">
                  <c:v>-59.171888299301322</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-2.1329231302294613</c:v>
                </c:pt>
                <c:pt idx="1">
                  <c:v>-2.6844585777199872</c:v>
                </c:pt>
                <c:pt idx="2">
                  <c:v>-3.3780733329627433</c:v>
                </c:pt>
                <c:pt idx="3">
                  <c:v>-4.2498355251445528</c:v>
                </c:pt>
                <c:pt idx="4">
                  <c:v>-5.3444443623628235</c:v>
                </c:pt>
                <c:pt idx="5">
                  <c:v>-6.7167785807685174</c:v>
                </c:pt>
                <c:pt idx="6">
                  <c:v>-8.4332009305162305</c:v>
                </c:pt>
                <c:pt idx="7">
                  <c:v>-10.571992165127162</c:v>
                </c:pt>
                <c:pt idx="8">
                  <c:v>-13.221719172098407</c:v>
                </c:pt>
                <c:pt idx="9">
                  <c:v>-16.475498241272856</c:v>
                </c:pt>
                <c:pt idx="10">
                  <c:v>-20.418211467277587</c:v>
                </c:pt>
                <c:pt idx="11">
                  <c:v>-25.103690950118303</c:v>
                </c:pt>
                <c:pt idx="12">
                  <c:v>-30.521799949986544</c:v>
                </c:pt>
                <c:pt idx="13">
                  <c:v>-36.563622082980153</c:v>
                </c:pt>
                <c:pt idx="14">
                  <c:v>-43.00471708106474</c:v>
                </c:pt>
                <c:pt idx="15">
                  <c:v>-49.529426861663858</c:v>
                </c:pt>
                <c:pt idx="16">
                  <c:v>-55.798813225756831</c:v>
                </c:pt>
                <c:pt idx="17">
                  <c:v>-61.53083510464775</c:v>
                </c:pt>
                <c:pt idx="18">
                  <c:v>-66.550447102016804</c:v>
                </c:pt>
                <c:pt idx="19">
                  <c:v>-70.79308235438549</c:v>
                </c:pt>
                <c:pt idx="20">
                  <c:v>-74.276459238378791</c:v>
                </c:pt>
                <c:pt idx="21">
                  <c:v>-77.064557111099276</c:v>
                </c:pt>
                <c:pt idx="22">
                  <c:v>-79.238487860071189</c:v>
                </c:pt>
                <c:pt idx="23">
                  <c:v>-80.877988127486987</c:v>
                </c:pt>
                <c:pt idx="24">
                  <c:v>-82.051579103660814</c:v>
                </c:pt>
                <c:pt idx="25">
                  <c:v>-82.812191721273763</c:v>
                </c:pt>
                <c:pt idx="26">
                  <c:v>-83.195669746745295</c:v>
                </c:pt>
                <c:pt idx="27">
                  <c:v>-83.220505034641349</c:v>
                </c:pt>
                <c:pt idx="28">
                  <c:v>-82.887906112904091</c:v>
                </c:pt>
                <c:pt idx="29">
                  <c:v>-82.181808046815064</c:v>
                </c:pt>
                <c:pt idx="30">
                  <c:v>-81.0688000763475</c:v>
                </c:pt>
                <c:pt idx="31">
                  <c:v>-79.49830700802535</c:v>
                </c:pt>
                <c:pt idx="32">
                  <c:v>-77.403840647230126</c:v>
                </c:pt>
                <c:pt idx="33">
                  <c:v>-74.706847986741806</c:v>
                </c:pt>
                <c:pt idx="34">
                  <c:v>-71.325611462532763</c:v>
                </c:pt>
                <c:pt idx="35">
                  <c:v>-67.19237543809048</c:v>
                </c:pt>
                <c:pt idx="36">
                  <c:v>-62.281012775463545</c:v>
                </c:pt>
                <c:pt idx="37">
                  <c:v>-56.642616775140333</c:v>
                </c:pt>
                <c:pt idx="38">
                  <c:v>-50.435977172263847</c:v>
                </c:pt>
                <c:pt idx="39">
                  <c:v>-43.929739833183945</c:v>
                </c:pt>
                <c:pt idx="40">
                  <c:v>-37.458714753214068</c:v>
                </c:pt>
                <c:pt idx="41">
                  <c:v>-31.346018677983629</c:v>
                </c:pt>
                <c:pt idx="42">
                  <c:v>-25.831299537146894</c:v>
                </c:pt>
                <c:pt idx="43">
                  <c:v>-21.039698038968204</c:v>
                </c:pt>
                <c:pt idx="44">
                  <c:v>-16.993706151530677</c:v>
                </c:pt>
                <c:pt idx="45">
                  <c:v>-13.646638246723237</c:v>
                </c:pt>
                <c:pt idx="46">
                  <c:v>-10.91652169228302</c:v>
                </c:pt>
                <c:pt idx="47">
                  <c:v>-8.7104955997930329</c:v>
                </c:pt>
                <c:pt idx="48">
                  <c:v>-6.9388960323536759</c:v>
                </c:pt>
                <c:pt idx="49">
                  <c:v>-5.5218201233533168</c:v>
                </c:pt>
                <c:pt idx="50">
                  <c:v>-4.3912059192538404</c:v>
                </c:pt>
                <c:pt idx="51">
                  <c:v>-3.4906075482728123</c:v>
                </c:pt>
                <c:pt idx="52">
                  <c:v>-2.7739682228520444</c:v>
                </c:pt>
                <c:pt idx="53">
                  <c:v>-2.2040837077247142</c:v>
                </c:pt>
                <c:pt idx="54">
                  <c:v>-1.7510881692490028</c:v>
                </c:pt>
                <c:pt idx="55">
                  <c:v>-1.3911003675222553</c:v>
                </c:pt>
                <c:pt idx="56">
                  <c:v>-1.1050713150351266</c:v>
                </c:pt>
                <c:pt idx="57">
                  <c:v>-0.87782995963603283</c:v>
                </c:pt>
                <c:pt idx="58">
                  <c:v>-0.69730547953761013</c:v>
                </c:pt>
                <c:pt idx="59">
                  <c:v>-0.55389963431458733</c:v>
                </c:pt>
                <c:pt idx="60">
                  <c:v>-0.43998323297224134</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33.434422464718153</c:v>
                </c:pt>
                <c:pt idx="1">
                  <c:v>31.46356618592559</c:v>
                </c:pt>
                <c:pt idx="2">
                  <c:v>29.509263681497778</c:v>
                </c:pt>
                <c:pt idx="3">
                  <c:v>27.580484095380552</c:v>
                </c:pt>
                <c:pt idx="4">
                  <c:v>25.69045117656994</c:v>
                </c:pt>
                <c:pt idx="5">
                  <c:v>23.857862481634399</c:v>
                </c:pt>
                <c:pt idx="6">
                  <c:v>22.107458832896313</c:v>
                </c:pt>
                <c:pt idx="7">
                  <c:v>20.468650551237985</c:v>
                </c:pt>
                <c:pt idx="8">
                  <c:v>18.970492892634386</c:v>
                </c:pt>
                <c:pt idx="9">
                  <c:v>17.632181669830786</c:v>
                </c:pt>
                <c:pt idx="10">
                  <c:v>16.451303697655614</c:v>
                </c:pt>
                <c:pt idx="11">
                  <c:v>15.395768625185049</c:v>
                </c:pt>
                <c:pt idx="12">
                  <c:v>14.405486559860659</c:v>
                </c:pt>
                <c:pt idx="13">
                  <c:v>13.404929110240207</c:v>
                </c:pt>
                <c:pt idx="14">
                  <c:v>12.321936187396981</c:v>
                </c:pt>
                <c:pt idx="15">
                  <c:v>11.105416387878627</c:v>
                </c:pt>
                <c:pt idx="16">
                  <c:v>9.7350673178668465</c:v>
                </c:pt>
                <c:pt idx="17">
                  <c:v>8.2200562471449512</c:v>
                </c:pt>
                <c:pt idx="18">
                  <c:v>6.5897160115293394</c:v>
                </c:pt>
                <c:pt idx="19">
                  <c:v>4.8828871160471135</c:v>
                </c:pt>
                <c:pt idx="20">
                  <c:v>3.1407793215980941</c:v>
                </c:pt>
                <c:pt idx="21">
                  <c:v>1.4040885724208381</c:v>
                </c:pt>
                <c:pt idx="22">
                  <c:v>-0.28777726449712954</c:v>
                </c:pt>
                <c:pt idx="23">
                  <c:v>-1.8984725912712634</c:v>
                </c:pt>
                <c:pt idx="24">
                  <c:v>-3.4001747674903204</c:v>
                </c:pt>
                <c:pt idx="25">
                  <c:v>-4.7832902463562252</c:v>
                </c:pt>
                <c:pt idx="26">
                  <c:v>-6.0668877270811077</c:v>
                </c:pt>
                <c:pt idx="27">
                  <c:v>-7.3028653766106855</c:v>
                </c:pt>
                <c:pt idx="28">
                  <c:v>-8.5685602019191922</c:v>
                </c:pt>
                <c:pt idx="29">
                  <c:v>-9.9497617476703812</c:v>
                </c:pt>
                <c:pt idx="30">
                  <c:v>-11.522874571711819</c:v>
                </c:pt>
                <c:pt idx="31">
                  <c:v>-13.345224738914327</c:v>
                </c:pt>
                <c:pt idx="32">
                  <c:v>-15.455620136792698</c:v>
                </c:pt>
                <c:pt idx="33">
                  <c:v>-17.878940674372885</c:v>
                </c:pt>
                <c:pt idx="34">
                  <c:v>-20.626805172721582</c:v>
                </c:pt>
                <c:pt idx="35">
                  <c:v>-23.693531425410725</c:v>
                </c:pt>
                <c:pt idx="36">
                  <c:v>-27.055829099323404</c:v>
                </c:pt>
                <c:pt idx="37">
                  <c:v>-30.6851620215363</c:v>
                </c:pt>
                <c:pt idx="38">
                  <c:v>-34.569800141681171</c:v>
                </c:pt>
                <c:pt idx="39">
                  <c:v>-38.729453802872655</c:v>
                </c:pt>
                <c:pt idx="40">
                  <c:v>-43.204385541218002</c:v>
                </c:pt>
                <c:pt idx="41">
                  <c:v>-48.020997622370167</c:v>
                </c:pt>
                <c:pt idx="42">
                  <c:v>-53.163232600142422</c:v>
                </c:pt>
                <c:pt idx="43">
                  <c:v>-58.575621189962575</c:v>
                </c:pt>
                <c:pt idx="44">
                  <c:v>-64.188324752823959</c:v>
                </c:pt>
                <c:pt idx="45">
                  <c:v>-69.938748595245897</c:v>
                </c:pt>
                <c:pt idx="46">
                  <c:v>-75.779781449136692</c:v>
                </c:pt>
                <c:pt idx="47">
                  <c:v>-81.67908026336076</c:v>
                </c:pt>
                <c:pt idx="48">
                  <c:v>-87.615441761943799</c:v>
                </c:pt>
                <c:pt idx="49">
                  <c:v>-93.575265117119244</c:v>
                </c:pt>
                <c:pt idx="50">
                  <c:v>-99.549910460719047</c:v>
                </c:pt>
                <c:pt idx="51">
                  <c:v>-105.53391196297596</c:v>
                </c:pt>
                <c:pt idx="52">
                  <c:v>-111.52381757835543</c:v>
                </c:pt>
                <c:pt idx="53">
                  <c:v>-117.5174485229106</c:v>
                </c:pt>
                <c:pt idx="54">
                  <c:v>-123.51342996818802</c:v>
                </c:pt>
                <c:pt idx="55">
                  <c:v>-129.51089445543653</c:v>
                </c:pt>
                <c:pt idx="56">
                  <c:v>-135.50929466578435</c:v>
                </c:pt>
                <c:pt idx="57">
                  <c:v>-141.50828527134291</c:v>
                </c:pt>
                <c:pt idx="58">
                  <c:v>-147.50764838841272</c:v>
                </c:pt>
                <c:pt idx="59">
                  <c:v>-153.50724654322835</c:v>
                </c:pt>
                <c:pt idx="60">
                  <c:v>-159.50699299637273</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94.459197504607843</c:v>
                </c:pt>
                <c:pt idx="1">
                  <c:v>95.59391746879362</c:v>
                </c:pt>
                <c:pt idx="2">
                  <c:v>97.003132919439636</c:v>
                </c:pt>
                <c:pt idx="3">
                  <c:v>98.739679725944242</c:v>
                </c:pt>
                <c:pt idx="4">
                  <c:v>100.85389753031841</c:v>
                </c:pt>
                <c:pt idx="5">
                  <c:v>103.38061311654215</c:v>
                </c:pt>
                <c:pt idx="6">
                  <c:v>106.31671022041937</c:v>
                </c:pt>
                <c:pt idx="7">
                  <c:v>109.58914361454259</c:v>
                </c:pt>
                <c:pt idx="8">
                  <c:v>113.02127693079582</c:v>
                </c:pt>
                <c:pt idx="9">
                  <c:v>116.31800082848599</c:v>
                </c:pt>
                <c:pt idx="10">
                  <c:v>119.0963536737838</c:v>
                </c:pt>
                <c:pt idx="11">
                  <c:v>120.97162178190626</c:v>
                </c:pt>
                <c:pt idx="12">
                  <c:v>121.67194866079882</c:v>
                </c:pt>
                <c:pt idx="13">
                  <c:v>121.12997511782747</c:v>
                </c:pt>
                <c:pt idx="14">
                  <c:v>119.50996877464722</c:v>
                </c:pt>
                <c:pt idx="15">
                  <c:v>117.15891389112718</c:v>
                </c:pt>
                <c:pt idx="16">
                  <c:v>114.50287408965357</c:v>
                </c:pt>
                <c:pt idx="17">
                  <c:v>111.93613466981566</c:v>
                </c:pt>
                <c:pt idx="18">
                  <c:v>109.74977645303602</c:v>
                </c:pt>
                <c:pt idx="19">
                  <c:v>108.11350541478942</c:v>
                </c:pt>
                <c:pt idx="20">
                  <c:v>107.09060293720114</c:v>
                </c:pt>
                <c:pt idx="21">
                  <c:v>106.65675667486758</c:v>
                </c:pt>
                <c:pt idx="22">
                  <c:v>106.7041179404753</c:v>
                </c:pt>
                <c:pt idx="23">
                  <c:v>107.0277330157884</c:v>
                </c:pt>
                <c:pt idx="24">
                  <c:v>107.30747345937057</c:v>
                </c:pt>
                <c:pt idx="25">
                  <c:v>107.11261874584928</c:v>
                </c:pt>
                <c:pt idx="26">
                  <c:v>105.95660065300812</c:v>
                </c:pt>
                <c:pt idx="27">
                  <c:v>103.4019151997699</c:v>
                </c:pt>
                <c:pt idx="28">
                  <c:v>99.172147456454198</c:v>
                </c:pt>
                <c:pt idx="29">
                  <c:v>93.210617674708573</c:v>
                </c:pt>
                <c:pt idx="30">
                  <c:v>85.656058392275526</c:v>
                </c:pt>
                <c:pt idx="31">
                  <c:v>76.76169421742955</c:v>
                </c:pt>
                <c:pt idx="32">
                  <c:v>66.818889312583991</c:v>
                </c:pt>
                <c:pt idx="33">
                  <c:v>56.127350986905618</c:v>
                </c:pt>
                <c:pt idx="34">
                  <c:v>44.99597909608282</c:v>
                </c:pt>
                <c:pt idx="35">
                  <c:v>33.719847786207644</c:v>
                </c:pt>
                <c:pt idx="36">
                  <c:v>22.505949628543039</c:v>
                </c:pt>
                <c:pt idx="37">
                  <c:v>11.397113302821479</c:v>
                </c:pt>
                <c:pt idx="38">
                  <c:v>0.2889794498279431</c:v>
                </c:pt>
                <c:pt idx="39">
                  <c:v>-10.918501441961382</c:v>
                </c:pt>
                <c:pt idx="40">
                  <c:v>-22.122734155122892</c:v>
                </c:pt>
                <c:pt idx="41">
                  <c:v>-32.954200173384386</c:v>
                </c:pt>
                <c:pt idx="42">
                  <c:v>-42.933401121290757</c:v>
                </c:pt>
                <c:pt idx="43">
                  <c:v>-51.701465924478967</c:v>
                </c:pt>
                <c:pt idx="44">
                  <c:v>-59.124565649877177</c:v>
                </c:pt>
                <c:pt idx="45">
                  <c:v>-65.253329570807892</c:v>
                </c:pt>
                <c:pt idx="46">
                  <c:v>-70.235341923258432</c:v>
                </c:pt>
                <c:pt idx="47">
                  <c:v>-74.247799507075015</c:v>
                </c:pt>
                <c:pt idx="48">
                  <c:v>-77.46175256911846</c:v>
                </c:pt>
                <c:pt idx="49">
                  <c:v>-80.027752103702667</c:v>
                </c:pt>
                <c:pt idx="50">
                  <c:v>-82.0724258641349</c:v>
                </c:pt>
                <c:pt idx="51">
                  <c:v>-83.699748530522839</c:v>
                </c:pt>
                <c:pt idx="52">
                  <c:v>-84.993957369842406</c:v>
                </c:pt>
                <c:pt idx="53">
                  <c:v>-86.022771708193659</c:v>
                </c:pt>
                <c:pt idx="54">
                  <c:v>-86.840381359328475</c:v>
                </c:pt>
                <c:pt idx="55">
                  <c:v>-87.49002849046343</c:v>
                </c:pt>
                <c:pt idx="56">
                  <c:v>-88.006159988517183</c:v>
                </c:pt>
                <c:pt idx="57">
                  <c:v>-88.416187100830413</c:v>
                </c:pt>
                <c:pt idx="58">
                  <c:v>-88.741907902402332</c:v>
                </c:pt>
                <c:pt idx="59">
                  <c:v>-89.000649501060323</c:v>
                </c:pt>
                <c:pt idx="60">
                  <c:v>-89.206181456264474</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5.9679068767320222</c:v>
                </c:pt>
                <c:pt idx="1">
                  <c:v>5.9643651846983792</c:v>
                </c:pt>
                <c:pt idx="2">
                  <c:v>5.9587578907190633</c:v>
                </c:pt>
                <c:pt idx="3">
                  <c:v>5.9498857319321505</c:v>
                </c:pt>
                <c:pt idx="4">
                  <c:v>5.935861329628489</c:v>
                </c:pt>
                <c:pt idx="5">
                  <c:v>5.9137265035686841</c:v>
                </c:pt>
                <c:pt idx="6">
                  <c:v>5.8788746343700948</c:v>
                </c:pt>
                <c:pt idx="7">
                  <c:v>5.8242047353023674</c:v>
                </c:pt>
                <c:pt idx="8">
                  <c:v>5.7389442839257931</c:v>
                </c:pt>
                <c:pt idx="9">
                  <c:v>5.6071534094643569</c:v>
                </c:pt>
                <c:pt idx="10">
                  <c:v>5.4061409305054964</c:v>
                </c:pt>
                <c:pt idx="11">
                  <c:v>5.1054704268928583</c:v>
                </c:pt>
                <c:pt idx="12">
                  <c:v>4.6678676636027774</c:v>
                </c:pt>
                <c:pt idx="13">
                  <c:v>4.0536653671280956</c:v>
                </c:pt>
                <c:pt idx="14">
                  <c:v>3.2293465641218684</c:v>
                </c:pt>
                <c:pt idx="15">
                  <c:v>2.1776617298144583</c:v>
                </c:pt>
                <c:pt idx="16">
                  <c:v>0.90382523975126017</c:v>
                </c:pt>
                <c:pt idx="17">
                  <c:v>-0.56642664878915483</c:v>
                </c:pt>
                <c:pt idx="18">
                  <c:v>-2.1955361586229976</c:v>
                </c:pt>
                <c:pt idx="19">
                  <c:v>-3.9440860124700414</c:v>
                </c:pt>
                <c:pt idx="20">
                  <c:v>-5.7775805233080968</c:v>
                </c:pt>
                <c:pt idx="21">
                  <c:v>-7.6691116675787141</c:v>
                </c:pt>
                <c:pt idx="22">
                  <c:v>-9.5992059930665263</c:v>
                </c:pt>
                <c:pt idx="23">
                  <c:v>-11.554439293206313</c:v>
                </c:pt>
                <c:pt idx="24">
                  <c:v>-13.525837839600419</c:v>
                </c:pt>
                <c:pt idx="25">
                  <c:v>-15.507509985771586</c:v>
                </c:pt>
                <c:pt idx="26">
                  <c:v>-17.495615617083619</c:v>
                </c:pt>
                <c:pt idx="27">
                  <c:v>-19.487638767379433</c:v>
                </c:pt>
                <c:pt idx="28">
                  <c:v>-21.481890265482157</c:v>
                </c:pt>
                <c:pt idx="29">
                  <c:v>-23.477172305402327</c:v>
                </c:pt>
                <c:pt idx="30">
                  <c:v>-25.47255795348012</c:v>
                </c:pt>
                <c:pt idx="31">
                  <c:v>-27.467270279098166</c:v>
                </c:pt>
                <c:pt idx="32">
                  <c:v>-29.460698615133257</c:v>
                </c:pt>
                <c:pt idx="33">
                  <c:v>-31.452691165361408</c:v>
                </c:pt>
                <c:pt idx="34">
                  <c:v>-33.444458475626348</c:v>
                </c:pt>
                <c:pt idx="35">
                  <c:v>-35.440740097554944</c:v>
                </c:pt>
                <c:pt idx="36">
                  <c:v>-37.454188909987145</c:v>
                </c:pt>
                <c:pt idx="37">
                  <c:v>-39.512526493393089</c:v>
                </c:pt>
                <c:pt idx="38">
                  <c:v>-41.666364546683916</c:v>
                </c:pt>
                <c:pt idx="39">
                  <c:v>-43.989858191664482</c:v>
                </c:pt>
                <c:pt idx="40">
                  <c:v>-46.563265461569529</c:v>
                </c:pt>
                <c:pt idx="41">
                  <c:v>-49.439108243546698</c:v>
                </c:pt>
                <c:pt idx="42">
                  <c:v>-52.617243830642678</c:v>
                </c:pt>
                <c:pt idx="43">
                  <c:v>-56.051603151443281</c:v>
                </c:pt>
                <c:pt idx="44">
                  <c:v>-59.677871235413534</c:v>
                </c:pt>
                <c:pt idx="45">
                  <c:v>-63.436727735325874</c:v>
                </c:pt>
                <c:pt idx="46">
                  <c:v>-67.283029154837251</c:v>
                </c:pt>
                <c:pt idx="47">
                  <c:v>-71.185630975135112</c:v>
                </c:pt>
                <c:pt idx="48">
                  <c:v>-75.124067948078562</c:v>
                </c:pt>
                <c:pt idx="49">
                  <c:v>-79.085197390061978</c:v>
                </c:pt>
                <c:pt idx="50">
                  <c:v>-83.060665437408346</c:v>
                </c:pt>
                <c:pt idx="51">
                  <c:v>-87.045185478640519</c:v>
                </c:pt>
                <c:pt idx="52">
                  <c:v>-91.035418049716284</c:v>
                </c:pt>
                <c:pt idx="53">
                  <c:v>-95.029255201542767</c:v>
                </c:pt>
                <c:pt idx="54">
                  <c:v>-99.025366719814883</c:v>
                </c:pt>
                <c:pt idx="55">
                  <c:v>-103.02291326363331</c:v>
                </c:pt>
                <c:pt idx="56">
                  <c:v>-107.02136524262478</c:v>
                </c:pt>
                <c:pt idx="57">
                  <c:v>-111.02038850977823</c:v>
                </c:pt>
                <c:pt idx="58">
                  <c:v>-115.01977223404072</c:v>
                </c:pt>
                <c:pt idx="59">
                  <c:v>-119.01938339076548</c:v>
                </c:pt>
                <c:pt idx="60">
                  <c:v>-123.01913804742043</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-2.1435629400669414</c:v>
                </c:pt>
                <c:pt idx="1">
                  <c:v>-2.6978533046876025</c:v>
                </c:pt>
                <c:pt idx="2">
                  <c:v>-3.3949362950995274</c:v>
                </c:pt>
                <c:pt idx="3">
                  <c:v>-4.2710647366432131</c:v>
                </c:pt>
                <c:pt idx="4">
                  <c:v>-5.3711703560841944</c:v>
                </c:pt>
                <c:pt idx="5">
                  <c:v>-6.7504246132069516</c:v>
                </c:pt>
                <c:pt idx="6">
                  <c:v>-8.4755587753343402</c:v>
                </c:pt>
                <c:pt idx="7">
                  <c:v>-10.625317531510284</c:v>
                </c:pt>
                <c:pt idx="8">
                  <c:v>-13.288851829240796</c:v>
                </c:pt>
                <c:pt idx="9">
                  <c:v>-16.560013245937558</c:v>
                </c:pt>
                <c:pt idx="10">
                  <c:v>-20.524609547597734</c:v>
                </c:pt>
                <c:pt idx="11">
                  <c:v>-25.237638183770752</c:v>
                </c:pt>
                <c:pt idx="12">
                  <c:v>-30.690429499477823</c:v>
                </c:pt>
                <c:pt idx="13">
                  <c:v>-36.775914054553752</c:v>
                </c:pt>
                <c:pt idx="14">
                  <c:v>-43.271976732131549</c:v>
                </c:pt>
                <c:pt idx="15">
                  <c:v>-49.865886615109737</c:v>
                </c:pt>
                <c:pt idx="16">
                  <c:v>-56.222390534764962</c:v>
                </c:pt>
                <c:pt idx="17">
                  <c:v>-62.064086495524634</c:v>
                </c:pt>
                <c:pt idx="18">
                  <c:v>-67.221769138285609</c:v>
                </c:pt>
                <c:pt idx="19">
                  <c:v>-71.638223352161688</c:v>
                </c:pt>
                <c:pt idx="20">
                  <c:v>-75.340421986559576</c:v>
                </c:pt>
                <c:pt idx="21">
                  <c:v>-78.403993422653485</c:v>
                </c:pt>
                <c:pt idx="22">
                  <c:v>-80.924711474231344</c:v>
                </c:pt>
                <c:pt idx="23">
                  <c:v>-83.000764417577997</c:v>
                </c:pt>
                <c:pt idx="24">
                  <c:v>-84.723889427725098</c:v>
                </c:pt>
                <c:pt idx="25">
                  <c:v>-86.176218191610928</c:v>
                </c:pt>
                <c:pt idx="26">
                  <c:v>-87.430303266591892</c:v>
                </c:pt>
                <c:pt idx="27">
                  <c:v>-88.550744737458629</c:v>
                </c:pt>
                <c:pt idx="28">
                  <c:v>-89.596587379909124</c:v>
                </c:pt>
                <c:pt idx="29">
                  <c:v>-90.624156778132701</c:v>
                </c:pt>
                <c:pt idx="30">
                  <c:v>-91.690333831282828</c:v>
                </c:pt>
                <c:pt idx="31">
                  <c:v>-92.856524873496625</c:v>
                </c:pt>
                <c:pt idx="32">
                  <c:v>-94.193826161759148</c:v>
                </c:pt>
                <c:pt idx="33">
                  <c:v>-95.790066898158216</c:v>
                </c:pt>
                <c:pt idx="34">
                  <c:v>-97.759239304175338</c:v>
                </c:pt>
                <c:pt idx="35">
                  <c:v>-100.2523460990715</c:v>
                </c:pt>
                <c:pt idx="36">
                  <c:v>-103.46392961400342</c:v>
                </c:pt>
                <c:pt idx="37">
                  <c:v>-107.61846713411768</c:v>
                </c:pt>
                <c:pt idx="38">
                  <c:v>-112.90983016730533</c:v>
                </c:pt>
                <c:pt idx="39">
                  <c:v>-119.37885835435269</c:v>
                </c:pt>
                <c:pt idx="40">
                  <c:v>-126.78230741728261</c:v>
                </c:pt>
                <c:pt idx="41">
                  <c:v>-134.58818059899417</c:v>
                </c:pt>
                <c:pt idx="42">
                  <c:v>-142.16609700440895</c:v>
                </c:pt>
                <c:pt idx="43">
                  <c:v>-149.02984989849142</c:v>
                </c:pt>
                <c:pt idx="44">
                  <c:v>-154.94260773336808</c:v>
                </c:pt>
                <c:pt idx="45">
                  <c:v>-159.87308142652998</c:v>
                </c:pt>
                <c:pt idx="46">
                  <c:v>-163.90405544247648</c:v>
                </c:pt>
                <c:pt idx="47">
                  <c:v>-167.1615046766247</c:v>
                </c:pt>
                <c:pt idx="48">
                  <c:v>-169.77595717316629</c:v>
                </c:pt>
                <c:pt idx="49">
                  <c:v>-171.86587165659301</c:v>
                </c:pt>
                <c:pt idx="50">
                  <c:v>-173.53243628960993</c:v>
                </c:pt>
                <c:pt idx="51">
                  <c:v>-174.85944590646199</c:v>
                </c:pt>
                <c:pt idx="52">
                  <c:v>-175.91512259519453</c:v>
                </c:pt>
                <c:pt idx="53">
                  <c:v>-176.75447165147921</c:v>
                </c:pt>
                <c:pt idx="54">
                  <c:v>-177.42158746812888</c:v>
                </c:pt>
                <c:pt idx="55">
                  <c:v>-177.95169499919419</c:v>
                </c:pt>
                <c:pt idx="56">
                  <c:v>-178.37287377187039</c:v>
                </c:pt>
                <c:pt idx="57">
                  <c:v>-178.70747773195151</c:v>
                </c:pt>
                <c:pt idx="58">
                  <c:v>-178.97328803406742</c:v>
                </c:pt>
                <c:pt idx="59">
                  <c:v>-179.18444115172326</c:v>
                </c:pt>
                <c:pt idx="60">
                  <c:v>-179.35217229310825</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-40.933216231763971</c:v>
                </c:pt>
                <c:pt idx="1">
                  <c:v>-38.975228939814428</c:v>
                </c:pt>
                <c:pt idx="2">
                  <c:v>-37.040998899936703</c:v>
                </c:pt>
                <c:pt idx="3">
                  <c:v>-35.14325317746426</c:v>
                </c:pt>
                <c:pt idx="4">
                  <c:v>-33.300573810403748</c:v>
                </c:pt>
                <c:pt idx="5">
                  <c:v>-31.5388754255723</c:v>
                </c:pt>
                <c:pt idx="6">
                  <c:v>-29.891847907742463</c:v>
                </c:pt>
                <c:pt idx="7">
                  <c:v>-28.39883847023539</c:v>
                </c:pt>
                <c:pt idx="8">
                  <c:v>-27.098744883185471</c:v>
                </c:pt>
                <c:pt idx="9">
                  <c:v>-26.020420855727494</c:v>
                </c:pt>
                <c:pt idx="10">
                  <c:v>-25.173597442393863</c:v>
                </c:pt>
                <c:pt idx="11">
                  <c:v>-24.546010047996187</c:v>
                </c:pt>
                <c:pt idx="12">
                  <c:v>-24.10899077933226</c:v>
                </c:pt>
                <c:pt idx="13">
                  <c:v>-23.827998443724283</c:v>
                </c:pt>
                <c:pt idx="14">
                  <c:v>-23.67250733062011</c:v>
                </c:pt>
                <c:pt idx="15">
                  <c:v>-23.622257975783128</c:v>
                </c:pt>
                <c:pt idx="16">
                  <c:v>-23.670062298445352</c:v>
                </c:pt>
                <c:pt idx="17">
                  <c:v>-23.822467088830223</c:v>
                </c:pt>
                <c:pt idx="18">
                  <c:v>-24.098887497194539</c:v>
                </c:pt>
                <c:pt idx="19">
                  <c:v>-24.528547878453288</c:v>
                </c:pt>
                <c:pt idx="20">
                  <c:v>-25.14389147653214</c:v>
                </c:pt>
                <c:pt idx="21">
                  <c:v>-25.970266235506017</c:v>
                </c:pt>
                <c:pt idx="22">
                  <c:v>-27.01491317025949</c:v>
                </c:pt>
                <c:pt idx="23">
                  <c:v>-28.260865299284369</c:v>
                </c:pt>
                <c:pt idx="24">
                  <c:v>-29.669356150617876</c:v>
                </c:pt>
                <c:pt idx="25">
                  <c:v>-31.188814396967178</c:v>
                </c:pt>
                <c:pt idx="26">
                  <c:v>-32.765635827938851</c:v>
                </c:pt>
                <c:pt idx="27">
                  <c:v>-34.354121457566606</c:v>
                </c:pt>
                <c:pt idx="28">
                  <c:v>-35.926092076729212</c:v>
                </c:pt>
                <c:pt idx="29">
                  <c:v>-37.480079733911417</c:v>
                </c:pt>
                <c:pt idx="30">
                  <c:v>-39.04546921621624</c:v>
                </c:pt>
                <c:pt idx="31">
                  <c:v>-40.673851209208529</c:v>
                </c:pt>
                <c:pt idx="32">
                  <c:v>-42.415348036086812</c:v>
                </c:pt>
                <c:pt idx="33">
                  <c:v>-44.291239223448507</c:v>
                </c:pt>
                <c:pt idx="34">
                  <c:v>-46.282594919754551</c:v>
                </c:pt>
                <c:pt idx="35">
                  <c:v>-48.344663023319086</c:v>
                </c:pt>
                <c:pt idx="36">
                  <c:v>-50.436078131920311</c:v>
                </c:pt>
                <c:pt idx="37">
                  <c:v>-52.54344892884221</c:v>
                </c:pt>
                <c:pt idx="38">
                  <c:v>-54.690902648836172</c:v>
                </c:pt>
                <c:pt idx="39">
                  <c:v>-56.932741617112072</c:v>
                </c:pt>
                <c:pt idx="40">
                  <c:v>-59.327508769314356</c:v>
                </c:pt>
                <c:pt idx="41">
                  <c:v>-61.899871947680126</c:v>
                </c:pt>
                <c:pt idx="42">
                  <c:v>-64.616106420039486</c:v>
                </c:pt>
                <c:pt idx="43">
                  <c:v>-67.395499244246395</c:v>
                </c:pt>
                <c:pt idx="44">
                  <c:v>-70.14661011963922</c:v>
                </c:pt>
                <c:pt idx="45">
                  <c:v>-72.800072908135263</c:v>
                </c:pt>
                <c:pt idx="46">
                  <c:v>-75.322529390541519</c:v>
                </c:pt>
                <c:pt idx="47">
                  <c:v>-77.712905875467925</c:v>
                </c:pt>
                <c:pt idx="48">
                  <c:v>-79.989817791649898</c:v>
                </c:pt>
                <c:pt idx="49">
                  <c:v>-82.178897660730655</c:v>
                </c:pt>
                <c:pt idx="50">
                  <c:v>-84.304589668448642</c:v>
                </c:pt>
                <c:pt idx="51">
                  <c:v>-86.386634936028216</c:v>
                </c:pt>
                <c:pt idx="52">
                  <c:v>-88.439546099527405</c:v>
                </c:pt>
                <c:pt idx="53">
                  <c:v>-90.473400588511652</c:v>
                </c:pt>
                <c:pt idx="54">
                  <c:v>-92.494952100066911</c:v>
                </c:pt>
                <c:pt idx="55">
                  <c:v>-94.508627096204023</c:v>
                </c:pt>
                <c:pt idx="56">
                  <c:v>-96.517286300402901</c:v>
                </c:pt>
                <c:pt idx="57">
                  <c:v>-98.522762238831589</c:v>
                </c:pt>
                <c:pt idx="58">
                  <c:v>-100.52622225477167</c:v>
                </c:pt>
                <c:pt idx="59">
                  <c:v>-102.5284073448301</c:v>
                </c:pt>
                <c:pt idx="60">
                  <c:v>-104.52978682776367</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82.185272786907177</c:v>
                </c:pt>
                <c:pt idx="1">
                  <c:v>80.191793441921632</c:v>
                </c:pt>
                <c:pt idx="2">
                  <c:v>77.711080146942848</c:v>
                </c:pt>
                <c:pt idx="3">
                  <c:v>74.643955157810893</c:v>
                </c:pt>
                <c:pt idx="4">
                  <c:v>70.888843964902463</c:v>
                </c:pt>
                <c:pt idx="5">
                  <c:v>66.357827664186075</c:v>
                </c:pt>
                <c:pt idx="6">
                  <c:v>61.00324465945571</c:v>
                </c:pt>
                <c:pt idx="7">
                  <c:v>54.852239807573113</c:v>
                </c:pt>
                <c:pt idx="8">
                  <c:v>48.036243846117671</c:v>
                </c:pt>
                <c:pt idx="9">
                  <c:v>40.792103185939929</c:v>
                </c:pt>
                <c:pt idx="10">
                  <c:v>33.41703340081316</c:v>
                </c:pt>
                <c:pt idx="11">
                  <c:v>26.188855661257321</c:v>
                </c:pt>
                <c:pt idx="12">
                  <c:v>19.292179573239743</c:v>
                </c:pt>
                <c:pt idx="13">
                  <c:v>12.786074841256552</c:v>
                </c:pt>
                <c:pt idx="14">
                  <c:v>6.6160775239701017</c:v>
                </c:pt>
                <c:pt idx="15">
                  <c:v>0.65016577957284094</c:v>
                </c:pt>
                <c:pt idx="16">
                  <c:v>-5.2804474644369499</c:v>
                </c:pt>
                <c:pt idx="17">
                  <c:v>-11.342507747653604</c:v>
                </c:pt>
                <c:pt idx="18">
                  <c:v>-17.661891432961408</c:v>
                </c:pt>
                <c:pt idx="19">
                  <c:v>-24.282870676739911</c:v>
                </c:pt>
                <c:pt idx="20">
                  <c:v>-31.132625107585838</c:v>
                </c:pt>
                <c:pt idx="21">
                  <c:v>-38.010649629848629</c:v>
                </c:pt>
                <c:pt idx="22">
                  <c:v>-44.623911358097011</c:v>
                </c:pt>
                <c:pt idx="23">
                  <c:v>-50.665507534613319</c:v>
                </c:pt>
                <c:pt idx="24">
                  <c:v>-55.902586495792477</c:v>
                </c:pt>
                <c:pt idx="25">
                  <c:v>-60.234986823218215</c:v>
                </c:pt>
                <c:pt idx="26">
                  <c:v>-63.714080529961699</c:v>
                </c:pt>
                <c:pt idx="27">
                  <c:v>-66.534771190774265</c:v>
                </c:pt>
                <c:pt idx="28">
                  <c:v>-69.007674447193793</c:v>
                </c:pt>
                <c:pt idx="29">
                  <c:v>-71.497819530050094</c:v>
                </c:pt>
                <c:pt idx="30">
                  <c:v>-74.315405994620292</c:v>
                </c:pt>
                <c:pt idx="31">
                  <c:v>-77.585076460233338</c:v>
                </c:pt>
                <c:pt idx="32">
                  <c:v>-81.175822234894497</c:v>
                </c:pt>
                <c:pt idx="33">
                  <c:v>-84.771167731717966</c:v>
                </c:pt>
                <c:pt idx="34">
                  <c:v>-88.061790593275148</c:v>
                </c:pt>
                <c:pt idx="35">
                  <c:v>-90.930956139836624</c:v>
                </c:pt>
                <c:pt idx="36">
                  <c:v>-93.507260184454395</c:v>
                </c:pt>
                <c:pt idx="37">
                  <c:v>-96.073540825274719</c:v>
                </c:pt>
                <c:pt idx="38">
                  <c:v>-98.901955864594257</c:v>
                </c:pt>
                <c:pt idx="39">
                  <c:v>-102.07672584833465</c:v>
                </c:pt>
                <c:pt idx="40">
                  <c:v>-105.36715454270316</c:v>
                </c:pt>
                <c:pt idx="41">
                  <c:v>-108.25915781801066</c:v>
                </c:pt>
                <c:pt idx="42">
                  <c:v>-110.18919387649498</c:v>
                </c:pt>
                <c:pt idx="43">
                  <c:v>-110.82414062146384</c:v>
                </c:pt>
                <c:pt idx="44">
                  <c:v>-110.18092113444851</c:v>
                </c:pt>
                <c:pt idx="45">
                  <c:v>-108.55347723830329</c:v>
                </c:pt>
                <c:pt idx="46">
                  <c:v>-106.35097787651988</c:v>
                </c:pt>
                <c:pt idx="47">
                  <c:v>-103.95244647832976</c:v>
                </c:pt>
                <c:pt idx="48">
                  <c:v>-101.62943407479821</c:v>
                </c:pt>
                <c:pt idx="49">
                  <c:v>-99.535368868613858</c:v>
                </c:pt>
                <c:pt idx="50">
                  <c:v>-97.731938087535113</c:v>
                </c:pt>
                <c:pt idx="51">
                  <c:v>-96.223647385607975</c:v>
                </c:pt>
                <c:pt idx="52">
                  <c:v>-94.985656806759039</c:v>
                </c:pt>
                <c:pt idx="53">
                  <c:v>-93.981632340622653</c:v>
                </c:pt>
                <c:pt idx="54">
                  <c:v>-93.173542446203328</c:v>
                </c:pt>
                <c:pt idx="55">
                  <c:v>-92.526289596166194</c:v>
                </c:pt>
                <c:pt idx="56">
                  <c:v>-92.009447659336402</c:v>
                </c:pt>
                <c:pt idx="57">
                  <c:v>-91.597539833295016</c:v>
                </c:pt>
                <c:pt idx="58">
                  <c:v>-91.26966309387646</c:v>
                </c:pt>
                <c:pt idx="59">
                  <c:v>-91.00887644776617</c:v>
                </c:pt>
                <c:pt idx="60">
                  <c:v>-90.801553167303112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-43.443716223051624</c:v>
                </c:pt>
                <c:pt idx="1">
                  <c:v>-41.485728897163483</c:v>
                </c:pt>
                <c:pt idx="2">
                  <c:v>-39.551498803496813</c:v>
                </c:pt>
                <c:pt idx="3">
                  <c:v>-37.65375299577444</c:v>
                </c:pt>
                <c:pt idx="4">
                  <c:v>-35.811073493602066</c:v>
                </c:pt>
                <c:pt idx="5">
                  <c:v>-34.049374894632678</c:v>
                </c:pt>
                <c:pt idx="6">
                  <c:v>-32.402347037417037</c:v>
                </c:pt>
                <c:pt idx="7">
                  <c:v>-30.909337062019752</c:v>
                </c:pt>
                <c:pt idx="8">
                  <c:v>-29.609242622471314</c:v>
                </c:pt>
                <c:pt idx="9">
                  <c:v>-28.530917243894301</c:v>
                </c:pt>
                <c:pt idx="10">
                  <c:v>-27.684091689181514</c:v>
                </c:pt>
                <c:pt idx="11">
                  <c:v>-27.056500900926864</c:v>
                </c:pt>
                <c:pt idx="12">
                  <c:v>-26.61947625336299</c:v>
                </c:pt>
                <c:pt idx="13">
                  <c:v>-26.338475392775365</c:v>
                </c:pt>
                <c:pt idx="14">
                  <c:v>-26.18297076849451</c:v>
                </c:pt>
                <c:pt idx="15">
                  <c:v>-26.132699999899494</c:v>
                </c:pt>
                <c:pt idx="16">
                  <c:v>-26.180470384077456</c:v>
                </c:pt>
                <c:pt idx="17">
                  <c:v>-26.332821385677747</c:v>
                </c:pt>
                <c:pt idx="18">
                  <c:v>-26.609156544784739</c:v>
                </c:pt>
                <c:pt idx="19">
                  <c:v>-27.038681815631392</c:v>
                </c:pt>
                <c:pt idx="20">
                  <c:v>-27.653811279533773</c:v>
                </c:pt>
                <c:pt idx="21">
                  <c:v>-28.479846662216019</c:v>
                </c:pt>
                <c:pt idx="22">
                  <c:v>-29.523955730608069</c:v>
                </c:pt>
                <c:pt idx="23">
                  <c:v>-30.769055421049877</c:v>
                </c:pt>
                <c:pt idx="24">
                  <c:v>-32.176195303976314</c:v>
                </c:pt>
                <c:pt idx="25">
                  <c:v>-33.693512549838076</c:v>
                </c:pt>
                <c:pt idx="26">
                  <c:v>-35.266941076656956</c:v>
                </c:pt>
                <c:pt idx="27">
                  <c:v>-36.850050205795661</c:v>
                </c:pt>
                <c:pt idx="28">
                  <c:v>-38.413501896486025</c:v>
                </c:pt>
                <c:pt idx="29">
                  <c:v>-39.953993672198315</c:v>
                </c:pt>
                <c:pt idx="30">
                  <c:v>-41.49800819229425</c:v>
                </c:pt>
                <c:pt idx="31">
                  <c:v>-43.092550626735189</c:v>
                </c:pt>
                <c:pt idx="32">
                  <c:v>-44.780512897227112</c:v>
                </c:pt>
                <c:pt idx="33">
                  <c:v>-46.571815437557262</c:v>
                </c:pt>
                <c:pt idx="34">
                  <c:v>-48.429802746798252</c:v>
                </c:pt>
                <c:pt idx="35">
                  <c:v>-50.282411812150556</c:v>
                </c:pt>
                <c:pt idx="36">
                  <c:v>-52.047216901116485</c:v>
                </c:pt>
                <c:pt idx="37">
                  <c:v>-53.65195607541169</c:v>
                </c:pt>
                <c:pt idx="38">
                  <c:v>-55.04369919087771</c:v>
                </c:pt>
                <c:pt idx="39">
                  <c:v>-56.192083260041898</c:v>
                </c:pt>
                <c:pt idx="40">
                  <c:v>-57.091527734944457</c:v>
                </c:pt>
                <c:pt idx="41">
                  <c:v>-57.760712558416571</c:v>
                </c:pt>
                <c:pt idx="42">
                  <c:v>-58.236192136518916</c:v>
                </c:pt>
                <c:pt idx="43">
                  <c:v>-58.561727505036878</c:v>
                </c:pt>
                <c:pt idx="44">
                  <c:v>-58.778589648722637</c:v>
                </c:pt>
                <c:pt idx="45">
                  <c:v>-58.920347978282415</c:v>
                </c:pt>
                <c:pt idx="46">
                  <c:v>-59.011851405125242</c:v>
                </c:pt>
                <c:pt idx="47">
                  <c:v>-59.070432255048637</c:v>
                </c:pt>
                <c:pt idx="48">
                  <c:v>-59.107737891375862</c:v>
                </c:pt>
                <c:pt idx="49">
                  <c:v>-59.131414704162154</c:v>
                </c:pt>
                <c:pt idx="50">
                  <c:v>-59.146409367702717</c:v>
                </c:pt>
                <c:pt idx="51">
                  <c:v>-59.155892611268527</c:v>
                </c:pt>
                <c:pt idx="52">
                  <c:v>-59.161885020355349</c:v>
                </c:pt>
                <c:pt idx="53">
                  <c:v>-59.165669520102718</c:v>
                </c:pt>
                <c:pt idx="54">
                  <c:v>-59.16805879122704</c:v>
                </c:pt>
                <c:pt idx="55">
                  <c:v>-59.169566882463087</c:v>
                </c:pt>
                <c:pt idx="56">
                  <c:v>-59.17051864798389</c:v>
                </c:pt>
                <c:pt idx="57">
                  <c:v>-59.171119260745883</c:v>
                </c:pt>
                <c:pt idx="58">
                  <c:v>-59.171498257344133</c:v>
                </c:pt>
                <c:pt idx="59">
                  <c:v>-59.171737402191845</c:v>
                </c:pt>
                <c:pt idx="60">
                  <c:v>-59.171888298027682</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82.193648107461271</c:v>
                </c:pt>
                <c:pt idx="1">
                  <c:v>80.202337345786603</c:v>
                </c:pt>
                <c:pt idx="2">
                  <c:v>77.72435413543279</c:v>
                </c:pt>
                <c:pt idx="3">
                  <c:v>74.660666119186828</c:v>
                </c:pt>
                <c:pt idx="4">
                  <c:v>70.909881818734291</c:v>
                </c:pt>
                <c:pt idx="5">
                  <c:v>66.384312752785448</c:v>
                </c:pt>
                <c:pt idx="6">
                  <c:v>61.03658741012994</c:v>
                </c:pt>
                <c:pt idx="7">
                  <c:v>54.894215842903598</c:v>
                </c:pt>
                <c:pt idx="8">
                  <c:v>48.089088542100413</c:v>
                </c:pt>
                <c:pt idx="9">
                  <c:v>40.858630713436064</c:v>
                </c:pt>
                <c:pt idx="10">
                  <c:v>33.500786589466678</c:v>
                </c:pt>
                <c:pt idx="11">
                  <c:v>26.294294666211758</c:v>
                </c:pt>
                <c:pt idx="12">
                  <c:v>19.424919390910123</c:v>
                </c:pt>
                <c:pt idx="13">
                  <c:v>12.953184320874735</c:v>
                </c:pt>
                <c:pt idx="14">
                  <c:v>6.8264557946425253</c:v>
                </c:pt>
                <c:pt idx="15">
                  <c:v>0.91501613154238004</c:v>
                </c:pt>
                <c:pt idx="16">
                  <c:v>-4.9470210232159797</c:v>
                </c:pt>
                <c:pt idx="17">
                  <c:v>-10.922749520349697</c:v>
                </c:pt>
                <c:pt idx="18">
                  <c:v>-17.133448715079862</c:v>
                </c:pt>
                <c:pt idx="19">
                  <c:v>-23.617603865621067</c:v>
                </c:pt>
                <c:pt idx="20">
                  <c:v>-30.295110108788482</c:v>
                </c:pt>
                <c:pt idx="21">
                  <c:v>-36.956293276255622</c:v>
                </c:pt>
                <c:pt idx="22">
                  <c:v>-43.296580415183122</c:v>
                </c:pt>
                <c:pt idx="23">
                  <c:v>-48.994546892296107</c:v>
                </c:pt>
                <c:pt idx="24">
                  <c:v>-53.799071476447125</c:v>
                </c:pt>
                <c:pt idx="25">
                  <c:v>-57.587017458127498</c:v>
                </c:pt>
                <c:pt idx="26">
                  <c:v>-60.38088204789274</c:v>
                </c:pt>
                <c:pt idx="27">
                  <c:v>-62.339316205270514</c:v>
                </c:pt>
                <c:pt idx="28">
                  <c:v>-63.727493264032162</c:v>
                </c:pt>
                <c:pt idx="29">
                  <c:v>-64.853627982663255</c:v>
                </c:pt>
                <c:pt idx="30">
                  <c:v>-65.957183545315132</c:v>
                </c:pt>
                <c:pt idx="31">
                  <c:v>-67.075332608795932</c:v>
                </c:pt>
                <c:pt idx="32">
                  <c:v>-67.97012737867675</c:v>
                </c:pt>
                <c:pt idx="33">
                  <c:v>-68.196867956111234</c:v>
                </c:pt>
                <c:pt idx="34">
                  <c:v>-67.29772519257331</c:v>
                </c:pt>
                <c:pt idx="35">
                  <c:v>-64.994989086657867</c:v>
                </c:pt>
                <c:pt idx="36">
                  <c:v>-61.266128371161408</c:v>
                </c:pt>
                <c:pt idx="37">
                  <c:v>-56.301983444980344</c:v>
                </c:pt>
                <c:pt idx="38">
                  <c:v>-50.430474585625177</c:v>
                </c:pt>
                <c:pt idx="39">
                  <c:v>-44.056803739924767</c:v>
                </c:pt>
                <c:pt idx="40">
                  <c:v>-37.608878198931748</c:v>
                </c:pt>
                <c:pt idx="41">
                  <c:v>-31.470211211041523</c:v>
                </c:pt>
                <c:pt idx="42">
                  <c:v>-25.917181345827011</c:v>
                </c:pt>
                <c:pt idx="43">
                  <c:v>-21.092714822950516</c:v>
                </c:pt>
                <c:pt idx="44">
                  <c:v>-17.024078299500346</c:v>
                </c:pt>
                <c:pt idx="45">
                  <c:v>-13.663211548859396</c:v>
                </c:pt>
                <c:pt idx="46">
                  <c:v>-10.925287428035874</c:v>
                </c:pt>
                <c:pt idx="47">
                  <c:v>-8.7150408120738074</c:v>
                </c:pt>
                <c:pt idx="48">
                  <c:v>-6.9412234354481175</c:v>
                </c:pt>
                <c:pt idx="49">
                  <c:v>-5.5230024825952615</c:v>
                </c:pt>
                <c:pt idx="50">
                  <c:v>-4.3918035835547133</c:v>
                </c:pt>
                <c:pt idx="51">
                  <c:v>-3.4909087076572023</c:v>
                </c:pt>
                <c:pt idx="52">
                  <c:v>-2.7741196738259535</c:v>
                </c:pt>
                <c:pt idx="53">
                  <c:v>-2.204159775912784</c:v>
                </c:pt>
                <c:pt idx="54">
                  <c:v>-1.7511263452522294</c:v>
                </c:pt>
                <c:pt idx="55">
                  <c:v>-1.3911195171819399</c:v>
                </c:pt>
                <c:pt idx="56">
                  <c:v>-1.1050809177689014</c:v>
                </c:pt>
                <c:pt idx="57">
                  <c:v>-0.87783477403881738</c:v>
                </c:pt>
                <c:pt idx="58">
                  <c:v>-0.69730789297206242</c:v>
                </c:pt>
                <c:pt idx="59">
                  <c:v>-0.55390084406071993</c:v>
                </c:pt>
                <c:pt idx="60">
                  <c:v>-0.43998383933329527</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2.0052805984875044</c:v>
                </c:pt>
                <c:pt idx="1">
                  <c:v>2.0052848326298149</c:v>
                </c:pt>
                <c:pt idx="2">
                  <c:v>2.0052920725233894</c:v>
                </c:pt>
                <c:pt idx="3">
                  <c:v>2.0053023405466117</c:v>
                </c:pt>
                <c:pt idx="4">
                  <c:v>2.005315668383024</c:v>
                </c:pt>
                <c:pt idx="5">
                  <c:v>2.0053320972586102</c:v>
                </c:pt>
                <c:pt idx="6">
                  <c:v>2.0053516782524579</c:v>
                </c:pt>
                <c:pt idx="7">
                  <c:v>2.0053744726857907</c:v>
                </c:pt>
                <c:pt idx="8">
                  <c:v>2.005400552594752</c:v>
                </c:pt>
                <c:pt idx="9">
                  <c:v>2.0054300012936839</c:v>
                </c:pt>
                <c:pt idx="10">
                  <c:v>2.0054629140373565</c:v>
                </c:pt>
                <c:pt idx="11">
                  <c:v>2.0054993987923146</c:v>
                </c:pt>
                <c:pt idx="12">
                  <c:v>2.0055395771289088</c:v>
                </c:pt>
                <c:pt idx="13">
                  <c:v>2.0055835852485484</c:v>
                </c:pt>
                <c:pt idx="14">
                  <c:v>2.0056315751628468</c:v>
                </c:pt>
                <c:pt idx="15">
                  <c:v>2.0056837160441789</c:v>
                </c:pt>
                <c:pt idx="16">
                  <c:v>2.00574019577153</c:v>
                </c:pt>
                <c:pt idx="17">
                  <c:v>2.0058012226991306</c:v>
                </c:pt>
                <c:pt idx="18">
                  <c:v>2.0058670276805364</c:v>
                </c:pt>
                <c:pt idx="19">
                  <c:v>2.0059378663873808</c:v>
                </c:pt>
                <c:pt idx="20">
                  <c:v>2.0060140219691824</c:v>
                </c:pt>
                <c:pt idx="21">
                  <c:v>2.0060958081094062</c:v>
                </c:pt>
                <c:pt idx="22">
                  <c:v>2.0061835725441193</c:v>
                </c:pt>
                <c:pt idx="23">
                  <c:v>2.0062777011231407</c:v>
                </c:pt>
                <c:pt idx="24">
                  <c:v>2.0063786225094802</c:v>
                </c:pt>
                <c:pt idx="25">
                  <c:v>2.0064868136339369</c:v>
                </c:pt>
                <c:pt idx="26">
                  <c:v>2.0066028060463541</c:v>
                </c:pt>
                <c:pt idx="27">
                  <c:v>2.0067271933369524</c:v>
                </c:pt>
                <c:pt idx="28">
                  <c:v>2.0068606398408901</c:v>
                </c:pt>
                <c:pt idx="29">
                  <c:v>2.0070038908892345</c:v>
                </c:pt>
                <c:pt idx="30">
                  <c:v>2.0071577849333808</c:v>
                </c:pt>
                <c:pt idx="31">
                  <c:v>2.0073232679520228</c:v>
                </c:pt>
                <c:pt idx="32">
                  <c:v>2.0075014106549496</c:v>
                </c:pt>
                <c:pt idx="33">
                  <c:v>2.0076934291356334</c:v>
                </c:pt>
                <c:pt idx="34">
                  <c:v>2.0079007098036623</c:v>
                </c:pt>
                <c:pt idx="35">
                  <c:v>2.0081248396662899</c:v>
                </c:pt>
                <c:pt idx="36">
                  <c:v>2.008367643344235</c:v>
                </c:pt>
                <c:pt idx="37">
                  <c:v>2.0086312286337127</c:v>
                </c:pt>
                <c:pt idx="38">
                  <c:v>2.0089180430053628</c:v>
                </c:pt>
                <c:pt idx="39">
                  <c:v>2.009230944227677</c:v>
                </c:pt>
                <c:pt idx="40">
                  <c:v>2.0095732894103007</c:v>
                </c:pt>
                <c:pt idx="41">
                  <c:v>2.0099490483234375</c:v>
                </c:pt>
                <c:pt idx="42">
                  <c:v>2.0103629490781199</c:v>
                </c:pt>
                <c:pt idx="43">
                  <c:v>2.0108206674838547</c:v>
                </c:pt>
                <c:pt idx="44">
                  <c:v>2.0113290761590319</c:v>
                </c:pt>
                <c:pt idx="45">
                  <c:v>2.0118965766064023</c:v>
                </c:pt>
                <c:pt idx="46">
                  <c:v>2.0125335483751732</c:v>
                </c:pt>
                <c:pt idx="47">
                  <c:v>2.0132529664671259</c:v>
                </c:pt>
                <c:pt idx="48">
                  <c:v>2.0140712653842696</c:v>
                </c:pt>
                <c:pt idx="49">
                  <c:v>2.015009572931346</c:v>
                </c:pt>
                <c:pt idx="50">
                  <c:v>2.0160955124901996</c:v>
                </c:pt>
                <c:pt idx="51">
                  <c:v>2.0173659046404127</c:v>
                </c:pt>
                <c:pt idx="52">
                  <c:v>2.0188709389586155</c:v>
                </c:pt>
                <c:pt idx="53">
                  <c:v>2.0206808419769331</c:v>
                </c:pt>
                <c:pt idx="54">
                  <c:v>2.022896975626447</c:v>
                </c:pt>
                <c:pt idx="55">
                  <c:v>2.0256712253918701</c:v>
                </c:pt>
                <c:pt idx="56">
                  <c:v>2.0292419210593193</c:v>
                </c:pt>
                <c:pt idx="57">
                  <c:v>2.0340054370712881</c:v>
                </c:pt>
                <c:pt idx="58">
                  <c:v>2.0406729317628463</c:v>
                </c:pt>
                <c:pt idx="59">
                  <c:v>2.0506591248405943</c:v>
                </c:pt>
                <c:pt idx="60">
                  <c:v>2.0672327237918777</c:v>
                </c:pt>
                <c:pt idx="61">
                  <c:v>2.0999900501842106</c:v>
                </c:pt>
                <c:pt idx="62">
                  <c:v>2.193704627906178</c:v>
                </c:pt>
                <c:pt idx="63">
                  <c:v>4.1231289332200109</c:v>
                </c:pt>
                <c:pt idx="64">
                  <c:v>5.8069130344369011</c:v>
                </c:pt>
                <c:pt idx="65">
                  <c:v>5.9006437031680576</c:v>
                </c:pt>
                <c:pt idx="66">
                  <c:v>5.933404008910129</c:v>
                </c:pt>
                <c:pt idx="67">
                  <c:v>5.9499786505990642</c:v>
                </c:pt>
                <c:pt idx="68">
                  <c:v>5.95996532630895</c:v>
                </c:pt>
                <c:pt idx="69">
                  <c:v>5.9666330831690386</c:v>
                </c:pt>
                <c:pt idx="70">
                  <c:v>5.9713967572594298</c:v>
                </c:pt>
                <c:pt idx="71">
                  <c:v>5.974967555525196</c:v>
                </c:pt>
                <c:pt idx="72">
                  <c:v>5.9777418756311622</c:v>
                </c:pt>
                <c:pt idx="73">
                  <c:v>5.979958059594324</c:v>
                </c:pt>
                <c:pt idx="74">
                  <c:v>5.9817679998385582</c:v>
                </c:pt>
                <c:pt idx="75">
                  <c:v>5.9832730624696522</c:v>
                </c:pt>
                <c:pt idx="76">
                  <c:v>5.9845434766534877</c:v>
                </c:pt>
                <c:pt idx="77">
                  <c:v>5.9856294336948705</c:v>
                </c:pt>
                <c:pt idx="78">
                  <c:v>5.9865677553454253</c:v>
                </c:pt>
                <c:pt idx="79">
                  <c:v>5.9873860658047491</c:v>
                </c:pt>
                <c:pt idx="80">
                  <c:v>5.9881054934621023</c:v>
                </c:pt>
                <c:pt idx="81">
                  <c:v>5.988742473246262</c:v>
                </c:pt>
                <c:pt idx="82">
                  <c:v>5.9893099804765431</c:v>
                </c:pt>
                <c:pt idx="83">
                  <c:v>5.9898183949423274</c:v>
                </c:pt>
                <c:pt idx="84">
                  <c:v>5.9902761183307991</c:v>
                </c:pt>
                <c:pt idx="85">
                  <c:v>5.990690023403789</c:v>
                </c:pt>
                <c:pt idx="86">
                  <c:v>5.9910657860837802</c:v>
                </c:pt>
                <c:pt idx="87">
                  <c:v>5.9914081345717731</c:v>
                </c:pt>
                <c:pt idx="88">
                  <c:v>5.9917210387102084</c:v>
                </c:pt>
                <c:pt idx="89">
                  <c:v>5.9920078556674854</c:v>
                </c:pt>
                <c:pt idx="90">
                  <c:v>5.9922714432601021</c:v>
                </c:pt>
                <c:pt idx="91">
                  <c:v>5.9925142489982735</c:v>
                </c:pt>
                <c:pt idx="92">
                  <c:v>5.9927383807111205</c:v>
                </c:pt>
                <c:pt idx="93">
                  <c:v>5.9929456630468882</c:v>
                </c:pt>
                <c:pt idx="94">
                  <c:v>5.9931376830359389</c:v>
                </c:pt>
                <c:pt idx="95">
                  <c:v>5.9933158271074625</c:v>
                </c:pt>
                <c:pt idx="96">
                  <c:v>5.9934813113715242</c:v>
                </c:pt>
                <c:pt idx="97">
                  <c:v>5.9936352065522396</c:v>
                </c:pt>
                <c:pt idx="98">
                  <c:v>5.993778458640513</c:v>
                </c:pt>
                <c:pt idx="99">
                  <c:v>5.9939119060982922</c:v>
                </c:pt>
                <c:pt idx="100">
                  <c:v>5.9940362942657792</c:v>
                </c:pt>
                <c:pt idx="101">
                  <c:v>5.9941522874861208</c:v>
                </c:pt>
                <c:pt idx="102">
                  <c:v>5.9942604793565017</c:v>
                </c:pt>
                <c:pt idx="103">
                  <c:v>5.994361401432827</c:v>
                </c:pt>
                <c:pt idx="104">
                  <c:v>5.9944555306512619</c:v>
                </c:pt>
                <c:pt idx="105">
                  <c:v>5.9945432956795823</c:v>
                </c:pt>
                <c:pt idx="106">
                  <c:v>5.9946250823717477</c:v>
                </c:pt>
                <c:pt idx="107">
                  <c:v>5.994701238467572</c:v>
                </c:pt>
                <c:pt idx="108">
                  <c:v>5.9947720776537885</c:v>
                </c:pt>
                <c:pt idx="109">
                  <c:v>5.9948378830828384</c:v>
                </c:pt>
                <c:pt idx="110">
                  <c:v>5.9948989104290886</c:v>
                </c:pt>
                <c:pt idx="111">
                  <c:v>5.9949553905484008</c:v>
                </c:pt>
                <c:pt idx="112">
                  <c:v>5.9950075317970857</c:v>
                </c:pt>
                <c:pt idx="113">
                  <c:v>5.9950555220560613</c:v>
                </c:pt>
                <c:pt idx="114">
                  <c:v>5.9950995304994912</c:v>
                </c:pt>
                <c:pt idx="115">
                  <c:v>5.9951397091404557</c:v>
                </c:pt>
                <c:pt idx="116">
                  <c:v>5.9951761941818136</c:v>
                </c:pt>
                <c:pt idx="117">
                  <c:v>5.9952091071952145</c:v>
                </c:pt>
                <c:pt idx="118">
                  <c:v>5.9952385561483226</c:v>
                </c:pt>
                <c:pt idx="119">
                  <c:v>5.9952646362969935</c:v>
                </c:pt>
                <c:pt idx="120">
                  <c:v>5.9952874309564965</c:v>
                </c:pt>
                <c:pt idx="121">
                  <c:v>5.9953070121638392</c:v>
                </c:pt>
                <c:pt idx="122">
                  <c:v>5.9953234412411103</c:v>
                </c:pt>
                <c:pt idx="123">
                  <c:v>5.9953367692681105</c:v>
                </c:pt>
                <c:pt idx="124">
                  <c:v>5.9953470374714186</c:v>
                </c:pt>
                <c:pt idx="125">
                  <c:v>5.9953542775352808</c:v>
                </c:pt>
                <c:pt idx="126">
                  <c:v>5.9953585118385844</c:v>
                </c:pt>
                <c:pt idx="127">
                  <c:v>5.9953597536215533</c:v>
                </c:pt>
                <c:pt idx="128">
                  <c:v>5.9953580070842047</c:v>
                </c:pt>
                <c:pt idx="129">
                  <c:v>5.9953532674180732</c:v>
                </c:pt>
                <c:pt idx="130">
                  <c:v>5.9953455207715018</c:v>
                </c:pt>
                <c:pt idx="131">
                  <c:v>5.9953347441483107</c:v>
                </c:pt>
                <c:pt idx="132">
                  <c:v>5.9953209052380281</c:v>
                </c:pt>
                <c:pt idx="133">
                  <c:v>5.9953039621757753</c:v>
                </c:pt>
                <c:pt idx="134">
                  <c:v>5.9952838632280967</c:v>
                </c:pt>
                <c:pt idx="135">
                  <c:v>5.9952605464006297</c:v>
                </c:pt>
                <c:pt idx="136">
                  <c:v>5.9952339389617748</c:v>
                </c:pt>
                <c:pt idx="137">
                  <c:v>5.9952039568753985</c:v>
                </c:pt>
                <c:pt idx="138">
                  <c:v>5.9951705041345118</c:v>
                </c:pt>
                <c:pt idx="139">
                  <c:v>5.9951334719855218</c:v>
                </c:pt>
                <c:pt idx="140">
                  <c:v>5.9950927380311274</c:v>
                </c:pt>
                <c:pt idx="141">
                  <c:v>5.9950481651978293</c:v>
                </c:pt>
                <c:pt idx="142">
                  <c:v>5.9949996005508508</c:v>
                </c:pt>
                <c:pt idx="143">
                  <c:v>5.9949468739368843</c:v>
                </c:pt>
                <c:pt idx="144">
                  <c:v>5.9948897964310834</c:v>
                </c:pt>
                <c:pt idx="145">
                  <c:v>5.9948281585602796</c:v>
                </c:pt>
                <c:pt idx="146">
                  <c:v>5.9947617282695438</c:v>
                </c:pt>
                <c:pt idx="147">
                  <c:v>5.9946902485932227</c:v>
                </c:pt>
                <c:pt idx="148">
                  <c:v>5.9946134349833944</c:v>
                </c:pt>
                <c:pt idx="149">
                  <c:v>5.9945309722404607</c:v>
                </c:pt>
                <c:pt idx="150">
                  <c:v>5.9944425109791863</c:v>
                </c:pt>
                <c:pt idx="151">
                  <c:v>5.9943476635502675</c:v>
                </c:pt>
                <c:pt idx="152">
                  <c:v>5.9942459993206736</c:v>
                </c:pt>
                <c:pt idx="153">
                  <c:v>5.9941370391959481</c:v>
                </c:pt>
                <c:pt idx="154">
                  <c:v>5.9940202492420562</c:v>
                </c:pt>
                <c:pt idx="155">
                  <c:v>5.9938950332326852</c:v>
                </c:pt>
                <c:pt idx="156">
                  <c:v>5.9937607239079886</c:v>
                </c:pt>
                <c:pt idx="157">
                  <c:v>5.9936165726807049</c:v>
                </c:pt>
                <c:pt idx="158">
                  <c:v>5.9934617374606471</c:v>
                </c:pt>
                <c:pt idx="159">
                  <c:v>5.9932952681875529</c:v>
                </c:pt>
                <c:pt idx="160">
                  <c:v>5.9931160895550644</c:v>
                </c:pt>
                <c:pt idx="161">
                  <c:v>5.9929229802718442</c:v>
                </c:pt>
                <c:pt idx="162">
                  <c:v>5.99271454802496</c:v>
                </c:pt>
                <c:pt idx="163">
                  <c:v>5.9924891990716791</c:v>
                </c:pt>
                <c:pt idx="164">
                  <c:v>5.9922451010689333</c:v>
                </c:pt>
                <c:pt idx="165">
                  <c:v>5.9919801373210788</c:v>
                </c:pt>
                <c:pt idx="166">
                  <c:v>5.9916918500448704</c:v>
                </c:pt>
                <c:pt idx="167">
                  <c:v>5.9913773694510128</c:v>
                </c:pt>
                <c:pt idx="168">
                  <c:v>5.9910333243287957</c:v>
                </c:pt>
                <c:pt idx="169">
                  <c:v>5.9906557282533175</c:v>
                </c:pt>
                <c:pt idx="170">
                  <c:v>5.9902398332961528</c:v>
                </c:pt>
                <c:pt idx="171">
                  <c:v>5.9897799398763452</c:v>
                </c:pt>
                <c:pt idx="172">
                  <c:v>5.9892691466080681</c:v>
                </c:pt>
                <c:pt idx="173">
                  <c:v>5.9886990168360477</c:v>
                </c:pt>
                <c:pt idx="174">
                  <c:v>5.9880591275935844</c:v>
                </c:pt>
                <c:pt idx="175">
                  <c:v>5.9873364496109822</c:v>
                </c:pt>
                <c:pt idx="176">
                  <c:v>5.9865144796474681</c:v>
                </c:pt>
                <c:pt idx="177">
                  <c:v>5.9855720015150657</c:v>
                </c:pt>
                <c:pt idx="178">
                  <c:v>5.9844812762403263</c:v>
                </c:pt>
                <c:pt idx="179">
                  <c:v>5.9832053290936607</c:v>
                </c:pt>
                <c:pt idx="180">
                  <c:v>5.9816937602412841</c:v>
                </c:pt>
                <c:pt idx="181">
                  <c:v>5.9798760486944582</c:v>
                </c:pt>
                <c:pt idx="182">
                  <c:v>5.9776504070173946</c:v>
                </c:pt>
                <c:pt idx="183">
                  <c:v>5.9748643111269502</c:v>
                </c:pt>
                <c:pt idx="184">
                  <c:v>5.9712784270379471</c:v>
                </c:pt>
                <c:pt idx="185">
                  <c:v>5.9664947051467152</c:v>
                </c:pt>
                <c:pt idx="186">
                  <c:v>5.9597989681985011</c:v>
                </c:pt>
                <c:pt idx="187">
                  <c:v>5.949770448369426</c:v>
                </c:pt>
                <c:pt idx="188">
                  <c:v>5.9331262891729084</c:v>
                </c:pt>
                <c:pt idx="189">
                  <c:v>5.9002275282228389</c:v>
                </c:pt>
                <c:pt idx="190">
                  <c:v>5.8060850881056885</c:v>
                </c:pt>
                <c:pt idx="191">
                  <c:v>4.0412748474651927</c:v>
                </c:pt>
                <c:pt idx="192">
                  <c:v>2.1945525946409701</c:v>
                </c:pt>
                <c:pt idx="193">
                  <c:v>2.1004112280241305</c:v>
                </c:pt>
                <c:pt idx="194">
                  <c:v>2.0675126658608587</c:v>
                </c:pt>
                <c:pt idx="195">
                  <c:v>2.0508685762365526</c:v>
                </c:pt>
                <c:pt idx="196">
                  <c:v>2.0408400886066138</c:v>
                </c:pt>
                <c:pt idx="197">
                  <c:v>2.0341443691462047</c:v>
                </c:pt>
                <c:pt idx="198">
                  <c:v>2.0293606577963947</c:v>
                </c:pt>
                <c:pt idx="199">
                  <c:v>2.02577478054598</c:v>
                </c:pt>
                <c:pt idx="200">
                  <c:v>2.022988689340659</c:v>
                </c:pt>
                <c:pt idx="201">
                  <c:v>2.0207630510114081</c:v>
                </c:pt>
                <c:pt idx="202">
                  <c:v>2.0189453419381547</c:v>
                </c:pt>
                <c:pt idx="203">
                  <c:v>2.017433774963505</c:v>
                </c:pt>
                <c:pt idx="204">
                  <c:v>2.0161578292745248</c:v>
                </c:pt>
                <c:pt idx="205">
                  <c:v>2.0150671051527267</c:v>
                </c:pt>
                <c:pt idx="206">
                  <c:v>2.0141246279467344</c:v>
                </c:pt>
                <c:pt idx="207">
                  <c:v>2.0133026587376652</c:v>
                </c:pt>
                <c:pt idx="208">
                  <c:v>2.0125799813764078</c:v>
                </c:pt>
                <c:pt idx="209">
                  <c:v>2.0119400926507507</c:v>
                </c:pt>
                <c:pt idx="210">
                  <c:v>2.0113699633121023</c:v>
                </c:pt>
                <c:pt idx="211">
                  <c:v>2.010859170409812</c:v>
                </c:pt>
                <c:pt idx="212">
                  <c:v>2.0103992773008397</c:v>
                </c:pt>
                <c:pt idx="213">
                  <c:v>2.0099833826089393</c:v>
                </c:pt>
                <c:pt idx="214">
                  <c:v>2.0096057867606225</c:v>
                </c:pt>
                <c:pt idx="215">
                  <c:v>2.0092617418334902</c:v>
                </c:pt>
                <c:pt idx="216">
                  <c:v>2.008947261407382</c:v>
                </c:pt>
                <c:pt idx="217">
                  <c:v>2.0086589742755123</c:v>
                </c:pt>
                <c:pt idx="218">
                  <c:v>2.0083940106516929</c:v>
                </c:pt>
                <c:pt idx="219">
                  <c:v>2.0081499127552993</c:v>
                </c:pt>
                <c:pt idx="220">
                  <c:v>2.007924563892832</c:v>
                </c:pt>
                <c:pt idx="221">
                  <c:v>2.0077161317230621</c:v>
                </c:pt>
                <c:pt idx="222">
                  <c:v>2.0075230225047358</c:v>
                </c:pt>
                <c:pt idx="223">
                  <c:v>2.0073438439260736</c:v>
                </c:pt>
                <c:pt idx="224">
                  <c:v>2.0071773746969006</c:v>
                </c:pt>
                <c:pt idx="225">
                  <c:v>2.00702253951175</c:v>
                </c:pt>
                <c:pt idx="226">
                  <c:v>2.0068783883110477</c:v>
                </c:pt>
                <c:pt idx="227">
                  <c:v>2.006744079005327</c:v>
                </c:pt>
                <c:pt idx="228">
                  <c:v>2.0066188630077493</c:v>
                </c:pt>
                <c:pt idx="229">
                  <c:v>2.0065020730590355</c:v>
                </c:pt>
                <c:pt idx="230">
                  <c:v>2.0063931129332087</c:v>
                </c:pt>
                <c:pt idx="231">
                  <c:v>2.0062914486965431</c:v>
                </c:pt>
                <c:pt idx="232">
                  <c:v>2.0061966012548922</c:v>
                </c:pt>
                <c:pt idx="233">
                  <c:v>2.0061081399753995</c:v>
                </c:pt>
                <c:pt idx="234">
                  <c:v>2.0060256772089193</c:v>
                </c:pt>
                <c:pt idx="235">
                  <c:v>2.0059488635704401</c:v>
                </c:pt>
                <c:pt idx="236">
                  <c:v>2.0058773838604296</c:v>
                </c:pt>
                <c:pt idx="237">
                  <c:v>2.0058109535310349</c:v>
                </c:pt>
                <c:pt idx="238">
                  <c:v>2.0057493156165869</c:v>
                </c:pt>
                <c:pt idx="239">
                  <c:v>2.0056922380622799</c:v>
                </c:pt>
                <c:pt idx="240">
                  <c:v>2.0056395113948895</c:v>
                </c:pt>
                <c:pt idx="241">
                  <c:v>2.0055909466895114</c:v>
                </c:pt>
                <c:pt idx="242">
                  <c:v>2.0055463737928072</c:v>
                </c:pt>
                <c:pt idx="243">
                  <c:v>2.0055056397699493</c:v>
                </c:pt>
                <c:pt idx="244">
                  <c:v>2.0054686075473152</c:v>
                </c:pt>
                <c:pt idx="245">
                  <c:v>2.0054351547274867</c:v>
                </c:pt>
                <c:pt idx="246">
                  <c:v>2.0054051725567001</c:v>
                </c:pt>
                <c:pt idx="247">
                  <c:v>2.0053785650278435</c:v>
                </c:pt>
                <c:pt idx="248">
                  <c:v>2.0053552481045909</c:v>
                </c:pt>
                <c:pt idx="249">
                  <c:v>2.0053351490550879</c:v>
                </c:pt>
                <c:pt idx="250">
                  <c:v>2.0053182058847439</c:v>
                </c:pt>
                <c:pt idx="251">
                  <c:v>2.0053043668598525</c:v>
                </c:pt>
                <c:pt idx="252">
                  <c:v>2.0052935901152509</c:v>
                </c:pt>
                <c:pt idx="253">
                  <c:v>2.0052858433401521</c:v>
                </c:pt>
                <c:pt idx="254">
                  <c:v>2.0052811035380032</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8.4047272393530503E-3</c:v>
                </c:pt>
                <c:pt idx="2">
                  <c:v>3.4610237841619519E-2</c:v>
                </c:pt>
                <c:pt idx="3">
                  <c:v>8.1869270171408604E-2</c:v>
                </c:pt>
                <c:pt idx="4">
                  <c:v>0.15666445964825051</c:v>
                </c:pt>
                <c:pt idx="5">
                  <c:v>0.27083510163232227</c:v>
                </c:pt>
                <c:pt idx="6">
                  <c:v>0.44583239087697346</c:v>
                </c:pt>
                <c:pt idx="7">
                  <c:v>0.71997170188199688</c:v>
                </c:pt>
                <c:pt idx="8">
                  <c:v>1.1499255745689163</c:v>
                </c:pt>
                <c:pt idx="9">
                  <c:v>1.7272359188333124</c:v>
                </c:pt>
                <c:pt idx="10">
                  <c:v>2.1033034822857068</c:v>
                </c:pt>
                <c:pt idx="11">
                  <c:v>2.0033815286321643</c:v>
                </c:pt>
                <c:pt idx="12">
                  <c:v>1.7497598986751022</c:v>
                </c:pt>
                <c:pt idx="13">
                  <c:v>1.5368184481079519</c:v>
                </c:pt>
                <c:pt idx="14">
                  <c:v>1.3819898933152486</c:v>
                </c:pt>
                <c:pt idx="15">
                  <c:v>1.2698779842887444</c:v>
                </c:pt>
                <c:pt idx="16">
                  <c:v>1.1866512897070467</c:v>
                </c:pt>
                <c:pt idx="17">
                  <c:v>1.1230529690908528</c:v>
                </c:pt>
                <c:pt idx="18">
                  <c:v>1.0731224477230539</c:v>
                </c:pt>
                <c:pt idx="19">
                  <c:v>1.03297190906557</c:v>
                </c:pt>
                <c:pt idx="20">
                  <c:v>1</c:v>
                </c:pt>
                <c:pt idx="21">
                  <c:v>0.97241791637089781</c:v>
                </c:pt>
                <c:pt idx="22">
                  <c:v>0.94896340733799778</c:v>
                </c:pt>
                <c:pt idx="23">
                  <c:v>0.9287246901907773</c:v>
                </c:pt>
                <c:pt idx="24">
                  <c:v>0.91102925848283189</c:v>
                </c:pt>
                <c:pt idx="25">
                  <c:v>0.89537183051922364</c:v>
                </c:pt>
                <c:pt idx="26">
                  <c:v>0.88136649604045592</c:v>
                </c:pt>
                <c:pt idx="27">
                  <c:v>0.86871419984767861</c:v>
                </c:pt>
                <c:pt idx="28">
                  <c:v>0.857180179565315</c:v>
                </c:pt>
                <c:pt idx="29">
                  <c:v>0.84657800864670685</c:v>
                </c:pt>
                <c:pt idx="30">
                  <c:v>0.83675811298736569</c:v>
                </c:pt>
                <c:pt idx="31">
                  <c:v>0.82759937494745073</c:v>
                </c:pt>
                <c:pt idx="32">
                  <c:v>0.81900290522178254</c:v>
                </c:pt>
                <c:pt idx="33">
                  <c:v>0.81088736120971261</c:v>
                </c:pt>
                <c:pt idx="34">
                  <c:v>0.80318538483446444</c:v>
                </c:pt>
                <c:pt idx="35">
                  <c:v>0.79584086164932533</c:v>
                </c:pt>
                <c:pt idx="36">
                  <c:v>0.78880679000634435</c:v>
                </c:pt>
                <c:pt idx="37">
                  <c:v>0.78204360862235744</c:v>
                </c:pt>
                <c:pt idx="38">
                  <c:v>0.77551787227241831</c:v>
                </c:pt>
                <c:pt idx="39">
                  <c:v>0.76920119450041546</c:v>
                </c:pt>
                <c:pt idx="40">
                  <c:v>0.76306939703590793</c:v>
                </c:pt>
                <c:pt idx="41">
                  <c:v>0.75710182061633347</c:v>
                </c:pt>
                <c:pt idx="42">
                  <c:v>0.75128076286492096</c:v>
                </c:pt>
                <c:pt idx="43">
                  <c:v>0.74559101694661312</c:v>
                </c:pt>
                <c:pt idx="44">
                  <c:v>0.74001949073134177</c:v>
                </c:pt>
                <c:pt idx="45">
                  <c:v>0.73455489070488744</c:v>
                </c:pt>
                <c:pt idx="46">
                  <c:v>0.72918745828372933</c:v>
                </c:pt>
                <c:pt idx="47">
                  <c:v>0.72390874879825218</c:v>
                </c:pt>
                <c:pt idx="48">
                  <c:v>0.7187114454147282</c:v>
                </c:pt>
                <c:pt idx="49">
                  <c:v>0.71358920182061092</c:v>
                </c:pt>
                <c:pt idx="50">
                  <c:v>0.7085365087098745</c:v>
                </c:pt>
                <c:pt idx="51">
                  <c:v>0.70354858005675758</c:v>
                </c:pt>
                <c:pt idx="52">
                  <c:v>0.69862125591786295</c:v>
                </c:pt>
                <c:pt idx="53">
                  <c:v>0.69375091909970832</c:v>
                </c:pt>
                <c:pt idx="54">
                  <c:v>0.68893442350585632</c:v>
                </c:pt>
                <c:pt idx="55">
                  <c:v>0.68416903236085025</c:v>
                </c:pt>
                <c:pt idx="56">
                  <c:v>0.6794523648174815</c:v>
                </c:pt>
                <c:pt idx="57">
                  <c:v>0.67478234970473838</c:v>
                </c:pt>
                <c:pt idx="58">
                  <c:v>0.67015718537826019</c:v>
                </c:pt>
                <c:pt idx="59">
                  <c:v>0.66557530480244942</c:v>
                </c:pt>
                <c:pt idx="60">
                  <c:v>0.66103534513105389</c:v>
                </c:pt>
                <c:pt idx="61">
                  <c:v>0.65653612116653204</c:v>
                </c:pt>
                <c:pt idx="62">
                  <c:v>0.65207660217278673</c:v>
                </c:pt>
                <c:pt idx="63">
                  <c:v>0.64765589159414028</c:v>
                </c:pt>
                <c:pt idx="64">
                  <c:v>0.64327320929888665</c:v>
                </c:pt>
                <c:pt idx="65">
                  <c:v>0.63892787602064194</c:v>
                </c:pt>
                <c:pt idx="66">
                  <c:v>0.63461929971682762</c:v>
                </c:pt>
                <c:pt idx="67">
                  <c:v>0.630346963602609</c:v>
                </c:pt>
                <c:pt idx="68">
                  <c:v>0.62611041565157666</c:v>
                </c:pt>
                <c:pt idx="69">
                  <c:v>0.6219092593824902</c:v>
                </c:pt>
                <c:pt idx="70">
                  <c:v>0.61774314577527412</c:v>
                </c:pt>
                <c:pt idx="71">
                  <c:v>0.61361176617988522</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1.3636363636363635</c:v>
                </c:pt>
                <c:pt idx="1">
                  <c:v>1.3636363636363635</c:v>
                </c:pt>
                <c:pt idx="2">
                  <c:v>1.3636363636363635</c:v>
                </c:pt>
                <c:pt idx="3">
                  <c:v>1.3636363636363635</c:v>
                </c:pt>
                <c:pt idx="4">
                  <c:v>1.3636363636363635</c:v>
                </c:pt>
                <c:pt idx="5">
                  <c:v>1.3636363636363635</c:v>
                </c:pt>
                <c:pt idx="6">
                  <c:v>1.3636363636363635</c:v>
                </c:pt>
                <c:pt idx="7">
                  <c:v>1.3636363636363635</c:v>
                </c:pt>
                <c:pt idx="8">
                  <c:v>1.3636363636363635</c:v>
                </c:pt>
                <c:pt idx="11">
                  <c:v>1.3636363636363635</c:v>
                </c:pt>
                <c:pt idx="12">
                  <c:v>1.3636363636363635</c:v>
                </c:pt>
                <c:pt idx="15">
                  <c:v>1.3636363636363635</c:v>
                </c:pt>
                <c:pt idx="16">
                  <c:v>1.3636363636363635</c:v>
                </c:pt>
                <c:pt idx="17">
                  <c:v>1.3636363636363635</c:v>
                </c:pt>
                <c:pt idx="18">
                  <c:v>1.3636363636363635</c:v>
                </c:pt>
                <c:pt idx="19">
                  <c:v>1.3636363636363635</c:v>
                </c:pt>
                <c:pt idx="20">
                  <c:v>1.3636363636363635</c:v>
                </c:pt>
                <c:pt idx="21">
                  <c:v>1.3636363636363635</c:v>
                </c:pt>
                <c:pt idx="22">
                  <c:v>1.3636363636363635</c:v>
                </c:pt>
                <c:pt idx="23">
                  <c:v>1.3636363636363635</c:v>
                </c:pt>
                <c:pt idx="24">
                  <c:v>1.3636363636363635</c:v>
                </c:pt>
                <c:pt idx="25">
                  <c:v>1.3636363636363635</c:v>
                </c:pt>
                <c:pt idx="26">
                  <c:v>1.3636363636363635</c:v>
                </c:pt>
                <c:pt idx="27">
                  <c:v>1.3636363636363635</c:v>
                </c:pt>
                <c:pt idx="28">
                  <c:v>1.3636363636363635</c:v>
                </c:pt>
                <c:pt idx="29">
                  <c:v>1.3636363636363635</c:v>
                </c:pt>
                <c:pt idx="30">
                  <c:v>1.3636363636363635</c:v>
                </c:pt>
                <c:pt idx="31">
                  <c:v>1.3636363636363635</c:v>
                </c:pt>
                <c:pt idx="32">
                  <c:v>1.3636363636363635</c:v>
                </c:pt>
                <c:pt idx="33">
                  <c:v>1.3636363636363635</c:v>
                </c:pt>
                <c:pt idx="34">
                  <c:v>1.3636363636363635</c:v>
                </c:pt>
                <c:pt idx="35">
                  <c:v>1.3636363636363635</c:v>
                </c:pt>
                <c:pt idx="36">
                  <c:v>1.3636363636363635</c:v>
                </c:pt>
                <c:pt idx="37">
                  <c:v>1.3636363636363635</c:v>
                </c:pt>
                <c:pt idx="38">
                  <c:v>1.3636363636363635</c:v>
                </c:pt>
                <c:pt idx="39">
                  <c:v>1.3636363636363635</c:v>
                </c:pt>
                <c:pt idx="40">
                  <c:v>1.3636363636363635</c:v>
                </c:pt>
                <c:pt idx="41">
                  <c:v>1.3636363636363635</c:v>
                </c:pt>
                <c:pt idx="42">
                  <c:v>1.3636363636363635</c:v>
                </c:pt>
                <c:pt idx="43">
                  <c:v>1.3636363636363635</c:v>
                </c:pt>
                <c:pt idx="44">
                  <c:v>1.3636363636363635</c:v>
                </c:pt>
                <c:pt idx="45">
                  <c:v>1.3636363636363635</c:v>
                </c:pt>
                <c:pt idx="46">
                  <c:v>1.3636363636363635</c:v>
                </c:pt>
                <c:pt idx="47">
                  <c:v>1.3636363636363635</c:v>
                </c:pt>
                <c:pt idx="48">
                  <c:v>1.3636363636363635</c:v>
                </c:pt>
                <c:pt idx="49">
                  <c:v>1.3636363636363635</c:v>
                </c:pt>
                <c:pt idx="50">
                  <c:v>1.3636363636363635</c:v>
                </c:pt>
                <c:pt idx="51">
                  <c:v>1.3636363636363635</c:v>
                </c:pt>
                <c:pt idx="52">
                  <c:v>1.3636363636363635</c:v>
                </c:pt>
                <c:pt idx="53">
                  <c:v>1.3636363636363635</c:v>
                </c:pt>
                <c:pt idx="54">
                  <c:v>1.3636363636363635</c:v>
                </c:pt>
                <c:pt idx="55">
                  <c:v>1.3636363636363635</c:v>
                </c:pt>
                <c:pt idx="56">
                  <c:v>1.3636363636363635</c:v>
                </c:pt>
                <c:pt idx="57">
                  <c:v>1.3636363636363635</c:v>
                </c:pt>
                <c:pt idx="58">
                  <c:v>1.3636363636363635</c:v>
                </c:pt>
                <c:pt idx="59">
                  <c:v>1.3636363636363635</c:v>
                </c:pt>
                <c:pt idx="60">
                  <c:v>1.3636363636363635</c:v>
                </c:pt>
                <c:pt idx="61">
                  <c:v>1.3636363636363635</c:v>
                </c:pt>
                <c:pt idx="62">
                  <c:v>1.3636363636363635</c:v>
                </c:pt>
                <c:pt idx="63">
                  <c:v>1.3636363636363635</c:v>
                </c:pt>
                <c:pt idx="64">
                  <c:v>1.3636363636363635</c:v>
                </c:pt>
                <c:pt idx="65">
                  <c:v>1.3636363636363635</c:v>
                </c:pt>
                <c:pt idx="66">
                  <c:v>1.3636363636363635</c:v>
                </c:pt>
                <c:pt idx="67">
                  <c:v>1.3636363636363635</c:v>
                </c:pt>
                <c:pt idx="68">
                  <c:v>1.3636363636363635</c:v>
                </c:pt>
                <c:pt idx="69">
                  <c:v>1.3636363636363635</c:v>
                </c:pt>
                <c:pt idx="70">
                  <c:v>1.3636363636363635</c:v>
                </c:pt>
                <c:pt idx="71">
                  <c:v>1.3636363636363635</c:v>
                </c:pt>
                <c:pt idx="72">
                  <c:v>1.3636363636363635</c:v>
                </c:pt>
                <c:pt idx="73">
                  <c:v>1.3636363636363635</c:v>
                </c:pt>
                <c:pt idx="74">
                  <c:v>1.3636363636363635</c:v>
                </c:pt>
                <c:pt idx="75">
                  <c:v>1.3636363636363635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c:v>
                </c:pt>
                <c:pt idx="1">
                  <c:v>1</c:v>
                </c:pt>
                <c:pt idx="2">
                  <c:v>1</c:v>
                </c:pt>
                <c:pt idx="3">
                  <c:v>1</c:v>
                </c:pt>
                <c:pt idx="4">
                  <c:v>1</c:v>
                </c:pt>
                <c:pt idx="5">
                  <c:v>1</c:v>
                </c:pt>
                <c:pt idx="6">
                  <c:v>1</c:v>
                </c:pt>
                <c:pt idx="7">
                  <c:v>1</c:v>
                </c:pt>
                <c:pt idx="8">
                  <c:v>1</c:v>
                </c:pt>
                <c:pt idx="11">
                  <c:v>1</c:v>
                </c:pt>
                <c:pt idx="12">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8.4161042107368644E-3</c:v>
                </c:pt>
                <c:pt idx="2">
                  <c:v>3.4807147510120699E-2</c:v>
                </c:pt>
                <c:pt idx="3">
                  <c:v>8.3012479890169369E-2</c:v>
                </c:pt>
                <c:pt idx="4">
                  <c:v>0.16110299972695258</c:v>
                </c:pt>
                <c:pt idx="5">
                  <c:v>0.28534688033932648</c:v>
                </c:pt>
                <c:pt idx="6">
                  <c:v>0.49106942078746019</c:v>
                </c:pt>
                <c:pt idx="7">
                  <c:v>0.868709008113975</c:v>
                </c:pt>
                <c:pt idx="8">
                  <c:v>1.7343634964128396</c:v>
                </c:pt>
                <c:pt idx="9">
                  <c:v>5.4742704689400732</c:v>
                </c:pt>
                <c:pt idx="10">
                  <c:v>10.08975332791351</c:v>
                </c:pt>
                <c:pt idx="11">
                  <c:v>3.2512432419715962</c:v>
                </c:pt>
                <c:pt idx="12">
                  <c:v>2.1453057646310265</c:v>
                </c:pt>
                <c:pt idx="13">
                  <c:v>1.6962635588071382</c:v>
                </c:pt>
                <c:pt idx="14">
                  <c:v>1.4546662063009246</c:v>
                </c:pt>
                <c:pt idx="15">
                  <c:v>1.3047449420793178</c:v>
                </c:pt>
                <c:pt idx="16">
                  <c:v>1.2032518561340628</c:v>
                </c:pt>
                <c:pt idx="17">
                  <c:v>1.1303780195084068</c:v>
                </c:pt>
                <c:pt idx="18">
                  <c:v>1.075778698376245</c:v>
                </c:pt>
                <c:pt idx="19">
                  <c:v>1.033530210068655</c:v>
                </c:pt>
                <c:pt idx="20">
                  <c:v>1</c:v>
                </c:pt>
                <c:pt idx="21">
                  <c:v>0.97283922371716558</c:v>
                </c:pt>
                <c:pt idx="22">
                  <c:v>0.95046350427379633</c:v>
                </c:pt>
                <c:pt idx="23">
                  <c:v>0.93176657826060227</c:v>
                </c:pt>
                <c:pt idx="24">
                  <c:v>0.91595349357479783</c:v>
                </c:pt>
                <c:pt idx="25">
                  <c:v>0.90243894997728491</c:v>
                </c:pt>
                <c:pt idx="26">
                  <c:v>0.89078293856813595</c:v>
                </c:pt>
                <c:pt idx="27">
                  <c:v>0.88064865052476504</c:v>
                </c:pt>
                <c:pt idx="28">
                  <c:v>0.87177416704363619</c:v>
                </c:pt>
                <c:pt idx="29">
                  <c:v>0.86395294683589718</c:v>
                </c:pt>
                <c:pt idx="30">
                  <c:v>0.85702008455192691</c:v>
                </c:pt>
                <c:pt idx="31">
                  <c:v>0.85084244671916665</c:v>
                </c:pt>
                <c:pt idx="32">
                  <c:v>0.84531146920880318</c:v>
                </c:pt>
                <c:pt idx="33">
                  <c:v>0.84033781682543773</c:v>
                </c:pt>
                <c:pt idx="34">
                  <c:v>0.8358473683351425</c:v>
                </c:pt>
                <c:pt idx="35">
                  <c:v>0.83177815973988234</c:v>
                </c:pt>
                <c:pt idx="36">
                  <c:v>0.82807803021994963</c:v>
                </c:pt>
                <c:pt idx="37">
                  <c:v>0.8247027900480095</c:v>
                </c:pt>
                <c:pt idx="38">
                  <c:v>0.82161478087879791</c:v>
                </c:pt>
                <c:pt idx="39">
                  <c:v>0.81878173423775547</c:v>
                </c:pt>
                <c:pt idx="40">
                  <c:v>0.81617585893645384</c:v>
                </c:pt>
                <c:pt idx="41">
                  <c:v>0.81377310588710627</c:v>
                </c:pt>
                <c:pt idx="42">
                  <c:v>0.81155257158710736</c:v>
                </c:pt>
                <c:pt idx="43">
                  <c:v>0.80949601088145717</c:v>
                </c:pt>
                <c:pt idx="44">
                  <c:v>0.80758743649487397</c:v>
                </c:pt>
                <c:pt idx="45">
                  <c:v>0.8058127879512289</c:v>
                </c:pt>
                <c:pt idx="46">
                  <c:v>0.80415965635007702</c:v>
                </c:pt>
                <c:pt idx="47">
                  <c:v>0.8026170543901523</c:v>
                </c:pt>
                <c:pt idx="48">
                  <c:v>0.80117522326145107</c:v>
                </c:pt>
                <c:pt idx="49">
                  <c:v>0.79982546974618152</c:v>
                </c:pt>
                <c:pt idx="50">
                  <c:v>0.7985600282020664</c:v>
                </c:pt>
                <c:pt idx="51">
                  <c:v>0.79737194314275439</c:v>
                </c:pt>
                <c:pt idx="52">
                  <c:v>0.79625496894861281</c:v>
                </c:pt>
                <c:pt idx="53">
                  <c:v>0.79520348388849194</c:v>
                </c:pt>
                <c:pt idx="54">
                  <c:v>0.79421241614807092</c:v>
                </c:pt>
                <c:pt idx="55">
                  <c:v>0.79327717997229585</c:v>
                </c:pt>
                <c:pt idx="56">
                  <c:v>0.79239362036066618</c:v>
                </c:pt>
                <c:pt idx="57">
                  <c:v>0.79155796502181131</c:v>
                </c:pt>
                <c:pt idx="58">
                  <c:v>0.79076678251114418</c:v>
                </c:pt>
                <c:pt idx="59">
                  <c:v>0.79001694565269276</c:v>
                </c:pt>
                <c:pt idx="60">
                  <c:v>0.7893055994914856</c:v>
                </c:pt>
                <c:pt idx="61">
                  <c:v>0.78863013314231012</c:v>
                </c:pt>
                <c:pt idx="62">
                  <c:v>0.78798815499941366</c:v>
                </c:pt>
                <c:pt idx="63">
                  <c:v>0.78737747085354326</c:v>
                </c:pt>
                <c:pt idx="64">
                  <c:v>0.78679606453080775</c:v>
                </c:pt>
                <c:pt idx="65">
                  <c:v>0.78624208072473534</c:v>
                </c:pt>
                <c:pt idx="66">
                  <c:v>0.78571380974053162</c:v>
                </c:pt>
                <c:pt idx="67">
                  <c:v>0.78520967391064422</c:v>
                </c:pt>
                <c:pt idx="68">
                  <c:v>0.78472821547448512</c:v>
                </c:pt>
                <c:pt idx="69">
                  <c:v>0.78426808574377638</c:v>
                </c:pt>
                <c:pt idx="70">
                  <c:v>0.78382803539919699</c:v>
                </c:pt>
                <c:pt idx="71">
                  <c:v>0.78340690578465111</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6.0742668241641811</c:v>
                </c:pt>
                <c:pt idx="1">
                  <c:v>6.079765886150069</c:v>
                </c:pt>
                <c:pt idx="2">
                  <c:v>6.0803787556293445</c:v>
                </c:pt>
                <c:pt idx="3">
                  <c:v>6.0822574219695351</c:v>
                </c:pt>
                <c:pt idx="4">
                  <c:v>6.0831790570066486</c:v>
                </c:pt>
                <c:pt idx="5">
                  <c:v>6.0834842966710498</c:v>
                </c:pt>
                <c:pt idx="6">
                  <c:v>6.0836395769221818</c:v>
                </c:pt>
                <c:pt idx="7">
                  <c:v>6.0825190274488667</c:v>
                </c:pt>
                <c:pt idx="8">
                  <c:v>6.0822320813985051</c:v>
                </c:pt>
                <c:pt idx="9">
                  <c:v>6.0810048208049325</c:v>
                </c:pt>
                <c:pt idx="10">
                  <c:v>6.0813491423429289</c:v>
                </c:pt>
                <c:pt idx="11">
                  <c:v>6.0808856463009944</c:v>
                </c:pt>
                <c:pt idx="12">
                  <c:v>6.0816920339468572</c:v>
                </c:pt>
                <c:pt idx="13">
                  <c:v>6.0812683244246868</c:v>
                </c:pt>
                <c:pt idx="14">
                  <c:v>6.0813124909390961</c:v>
                </c:pt>
                <c:pt idx="15">
                  <c:v>6.0800792586377703</c:v>
                </c:pt>
                <c:pt idx="16">
                  <c:v>6.0791075306019122</c:v>
                </c:pt>
                <c:pt idx="17">
                  <c:v>6.0776960821296315</c:v>
                </c:pt>
                <c:pt idx="18">
                  <c:v>6.0768300882010458</c:v>
                </c:pt>
                <c:pt idx="19">
                  <c:v>6.0763653000347269</c:v>
                </c:pt>
                <c:pt idx="20">
                  <c:v>6.0761957429376743</c:v>
                </c:pt>
                <c:pt idx="21">
                  <c:v>6.0764092754090733</c:v>
                </c:pt>
                <c:pt idx="22">
                  <c:v>6.0760293250006443</c:v>
                </c:pt>
                <c:pt idx="23">
                  <c:v>6.0757036325821536</c:v>
                </c:pt>
                <c:pt idx="24">
                  <c:v>6.0743247483113301</c:v>
                </c:pt>
                <c:pt idx="25">
                  <c:v>6.0733231092241091</c:v>
                </c:pt>
                <c:pt idx="26">
                  <c:v>6.071705781367406</c:v>
                </c:pt>
                <c:pt idx="27">
                  <c:v>6.071138272224613</c:v>
                </c:pt>
                <c:pt idx="28">
                  <c:v>6.0703844407939034</c:v>
                </c:pt>
                <c:pt idx="29">
                  <c:v>6.0706406110745696</c:v>
                </c:pt>
                <c:pt idx="30">
                  <c:v>6.0703972636519827</c:v>
                </c:pt>
                <c:pt idx="31">
                  <c:v>6.0704149493222266</c:v>
                </c:pt>
                <c:pt idx="32">
                  <c:v>6.0695452917641797</c:v>
                </c:pt>
                <c:pt idx="33">
                  <c:v>6.0685723025750722</c:v>
                </c:pt>
                <c:pt idx="34">
                  <c:v>6.0671431318083426</c:v>
                </c:pt>
                <c:pt idx="35">
                  <c:v>6.0659904216055649</c:v>
                </c:pt>
                <c:pt idx="36">
                  <c:v>6.0651819561232818</c:v>
                </c:pt>
                <c:pt idx="37">
                  <c:v>6.0648306574466364</c:v>
                </c:pt>
                <c:pt idx="38">
                  <c:v>6.0649241052683029</c:v>
                </c:pt>
                <c:pt idx="39">
                  <c:v>6.0648610471624274</c:v>
                </c:pt>
                <c:pt idx="40">
                  <c:v>6.0647424734498978</c:v>
                </c:pt>
                <c:pt idx="41">
                  <c:v>6.0638596760865013</c:v>
                </c:pt>
                <c:pt idx="42">
                  <c:v>6.0628928295916324</c:v>
                </c:pt>
                <c:pt idx="43">
                  <c:v>6.0614097338469559</c:v>
                </c:pt>
                <c:pt idx="44">
                  <c:v>6.0604882037632617</c:v>
                </c:pt>
                <c:pt idx="45">
                  <c:v>6.0596101119275287</c:v>
                </c:pt>
                <c:pt idx="46">
                  <c:v>6.0595989455020742</c:v>
                </c:pt>
                <c:pt idx="47">
                  <c:v>6.0594894621737874</c:v>
                </c:pt>
                <c:pt idx="48">
                  <c:v>6.059719751695539</c:v>
                </c:pt>
                <c:pt idx="49">
                  <c:v>6.0592438780175746</c:v>
                </c:pt>
                <c:pt idx="50">
                  <c:v>6.0586313979119151</c:v>
                </c:pt>
                <c:pt idx="51">
                  <c:v>6.0573058776019</c:v>
                </c:pt>
                <c:pt idx="52">
                  <c:v>6.0561848022825062</c:v>
                </c:pt>
                <c:pt idx="53">
                  <c:v>6.0550064751194217</c:v>
                </c:pt>
                <c:pt idx="54">
                  <c:v>6.0545472620074428</c:v>
                </c:pt>
                <c:pt idx="55">
                  <c:v>6.0542839860688797</c:v>
                </c:pt>
                <c:pt idx="56">
                  <c:v>6.0544860606101238</c:v>
                </c:pt>
                <c:pt idx="57">
                  <c:v>6.0543391561222748</c:v>
                </c:pt>
                <c:pt idx="58">
                  <c:v>6.0540200878997057</c:v>
                </c:pt>
                <c:pt idx="59">
                  <c:v>6.0529077929518635</c:v>
                </c:pt>
                <c:pt idx="60">
                  <c:v>6.0517011280387951</c:v>
                </c:pt>
                <c:pt idx="61">
                  <c:v>6.0497662301160373</c:v>
                </c:pt>
                <c:pt idx="62">
                  <c:v>6.0487209701529174</c:v>
                </c:pt>
                <c:pt idx="63">
                  <c:v>6.0369924551020189</c:v>
                </c:pt>
                <c:pt idx="64">
                  <c:v>6.0093160605087101</c:v>
                </c:pt>
                <c:pt idx="65">
                  <c:v>5.983926491438698</c:v>
                </c:pt>
                <c:pt idx="66">
                  <c:v>5.9640679948822859</c:v>
                </c:pt>
                <c:pt idx="67">
                  <c:v>5.9472878436546548</c:v>
                </c:pt>
                <c:pt idx="68">
                  <c:v>5.9325539625591297</c:v>
                </c:pt>
                <c:pt idx="69">
                  <c:v>5.9200461267512745</c:v>
                </c:pt>
                <c:pt idx="70">
                  <c:v>5.9091908771883759</c:v>
                </c:pt>
                <c:pt idx="71">
                  <c:v>5.9006325927540022</c:v>
                </c:pt>
                <c:pt idx="72">
                  <c:v>5.8936590401932545</c:v>
                </c:pt>
                <c:pt idx="73">
                  <c:v>5.8885949395802299</c:v>
                </c:pt>
                <c:pt idx="74">
                  <c:v>5.8844179545113207</c:v>
                </c:pt>
                <c:pt idx="75">
                  <c:v>5.8811472037054138</c:v>
                </c:pt>
                <c:pt idx="76">
                  <c:v>5.8779980870148991</c:v>
                </c:pt>
                <c:pt idx="77">
                  <c:v>5.875158265527368</c:v>
                </c:pt>
                <c:pt idx="78">
                  <c:v>5.8725442652965123</c:v>
                </c:pt>
                <c:pt idx="79">
                  <c:v>5.8704673141374384</c:v>
                </c:pt>
                <c:pt idx="80">
                  <c:v>5.8692340198430255</c:v>
                </c:pt>
                <c:pt idx="81">
                  <c:v>5.8686719246660966</c:v>
                </c:pt>
                <c:pt idx="82">
                  <c:v>5.8689838834064902</c:v>
                </c:pt>
                <c:pt idx="83">
                  <c:v>5.8693162788911106</c:v>
                </c:pt>
                <c:pt idx="84">
                  <c:v>5.8699423772385897</c:v>
                </c:pt>
                <c:pt idx="85">
                  <c:v>5.8698781290970459</c:v>
                </c:pt>
                <c:pt idx="86">
                  <c:v>5.8699579107573445</c:v>
                </c:pt>
                <c:pt idx="87">
                  <c:v>5.8694972258984501</c:v>
                </c:pt>
                <c:pt idx="88">
                  <c:v>5.8697440646785717</c:v>
                </c:pt>
                <c:pt idx="89">
                  <c:v>5.8700234508177322</c:v>
                </c:pt>
                <c:pt idx="90">
                  <c:v>5.8712924384904008</c:v>
                </c:pt>
                <c:pt idx="91">
                  <c:v>5.8725524031002339</c:v>
                </c:pt>
                <c:pt idx="92">
                  <c:v>5.8742063876377353</c:v>
                </c:pt>
                <c:pt idx="93">
                  <c:v>5.8753287393921774</c:v>
                </c:pt>
                <c:pt idx="94">
                  <c:v>5.8761862872896851</c:v>
                </c:pt>
                <c:pt idx="95">
                  <c:v>5.8765723367320595</c:v>
                </c:pt>
                <c:pt idx="96">
                  <c:v>5.8768187256127566</c:v>
                </c:pt>
                <c:pt idx="97">
                  <c:v>5.8773881169153377</c:v>
                </c:pt>
                <c:pt idx="98">
                  <c:v>5.8781883198635976</c:v>
                </c:pt>
                <c:pt idx="99">
                  <c:v>5.8797826879994171</c:v>
                </c:pt>
                <c:pt idx="100">
                  <c:v>5.8812564316023632</c:v>
                </c:pt>
                <c:pt idx="101">
                  <c:v>5.8831651080200746</c:v>
                </c:pt>
                <c:pt idx="102">
                  <c:v>5.8841774415025609</c:v>
                </c:pt>
                <c:pt idx="103">
                  <c:v>5.8852986061454251</c:v>
                </c:pt>
                <c:pt idx="104">
                  <c:v>5.8854186690548405</c:v>
                </c:pt>
                <c:pt idx="105">
                  <c:v>5.8860760603382252</c:v>
                </c:pt>
                <c:pt idx="106">
                  <c:v>5.8863541009131222</c:v>
                </c:pt>
                <c:pt idx="107">
                  <c:v>5.8876741221236895</c:v>
                </c:pt>
                <c:pt idx="108">
                  <c:v>5.8889016044765921</c:v>
                </c:pt>
                <c:pt idx="109">
                  <c:v>5.890821226409205</c:v>
                </c:pt>
                <c:pt idx="110">
                  <c:v>5.8922332302647105</c:v>
                </c:pt>
                <c:pt idx="111">
                  <c:v>5.8935465102290809</c:v>
                </c:pt>
                <c:pt idx="112">
                  <c:v>5.8941713222761178</c:v>
                </c:pt>
                <c:pt idx="113">
                  <c:v>5.8945426739316558</c:v>
                </c:pt>
                <c:pt idx="114">
                  <c:v>5.8948877455828343</c:v>
                </c:pt>
                <c:pt idx="115">
                  <c:v>5.8954016936002613</c:v>
                </c:pt>
                <c:pt idx="116">
                  <c:v>5.8965940106739039</c:v>
                </c:pt>
                <c:pt idx="117">
                  <c:v>5.8979056758966237</c:v>
                </c:pt>
                <c:pt idx="118">
                  <c:v>5.8997522639845519</c:v>
                </c:pt>
                <c:pt idx="119">
                  <c:v>5.9009938022268571</c:v>
                </c:pt>
                <c:pt idx="120">
                  <c:v>5.9022745383572959</c:v>
                </c:pt>
                <c:pt idx="121">
                  <c:v>5.9025793802331306</c:v>
                </c:pt>
                <c:pt idx="122">
                  <c:v>5.9030778935069055</c:v>
                </c:pt>
                <c:pt idx="123">
                  <c:v>5.9031146507818457</c:v>
                </c:pt>
                <c:pt idx="124">
                  <c:v>5.9039291394083886</c:v>
                </c:pt>
                <c:pt idx="125">
                  <c:v>5.9048190689528459</c:v>
                </c:pt>
                <c:pt idx="126">
                  <c:v>5.9064311323589758</c:v>
                </c:pt>
                <c:pt idx="127">
                  <c:v>5.9078879676598612</c:v>
                </c:pt>
                <c:pt idx="128">
                  <c:v>5.9092930981060414</c:v>
                </c:pt>
                <c:pt idx="129">
                  <c:v>5.9101522907017454</c:v>
                </c:pt>
                <c:pt idx="130">
                  <c:v>5.9105421860968477</c:v>
                </c:pt>
                <c:pt idx="131">
                  <c:v>5.9107712225321798</c:v>
                </c:pt>
                <c:pt idx="132">
                  <c:v>5.9109006887769118</c:v>
                </c:pt>
                <c:pt idx="133">
                  <c:v>5.9116575402651987</c:v>
                </c:pt>
                <c:pt idx="134">
                  <c:v>5.9125639801015408</c:v>
                </c:pt>
                <c:pt idx="135">
                  <c:v>5.9142047424261435</c:v>
                </c:pt>
                <c:pt idx="136">
                  <c:v>5.9154632046311368</c:v>
                </c:pt>
                <c:pt idx="137">
                  <c:v>5.9169024926877229</c:v>
                </c:pt>
                <c:pt idx="138">
                  <c:v>5.9173894629873125</c:v>
                </c:pt>
                <c:pt idx="139">
                  <c:v>5.9179105623792552</c:v>
                </c:pt>
                <c:pt idx="140">
                  <c:v>5.9177669352795439</c:v>
                </c:pt>
                <c:pt idx="141">
                  <c:v>5.9181990669718809</c:v>
                </c:pt>
                <c:pt idx="142">
                  <c:v>5.918635873063681</c:v>
                </c:pt>
                <c:pt idx="143">
                  <c:v>5.9198958642229478</c:v>
                </c:pt>
                <c:pt idx="144">
                  <c:v>5.9211683599477372</c:v>
                </c:pt>
                <c:pt idx="145">
                  <c:v>5.9226607072151287</c:v>
                </c:pt>
                <c:pt idx="146">
                  <c:v>5.9236636221256536</c:v>
                </c:pt>
                <c:pt idx="147">
                  <c:v>5.9242728790646746</c:v>
                </c:pt>
                <c:pt idx="148">
                  <c:v>5.9244449593775466</c:v>
                </c:pt>
                <c:pt idx="149">
                  <c:v>5.9244284676215129</c:v>
                </c:pt>
                <c:pt idx="150">
                  <c:v>5.9247155668722451</c:v>
                </c:pt>
                <c:pt idx="151">
                  <c:v>5.9252661499627788</c:v>
                </c:pt>
                <c:pt idx="152">
                  <c:v>5.9265005095478784</c:v>
                </c:pt>
                <c:pt idx="153">
                  <c:v>5.9277235154583909</c:v>
                </c:pt>
                <c:pt idx="154">
                  <c:v>5.929187504438227</c:v>
                </c:pt>
                <c:pt idx="155">
                  <c:v>5.9299416198597568</c:v>
                </c:pt>
                <c:pt idx="156">
                  <c:v>5.9305700317848089</c:v>
                </c:pt>
                <c:pt idx="157">
                  <c:v>5.9304403994822836</c:v>
                </c:pt>
                <c:pt idx="158">
                  <c:v>5.9306126009345261</c:v>
                </c:pt>
                <c:pt idx="159">
                  <c:v>5.9306461788542135</c:v>
                </c:pt>
                <c:pt idx="160">
                  <c:v>5.9315123265129248</c:v>
                </c:pt>
                <c:pt idx="161">
                  <c:v>5.9324583400172823</c:v>
                </c:pt>
                <c:pt idx="162">
                  <c:v>5.9339513760890394</c:v>
                </c:pt>
                <c:pt idx="163">
                  <c:v>5.9350081195559801</c:v>
                </c:pt>
                <c:pt idx="164">
                  <c:v>5.9359353158041257</c:v>
                </c:pt>
                <c:pt idx="165">
                  <c:v>5.9361410900645968</c:v>
                </c:pt>
                <c:pt idx="166">
                  <c:v>5.9361995801676706</c:v>
                </c:pt>
                <c:pt idx="167">
                  <c:v>5.9360935899914189</c:v>
                </c:pt>
                <c:pt idx="168">
                  <c:v>5.9363707938854162</c:v>
                </c:pt>
                <c:pt idx="169">
                  <c:v>5.9370891604838967</c:v>
                </c:pt>
                <c:pt idx="170">
                  <c:v>5.9381947433599347</c:v>
                </c:pt>
                <c:pt idx="171">
                  <c:v>5.9395436266532888</c:v>
                </c:pt>
                <c:pt idx="172">
                  <c:v>5.9405618714096811</c:v>
                </c:pt>
                <c:pt idx="173">
                  <c:v>5.9413549669117813</c:v>
                </c:pt>
                <c:pt idx="174">
                  <c:v>5.9414067469013352</c:v>
                </c:pt>
                <c:pt idx="175">
                  <c:v>5.9414899838311941</c:v>
                </c:pt>
                <c:pt idx="176">
                  <c:v>5.941240318104712</c:v>
                </c:pt>
                <c:pt idx="177">
                  <c:v>5.9417475013188881</c:v>
                </c:pt>
                <c:pt idx="178">
                  <c:v>5.9422873572540107</c:v>
                </c:pt>
                <c:pt idx="179">
                  <c:v>5.9436902659592548</c:v>
                </c:pt>
                <c:pt idx="180">
                  <c:v>5.9447016282252534</c:v>
                </c:pt>
                <c:pt idx="181">
                  <c:v>5.9459836085610105</c:v>
                </c:pt>
                <c:pt idx="182">
                  <c:v>5.9463191118065071</c:v>
                </c:pt>
                <c:pt idx="183">
                  <c:v>5.9466870436690442</c:v>
                </c:pt>
                <c:pt idx="184">
                  <c:v>5.9463743183756534</c:v>
                </c:pt>
                <c:pt idx="185">
                  <c:v>5.9465989279184885</c:v>
                </c:pt>
                <c:pt idx="186">
                  <c:v>5.9468496018154378</c:v>
                </c:pt>
                <c:pt idx="187">
                  <c:v>5.9479819576056414</c:v>
                </c:pt>
                <c:pt idx="188">
                  <c:v>5.9491987624660752</c:v>
                </c:pt>
                <c:pt idx="189">
                  <c:v>5.9510459365472856</c:v>
                </c:pt>
                <c:pt idx="190">
                  <c:v>5.9522883645859377</c:v>
                </c:pt>
                <c:pt idx="191">
                  <c:v>5.9628695826459728</c:v>
                </c:pt>
                <c:pt idx="192">
                  <c:v>5.9901296452045285</c:v>
                </c:pt>
                <c:pt idx="193">
                  <c:v>6.0160369444921411</c:v>
                </c:pt>
                <c:pt idx="194">
                  <c:v>6.0359717021411425</c:v>
                </c:pt>
                <c:pt idx="195">
                  <c:v>6.0529041070903293</c:v>
                </c:pt>
                <c:pt idx="196">
                  <c:v>6.0677340490412073</c:v>
                </c:pt>
                <c:pt idx="197">
                  <c:v>6.0803022387135588</c:v>
                </c:pt>
                <c:pt idx="198">
                  <c:v>6.0912541027473734</c:v>
                </c:pt>
                <c:pt idx="199">
                  <c:v>6.0998375576158566</c:v>
                </c:pt>
                <c:pt idx="200">
                  <c:v>6.1068844184092468</c:v>
                </c:pt>
                <c:pt idx="201">
                  <c:v>6.1119715664787879</c:v>
                </c:pt>
                <c:pt idx="202">
                  <c:v>6.1161822820008291</c:v>
                </c:pt>
                <c:pt idx="203">
                  <c:v>6.1194958279939247</c:v>
                </c:pt>
                <c:pt idx="204">
                  <c:v>6.1226305985058911</c:v>
                </c:pt>
                <c:pt idx="205">
                  <c:v>6.1255440260436851</c:v>
                </c:pt>
                <c:pt idx="206">
                  <c:v>6.1280958697292949</c:v>
                </c:pt>
                <c:pt idx="207">
                  <c:v>6.1302774468396883</c:v>
                </c:pt>
                <c:pt idx="208">
                  <c:v>6.1314099763479648</c:v>
                </c:pt>
                <c:pt idx="209">
                  <c:v>6.1320980798138187</c:v>
                </c:pt>
                <c:pt idx="210">
                  <c:v>6.1316636313514428</c:v>
                </c:pt>
                <c:pt idx="211">
                  <c:v>6.1314614913286087</c:v>
                </c:pt>
                <c:pt idx="212">
                  <c:v>6.1307130811725399</c:v>
                </c:pt>
                <c:pt idx="213">
                  <c:v>6.1308907074729282</c:v>
                </c:pt>
                <c:pt idx="214">
                  <c:v>6.1307120176097216</c:v>
                </c:pt>
                <c:pt idx="215">
                  <c:v>6.1312482857076178</c:v>
                </c:pt>
                <c:pt idx="216">
                  <c:v>6.1309463515269478</c:v>
                </c:pt>
                <c:pt idx="217">
                  <c:v>6.1306882866342036</c:v>
                </c:pt>
                <c:pt idx="218">
                  <c:v>6.1294217238180453</c:v>
                </c:pt>
                <c:pt idx="219">
                  <c:v>6.1281204027733596</c:v>
                </c:pt>
                <c:pt idx="220">
                  <c:v>6.1265304203413269</c:v>
                </c:pt>
                <c:pt idx="221">
                  <c:v>6.1253060064648377</c:v>
                </c:pt>
                <c:pt idx="222">
                  <c:v>6.1245669873697537</c:v>
                </c:pt>
                <c:pt idx="223">
                  <c:v>6.1240311543791401</c:v>
                </c:pt>
                <c:pt idx="224">
                  <c:v>6.1239400321904744</c:v>
                </c:pt>
                <c:pt idx="225">
                  <c:v>6.1231958511245477</c:v>
                </c:pt>
                <c:pt idx="226">
                  <c:v>6.1225613763003288</c:v>
                </c:pt>
                <c:pt idx="227">
                  <c:v>6.1207965691239554</c:v>
                </c:pt>
                <c:pt idx="228">
                  <c:v>6.1194681417974701</c:v>
                </c:pt>
                <c:pt idx="229">
                  <c:v>6.1174248621870895</c:v>
                </c:pt>
                <c:pt idx="230">
                  <c:v>6.1165069871548443</c:v>
                </c:pt>
                <c:pt idx="231">
                  <c:v>6.1153153475545166</c:v>
                </c:pt>
                <c:pt idx="232">
                  <c:v>6.1231326725205291</c:v>
                </c:pt>
                <c:pt idx="233">
                  <c:v>6.1145703168656</c:v>
                </c:pt>
                <c:pt idx="234">
                  <c:v>6.1142223275989673</c:v>
                </c:pt>
                <c:pt idx="235">
                  <c:v>6.1130060830493136</c:v>
                </c:pt>
                <c:pt idx="236">
                  <c:v>6.111621092729469</c:v>
                </c:pt>
                <c:pt idx="237">
                  <c:v>6.1098857569796818</c:v>
                </c:pt>
                <c:pt idx="238">
                  <c:v>6.1082474486382408</c:v>
                </c:pt>
                <c:pt idx="239">
                  <c:v>6.1071712983577378</c:v>
                </c:pt>
                <c:pt idx="240">
                  <c:v>6.1062878616919161</c:v>
                </c:pt>
                <c:pt idx="241">
                  <c:v>6.106161615189774</c:v>
                </c:pt>
                <c:pt idx="242">
                  <c:v>6.1055783511854367</c:v>
                </c:pt>
                <c:pt idx="243">
                  <c:v>6.1052575383367396</c:v>
                </c:pt>
                <c:pt idx="244">
                  <c:v>6.1039139578734503</c:v>
                </c:pt>
                <c:pt idx="245">
                  <c:v>6.1026709666082368</c:v>
                </c:pt>
                <c:pt idx="246">
                  <c:v>6.1008383727686715</c:v>
                </c:pt>
                <c:pt idx="247">
                  <c:v>6.0994563517804519</c:v>
                </c:pt>
                <c:pt idx="248">
                  <c:v>6.0984478298279647</c:v>
                </c:pt>
                <c:pt idx="249">
                  <c:v>6.0976877137354588</c:v>
                </c:pt>
                <c:pt idx="250">
                  <c:v>6.0978473583559198</c:v>
                </c:pt>
                <c:pt idx="251">
                  <c:v>6.0968705091185749</c:v>
                </c:pt>
                <c:pt idx="252">
                  <c:v>6.0973594489201357</c:v>
                </c:pt>
                <c:pt idx="253">
                  <c:v>6.0945673200313069</c:v>
                </c:pt>
                <c:pt idx="254">
                  <c:v>6.0960897105749812</c:v>
                </c:pt>
                <c:pt idx="255">
                  <c:v>6.0802488305155871</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6.165269179374059</c:v>
                </c:pt>
                <c:pt idx="1">
                  <c:v>6.1736219070156846</c:v>
                </c:pt>
                <c:pt idx="2">
                  <c:v>6.1803025607814339</c:v>
                </c:pt>
                <c:pt idx="3">
                  <c:v>6.1852468023233902</c:v>
                </c:pt>
                <c:pt idx="4">
                  <c:v>6.1884070158928051</c:v>
                </c:pt>
                <c:pt idx="5">
                  <c:v>6.1897527669054098</c:v>
                </c:pt>
                <c:pt idx="6">
                  <c:v>6.1892710950433116</c:v>
                </c:pt>
                <c:pt idx="7">
                  <c:v>6.1869666390697882</c:v>
                </c:pt>
                <c:pt idx="8">
                  <c:v>6.1828615921557866</c:v>
                </c:pt>
                <c:pt idx="9">
                  <c:v>6.1769954881468401</c:v>
                </c:pt>
                <c:pt idx="10">
                  <c:v>6.1694248208315976</c:v>
                </c:pt>
                <c:pt idx="11">
                  <c:v>6.1602224998746538</c:v>
                </c:pt>
                <c:pt idx="12">
                  <c:v>6.1494771486574491</c:v>
                </c:pt>
                <c:pt idx="13">
                  <c:v>6.1372922507860244</c:v>
                </c:pt>
                <c:pt idx="14">
                  <c:v>6.1237851534881393</c:v>
                </c:pt>
                <c:pt idx="15">
                  <c:v>6.1090859374941218</c:v>
                </c:pt>
                <c:pt idx="16">
                  <c:v>6.0933361642897266</c:v>
                </c:pt>
                <c:pt idx="17">
                  <c:v>6.0766875128004685</c:v>
                </c:pt>
                <c:pt idx="18">
                  <c:v>6.0593003186412409</c:v>
                </c:pt>
                <c:pt idx="19">
                  <c:v>6.0413420299966285</c:v>
                </c:pt>
                <c:pt idx="20">
                  <c:v>6.0229855950034059</c:v>
                </c:pt>
                <c:pt idx="21">
                  <c:v>6.0044077961650029</c:v>
                </c:pt>
                <c:pt idx="22">
                  <c:v>5.9857875478399478</c:v>
                </c:pt>
                <c:pt idx="23">
                  <c:v>5.9673041731986363</c:v>
                </c:pt>
                <c:pt idx="24">
                  <c:v>5.949135677242686</c:v>
                </c:pt>
                <c:pt idx="25">
                  <c:v>5.9314570325201625</c:v>
                </c:pt>
                <c:pt idx="26">
                  <c:v>5.9144384940439041</c:v>
                </c:pt>
                <c:pt idx="27">
                  <c:v>5.8982439596426444</c:v>
                </c:pt>
                <c:pt idx="28">
                  <c:v>5.8830293915356</c:v>
                </c:pt>
                <c:pt idx="29">
                  <c:v>5.8689413143305984</c:v>
                </c:pt>
                <c:pt idx="30">
                  <c:v>5.8561154039126242</c:v>
                </c:pt>
                <c:pt idx="31">
                  <c:v>5.8446751808103468</c:v>
                </c:pt>
                <c:pt idx="32">
                  <c:v>5.8347308206259179</c:v>
                </c:pt>
                <c:pt idx="33">
                  <c:v>5.826378092984327</c:v>
                </c:pt>
                <c:pt idx="34">
                  <c:v>5.8196974392185412</c:v>
                </c:pt>
                <c:pt idx="35">
                  <c:v>5.8147531976766267</c:v>
                </c:pt>
                <c:pt idx="36">
                  <c:v>5.8115929841072056</c:v>
                </c:pt>
                <c:pt idx="37">
                  <c:v>5.8102472330945751</c:v>
                </c:pt>
                <c:pt idx="38">
                  <c:v>5.8107289049566866</c:v>
                </c:pt>
                <c:pt idx="39">
                  <c:v>5.8130333609302021</c:v>
                </c:pt>
                <c:pt idx="40">
                  <c:v>5.8171384078442303</c:v>
                </c:pt>
                <c:pt idx="41">
                  <c:v>5.8230045118531448</c:v>
                </c:pt>
                <c:pt idx="42">
                  <c:v>5.8305751791684317</c:v>
                </c:pt>
                <c:pt idx="43">
                  <c:v>5.8397775001252992</c:v>
                </c:pt>
                <c:pt idx="44">
                  <c:v>5.8505228513425847</c:v>
                </c:pt>
                <c:pt idx="45">
                  <c:v>5.8627077492139952</c:v>
                </c:pt>
                <c:pt idx="46">
                  <c:v>5.8762148465118242</c:v>
                </c:pt>
                <c:pt idx="47">
                  <c:v>5.8909140625058836</c:v>
                </c:pt>
                <c:pt idx="48">
                  <c:v>5.9066638357102725</c:v>
                </c:pt>
                <c:pt idx="49">
                  <c:v>5.9233124871995466</c:v>
                </c:pt>
                <c:pt idx="50">
                  <c:v>5.9406996813587885</c:v>
                </c:pt>
                <c:pt idx="51">
                  <c:v>5.9586579700032987</c:v>
                </c:pt>
                <c:pt idx="52">
                  <c:v>5.9770144049966394</c:v>
                </c:pt>
                <c:pt idx="53">
                  <c:v>5.9955922038350105</c:v>
                </c:pt>
                <c:pt idx="54">
                  <c:v>6.0142124521600104</c:v>
                </c:pt>
                <c:pt idx="55">
                  <c:v>6.0326958268013939</c:v>
                </c:pt>
                <c:pt idx="56">
                  <c:v>6.050864322757298</c:v>
                </c:pt>
                <c:pt idx="57">
                  <c:v>6.0685429674798286</c:v>
                </c:pt>
                <c:pt idx="58">
                  <c:v>6.0855615059561048</c:v>
                </c:pt>
                <c:pt idx="59">
                  <c:v>6.1017560403573468</c:v>
                </c:pt>
                <c:pt idx="60">
                  <c:v>6.1169706084644302</c:v>
                </c:pt>
                <c:pt idx="61">
                  <c:v>6.1310586856693829</c:v>
                </c:pt>
                <c:pt idx="62">
                  <c:v>6.143884596087358</c:v>
                </c:pt>
                <c:pt idx="63">
                  <c:v>6.1553248191896923</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12.490085701647804</c:v>
                </c:pt>
                <c:pt idx="1">
                  <c:v>12.975451610080642</c:v>
                </c:pt>
                <c:pt idx="2">
                  <c:v>13.451423386272312</c:v>
                </c:pt>
                <c:pt idx="3">
                  <c:v>13.91341716182545</c:v>
                </c:pt>
                <c:pt idx="4">
                  <c:v>14.35698368412999</c:v>
                </c:pt>
                <c:pt idx="5">
                  <c:v>14.777851165098012</c:v>
                </c:pt>
                <c:pt idx="6">
                  <c:v>15.171966420818228</c:v>
                </c:pt>
                <c:pt idx="7">
                  <c:v>15.535533905932738</c:v>
                </c:pt>
                <c:pt idx="8">
                  <c:v>15.865052266813684</c:v>
                </c:pt>
                <c:pt idx="9">
                  <c:v>16.157348061512728</c:v>
                </c:pt>
                <c:pt idx="10">
                  <c:v>16.409606321741776</c:v>
                </c:pt>
                <c:pt idx="11">
                  <c:v>16.619397662556434</c:v>
                </c:pt>
                <c:pt idx="12">
                  <c:v>16.784701678661044</c:v>
                </c:pt>
                <c:pt idx="13">
                  <c:v>16.903926402016154</c:v>
                </c:pt>
                <c:pt idx="14">
                  <c:v>16.975923633360985</c:v>
                </c:pt>
                <c:pt idx="15">
                  <c:v>17</c:v>
                </c:pt>
                <c:pt idx="16">
                  <c:v>16.975923633360985</c:v>
                </c:pt>
                <c:pt idx="17">
                  <c:v>16.903926402016154</c:v>
                </c:pt>
                <c:pt idx="18">
                  <c:v>16.784701678661044</c:v>
                </c:pt>
                <c:pt idx="19">
                  <c:v>16.619397662556434</c:v>
                </c:pt>
                <c:pt idx="20">
                  <c:v>16.409606321741773</c:v>
                </c:pt>
                <c:pt idx="21">
                  <c:v>16.157348061512725</c:v>
                </c:pt>
                <c:pt idx="22">
                  <c:v>15.865052266813683</c:v>
                </c:pt>
                <c:pt idx="23">
                  <c:v>15.535533905932734</c:v>
                </c:pt>
                <c:pt idx="24">
                  <c:v>15.171966420818226</c:v>
                </c:pt>
                <c:pt idx="25">
                  <c:v>14.777851165098008</c:v>
                </c:pt>
                <c:pt idx="26">
                  <c:v>14.356983684129986</c:v>
                </c:pt>
                <c:pt idx="27">
                  <c:v>13.913417161825446</c:v>
                </c:pt>
                <c:pt idx="28">
                  <c:v>13.451423386272307</c:v>
                </c:pt>
                <c:pt idx="29">
                  <c:v>12.975451610080636</c:v>
                </c:pt>
                <c:pt idx="30">
                  <c:v>12.490085701647798</c:v>
                </c:pt>
                <c:pt idx="31">
                  <c:v>11.999999999999995</c:v>
                </c:pt>
                <c:pt idx="32">
                  <c:v>11.509914298352191</c:v>
                </c:pt>
                <c:pt idx="33">
                  <c:v>11.024548389919351</c:v>
                </c:pt>
                <c:pt idx="34">
                  <c:v>10.548576613727681</c:v>
                </c:pt>
                <c:pt idx="35">
                  <c:v>10.086582838174543</c:v>
                </c:pt>
                <c:pt idx="36">
                  <c:v>9.6430163158700033</c:v>
                </c:pt>
                <c:pt idx="37">
                  <c:v>9.2221488349019811</c:v>
                </c:pt>
                <c:pt idx="38">
                  <c:v>8.8280335791817652</c:v>
                </c:pt>
                <c:pt idx="39">
                  <c:v>8.4644660940672551</c:v>
                </c:pt>
                <c:pt idx="40">
                  <c:v>8.1349477331863085</c:v>
                </c:pt>
                <c:pt idx="41">
                  <c:v>7.8426519384872684</c:v>
                </c:pt>
                <c:pt idx="42">
                  <c:v>7.5903936782582191</c:v>
                </c:pt>
                <c:pt idx="43">
                  <c:v>7.3806023374435625</c:v>
                </c:pt>
                <c:pt idx="44">
                  <c:v>7.2152983213389517</c:v>
                </c:pt>
                <c:pt idx="45">
                  <c:v>7.0960735979838461</c:v>
                </c:pt>
                <c:pt idx="46">
                  <c:v>7.0240763666390142</c:v>
                </c:pt>
                <c:pt idx="47">
                  <c:v>7</c:v>
                </c:pt>
                <c:pt idx="48">
                  <c:v>7.0240763666390169</c:v>
                </c:pt>
                <c:pt idx="49">
                  <c:v>7.0960735979838496</c:v>
                </c:pt>
                <c:pt idx="50">
                  <c:v>7.2152983213389597</c:v>
                </c:pt>
                <c:pt idx="51">
                  <c:v>7.3806023374435705</c:v>
                </c:pt>
                <c:pt idx="52">
                  <c:v>7.5903936782582306</c:v>
                </c:pt>
                <c:pt idx="53">
                  <c:v>7.8426519384872799</c:v>
                </c:pt>
                <c:pt idx="54">
                  <c:v>8.1349477331863245</c:v>
                </c:pt>
                <c:pt idx="55">
                  <c:v>8.4644660940672711</c:v>
                </c:pt>
                <c:pt idx="56">
                  <c:v>8.8280335791817848</c:v>
                </c:pt>
                <c:pt idx="57">
                  <c:v>9.2221488349020007</c:v>
                </c:pt>
                <c:pt idx="58">
                  <c:v>9.6430163158700264</c:v>
                </c:pt>
                <c:pt idx="59">
                  <c:v>10.086582838174564</c:v>
                </c:pt>
                <c:pt idx="60">
                  <c:v>10.548576613727704</c:v>
                </c:pt>
                <c:pt idx="61">
                  <c:v>11.024548389919374</c:v>
                </c:pt>
                <c:pt idx="62">
                  <c:v>11.509914298352214</c:v>
                </c:pt>
                <c:pt idx="63">
                  <c:v>12.000000000000016</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8.4047272393530503E-3</c:v>
                </c:pt>
                <c:pt idx="2">
                  <c:v>3.4610237841619519E-2</c:v>
                </c:pt>
                <c:pt idx="3">
                  <c:v>8.1869270171408604E-2</c:v>
                </c:pt>
                <c:pt idx="4">
                  <c:v>0.15666445964825051</c:v>
                </c:pt>
                <c:pt idx="5">
                  <c:v>0.27083510163232227</c:v>
                </c:pt>
                <c:pt idx="6">
                  <c:v>0.44583239087697346</c:v>
                </c:pt>
                <c:pt idx="7">
                  <c:v>0.71997170188199688</c:v>
                </c:pt>
                <c:pt idx="8">
                  <c:v>1.1499255745689163</c:v>
                </c:pt>
                <c:pt idx="11">
                  <c:v>1.7272359188333124</c:v>
                </c:pt>
                <c:pt idx="12">
                  <c:v>2.1033034822857068</c:v>
                </c:pt>
                <c:pt idx="15">
                  <c:v>2.0033815286321643</c:v>
                </c:pt>
                <c:pt idx="16">
                  <c:v>1.7497598986751022</c:v>
                </c:pt>
                <c:pt idx="17">
                  <c:v>1.5368184481079519</c:v>
                </c:pt>
                <c:pt idx="18">
                  <c:v>1.3819898933152486</c:v>
                </c:pt>
                <c:pt idx="19">
                  <c:v>1.2698779842887444</c:v>
                </c:pt>
                <c:pt idx="20">
                  <c:v>1.1866512897070467</c:v>
                </c:pt>
                <c:pt idx="21">
                  <c:v>1.1230529690908528</c:v>
                </c:pt>
                <c:pt idx="22">
                  <c:v>1.0731224477230539</c:v>
                </c:pt>
                <c:pt idx="23">
                  <c:v>1.03297190906557</c:v>
                </c:pt>
                <c:pt idx="24">
                  <c:v>1</c:v>
                </c:pt>
                <c:pt idx="25">
                  <c:v>0.97241791637089781</c:v>
                </c:pt>
                <c:pt idx="26">
                  <c:v>0.94896340733799778</c:v>
                </c:pt>
                <c:pt idx="27">
                  <c:v>0.9287246901907773</c:v>
                </c:pt>
                <c:pt idx="28">
                  <c:v>0.91102925848283189</c:v>
                </c:pt>
                <c:pt idx="29">
                  <c:v>0.89537183051922364</c:v>
                </c:pt>
                <c:pt idx="30">
                  <c:v>0.88136649604045592</c:v>
                </c:pt>
                <c:pt idx="31">
                  <c:v>0.86871419984767861</c:v>
                </c:pt>
                <c:pt idx="32">
                  <c:v>0.857180179565315</c:v>
                </c:pt>
                <c:pt idx="33">
                  <c:v>0.84657800864670685</c:v>
                </c:pt>
                <c:pt idx="34">
                  <c:v>0.83675811298736569</c:v>
                </c:pt>
                <c:pt idx="35">
                  <c:v>0.82759937494745073</c:v>
                </c:pt>
                <c:pt idx="36">
                  <c:v>0.81900290522178254</c:v>
                </c:pt>
                <c:pt idx="37">
                  <c:v>0.81088736120971261</c:v>
                </c:pt>
                <c:pt idx="38">
                  <c:v>0.80318538483446444</c:v>
                </c:pt>
                <c:pt idx="39">
                  <c:v>0.79584086164932533</c:v>
                </c:pt>
                <c:pt idx="40">
                  <c:v>0.78880679000634435</c:v>
                </c:pt>
                <c:pt idx="41">
                  <c:v>0.78204360862235744</c:v>
                </c:pt>
                <c:pt idx="42">
                  <c:v>0.77551787227241831</c:v>
                </c:pt>
                <c:pt idx="43">
                  <c:v>0.76920119450041546</c:v>
                </c:pt>
                <c:pt idx="44">
                  <c:v>0.76306939703590793</c:v>
                </c:pt>
                <c:pt idx="45">
                  <c:v>0.75710182061633347</c:v>
                </c:pt>
                <c:pt idx="46">
                  <c:v>0.75128076286492096</c:v>
                </c:pt>
                <c:pt idx="47">
                  <c:v>0.74559101694661312</c:v>
                </c:pt>
                <c:pt idx="48">
                  <c:v>0.74001949073134177</c:v>
                </c:pt>
                <c:pt idx="49">
                  <c:v>0.73455489070488744</c:v>
                </c:pt>
                <c:pt idx="50">
                  <c:v>0.72918745828372933</c:v>
                </c:pt>
                <c:pt idx="51">
                  <c:v>0.72390874879825218</c:v>
                </c:pt>
                <c:pt idx="52">
                  <c:v>0.7187114454147282</c:v>
                </c:pt>
                <c:pt idx="53">
                  <c:v>0.71358920182061092</c:v>
                </c:pt>
                <c:pt idx="54">
                  <c:v>0.7085365087098745</c:v>
                </c:pt>
                <c:pt idx="55">
                  <c:v>0.70354858005675758</c:v>
                </c:pt>
                <c:pt idx="56">
                  <c:v>0.69862125591786295</c:v>
                </c:pt>
                <c:pt idx="57">
                  <c:v>0.69375091909970832</c:v>
                </c:pt>
                <c:pt idx="58">
                  <c:v>0.68893442350585632</c:v>
                </c:pt>
                <c:pt idx="59">
                  <c:v>0.68416903236085025</c:v>
                </c:pt>
                <c:pt idx="60">
                  <c:v>0.6794523648174815</c:v>
                </c:pt>
                <c:pt idx="61">
                  <c:v>0.67478234970473838</c:v>
                </c:pt>
                <c:pt idx="62">
                  <c:v>0.67015718537826019</c:v>
                </c:pt>
                <c:pt idx="63">
                  <c:v>0.66557530480244942</c:v>
                </c:pt>
                <c:pt idx="64">
                  <c:v>0.66103534513105389</c:v>
                </c:pt>
                <c:pt idx="65">
                  <c:v>0.65653612116653204</c:v>
                </c:pt>
                <c:pt idx="66">
                  <c:v>0.65207660217278673</c:v>
                </c:pt>
                <c:pt idx="67">
                  <c:v>0.64765589159414028</c:v>
                </c:pt>
                <c:pt idx="68">
                  <c:v>0.64327320929888665</c:v>
                </c:pt>
                <c:pt idx="69">
                  <c:v>0.63892787602064194</c:v>
                </c:pt>
                <c:pt idx="70">
                  <c:v>0.63461929971682762</c:v>
                </c:pt>
                <c:pt idx="71">
                  <c:v>0.630346963602609</c:v>
                </c:pt>
                <c:pt idx="72">
                  <c:v>0.62611041565157666</c:v>
                </c:pt>
                <c:pt idx="73">
                  <c:v>0.6219092593824902</c:v>
                </c:pt>
                <c:pt idx="74">
                  <c:v>0.61774314577527412</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1.3636363636363635</c:v>
                </c:pt>
                <c:pt idx="1">
                  <c:v>1.3636363636363635</c:v>
                </c:pt>
                <c:pt idx="2">
                  <c:v>1.3636363636363635</c:v>
                </c:pt>
                <c:pt idx="3">
                  <c:v>1.3636363636363635</c:v>
                </c:pt>
                <c:pt idx="4">
                  <c:v>1.3636363636363635</c:v>
                </c:pt>
                <c:pt idx="5">
                  <c:v>1.3636363636363635</c:v>
                </c:pt>
                <c:pt idx="6">
                  <c:v>1.3636363636363635</c:v>
                </c:pt>
                <c:pt idx="7">
                  <c:v>1.3636363636363635</c:v>
                </c:pt>
                <c:pt idx="8">
                  <c:v>1.3636363636363635</c:v>
                </c:pt>
                <c:pt idx="11">
                  <c:v>1.3636363636363635</c:v>
                </c:pt>
                <c:pt idx="12">
                  <c:v>1.3636363636363635</c:v>
                </c:pt>
                <c:pt idx="15">
                  <c:v>1.3636363636363635</c:v>
                </c:pt>
                <c:pt idx="16">
                  <c:v>1.3636363636363635</c:v>
                </c:pt>
                <c:pt idx="17">
                  <c:v>1.3636363636363635</c:v>
                </c:pt>
                <c:pt idx="18">
                  <c:v>1.3636363636363635</c:v>
                </c:pt>
                <c:pt idx="19">
                  <c:v>1.3636363636363635</c:v>
                </c:pt>
                <c:pt idx="20">
                  <c:v>1.3636363636363635</c:v>
                </c:pt>
                <c:pt idx="21">
                  <c:v>1.3636363636363635</c:v>
                </c:pt>
                <c:pt idx="22">
                  <c:v>1.3636363636363635</c:v>
                </c:pt>
                <c:pt idx="23">
                  <c:v>1.3636363636363635</c:v>
                </c:pt>
                <c:pt idx="24">
                  <c:v>1.3636363636363635</c:v>
                </c:pt>
                <c:pt idx="25">
                  <c:v>1.3636363636363635</c:v>
                </c:pt>
                <c:pt idx="26">
                  <c:v>1.3636363636363635</c:v>
                </c:pt>
                <c:pt idx="27">
                  <c:v>1.3636363636363635</c:v>
                </c:pt>
                <c:pt idx="28">
                  <c:v>1.3636363636363635</c:v>
                </c:pt>
                <c:pt idx="29">
                  <c:v>1.3636363636363635</c:v>
                </c:pt>
                <c:pt idx="30">
                  <c:v>1.3636363636363635</c:v>
                </c:pt>
                <c:pt idx="31">
                  <c:v>1.3636363636363635</c:v>
                </c:pt>
                <c:pt idx="32">
                  <c:v>1.3636363636363635</c:v>
                </c:pt>
                <c:pt idx="33">
                  <c:v>1.3636363636363635</c:v>
                </c:pt>
                <c:pt idx="34">
                  <c:v>1.3636363636363635</c:v>
                </c:pt>
                <c:pt idx="35">
                  <c:v>1.3636363636363635</c:v>
                </c:pt>
                <c:pt idx="36">
                  <c:v>1.3636363636363635</c:v>
                </c:pt>
                <c:pt idx="37">
                  <c:v>1.3636363636363635</c:v>
                </c:pt>
                <c:pt idx="38">
                  <c:v>1.3636363636363635</c:v>
                </c:pt>
                <c:pt idx="39">
                  <c:v>1.3636363636363635</c:v>
                </c:pt>
                <c:pt idx="40">
                  <c:v>1.3636363636363635</c:v>
                </c:pt>
                <c:pt idx="41">
                  <c:v>1.3636363636363635</c:v>
                </c:pt>
                <c:pt idx="42">
                  <c:v>1.3636363636363635</c:v>
                </c:pt>
                <c:pt idx="43">
                  <c:v>1.3636363636363635</c:v>
                </c:pt>
                <c:pt idx="44">
                  <c:v>1.3636363636363635</c:v>
                </c:pt>
                <c:pt idx="45">
                  <c:v>1.3636363636363635</c:v>
                </c:pt>
                <c:pt idx="46">
                  <c:v>1.3636363636363635</c:v>
                </c:pt>
                <c:pt idx="47">
                  <c:v>1.3636363636363635</c:v>
                </c:pt>
                <c:pt idx="48">
                  <c:v>1.3636363636363635</c:v>
                </c:pt>
                <c:pt idx="49">
                  <c:v>1.3636363636363635</c:v>
                </c:pt>
                <c:pt idx="50">
                  <c:v>1.3636363636363635</c:v>
                </c:pt>
                <c:pt idx="51">
                  <c:v>1.3636363636363635</c:v>
                </c:pt>
                <c:pt idx="52">
                  <c:v>1.3636363636363635</c:v>
                </c:pt>
                <c:pt idx="53">
                  <c:v>1.3636363636363635</c:v>
                </c:pt>
                <c:pt idx="54">
                  <c:v>1.3636363636363635</c:v>
                </c:pt>
                <c:pt idx="55">
                  <c:v>1.3636363636363635</c:v>
                </c:pt>
                <c:pt idx="56">
                  <c:v>1.3636363636363635</c:v>
                </c:pt>
                <c:pt idx="57">
                  <c:v>1.3636363636363635</c:v>
                </c:pt>
                <c:pt idx="58">
                  <c:v>1.3636363636363635</c:v>
                </c:pt>
                <c:pt idx="59">
                  <c:v>1.3636363636363635</c:v>
                </c:pt>
                <c:pt idx="60">
                  <c:v>1.3636363636363635</c:v>
                </c:pt>
                <c:pt idx="61">
                  <c:v>1.3636363636363635</c:v>
                </c:pt>
                <c:pt idx="62">
                  <c:v>1.3636363636363635</c:v>
                </c:pt>
                <c:pt idx="63">
                  <c:v>1.3636363636363635</c:v>
                </c:pt>
                <c:pt idx="64">
                  <c:v>1.3636363636363635</c:v>
                </c:pt>
                <c:pt idx="65">
                  <c:v>1.3636363636363635</c:v>
                </c:pt>
                <c:pt idx="66">
                  <c:v>1.3636363636363635</c:v>
                </c:pt>
                <c:pt idx="67">
                  <c:v>1.3636363636363635</c:v>
                </c:pt>
                <c:pt idx="68">
                  <c:v>1.3636363636363635</c:v>
                </c:pt>
                <c:pt idx="69">
                  <c:v>1.3636363636363635</c:v>
                </c:pt>
                <c:pt idx="70">
                  <c:v>1.3636363636363635</c:v>
                </c:pt>
                <c:pt idx="71">
                  <c:v>1.3636363636363635</c:v>
                </c:pt>
                <c:pt idx="72">
                  <c:v>1.3636363636363635</c:v>
                </c:pt>
                <c:pt idx="73">
                  <c:v>1.3636363636363635</c:v>
                </c:pt>
                <c:pt idx="74">
                  <c:v>1.3636363636363635</c:v>
                </c:pt>
                <c:pt idx="75">
                  <c:v>1.3636363636363635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c:v>
                </c:pt>
                <c:pt idx="1">
                  <c:v>1</c:v>
                </c:pt>
                <c:pt idx="2">
                  <c:v>1</c:v>
                </c:pt>
                <c:pt idx="3">
                  <c:v>1</c:v>
                </c:pt>
                <c:pt idx="4">
                  <c:v>1</c:v>
                </c:pt>
                <c:pt idx="5">
                  <c:v>1</c:v>
                </c:pt>
                <c:pt idx="6">
                  <c:v>1</c:v>
                </c:pt>
                <c:pt idx="7">
                  <c:v>1</c:v>
                </c:pt>
                <c:pt idx="8">
                  <c:v>1</c:v>
                </c:pt>
                <c:pt idx="11">
                  <c:v>1</c:v>
                </c:pt>
                <c:pt idx="12">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8.4161042107368644E-3</c:v>
                </c:pt>
                <c:pt idx="2">
                  <c:v>3.4807147510120699E-2</c:v>
                </c:pt>
                <c:pt idx="3">
                  <c:v>8.3012479890169369E-2</c:v>
                </c:pt>
                <c:pt idx="4">
                  <c:v>0.16110299972695258</c:v>
                </c:pt>
                <c:pt idx="5">
                  <c:v>0.28534688033932648</c:v>
                </c:pt>
                <c:pt idx="6">
                  <c:v>0.49106942078746019</c:v>
                </c:pt>
                <c:pt idx="7">
                  <c:v>0.868709008113975</c:v>
                </c:pt>
                <c:pt idx="8">
                  <c:v>1.7343634964128396</c:v>
                </c:pt>
                <c:pt idx="11">
                  <c:v>5.4742704689400732</c:v>
                </c:pt>
                <c:pt idx="12">
                  <c:v>10.08975332791351</c:v>
                </c:pt>
                <c:pt idx="15">
                  <c:v>3.2512432419715962</c:v>
                </c:pt>
                <c:pt idx="16">
                  <c:v>2.1453057646310265</c:v>
                </c:pt>
                <c:pt idx="17">
                  <c:v>1.6962635588071382</c:v>
                </c:pt>
                <c:pt idx="18">
                  <c:v>1.4546662063009246</c:v>
                </c:pt>
                <c:pt idx="19">
                  <c:v>1.3047449420793178</c:v>
                </c:pt>
                <c:pt idx="20">
                  <c:v>1.2032518561340628</c:v>
                </c:pt>
                <c:pt idx="21">
                  <c:v>1.1303780195084068</c:v>
                </c:pt>
                <c:pt idx="22">
                  <c:v>1.075778698376245</c:v>
                </c:pt>
                <c:pt idx="23">
                  <c:v>1.033530210068655</c:v>
                </c:pt>
                <c:pt idx="24">
                  <c:v>1</c:v>
                </c:pt>
                <c:pt idx="25">
                  <c:v>0.97283922371716558</c:v>
                </c:pt>
                <c:pt idx="26">
                  <c:v>0.95046350427379633</c:v>
                </c:pt>
                <c:pt idx="27">
                  <c:v>0.93176657826060227</c:v>
                </c:pt>
                <c:pt idx="28">
                  <c:v>0.91595349357479783</c:v>
                </c:pt>
                <c:pt idx="29">
                  <c:v>0.90243894997728491</c:v>
                </c:pt>
                <c:pt idx="30">
                  <c:v>0.89078293856813595</c:v>
                </c:pt>
                <c:pt idx="31">
                  <c:v>0.88064865052476504</c:v>
                </c:pt>
                <c:pt idx="32">
                  <c:v>0.87177416704363619</c:v>
                </c:pt>
                <c:pt idx="33">
                  <c:v>0.86395294683589718</c:v>
                </c:pt>
                <c:pt idx="34">
                  <c:v>0.85702008455192691</c:v>
                </c:pt>
                <c:pt idx="35">
                  <c:v>0.85084244671916665</c:v>
                </c:pt>
                <c:pt idx="36">
                  <c:v>0.84531146920880318</c:v>
                </c:pt>
                <c:pt idx="37">
                  <c:v>0.84033781682543773</c:v>
                </c:pt>
                <c:pt idx="38">
                  <c:v>0.8358473683351425</c:v>
                </c:pt>
                <c:pt idx="39">
                  <c:v>0.83177815973988234</c:v>
                </c:pt>
                <c:pt idx="40">
                  <c:v>0.82807803021994963</c:v>
                </c:pt>
                <c:pt idx="41">
                  <c:v>0.8247027900480095</c:v>
                </c:pt>
                <c:pt idx="42">
                  <c:v>0.82161478087879791</c:v>
                </c:pt>
                <c:pt idx="43">
                  <c:v>0.81878173423775547</c:v>
                </c:pt>
                <c:pt idx="44">
                  <c:v>0.81617585893645384</c:v>
                </c:pt>
                <c:pt idx="45">
                  <c:v>0.81377310588710627</c:v>
                </c:pt>
                <c:pt idx="46">
                  <c:v>0.81155257158710736</c:v>
                </c:pt>
                <c:pt idx="47">
                  <c:v>0.80949601088145717</c:v>
                </c:pt>
                <c:pt idx="48">
                  <c:v>0.80758743649487397</c:v>
                </c:pt>
                <c:pt idx="49">
                  <c:v>0.8058127879512289</c:v>
                </c:pt>
                <c:pt idx="50">
                  <c:v>0.80415965635007702</c:v>
                </c:pt>
                <c:pt idx="51">
                  <c:v>0.8026170543901523</c:v>
                </c:pt>
                <c:pt idx="52">
                  <c:v>0.80117522326145107</c:v>
                </c:pt>
                <c:pt idx="53">
                  <c:v>0.79982546974618152</c:v>
                </c:pt>
                <c:pt idx="54">
                  <c:v>0.7985600282020664</c:v>
                </c:pt>
                <c:pt idx="55">
                  <c:v>0.79737194314275439</c:v>
                </c:pt>
                <c:pt idx="56">
                  <c:v>0.79625496894861281</c:v>
                </c:pt>
                <c:pt idx="57">
                  <c:v>0.79520348388849194</c:v>
                </c:pt>
                <c:pt idx="58">
                  <c:v>0.79421241614807092</c:v>
                </c:pt>
                <c:pt idx="59">
                  <c:v>0.79327717997229585</c:v>
                </c:pt>
                <c:pt idx="60">
                  <c:v>0.79239362036066618</c:v>
                </c:pt>
                <c:pt idx="61">
                  <c:v>0.79155796502181131</c:v>
                </c:pt>
                <c:pt idx="62">
                  <c:v>0.79076678251114418</c:v>
                </c:pt>
                <c:pt idx="63">
                  <c:v>0.79001694565269276</c:v>
                </c:pt>
                <c:pt idx="64">
                  <c:v>0.7893055994914856</c:v>
                </c:pt>
                <c:pt idx="65">
                  <c:v>0.78863013314231012</c:v>
                </c:pt>
                <c:pt idx="66">
                  <c:v>0.78798815499941366</c:v>
                </c:pt>
                <c:pt idx="67">
                  <c:v>0.78737747085354326</c:v>
                </c:pt>
                <c:pt idx="68">
                  <c:v>0.78679606453080775</c:v>
                </c:pt>
                <c:pt idx="69">
                  <c:v>0.78624208072473534</c:v>
                </c:pt>
                <c:pt idx="70">
                  <c:v>0.78571380974053162</c:v>
                </c:pt>
                <c:pt idx="71">
                  <c:v>0.78520967391064422</c:v>
                </c:pt>
                <c:pt idx="72">
                  <c:v>0.78472821547448512</c:v>
                </c:pt>
                <c:pt idx="73">
                  <c:v>0.78426808574377638</c:v>
                </c:pt>
                <c:pt idx="74">
                  <c:v>0.78382803539919699</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8.4047272393530503E-3</c:v>
                </c:pt>
                <c:pt idx="2">
                  <c:v>3.4610237841619519E-2</c:v>
                </c:pt>
                <c:pt idx="3">
                  <c:v>8.1869270171408604E-2</c:v>
                </c:pt>
                <c:pt idx="4">
                  <c:v>0.15666445964825051</c:v>
                </c:pt>
                <c:pt idx="5">
                  <c:v>0.27083510163232227</c:v>
                </c:pt>
                <c:pt idx="6">
                  <c:v>0.44583239087697346</c:v>
                </c:pt>
                <c:pt idx="7">
                  <c:v>0.71997170188199688</c:v>
                </c:pt>
                <c:pt idx="8">
                  <c:v>1.1499255745689163</c:v>
                </c:pt>
                <c:pt idx="11">
                  <c:v>1.7272359188333124</c:v>
                </c:pt>
                <c:pt idx="12">
                  <c:v>2.1033034822857068</c:v>
                </c:pt>
                <c:pt idx="15">
                  <c:v>2.0033815286321643</c:v>
                </c:pt>
                <c:pt idx="16">
                  <c:v>1.7497598986751022</c:v>
                </c:pt>
                <c:pt idx="17">
                  <c:v>1.5368184481079519</c:v>
                </c:pt>
                <c:pt idx="18">
                  <c:v>1.3819898933152486</c:v>
                </c:pt>
                <c:pt idx="19">
                  <c:v>1.2698779842887444</c:v>
                </c:pt>
                <c:pt idx="20">
                  <c:v>1.1866512897070467</c:v>
                </c:pt>
                <c:pt idx="21">
                  <c:v>1.1230529690908528</c:v>
                </c:pt>
                <c:pt idx="22">
                  <c:v>1.0731224477230539</c:v>
                </c:pt>
                <c:pt idx="23">
                  <c:v>1.03297190906557</c:v>
                </c:pt>
                <c:pt idx="24">
                  <c:v>1</c:v>
                </c:pt>
                <c:pt idx="25">
                  <c:v>0.97241791637089781</c:v>
                </c:pt>
                <c:pt idx="26">
                  <c:v>0.94896340733799778</c:v>
                </c:pt>
                <c:pt idx="27">
                  <c:v>0.9287246901907773</c:v>
                </c:pt>
                <c:pt idx="28">
                  <c:v>0.91102925848283189</c:v>
                </c:pt>
                <c:pt idx="29">
                  <c:v>0.89537183051922364</c:v>
                </c:pt>
                <c:pt idx="30">
                  <c:v>0.88136649604045592</c:v>
                </c:pt>
                <c:pt idx="31">
                  <c:v>0.86871419984767861</c:v>
                </c:pt>
                <c:pt idx="32">
                  <c:v>0.857180179565315</c:v>
                </c:pt>
                <c:pt idx="33">
                  <c:v>0.84657800864670685</c:v>
                </c:pt>
                <c:pt idx="34">
                  <c:v>0.83675811298736569</c:v>
                </c:pt>
                <c:pt idx="35">
                  <c:v>0.82759937494745073</c:v>
                </c:pt>
                <c:pt idx="36">
                  <c:v>0.81900290522178254</c:v>
                </c:pt>
                <c:pt idx="37">
                  <c:v>0.81088736120971261</c:v>
                </c:pt>
                <c:pt idx="38">
                  <c:v>0.80318538483446444</c:v>
                </c:pt>
                <c:pt idx="39">
                  <c:v>0.79584086164932533</c:v>
                </c:pt>
                <c:pt idx="40">
                  <c:v>0.78880679000634435</c:v>
                </c:pt>
                <c:pt idx="41">
                  <c:v>0.78204360862235744</c:v>
                </c:pt>
                <c:pt idx="42">
                  <c:v>0.77551787227241831</c:v>
                </c:pt>
                <c:pt idx="43">
                  <c:v>0.76920119450041546</c:v>
                </c:pt>
                <c:pt idx="44">
                  <c:v>0.76306939703590793</c:v>
                </c:pt>
                <c:pt idx="45">
                  <c:v>0.75710182061633347</c:v>
                </c:pt>
                <c:pt idx="46">
                  <c:v>0.75128076286492096</c:v>
                </c:pt>
                <c:pt idx="47">
                  <c:v>0.74559101694661312</c:v>
                </c:pt>
                <c:pt idx="48">
                  <c:v>0.74001949073134177</c:v>
                </c:pt>
                <c:pt idx="49">
                  <c:v>0.73455489070488744</c:v>
                </c:pt>
                <c:pt idx="50">
                  <c:v>0.72918745828372933</c:v>
                </c:pt>
                <c:pt idx="51">
                  <c:v>0.72390874879825218</c:v>
                </c:pt>
                <c:pt idx="52">
                  <c:v>0.7187114454147282</c:v>
                </c:pt>
                <c:pt idx="53">
                  <c:v>0.71358920182061092</c:v>
                </c:pt>
                <c:pt idx="54">
                  <c:v>0.7085365087098745</c:v>
                </c:pt>
                <c:pt idx="55">
                  <c:v>0.70354858005675758</c:v>
                </c:pt>
                <c:pt idx="56">
                  <c:v>0.69862125591786295</c:v>
                </c:pt>
                <c:pt idx="57">
                  <c:v>0.69375091909970832</c:v>
                </c:pt>
                <c:pt idx="58">
                  <c:v>0.68893442350585632</c:v>
                </c:pt>
                <c:pt idx="59">
                  <c:v>0.68416903236085025</c:v>
                </c:pt>
                <c:pt idx="60">
                  <c:v>0.6794523648174815</c:v>
                </c:pt>
                <c:pt idx="61">
                  <c:v>0.67478234970473838</c:v>
                </c:pt>
                <c:pt idx="62">
                  <c:v>0.67015718537826019</c:v>
                </c:pt>
                <c:pt idx="63">
                  <c:v>0.66557530480244942</c:v>
                </c:pt>
                <c:pt idx="64">
                  <c:v>0.66103534513105389</c:v>
                </c:pt>
                <c:pt idx="65">
                  <c:v>0.65653612116653204</c:v>
                </c:pt>
                <c:pt idx="66">
                  <c:v>0.65207660217278673</c:v>
                </c:pt>
                <c:pt idx="67">
                  <c:v>0.64765589159414028</c:v>
                </c:pt>
                <c:pt idx="68">
                  <c:v>0.64327320929888665</c:v>
                </c:pt>
                <c:pt idx="69">
                  <c:v>0.63892787602064194</c:v>
                </c:pt>
                <c:pt idx="70">
                  <c:v>0.63461929971682762</c:v>
                </c:pt>
                <c:pt idx="71">
                  <c:v>0.630346963602609</c:v>
                </c:pt>
                <c:pt idx="72">
                  <c:v>0.62611041565157666</c:v>
                </c:pt>
                <c:pt idx="73">
                  <c:v>0.6219092593824902</c:v>
                </c:pt>
                <c:pt idx="74">
                  <c:v>0.61774314577527412</c:v>
                </c:pt>
                <c:pt idx="75">
                  <c:v>0.61361176617988522</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1.0833333333333333</c:v>
                </c:pt>
                <c:pt idx="1">
                  <c:v>1.0833333333333333</c:v>
                </c:pt>
                <c:pt idx="2">
                  <c:v>1.0833333333333333</c:v>
                </c:pt>
                <c:pt idx="3">
                  <c:v>1.0833333333333333</c:v>
                </c:pt>
                <c:pt idx="4">
                  <c:v>1.0833333333333333</c:v>
                </c:pt>
                <c:pt idx="5">
                  <c:v>1.0833333333333333</c:v>
                </c:pt>
                <c:pt idx="6">
                  <c:v>1.0833333333333333</c:v>
                </c:pt>
                <c:pt idx="7">
                  <c:v>1.0833333333333333</c:v>
                </c:pt>
                <c:pt idx="8">
                  <c:v>1.0833333333333333</c:v>
                </c:pt>
                <c:pt idx="11">
                  <c:v>1.0833333333333333</c:v>
                </c:pt>
                <c:pt idx="12">
                  <c:v>1.0833333333333333</c:v>
                </c:pt>
                <c:pt idx="15">
                  <c:v>1.0833333333333333</c:v>
                </c:pt>
                <c:pt idx="16">
                  <c:v>1.0833333333333333</c:v>
                </c:pt>
                <c:pt idx="17">
                  <c:v>1.0833333333333333</c:v>
                </c:pt>
                <c:pt idx="18">
                  <c:v>1.0833333333333333</c:v>
                </c:pt>
                <c:pt idx="19">
                  <c:v>1.0833333333333333</c:v>
                </c:pt>
                <c:pt idx="20">
                  <c:v>1.0833333333333333</c:v>
                </c:pt>
                <c:pt idx="21">
                  <c:v>1.0833333333333333</c:v>
                </c:pt>
                <c:pt idx="22">
                  <c:v>1.0833333333333333</c:v>
                </c:pt>
                <c:pt idx="23">
                  <c:v>1.0833333333333333</c:v>
                </c:pt>
                <c:pt idx="24">
                  <c:v>1.0833333333333333</c:v>
                </c:pt>
                <c:pt idx="25">
                  <c:v>1.0833333333333333</c:v>
                </c:pt>
                <c:pt idx="26">
                  <c:v>1.0833333333333333</c:v>
                </c:pt>
                <c:pt idx="27">
                  <c:v>1.0833333333333333</c:v>
                </c:pt>
                <c:pt idx="28">
                  <c:v>1.0833333333333333</c:v>
                </c:pt>
                <c:pt idx="29">
                  <c:v>1.0833333333333333</c:v>
                </c:pt>
                <c:pt idx="30">
                  <c:v>1.0833333333333333</c:v>
                </c:pt>
                <c:pt idx="31">
                  <c:v>1.0833333333333333</c:v>
                </c:pt>
                <c:pt idx="32">
                  <c:v>1.0833333333333333</c:v>
                </c:pt>
                <c:pt idx="33">
                  <c:v>1.0833333333333333</c:v>
                </c:pt>
                <c:pt idx="34">
                  <c:v>1.0833333333333333</c:v>
                </c:pt>
                <c:pt idx="35">
                  <c:v>1.0833333333333333</c:v>
                </c:pt>
                <c:pt idx="36">
                  <c:v>1.0833333333333333</c:v>
                </c:pt>
                <c:pt idx="37">
                  <c:v>1.0833333333333333</c:v>
                </c:pt>
                <c:pt idx="38">
                  <c:v>1.0833333333333333</c:v>
                </c:pt>
                <c:pt idx="39">
                  <c:v>1.0833333333333333</c:v>
                </c:pt>
                <c:pt idx="40">
                  <c:v>1.0833333333333333</c:v>
                </c:pt>
                <c:pt idx="41">
                  <c:v>1.0833333333333333</c:v>
                </c:pt>
                <c:pt idx="42">
                  <c:v>1.0833333333333333</c:v>
                </c:pt>
                <c:pt idx="43">
                  <c:v>1.0833333333333333</c:v>
                </c:pt>
                <c:pt idx="44">
                  <c:v>1.0833333333333333</c:v>
                </c:pt>
                <c:pt idx="45">
                  <c:v>1.0833333333333333</c:v>
                </c:pt>
                <c:pt idx="46">
                  <c:v>1.0833333333333333</c:v>
                </c:pt>
                <c:pt idx="47">
                  <c:v>1.0833333333333333</c:v>
                </c:pt>
                <c:pt idx="48">
                  <c:v>1.0833333333333333</c:v>
                </c:pt>
                <c:pt idx="49">
                  <c:v>1.0833333333333333</c:v>
                </c:pt>
                <c:pt idx="50">
                  <c:v>1.0833333333333333</c:v>
                </c:pt>
                <c:pt idx="51">
                  <c:v>1.0833333333333333</c:v>
                </c:pt>
                <c:pt idx="52">
                  <c:v>1.0833333333333333</c:v>
                </c:pt>
                <c:pt idx="53">
                  <c:v>1.0833333333333333</c:v>
                </c:pt>
                <c:pt idx="54">
                  <c:v>1.0833333333333333</c:v>
                </c:pt>
                <c:pt idx="55">
                  <c:v>1.0833333333333333</c:v>
                </c:pt>
                <c:pt idx="56">
                  <c:v>1.0833333333333333</c:v>
                </c:pt>
                <c:pt idx="57">
                  <c:v>1.0833333333333333</c:v>
                </c:pt>
                <c:pt idx="58">
                  <c:v>1.0833333333333333</c:v>
                </c:pt>
                <c:pt idx="59">
                  <c:v>1.0833333333333333</c:v>
                </c:pt>
                <c:pt idx="60">
                  <c:v>1.0833333333333333</c:v>
                </c:pt>
                <c:pt idx="61">
                  <c:v>1.0833333333333333</c:v>
                </c:pt>
                <c:pt idx="62">
                  <c:v>1.0833333333333333</c:v>
                </c:pt>
                <c:pt idx="63">
                  <c:v>1.0833333333333333</c:v>
                </c:pt>
                <c:pt idx="64">
                  <c:v>1.0833333333333333</c:v>
                </c:pt>
                <c:pt idx="65">
                  <c:v>1.0833333333333333</c:v>
                </c:pt>
                <c:pt idx="66">
                  <c:v>1.0833333333333333</c:v>
                </c:pt>
                <c:pt idx="67">
                  <c:v>1.0833333333333333</c:v>
                </c:pt>
                <c:pt idx="68">
                  <c:v>1.0833333333333333</c:v>
                </c:pt>
                <c:pt idx="69">
                  <c:v>1.0833333333333333</c:v>
                </c:pt>
                <c:pt idx="70">
                  <c:v>1.0833333333333333</c:v>
                </c:pt>
                <c:pt idx="71">
                  <c:v>1.0833333333333333</c:v>
                </c:pt>
                <c:pt idx="72">
                  <c:v>1.0833333333333333</c:v>
                </c:pt>
                <c:pt idx="73">
                  <c:v>1.0833333333333333</c:v>
                </c:pt>
                <c:pt idx="74">
                  <c:v>1.0833333333333333</c:v>
                </c:pt>
                <c:pt idx="75">
                  <c:v>1.0833333333333333</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2.9006195127927019</c:v>
                </c:pt>
                <c:pt idx="1">
                  <c:v>2.8465562927292569</c:v>
                </c:pt>
                <c:pt idx="2">
                  <c:v>2.7579201279307513</c:v>
                </c:pt>
                <c:pt idx="3">
                  <c:v>2.6367922108965218</c:v>
                </c:pt>
                <c:pt idx="4">
                  <c:v>2.485861366614047</c:v>
                </c:pt>
                <c:pt idx="5">
                  <c:v>2.3082412237196821</c:v>
                </c:pt>
                <c:pt idx="6">
                  <c:v>2.1072831337525533</c:v>
                </c:pt>
                <c:pt idx="7">
                  <c:v>1.8864046013034053</c:v>
                </c:pt>
                <c:pt idx="8">
                  <c:v>1.6489464693427993</c:v>
                </c:pt>
                <c:pt idx="9">
                  <c:v>1.3980650711870546</c:v>
                </c:pt>
                <c:pt idx="10">
                  <c:v>-1.3579832313520397</c:v>
                </c:pt>
                <c:pt idx="11">
                  <c:v>-3.8697174570265247</c:v>
                </c:pt>
                <c:pt idx="12">
                  <c:v>-5.9510297178660574</c:v>
                </c:pt>
                <c:pt idx="13">
                  <c:v>-7.681524179000724</c:v>
                </c:pt>
                <c:pt idx="14">
                  <c:v>-9.1480141371815513</c:v>
                </c:pt>
                <c:pt idx="15">
                  <c:v>-10.414763531749109</c:v>
                </c:pt>
                <c:pt idx="16">
                  <c:v>-11.527100343227366</c:v>
                </c:pt>
                <c:pt idx="17">
                  <c:v>-12.51728065387741</c:v>
                </c:pt>
                <c:pt idx="18">
                  <c:v>-13.408765086311424</c:v>
                </c:pt>
                <c:pt idx="19">
                  <c:v>-19.352820933302798</c:v>
                </c:pt>
                <c:pt idx="20">
                  <c:v>-22.860322038920451</c:v>
                </c:pt>
                <c:pt idx="21">
                  <c:v>-25.354072162310814</c:v>
                </c:pt>
                <c:pt idx="22">
                  <c:v>-27.28994477688401</c:v>
                </c:pt>
                <c:pt idx="23">
                  <c:v>-28.872304774676991</c:v>
                </c:pt>
                <c:pt idx="24">
                  <c:v>-30.210477680434909</c:v>
                </c:pt>
                <c:pt idx="25">
                  <c:v>-31.369821405354223</c:v>
                </c:pt>
                <c:pt idx="26">
                  <c:v>-32.392532304147494</c:v>
                </c:pt>
                <c:pt idx="27">
                  <c:v>-33.307439220845851</c:v>
                </c:pt>
                <c:pt idx="28">
                  <c:v>-39.327262419703324</c:v>
                </c:pt>
                <c:pt idx="29">
                  <c:v>-42.848943749567553</c:v>
                </c:pt>
                <c:pt idx="30">
                  <c:v>-45.347668132670485</c:v>
                </c:pt>
                <c:pt idx="31">
                  <c:v>-47.285845088210593</c:v>
                </c:pt>
                <c:pt idx="32">
                  <c:v>-48.86945734981034</c:v>
                </c:pt>
                <c:pt idx="33">
                  <c:v>-50.208385509214331</c:v>
                </c:pt>
                <c:pt idx="34">
                  <c:v>-51.368219494515124</c:v>
                </c:pt>
                <c:pt idx="35">
                  <c:v>-52.391266546840036</c:v>
                </c:pt>
                <c:pt idx="36">
                  <c:v>-53.306413928467641</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31.19488899093929</c:v>
                </c:pt>
                <c:pt idx="1">
                  <c:v>25.285031511995456</c:v>
                </c:pt>
                <c:pt idx="2">
                  <c:v>21.936035487914246</c:v>
                </c:pt>
                <c:pt idx="3">
                  <c:v>19.657539340820762</c:v>
                </c:pt>
                <c:pt idx="4">
                  <c:v>17.971177496222609</c:v>
                </c:pt>
                <c:pt idx="5">
                  <c:v>16.65618997475757</c:v>
                </c:pt>
                <c:pt idx="6">
                  <c:v>15.590461097973785</c:v>
                </c:pt>
                <c:pt idx="7">
                  <c:v>14.699179166423864</c:v>
                </c:pt>
                <c:pt idx="8">
                  <c:v>13.933677479078542</c:v>
                </c:pt>
                <c:pt idx="9">
                  <c:v>13.261107134400977</c:v>
                </c:pt>
                <c:pt idx="10">
                  <c:v>8.7780687838840308</c:v>
                </c:pt>
                <c:pt idx="11">
                  <c:v>5.8275261134629979</c:v>
                </c:pt>
                <c:pt idx="12">
                  <c:v>3.548720072820851</c:v>
                </c:pt>
                <c:pt idx="13">
                  <c:v>1.6877676762911378</c:v>
                </c:pt>
                <c:pt idx="14">
                  <c:v>0.11120082911405518</c:v>
                </c:pt>
                <c:pt idx="15">
                  <c:v>-1.2614690326729427</c:v>
                </c:pt>
                <c:pt idx="16">
                  <c:v>-2.4820900962444723</c:v>
                </c:pt>
                <c:pt idx="17">
                  <c:v>-3.5856862098584936</c:v>
                </c:pt>
                <c:pt idx="18">
                  <c:v>-4.5968232413885515</c:v>
                </c:pt>
                <c:pt idx="19">
                  <c:v>-12.033552654727488</c:v>
                </c:pt>
                <c:pt idx="20">
                  <c:v>-17.245845254342793</c:v>
                </c:pt>
                <c:pt idx="21">
                  <c:v>-21.370353498347299</c:v>
                </c:pt>
                <c:pt idx="22">
                  <c:v>-24.78090009718256</c:v>
                </c:pt>
                <c:pt idx="23">
                  <c:v>-27.679193931173884</c:v>
                </c:pt>
                <c:pt idx="24">
                  <c:v>-30.193487772704742</c:v>
                </c:pt>
                <c:pt idx="25">
                  <c:v>-32.410806338760089</c:v>
                </c:pt>
                <c:pt idx="26">
                  <c:v>-34.392574918591087</c:v>
                </c:pt>
                <c:pt idx="27">
                  <c:v>-36.183499140013367</c:v>
                </c:pt>
                <c:pt idx="28">
                  <c:v>-48.306889706524089</c:v>
                </c:pt>
                <c:pt idx="29">
                  <c:v>-55.612491950398137</c:v>
                </c:pt>
                <c:pt idx="30">
                  <c:v>-60.841888593686768</c:v>
                </c:pt>
                <c:pt idx="31">
                  <c:v>-64.894191861116198</c:v>
                </c:pt>
                <c:pt idx="32">
                  <c:v>-68.189654407889705</c:v>
                </c:pt>
                <c:pt idx="33">
                  <c:v>-70.960765285529476</c:v>
                </c:pt>
                <c:pt idx="34">
                  <c:v>-73.349072203972725</c:v>
                </c:pt>
                <c:pt idx="35">
                  <c:v>-75.446558481715314</c:v>
                </c:pt>
                <c:pt idx="36">
                  <c:v>-77.316038024734496</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-3.7048999020918645</c:v>
                </c:pt>
                <c:pt idx="1">
                  <c:v>-7.3790740217935413</c:v>
                </c:pt>
                <c:pt idx="2">
                  <c:v>-10.993298541363725</c:v>
                </c:pt>
                <c:pt idx="3">
                  <c:v>-14.521174627757723</c:v>
                </c:pt>
                <c:pt idx="4">
                  <c:v>-17.940132088388207</c:v>
                </c:pt>
                <c:pt idx="5">
                  <c:v>-21.232037470857584</c:v>
                </c:pt>
                <c:pt idx="6">
                  <c:v>-24.383400688864111</c:v>
                </c:pt>
                <c:pt idx="7">
                  <c:v>-27.385232388893396</c:v>
                </c:pt>
                <c:pt idx="8">
                  <c:v>-30.23263964094815</c:v>
                </c:pt>
                <c:pt idx="9">
                  <c:v>-32.924258614036752</c:v>
                </c:pt>
                <c:pt idx="10">
                  <c:v>-52.325926560121232</c:v>
                </c:pt>
                <c:pt idx="11">
                  <c:v>-62.761638878967005</c:v>
                </c:pt>
                <c:pt idx="12">
                  <c:v>-68.889291052205962</c:v>
                </c:pt>
                <c:pt idx="13">
                  <c:v>-72.835853974636294</c:v>
                </c:pt>
                <c:pt idx="14">
                  <c:v>-75.566030311203562</c:v>
                </c:pt>
                <c:pt idx="15">
                  <c:v>-77.55877623275029</c:v>
                </c:pt>
                <c:pt idx="16">
                  <c:v>-79.073943842259922</c:v>
                </c:pt>
                <c:pt idx="17">
                  <c:v>-80.263309495066181</c:v>
                </c:pt>
                <c:pt idx="18">
                  <c:v>-81.220991191656353</c:v>
                </c:pt>
                <c:pt idx="19">
                  <c:v>-85.584580449187811</c:v>
                </c:pt>
                <c:pt idx="20">
                  <c:v>-87.053147083427049</c:v>
                </c:pt>
                <c:pt idx="21">
                  <c:v>-87.789007566151824</c:v>
                </c:pt>
                <c:pt idx="22">
                  <c:v>-88.230889972163936</c:v>
                </c:pt>
                <c:pt idx="23">
                  <c:v>-88.525598490606512</c:v>
                </c:pt>
                <c:pt idx="24">
                  <c:v>-88.736153271221596</c:v>
                </c:pt>
                <c:pt idx="25">
                  <c:v>-88.894092076114475</c:v>
                </c:pt>
                <c:pt idx="26">
                  <c:v>-89.016945113695243</c:v>
                </c:pt>
                <c:pt idx="27">
                  <c:v>-89.115234107341919</c:v>
                </c:pt>
                <c:pt idx="28">
                  <c:v>-89.557590679685887</c:v>
                </c:pt>
                <c:pt idx="29">
                  <c:v>-89.705057196662253</c:v>
                </c:pt>
                <c:pt idx="30">
                  <c:v>-89.778792042652569</c:v>
                </c:pt>
                <c:pt idx="31">
                  <c:v>-89.823033317582258</c:v>
                </c:pt>
                <c:pt idx="32">
                  <c:v>-89.85252762136156</c:v>
                </c:pt>
                <c:pt idx="33">
                  <c:v>-89.873595029967234</c:v>
                </c:pt>
                <c:pt idx="34">
                  <c:v>-89.889395609163657</c:v>
                </c:pt>
                <c:pt idx="35">
                  <c:v>-89.901684960292471</c:v>
                </c:pt>
                <c:pt idx="36">
                  <c:v>-89.911516447763034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92.590679122841706</c:v>
                </c:pt>
                <c:pt idx="1">
                  <c:v>95.04719399539762</c:v>
                </c:pt>
                <c:pt idx="2">
                  <c:v>97.257594337534726</c:v>
                </c:pt>
                <c:pt idx="3">
                  <c:v>99.146607565163904</c:v>
                </c:pt>
                <c:pt idx="4">
                  <c:v>100.67909439334507</c:v>
                </c:pt>
                <c:pt idx="5">
                  <c:v>101.85446906876207</c:v>
                </c:pt>
                <c:pt idx="6">
                  <c:v>102.6966386996114</c:v>
                </c:pt>
                <c:pt idx="7">
                  <c:v>103.24359788502191</c:v>
                </c:pt>
                <c:pt idx="8">
                  <c:v>103.53902069829363</c:v>
                </c:pt>
                <c:pt idx="9">
                  <c:v>103.62652836869914</c:v>
                </c:pt>
                <c:pt idx="10">
                  <c:v>99.503137653606856</c:v>
                </c:pt>
                <c:pt idx="11">
                  <c:v>94.173072862178728</c:v>
                </c:pt>
                <c:pt idx="12">
                  <c:v>89.724586298774085</c:v>
                </c:pt>
                <c:pt idx="13">
                  <c:v>85.976058520151</c:v>
                </c:pt>
                <c:pt idx="14">
                  <c:v>82.69272842855905</c:v>
                </c:pt>
                <c:pt idx="15">
                  <c:v>79.727445178515808</c:v>
                </c:pt>
                <c:pt idx="16">
                  <c:v>76.992829328617432</c:v>
                </c:pt>
                <c:pt idx="17">
                  <c:v>74.435919387843228</c:v>
                </c:pt>
                <c:pt idx="18">
                  <c:v>72.023473641425426</c:v>
                </c:pt>
                <c:pt idx="19">
                  <c:v>53.13124241953382</c:v>
                </c:pt>
                <c:pt idx="20">
                  <c:v>40.654542159990768</c:v>
                </c:pt>
                <c:pt idx="21">
                  <c:v>32.182941079744666</c:v>
                </c:pt>
                <c:pt idx="22">
                  <c:v>26.196011913630599</c:v>
                </c:pt>
                <c:pt idx="23">
                  <c:v>21.779389690372909</c:v>
                </c:pt>
                <c:pt idx="24">
                  <c:v>18.393494467471726</c:v>
                </c:pt>
                <c:pt idx="25">
                  <c:v>15.712442075989543</c:v>
                </c:pt>
                <c:pt idx="26">
                  <c:v>13.532176416158791</c:v>
                </c:pt>
                <c:pt idx="27">
                  <c:v>11.720059282000136</c:v>
                </c:pt>
                <c:pt idx="28">
                  <c:v>2.6061170205687176</c:v>
                </c:pt>
                <c:pt idx="29">
                  <c:v>359.38449399672652</c:v>
                </c:pt>
                <c:pt idx="30">
                  <c:v>358.08968787158369</c:v>
                </c:pt>
                <c:pt idx="31">
                  <c:v>357.60919675368916</c:v>
                </c:pt>
                <c:pt idx="32">
                  <c:v>357.48753644318731</c:v>
                </c:pt>
                <c:pt idx="33">
                  <c:v>357.5233458126948</c:v>
                </c:pt>
                <c:pt idx="34">
                  <c:v>357.62520689230894</c:v>
                </c:pt>
                <c:pt idx="35">
                  <c:v>357.750974463646</c:v>
                </c:pt>
                <c:pt idx="36">
                  <c:v>357.88117603199237</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2.9006195127927019</c:v>
                </c:pt>
                <c:pt idx="1">
                  <c:v>2.8465562927292569</c:v>
                </c:pt>
                <c:pt idx="2">
                  <c:v>2.7579201279307513</c:v>
                </c:pt>
                <c:pt idx="3">
                  <c:v>2.6367922108965218</c:v>
                </c:pt>
                <c:pt idx="4">
                  <c:v>2.485861366614047</c:v>
                </c:pt>
                <c:pt idx="5">
                  <c:v>2.3082412237196821</c:v>
                </c:pt>
                <c:pt idx="6">
                  <c:v>2.1072831337525533</c:v>
                </c:pt>
                <c:pt idx="7">
                  <c:v>1.8864046013034053</c:v>
                </c:pt>
                <c:pt idx="8">
                  <c:v>1.6489464693427993</c:v>
                </c:pt>
                <c:pt idx="9">
                  <c:v>1.3980650711870546</c:v>
                </c:pt>
                <c:pt idx="10">
                  <c:v>-1.3579832313520397</c:v>
                </c:pt>
                <c:pt idx="11">
                  <c:v>-3.8697174570265247</c:v>
                </c:pt>
                <c:pt idx="12">
                  <c:v>-5.9510297178660574</c:v>
                </c:pt>
                <c:pt idx="13">
                  <c:v>-7.681524179000724</c:v>
                </c:pt>
                <c:pt idx="14">
                  <c:v>-9.1480141371815513</c:v>
                </c:pt>
                <c:pt idx="15">
                  <c:v>-10.414763531749109</c:v>
                </c:pt>
                <c:pt idx="16">
                  <c:v>-11.527100343227366</c:v>
                </c:pt>
                <c:pt idx="17">
                  <c:v>-12.51728065387741</c:v>
                </c:pt>
                <c:pt idx="18">
                  <c:v>-13.408765086311424</c:v>
                </c:pt>
                <c:pt idx="19">
                  <c:v>-19.352820933302798</c:v>
                </c:pt>
                <c:pt idx="20">
                  <c:v>-22.860322038920451</c:v>
                </c:pt>
                <c:pt idx="21">
                  <c:v>-25.354072162310814</c:v>
                </c:pt>
                <c:pt idx="22">
                  <c:v>-27.28994477688401</c:v>
                </c:pt>
                <c:pt idx="23">
                  <c:v>-28.872304774676991</c:v>
                </c:pt>
                <c:pt idx="24">
                  <c:v>-30.210477680434909</c:v>
                </c:pt>
                <c:pt idx="25">
                  <c:v>-31.369821405354223</c:v>
                </c:pt>
                <c:pt idx="26">
                  <c:v>-32.392532304147494</c:v>
                </c:pt>
                <c:pt idx="27">
                  <c:v>-33.307439220845851</c:v>
                </c:pt>
                <c:pt idx="28">
                  <c:v>-39.327262419703324</c:v>
                </c:pt>
                <c:pt idx="29">
                  <c:v>-42.848943749567553</c:v>
                </c:pt>
                <c:pt idx="30">
                  <c:v>-45.347668132670485</c:v>
                </c:pt>
                <c:pt idx="31">
                  <c:v>-47.285845088210593</c:v>
                </c:pt>
                <c:pt idx="32">
                  <c:v>-48.86945734981034</c:v>
                </c:pt>
                <c:pt idx="33">
                  <c:v>-50.208385509214331</c:v>
                </c:pt>
                <c:pt idx="34">
                  <c:v>-51.368219494515124</c:v>
                </c:pt>
                <c:pt idx="35">
                  <c:v>-52.391266546840036</c:v>
                </c:pt>
                <c:pt idx="36">
                  <c:v>-53.306413928467641</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31.194928616638137</c:v>
                </c:pt>
                <c:pt idx="1">
                  <c:v>25.285190012560687</c:v>
                </c:pt>
                <c:pt idx="2">
                  <c:v>21.936392105823948</c:v>
                </c:pt>
                <c:pt idx="3">
                  <c:v>19.65817330740531</c:v>
                </c:pt>
                <c:pt idx="4">
                  <c:v>17.972168027208287</c:v>
                </c:pt>
                <c:pt idx="5">
                  <c:v>16.657616265813363</c:v>
                </c:pt>
                <c:pt idx="6">
                  <c:v>15.592402320261527</c:v>
                </c:pt>
                <c:pt idx="7">
                  <c:v>14.701714462153488</c:v>
                </c:pt>
                <c:pt idx="8">
                  <c:v>13.936885957068002</c:v>
                </c:pt>
                <c:pt idx="9">
                  <c:v>13.26506786564282</c:v>
                </c:pt>
                <c:pt idx="10">
                  <c:v>8.7938894770383023</c:v>
                </c:pt>
                <c:pt idx="11">
                  <c:v>5.8630397125017177</c:v>
                </c:pt>
                <c:pt idx="12">
                  <c:v>3.6116503906655044</c:v>
                </c:pt>
                <c:pt idx="13">
                  <c:v>1.7856885167513761</c:v>
                </c:pt>
                <c:pt idx="14">
                  <c:v>0.25149775745933756</c:v>
                </c:pt>
                <c:pt idx="15">
                  <c:v>-1.0716336843294905</c:v>
                </c:pt>
                <c:pt idx="16">
                  <c:v>-2.2358085156361449</c:v>
                </c:pt>
                <c:pt idx="17">
                  <c:v>-3.2763323336388623</c:v>
                </c:pt>
                <c:pt idx="18">
                  <c:v>-4.2180757040169139</c:v>
                </c:pt>
                <c:pt idx="19">
                  <c:v>-10.688232853128996</c:v>
                </c:pt>
                <c:pt idx="20">
                  <c:v>-14.664626312949389</c:v>
                </c:pt>
                <c:pt idx="21">
                  <c:v>-17.513138235570619</c:v>
                </c:pt>
                <c:pt idx="22">
                  <c:v>-19.715187011827624</c:v>
                </c:pt>
                <c:pt idx="23">
                  <c:v>-21.508809035980821</c:v>
                </c:pt>
                <c:pt idx="24">
                  <c:v>-23.027100869365988</c:v>
                </c:pt>
                <c:pt idx="25">
                  <c:v>-24.3501229336945</c:v>
                </c:pt>
                <c:pt idx="26">
                  <c:v>-25.528856255991364</c:v>
                </c:pt>
                <c:pt idx="27">
                  <c:v>-26.597327343161439</c:v>
                </c:pt>
                <c:pt idx="28">
                  <c:v>-34.300046256515898</c:v>
                </c:pt>
                <c:pt idx="29">
                  <c:v>-39.678546032023043</c:v>
                </c:pt>
                <c:pt idx="30">
                  <c:v>-43.942020674993913</c:v>
                </c:pt>
                <c:pt idx="31">
                  <c:v>-47.457994751740912</c:v>
                </c:pt>
                <c:pt idx="32">
                  <c:v>-50.430487508697382</c:v>
                </c:pt>
                <c:pt idx="33">
                  <c:v>-52.994129058231721</c:v>
                </c:pt>
                <c:pt idx="34">
                  <c:v>-55.242087812014731</c:v>
                </c:pt>
                <c:pt idx="35">
                  <c:v>-57.240575250973478</c:v>
                </c:pt>
                <c:pt idx="36">
                  <c:v>-59.037786771905573</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-3.7048999020918645</c:v>
                </c:pt>
                <c:pt idx="1">
                  <c:v>-7.3790740217935413</c:v>
                </c:pt>
                <c:pt idx="2">
                  <c:v>-10.993298541363725</c:v>
                </c:pt>
                <c:pt idx="3">
                  <c:v>-14.521174627757723</c:v>
                </c:pt>
                <c:pt idx="4">
                  <c:v>-17.940132088388207</c:v>
                </c:pt>
                <c:pt idx="5">
                  <c:v>-21.232037470857584</c:v>
                </c:pt>
                <c:pt idx="6">
                  <c:v>-24.383400688864111</c:v>
                </c:pt>
                <c:pt idx="7">
                  <c:v>-27.385232388893396</c:v>
                </c:pt>
                <c:pt idx="8">
                  <c:v>-30.23263964094815</c:v>
                </c:pt>
                <c:pt idx="9">
                  <c:v>-32.924258614036752</c:v>
                </c:pt>
                <c:pt idx="10">
                  <c:v>-52.325926560121232</c:v>
                </c:pt>
                <c:pt idx="11">
                  <c:v>-62.761638878967005</c:v>
                </c:pt>
                <c:pt idx="12">
                  <c:v>-68.889291052205962</c:v>
                </c:pt>
                <c:pt idx="13">
                  <c:v>-72.835853974636294</c:v>
                </c:pt>
                <c:pt idx="14">
                  <c:v>-75.566030311203562</c:v>
                </c:pt>
                <c:pt idx="15">
                  <c:v>-77.55877623275029</c:v>
                </c:pt>
                <c:pt idx="16">
                  <c:v>-79.073943842259922</c:v>
                </c:pt>
                <c:pt idx="17">
                  <c:v>-80.263309495066181</c:v>
                </c:pt>
                <c:pt idx="18">
                  <c:v>-81.220991191656353</c:v>
                </c:pt>
                <c:pt idx="19">
                  <c:v>-85.584580449187811</c:v>
                </c:pt>
                <c:pt idx="20">
                  <c:v>-87.053147083427049</c:v>
                </c:pt>
                <c:pt idx="21">
                  <c:v>-87.789007566151824</c:v>
                </c:pt>
                <c:pt idx="22">
                  <c:v>-88.230889972163936</c:v>
                </c:pt>
                <c:pt idx="23">
                  <c:v>-88.525598490606512</c:v>
                </c:pt>
                <c:pt idx="24">
                  <c:v>-88.736153271221596</c:v>
                </c:pt>
                <c:pt idx="25">
                  <c:v>-88.894092076114475</c:v>
                </c:pt>
                <c:pt idx="26">
                  <c:v>-89.016945113695243</c:v>
                </c:pt>
                <c:pt idx="27">
                  <c:v>-89.115234107341919</c:v>
                </c:pt>
                <c:pt idx="28">
                  <c:v>-89.557590679685887</c:v>
                </c:pt>
                <c:pt idx="29">
                  <c:v>-89.705057196662253</c:v>
                </c:pt>
                <c:pt idx="30">
                  <c:v>-89.778792042652569</c:v>
                </c:pt>
                <c:pt idx="31">
                  <c:v>-89.823033317582258</c:v>
                </c:pt>
                <c:pt idx="32">
                  <c:v>-89.85252762136156</c:v>
                </c:pt>
                <c:pt idx="33">
                  <c:v>-89.873595029967234</c:v>
                </c:pt>
                <c:pt idx="34">
                  <c:v>-89.889395609163657</c:v>
                </c:pt>
                <c:pt idx="35">
                  <c:v>-89.901684960292471</c:v>
                </c:pt>
                <c:pt idx="36">
                  <c:v>-89.911516447763034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92.744481386255913</c:v>
                </c:pt>
                <c:pt idx="1">
                  <c:v>95.354795302782961</c:v>
                </c:pt>
                <c:pt idx="2">
                  <c:v>97.718988250363182</c:v>
                </c:pt>
                <c:pt idx="3">
                  <c:v>99.761784426538142</c:v>
                </c:pt>
                <c:pt idx="4">
                  <c:v>101.44804132907225</c:v>
                </c:pt>
                <c:pt idx="5">
                  <c:v>102.77716998878434</c:v>
                </c:pt>
                <c:pt idx="6">
                  <c:v>103.77307429979449</c:v>
                </c:pt>
                <c:pt idx="7">
                  <c:v>104.47374564929845</c:v>
                </c:pt>
                <c:pt idx="8">
                  <c:v>104.92285490116518</c:v>
                </c:pt>
                <c:pt idx="9">
                  <c:v>105.16402007809013</c:v>
                </c:pt>
                <c:pt idx="10">
                  <c:v>102.57491046540609</c:v>
                </c:pt>
                <c:pt idx="11">
                  <c:v>98.772741034978665</c:v>
                </c:pt>
                <c:pt idx="12">
                  <c:v>95.842658929265355</c:v>
                </c:pt>
                <c:pt idx="13">
                  <c:v>93.600042119824508</c:v>
                </c:pt>
                <c:pt idx="14">
                  <c:v>91.807259380419126</c:v>
                </c:pt>
                <c:pt idx="15">
                  <c:v>90.314448653938314</c:v>
                </c:pt>
                <c:pt idx="16">
                  <c:v>89.031700709179077</c:v>
                </c:pt>
                <c:pt idx="17">
                  <c:v>87.903723878001145</c:v>
                </c:pt>
                <c:pt idx="18">
                  <c:v>86.895159579251043</c:v>
                </c:pt>
                <c:pt idx="19">
                  <c:v>80.357290392999417</c:v>
                </c:pt>
                <c:pt idx="20">
                  <c:v>76.916617732173961</c:v>
                </c:pt>
                <c:pt idx="21">
                  <c:v>74.631574926292402</c:v>
                </c:pt>
                <c:pt idx="22">
                  <c:v>72.74020270661255</c:v>
                </c:pt>
                <c:pt idx="23">
                  <c:v>70.958512789275474</c:v>
                </c:pt>
                <c:pt idx="24">
                  <c:v>69.192644291895405</c:v>
                </c:pt>
                <c:pt idx="25">
                  <c:v>67.418845035220343</c:v>
                </c:pt>
                <c:pt idx="26">
                  <c:v>65.637841385670953</c:v>
                </c:pt>
                <c:pt idx="27">
                  <c:v>63.857958461979436</c:v>
                </c:pt>
                <c:pt idx="28">
                  <c:v>47.719711929935613</c:v>
                </c:pt>
                <c:pt idx="29">
                  <c:v>36.141023226044751</c:v>
                </c:pt>
                <c:pt idx="30">
                  <c:v>28.369359177854733</c:v>
                </c:pt>
                <c:pt idx="31">
                  <c:v>23.083638476931213</c:v>
                </c:pt>
                <c:pt idx="32">
                  <c:v>19.356917943324987</c:v>
                </c:pt>
                <c:pt idx="33">
                  <c:v>16.62569861777817</c:v>
                </c:pt>
                <c:pt idx="34">
                  <c:v>14.552879816785463</c:v>
                </c:pt>
                <c:pt idx="35">
                  <c:v>12.932149216574857</c:v>
                </c:pt>
                <c:pt idx="36">
                  <c:v>11.632845350616208</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12700</xdr:colOff>
          <xdr:row>204</xdr:row>
          <xdr:rowOff>12700</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68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4.5"/>
  <sheetData>
    <row r="35" spans="2:4">
      <c r="B35" s="96" t="s">
        <v>192</v>
      </c>
      <c r="C35" s="96" t="s">
        <v>193</v>
      </c>
      <c r="D35" s="96" t="s">
        <v>194</v>
      </c>
    </row>
    <row r="36" spans="2:4" ht="16.5">
      <c r="B36" s="59" t="s">
        <v>190</v>
      </c>
      <c r="C36" s="59">
        <f>'DESIGN INPUTS AND CALCULATIONS'!C154</f>
        <v>0.01</v>
      </c>
      <c r="D36" s="60" t="s">
        <v>147</v>
      </c>
    </row>
    <row r="37" spans="2:4" ht="16.5">
      <c r="B37" s="59" t="s">
        <v>191</v>
      </c>
      <c r="C37" s="59">
        <f>'DESIGN INPUTS AND CALCULATIONS'!C152</f>
        <v>4</v>
      </c>
      <c r="D37" s="60" t="s">
        <v>148</v>
      </c>
    </row>
    <row r="38" spans="2:4" ht="16.5">
      <c r="B38" s="63" t="s">
        <v>174</v>
      </c>
      <c r="C38" s="95">
        <f>'DESIGN INPUTS AND CALCULATIONS'!C191</f>
        <v>11.7</v>
      </c>
      <c r="D38" s="63" t="s">
        <v>179</v>
      </c>
    </row>
    <row r="39" spans="2:4" ht="16.5">
      <c r="B39" s="63" t="s">
        <v>173</v>
      </c>
      <c r="C39" s="59">
        <f>'DESIGN INPUTS AND CALCULATIONS'!C189</f>
        <v>7.6</v>
      </c>
      <c r="D39" s="63" t="s">
        <v>179</v>
      </c>
    </row>
    <row r="40" spans="2:4" ht="16.5">
      <c r="B40" s="63" t="s">
        <v>175</v>
      </c>
      <c r="C40" s="59">
        <f>'DESIGN INPUTS AND CALCULATIONS'!C226</f>
        <v>700</v>
      </c>
      <c r="D40" s="63" t="s">
        <v>70</v>
      </c>
    </row>
    <row r="41" spans="2:4" ht="16.5">
      <c r="B41" s="63" t="s">
        <v>176</v>
      </c>
      <c r="C41" s="59">
        <f>'DESIGN INPUTS AND CALCULATIONS'!C228</f>
        <v>500</v>
      </c>
      <c r="D41" s="63" t="s">
        <v>155</v>
      </c>
    </row>
    <row r="42" spans="2:4" ht="16.5">
      <c r="B42" s="63" t="s">
        <v>188</v>
      </c>
      <c r="C42" s="59">
        <f>'DESIGN INPUTS AND CALCULATIONS'!C172</f>
        <v>2300</v>
      </c>
      <c r="D42" s="63" t="s">
        <v>70</v>
      </c>
    </row>
    <row r="43" spans="2:4" ht="16.5">
      <c r="B43" s="63" t="s">
        <v>189</v>
      </c>
      <c r="C43" s="59">
        <f>'DESIGN INPUTS AND CALCULATIONS'!C170</f>
        <v>7500</v>
      </c>
      <c r="D43" s="63" t="s">
        <v>70</v>
      </c>
    </row>
    <row r="44" spans="2:4">
      <c r="B44" s="63" t="s">
        <v>195</v>
      </c>
      <c r="C44" s="59">
        <f>Lr</f>
        <v>0.6</v>
      </c>
      <c r="D44" s="63" t="s">
        <v>73</v>
      </c>
    </row>
    <row r="45" spans="2:4">
      <c r="B45" s="63" t="s">
        <v>196</v>
      </c>
      <c r="C45" s="59">
        <f>Lm</f>
        <v>2</v>
      </c>
      <c r="D45" s="63" t="s">
        <v>73</v>
      </c>
    </row>
    <row r="46" spans="2:4">
      <c r="B46" s="63" t="s">
        <v>197</v>
      </c>
      <c r="C46" s="59">
        <f>Cr</f>
        <v>4.3</v>
      </c>
      <c r="D46" s="63" t="s">
        <v>198</v>
      </c>
    </row>
    <row r="47" spans="2:4" ht="16.5">
      <c r="B47" s="63" t="s">
        <v>168</v>
      </c>
      <c r="C47" s="66">
        <f>'DESIGN INPUTS AND CALCULATIONS'!$C$203</f>
        <v>88</v>
      </c>
      <c r="D47" s="63" t="s">
        <v>156</v>
      </c>
    </row>
    <row r="48" spans="2:4" ht="16.5">
      <c r="B48" s="65" t="s">
        <v>186</v>
      </c>
      <c r="C48" s="95">
        <f>'DESIGN INPUTS AND CALCULATIONS'!C209</f>
        <v>1500</v>
      </c>
      <c r="D48" s="63" t="s">
        <v>179</v>
      </c>
    </row>
    <row r="49" spans="2:4" ht="16.5">
      <c r="B49" s="65" t="s">
        <v>187</v>
      </c>
      <c r="C49" s="95">
        <f>'DESIGN INPUTS AND CALCULATIONS'!C210</f>
        <v>7960</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796875" defaultRowHeight="14.5"/>
  <cols>
    <col min="1" max="1" width="15" style="238" customWidth="1"/>
    <col min="2" max="2" width="15.453125" style="238" customWidth="1"/>
    <col min="3" max="3" width="17" style="238" customWidth="1"/>
    <col min="4" max="4" width="16.7265625" style="238" customWidth="1"/>
    <col min="5" max="5" width="15.26953125" style="238" customWidth="1"/>
    <col min="6" max="6" width="39.26953125" style="238" customWidth="1"/>
    <col min="7" max="7" width="19.26953125" style="238" customWidth="1"/>
    <col min="8" max="8" width="40.7265625" style="238" customWidth="1"/>
    <col min="9" max="9" width="16.453125" style="238" customWidth="1"/>
    <col min="10" max="10" width="44" style="238" customWidth="1"/>
    <col min="11" max="11" width="54.1796875" style="238" customWidth="1"/>
    <col min="12" max="12" width="32.1796875" style="238" customWidth="1"/>
    <col min="13" max="13" width="15.26953125" style="238" customWidth="1"/>
    <col min="14" max="14" width="15.81640625" style="238" customWidth="1"/>
    <col min="15" max="15" width="43" style="238" customWidth="1"/>
    <col min="16" max="16" width="42.453125" style="238" customWidth="1"/>
    <col min="17" max="17" width="41.26953125" style="238" customWidth="1"/>
    <col min="18" max="18" width="28" style="238" customWidth="1"/>
    <col min="19" max="19" width="23.7265625" style="238" customWidth="1"/>
    <col min="20" max="20" width="25.7265625" style="238" customWidth="1"/>
    <col min="21" max="21" width="25.7265625" style="239" customWidth="1"/>
    <col min="22" max="24" width="25.7265625" style="238" customWidth="1"/>
    <col min="25" max="25" width="36.453125" style="238" customWidth="1"/>
    <col min="26" max="79" width="40.7265625" style="238" customWidth="1"/>
    <col min="80" max="85" width="25.7265625" style="238" customWidth="1"/>
    <col min="86" max="16384" width="9.1796875" style="238"/>
  </cols>
  <sheetData>
    <row r="2" spans="2:25">
      <c r="B2" s="288"/>
      <c r="C2" s="288"/>
      <c r="D2" s="288"/>
      <c r="E2" s="288"/>
      <c r="F2" s="288"/>
      <c r="G2" s="288"/>
      <c r="H2" s="288"/>
      <c r="I2" s="288"/>
      <c r="J2" s="288"/>
      <c r="K2" s="288"/>
      <c r="L2" s="288"/>
      <c r="M2" s="288"/>
      <c r="N2" s="288"/>
    </row>
    <row r="3" spans="2:25" ht="23">
      <c r="B3" s="330"/>
      <c r="C3" s="330"/>
      <c r="D3" s="493"/>
      <c r="E3" s="494"/>
      <c r="F3" s="494"/>
      <c r="G3" s="494"/>
      <c r="H3" s="494"/>
      <c r="I3" s="494"/>
      <c r="J3" s="494"/>
      <c r="K3" s="494"/>
      <c r="L3" s="494"/>
      <c r="M3" s="494"/>
      <c r="N3" s="494"/>
      <c r="T3" s="320" t="s">
        <v>742</v>
      </c>
      <c r="U3" s="319">
        <f>(Lseries2*microhenry2/(res_cap2*nanoF2))^0.5*1/(rload2*ratio2^2)</f>
        <v>0.21345353361075095</v>
      </c>
    </row>
    <row r="4" spans="2:25" ht="17">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495"/>
      <c r="C5" s="495"/>
      <c r="D5" s="495"/>
      <c r="E5" s="495"/>
      <c r="F5" s="330"/>
      <c r="G5" s="495"/>
      <c r="H5" s="495"/>
      <c r="I5" s="495"/>
      <c r="J5" s="495"/>
      <c r="K5" s="330"/>
      <c r="L5" s="330"/>
      <c r="M5" s="330"/>
      <c r="N5" s="330"/>
      <c r="O5" s="328" t="s">
        <v>653</v>
      </c>
      <c r="Q5" s="327" t="s">
        <v>743</v>
      </c>
      <c r="R5" s="324">
        <v>9.9999999999999995E-7</v>
      </c>
      <c r="T5" s="320" t="s">
        <v>585</v>
      </c>
      <c r="U5" s="319">
        <f>2*PI()*foutput2*1000</f>
        <v>622572.8063646903</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3.3333333333333335</v>
      </c>
      <c r="Y6" s="238" t="s">
        <v>746</v>
      </c>
    </row>
    <row r="7" spans="2:25" ht="17">
      <c r="B7" s="329"/>
      <c r="C7" s="328"/>
      <c r="D7" s="328"/>
      <c r="E7" s="328"/>
      <c r="F7" s="288"/>
      <c r="G7" s="329"/>
      <c r="H7" s="328"/>
      <c r="I7" s="328"/>
      <c r="J7" s="328"/>
      <c r="K7" s="288"/>
      <c r="L7" s="288"/>
      <c r="M7" s="288"/>
      <c r="N7" s="288"/>
      <c r="O7" s="328" t="s">
        <v>666</v>
      </c>
      <c r="Q7" s="327" t="s">
        <v>584</v>
      </c>
      <c r="R7" s="324">
        <v>1E-3</v>
      </c>
      <c r="T7" s="320" t="s">
        <v>747</v>
      </c>
      <c r="U7" s="319">
        <f>ohm_second/ohm_second0</f>
        <v>1.0092289998768476</v>
      </c>
    </row>
    <row r="8" spans="2:25">
      <c r="B8" s="323"/>
      <c r="C8" s="326"/>
      <c r="D8" s="326"/>
      <c r="E8" s="326"/>
      <c r="G8" s="323"/>
      <c r="H8" s="326"/>
      <c r="I8" s="326"/>
      <c r="J8" s="326"/>
      <c r="O8" s="328" t="s">
        <v>674</v>
      </c>
      <c r="Q8" s="327" t="s">
        <v>154</v>
      </c>
      <c r="R8" s="324">
        <v>1E-3</v>
      </c>
      <c r="T8" s="320" t="s">
        <v>748</v>
      </c>
      <c r="U8" s="319">
        <f>8*ratio2^2*rload2/((PI())^2)</f>
        <v>1.4184965709927289</v>
      </c>
    </row>
    <row r="9" spans="2:25">
      <c r="B9" s="323"/>
      <c r="C9" s="326"/>
      <c r="D9" s="326"/>
      <c r="E9" s="326"/>
      <c r="G9" s="323"/>
      <c r="H9" s="326"/>
      <c r="I9" s="326"/>
      <c r="J9" s="326"/>
      <c r="O9" s="328" t="s">
        <v>681</v>
      </c>
      <c r="Q9" s="327" t="s">
        <v>749</v>
      </c>
      <c r="R9" s="324">
        <v>1E-3</v>
      </c>
      <c r="T9" s="320" t="s">
        <v>750</v>
      </c>
      <c r="U9" s="319">
        <f>ohm_second*Lseries2*microhenry2-1/(ohm_second*res_cap2*nanoF2)</f>
        <v>6.8633437984604861E-3</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1.1890766490833589E-6</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56.403011102979939</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19041.943441503528</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19035.299688840278</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17.516704515708984</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-3.5761931086495927E-5</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-3.4054324979839977E-5</v>
      </c>
    </row>
    <row r="17" spans="1:29">
      <c r="B17" s="323">
        <v>1</v>
      </c>
      <c r="C17" s="326"/>
      <c r="D17" s="326"/>
      <c r="E17" s="326"/>
      <c r="O17" s="328" t="s">
        <v>761</v>
      </c>
      <c r="Q17" s="327" t="s">
        <v>578</v>
      </c>
      <c r="R17" s="324">
        <v>9.9999999999999995E-7</v>
      </c>
      <c r="T17" s="320" t="s">
        <v>762</v>
      </c>
      <c r="U17" s="319">
        <f>Lnratio2/((1+Lnratio2-1/freq_ratio2^2)^2+((1/freq_ratio2-freq_ratio2)*PI()^2*Qfactor2*Lnratio2/8)^2)^0.5</f>
        <v>0.99455647695662053</v>
      </c>
    </row>
    <row r="18" spans="1:29" ht="17">
      <c r="B18" s="323">
        <v>1</v>
      </c>
      <c r="C18" s="326"/>
      <c r="D18" s="326"/>
      <c r="E18" s="326"/>
      <c r="Q18" s="327" t="s">
        <v>577</v>
      </c>
      <c r="R18" s="324">
        <v>1000</v>
      </c>
      <c r="T18" s="320" t="s">
        <v>763</v>
      </c>
      <c r="U18" s="319">
        <f>Lnratio2/(SIN(0.5*freq_ratio2*PI())*((1+Lnratio2-1/freq_ratio2^2)^2+((1/freq_ratio2-freq_ratio2)*PI()^2*Qfactor2*Lnratio2/(8*SIN(0.5*PI()*freq_ratio2)))^2)^0.5)</f>
        <v>0.99466099143600806</v>
      </c>
    </row>
    <row r="19" spans="1:29">
      <c r="B19" s="323">
        <v>1</v>
      </c>
      <c r="C19" s="326"/>
      <c r="D19" s="326"/>
      <c r="E19" s="326"/>
      <c r="Q19" s="327" t="s">
        <v>576</v>
      </c>
      <c r="R19" s="324">
        <v>1.0000000000000001E-9</v>
      </c>
      <c r="T19" s="320" t="s">
        <v>764</v>
      </c>
      <c r="U19" s="319">
        <f>-1/rload2</f>
        <v>-0.5714285714285714</v>
      </c>
    </row>
    <row r="20" spans="1:29">
      <c r="B20" s="323">
        <v>1</v>
      </c>
      <c r="C20" s="326"/>
      <c r="D20" s="326"/>
      <c r="E20" s="326"/>
      <c r="Q20" s="327" t="s">
        <v>765</v>
      </c>
      <c r="R20" s="324">
        <v>1.0000000000000001E-9</v>
      </c>
      <c r="T20" s="320" t="s">
        <v>766</v>
      </c>
      <c r="U20" s="319">
        <f>2*Vinput2*res_cap2*nanoF2*switchingf2*kilihertz2/(Voutput2*lmabda2)</f>
        <v>6.2817391304347829</v>
      </c>
      <c r="W20" s="238" t="s">
        <v>900</v>
      </c>
      <c r="X20" s="238">
        <f>INDEX(B35:B95,MATCH(0,V35:V95,-1),1)</f>
        <v>1258.9254117941666</v>
      </c>
      <c r="Y20" s="238">
        <f>MATCH(0,V35:V95,-1)</f>
        <v>22</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7.2057424298136656E-5</v>
      </c>
      <c r="W21" s="238" t="s">
        <v>901</v>
      </c>
      <c r="X21" s="238">
        <f>INDEX(W35:W95,MATCH(0,V35:V95,-1),1)</f>
        <v>106.65675667486758</v>
      </c>
    </row>
    <row r="22" spans="1:29" ht="17">
      <c r="B22" s="323">
        <v>1</v>
      </c>
      <c r="C22" s="326"/>
      <c r="D22" s="326"/>
      <c r="E22" s="326"/>
      <c r="F22" s="238" t="str">
        <f>IMPRODUCT(Kth_2/(2/rload2-Kfeed2/Gdc_ccm2),IMDIV(COMPLEX(1,Rc_2*Coutput2*microF2*miliOhm2*C35),IMSUM(1,IMPRODUCT(D36,1/omega1_2),IMPRODUCT(D36,D36,1/omega2_2),IMPRODUCT(D36,D36,D36,1/omega3_2))))</f>
        <v>1.98488772700679-0.0935973237542562i</v>
      </c>
      <c r="Q22" s="325" t="s">
        <v>574</v>
      </c>
      <c r="R22" s="324">
        <v>1000000</v>
      </c>
      <c r="T22" s="320" t="s">
        <v>768</v>
      </c>
      <c r="U22" s="319">
        <f>Voutput2/(Vinput2*rload2)-2*Vinput2*junctioncap2*nanoF2*switchingf2*kilihertz2/Voutput2</f>
        <v>0.33326887619047618</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1.2192242652549-10.6669315003433i</v>
      </c>
      <c r="Q23" s="325" t="s">
        <v>573</v>
      </c>
      <c r="R23" s="324">
        <v>1E-3</v>
      </c>
      <c r="T23" s="320" t="s">
        <v>769</v>
      </c>
      <c r="U23" s="319">
        <f>IF(freq_ratio2&gt;1,Gdc_ccm2,Gdc_dcm2)</f>
        <v>-3.5761931086495927E-5</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-2.20022607731982-0.0031559108379905i</v>
      </c>
      <c r="Q24" s="325" t="s">
        <v>572</v>
      </c>
      <c r="R24" s="324">
        <v>1.0000000000000001E-9</v>
      </c>
      <c r="T24" s="288"/>
      <c r="U24" s="319"/>
    </row>
    <row r="25" spans="1:29">
      <c r="B25" s="323">
        <v>1</v>
      </c>
      <c r="C25" s="318"/>
      <c r="D25" s="318"/>
      <c r="E25" s="318"/>
      <c r="I25" s="238">
        <f>freq_ratio2</f>
        <v>1.0092289998768476</v>
      </c>
      <c r="Q25" s="322" t="s">
        <v>770</v>
      </c>
      <c r="R25" s="288">
        <f>2*miliampere2</f>
        <v>2E-3</v>
      </c>
      <c r="T25" s="320" t="s">
        <v>771</v>
      </c>
      <c r="U25" s="319">
        <f>(2/rload2-Kfeed2/GainDC2)/(Coutput2*microF2*(1+Rc_2*miliOhm2/rload2)-Kfeed2/(Gdc_dcm2*QpoleL2*omegapole0))</f>
        <v>1672.969935479688</v>
      </c>
    </row>
    <row r="26" spans="1:29">
      <c r="B26" s="323">
        <v>1</v>
      </c>
      <c r="C26" s="318"/>
      <c r="D26" s="318"/>
      <c r="E26" s="318"/>
      <c r="I26" s="238">
        <f>(Kinput2-Kfeed2*Metccm2/(2*ratio2*Gdc_ccm2))/(2/rload2-Kfeed2/Gdc_ccm2)</f>
        <v>0.42284324441101795</v>
      </c>
      <c r="Q26" s="322" t="s">
        <v>772</v>
      </c>
      <c r="R26" s="321">
        <v>256</v>
      </c>
      <c r="T26" s="320" t="s">
        <v>773</v>
      </c>
      <c r="U26" s="319">
        <f>(Xequiv2^2+Requiv2^2)*(2*Gdc_ccm2/(rload2*Kfeed2)-1)/((Xequiv2^2+Requiv2^2)*(1+Rc_2*miliOhm2/rload2)*(Coutput2*microF2*Gdc_ccm2/Kfeed2)-2*Requiv2*effectiveL2-rload2*Coutput2*Xequiv2^2*microF2-Rc_2*miliOhm2*Coutput2*Requiv2*microF2)</f>
        <v>1672.8594053451468</v>
      </c>
    </row>
    <row r="27" spans="1:29">
      <c r="B27" s="323">
        <v>1</v>
      </c>
      <c r="C27" s="318"/>
      <c r="D27" s="318"/>
      <c r="E27" s="318"/>
      <c r="K27" s="238">
        <f>freq_ratio2</f>
        <v>1.0092289998768476</v>
      </c>
      <c r="Q27" s="322" t="s">
        <v>774</v>
      </c>
      <c r="R27" s="288">
        <f>time_load2/Nt_load2</f>
        <v>1.953125E-5</v>
      </c>
      <c r="T27" s="320" t="s">
        <v>775</v>
      </c>
      <c r="U27" s="319">
        <f>(Xequiv2^2+Requiv2^2)*(1-2*Gdc_ccm2/(Kfeed2*rload2))/(effectiveL2^2+effectiveL2*rload2*Coutput2*Requiv2*microF2+effectiveL2*Rc_2*miliOhm2*Coutput2*Requiv2*microF2)</f>
        <v>567770626.06768715</v>
      </c>
    </row>
    <row r="28" spans="1:29">
      <c r="B28" s="323">
        <v>1</v>
      </c>
      <c r="C28" s="318"/>
      <c r="D28" s="318"/>
      <c r="E28" s="318"/>
      <c r="Q28" s="322" t="s">
        <v>776</v>
      </c>
      <c r="R28" s="321">
        <v>256</v>
      </c>
      <c r="T28" s="320" t="s">
        <v>777</v>
      </c>
      <c r="U28" s="319">
        <f>(Xequiv2^2+Requiv2^2)*(1-2*Gdc_ccm2/(Kfeed2*rload2))/(effectiveL2^2*rload2*Coutput2*microF2)</f>
        <v>677914355305670.38</v>
      </c>
    </row>
    <row r="29" spans="1:29">
      <c r="B29" s="318"/>
      <c r="C29" s="318"/>
      <c r="D29" s="318"/>
      <c r="E29" s="318"/>
      <c r="Q29" s="322" t="s">
        <v>778</v>
      </c>
      <c r="R29" s="354">
        <v>64</v>
      </c>
      <c r="T29" s="320" t="s">
        <v>779</v>
      </c>
      <c r="U29" s="319">
        <f>((Xequiv2^2+Requiv2^2)*Gdc_ccm2-Kfeed2*rload2*Xequiv2^2)/(-Kfeed2*rload2*effectiveL2*Requiv2)</f>
        <v>338351.91124853515</v>
      </c>
    </row>
    <row r="30" spans="1:29">
      <c r="B30" s="318"/>
      <c r="C30" s="318"/>
      <c r="D30" s="318"/>
      <c r="E30" s="318"/>
      <c r="F30" s="238">
        <f>Rc_2*Coutput2*microF2*miliOhm2</f>
        <v>2.0679999999999999E-6</v>
      </c>
      <c r="Q30" s="322" t="s">
        <v>780</v>
      </c>
      <c r="R30" s="321">
        <f>1/(Nt_input*Fline)</f>
        <v>3.1250000000000001E-4</v>
      </c>
      <c r="T30" s="320" t="s">
        <v>571</v>
      </c>
      <c r="U30" s="319">
        <f>((Xequiv2^2+Requiv2^2)*Gdc_ccm2-Kfeed2*rload2*Xequiv2^2)/(-Kfeed2*rload2*effectiveL2^2)</f>
        <v>403633379113.84454</v>
      </c>
    </row>
    <row r="31" spans="1:29" ht="1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1.98488772700679-0.0935973237542562i</v>
      </c>
      <c r="Q31" s="316"/>
      <c r="T31" s="315"/>
    </row>
    <row r="32" spans="1:29">
      <c r="A32" s="496" t="s">
        <v>570</v>
      </c>
      <c r="B32" s="497"/>
      <c r="C32" s="497"/>
      <c r="D32" s="498" t="s">
        <v>781</v>
      </c>
      <c r="E32" s="500" t="s">
        <v>782</v>
      </c>
      <c r="F32" s="501"/>
      <c r="G32" s="501"/>
      <c r="H32" s="502"/>
      <c r="I32" s="503" t="s">
        <v>783</v>
      </c>
      <c r="J32" s="504"/>
      <c r="K32" s="504"/>
      <c r="L32" s="505"/>
      <c r="M32" s="506" t="s">
        <v>784</v>
      </c>
      <c r="N32" s="507"/>
      <c r="O32" s="507"/>
      <c r="P32" s="508"/>
      <c r="Q32" s="500" t="s">
        <v>785</v>
      </c>
      <c r="R32" s="501"/>
      <c r="S32" s="501"/>
      <c r="T32" s="502"/>
      <c r="U32" s="521" t="s">
        <v>786</v>
      </c>
      <c r="V32" s="522"/>
      <c r="W32" s="523"/>
      <c r="X32" s="524" t="s">
        <v>787</v>
      </c>
      <c r="Y32" s="525"/>
      <c r="Z32" s="525"/>
      <c r="AA32" s="500" t="s">
        <v>788</v>
      </c>
      <c r="AB32" s="501"/>
      <c r="AC32" s="501"/>
    </row>
    <row r="33" spans="1:29" ht="27" customHeight="1">
      <c r="A33" s="509" t="s">
        <v>569</v>
      </c>
      <c r="B33" s="313" t="s">
        <v>568</v>
      </c>
      <c r="C33" s="314" t="s">
        <v>455</v>
      </c>
      <c r="D33" s="499"/>
      <c r="E33" s="305" t="s">
        <v>789</v>
      </c>
      <c r="F33" s="510" t="s">
        <v>790</v>
      </c>
      <c r="G33" s="511"/>
      <c r="H33" s="512"/>
      <c r="I33" s="311" t="s">
        <v>791</v>
      </c>
      <c r="J33" s="513" t="s">
        <v>792</v>
      </c>
      <c r="K33" s="514"/>
      <c r="L33" s="515"/>
      <c r="M33" s="308" t="s">
        <v>793</v>
      </c>
      <c r="N33" s="516" t="s">
        <v>794</v>
      </c>
      <c r="O33" s="517"/>
      <c r="P33" s="518"/>
      <c r="Q33" s="305" t="s">
        <v>795</v>
      </c>
      <c r="R33" s="510" t="s">
        <v>796</v>
      </c>
      <c r="S33" s="511"/>
      <c r="T33" s="512"/>
      <c r="U33" s="526" t="s">
        <v>797</v>
      </c>
      <c r="V33" s="527"/>
      <c r="W33" s="527"/>
      <c r="X33" s="519" t="s">
        <v>798</v>
      </c>
      <c r="Y33" s="520"/>
      <c r="Z33" s="520"/>
      <c r="AA33" s="510" t="s">
        <v>794</v>
      </c>
      <c r="AB33" s="511"/>
      <c r="AC33" s="511"/>
    </row>
    <row r="34" spans="1:29">
      <c r="A34" s="509"/>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1.9892915724263225</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1.98651266086054-0.074354564587927i</v>
      </c>
      <c r="G35" s="247">
        <f>20*LOG(IMABS(F35))</f>
        <v>5.9679068767320222</v>
      </c>
      <c r="H35" s="247">
        <f>(180/PI()*IMARGUMENT(F35))</f>
        <v>-2.1435629400669414</v>
      </c>
      <c r="I35" s="292">
        <f>IF(freq_ratio2&gt;1,(Kinput2-Kfeed2*Metccm2/(2*ratio2*Gdc_ccm2))/(2/rload2-Kfeed2/Gdc_ccm2),(Kinput2-Kfeed2*Metccm2/(2*ratio2*Gdc_dcm2))/(2/rload2-Kfeed2/Gdc_dcm2))</f>
        <v>0.42284324441101795</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0.42225318441721-0.0157880962596724i</v>
      </c>
      <c r="K35" s="292">
        <f>20*LOG(IMABS(J35))</f>
        <v>-7.4824740428439762</v>
      </c>
      <c r="L35" s="292">
        <f>(180/PI()*IMARGUMENT(J35))</f>
        <v>-2.1412984507835708</v>
      </c>
      <c r="M35" s="291">
        <f t="shared" ref="M35:M66" si="1">IF(freq_ratio2&gt;1,(1-Kfeed2*rload2*Xequiv2^2/(Gdc_ccm2*(Xequiv2^2+Requiv2^2)))/(2/rload2-Kfeed2/Gdc_ccm2),1/(2/rload2-Kfeed2/Gdc_dcm2))</f>
        <v>0.31670461649217069</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0.316264395787543-0.0117788680454228i</v>
      </c>
      <c r="O35" s="291">
        <f>20*LOG(IMABS(N35))</f>
        <v>-9.9929740341316364</v>
      </c>
      <c r="P35" s="291">
        <f>(180/PI()*IMARGUMENT(N35))</f>
        <v>-2.1329231302294613</v>
      </c>
      <c r="Q35" s="247">
        <f t="shared" ref="Q35:Q66" si="3">-currentransferratio2*RFB_2/(Rfeedforward2*(Cvolt2*nanoF2+Cforward2*picoF2*alpha_Cf2)*Rupper2*kiliOhm2)</f>
        <v>-1474.628881071144</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47">
        <f>20*LOG(IMABS(R35))</f>
        <v>27.466515587986137</v>
      </c>
      <c r="T35" s="247">
        <f>(180/PI()*IMARGUMENT(R35))</f>
        <v>96.6027604446748</v>
      </c>
      <c r="U35" s="290" t="str">
        <f t="shared" ref="U35:U95" si="5">IMPRODUCT(F35,R35)</f>
        <v>-3.65104074515633+46.8170991137573i</v>
      </c>
      <c r="V35" s="245">
        <f>20*LOG(IMABS(U35))</f>
        <v>33.434422464718153</v>
      </c>
      <c r="W35" s="245">
        <f>(180/PI()*IMARGUMENT(U35))</f>
        <v>94.459197504607843</v>
      </c>
      <c r="X35" s="289" t="str">
        <f t="shared" ref="X35:X95" si="6">IMDIV(J35,IMSUM(1,IMPRODUCT(F35,R35,-1)))</f>
        <v>0.00122118936831207+0.00889788967691994i</v>
      </c>
      <c r="Y35" s="289">
        <f>20*LOG(IMABS(X35))</f>
        <v>-40.933216231763971</v>
      </c>
      <c r="Z35" s="289">
        <f>(180/PI()*IMARGUMENT(X35))</f>
        <v>82.185272786907177</v>
      </c>
      <c r="AA35" s="288" t="str">
        <f t="shared" ref="AA35:AA95" si="7">IMDIV(IMPRODUCT(1,N35),IMSUM(1,IMPRODUCT(F35,R35,-1)))</f>
        <v>0.00091368228570029+0.00666454838413808i</v>
      </c>
      <c r="AB35" s="288">
        <f>20*LOG(IMABS(AA35))</f>
        <v>-43.443716223051624</v>
      </c>
      <c r="AC35" s="288">
        <f>(180/PI()*IMARGUMENT(AA35))</f>
        <v>82.193648107461271</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1.9892915724263225</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1.98489088465368-0.093530544993333i</v>
      </c>
      <c r="G36" s="247">
        <f t="shared" ref="G36:G95" si="12">20*LOG(IMABS(F36))</f>
        <v>5.9643651846983792</v>
      </c>
      <c r="H36" s="247">
        <f t="shared" ref="H36:H95" si="13">(180/PI()*IMARGUMENT(F36))</f>
        <v>-2.6978533046876025</v>
      </c>
      <c r="I36" s="292">
        <f t="shared" ref="I36:I66" si="14">IF(freq_ratio2&gt;1,(Kinput2-Kfeed2*Metccm2/(2*ratio2*Gdc_ccm2))/(2/rload2-Kfeed2/Gdc_ccm2),(Kinput2-Kfeed2*Metccm2/(2*ratio2*Gdc_dcm2))/(2/rload2-Kfeed2/Gdc_dcm2))</f>
        <v>0.42284324441101795</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0.421908824679259-0.019859833187964i</v>
      </c>
      <c r="K36" s="292">
        <f t="shared" ref="K36:K95" si="16">20*LOG(IMABS(J36))</f>
        <v>-7.4860157309097817</v>
      </c>
      <c r="L36" s="292">
        <f t="shared" ref="L36:L95" si="17">(180/PI()*IMARGUMENT(J36))</f>
        <v>-2.6950024815848943</v>
      </c>
      <c r="M36" s="291">
        <f t="shared" si="1"/>
        <v>0.31670461649217069</v>
      </c>
      <c r="N36" s="291" t="str">
        <f t="shared" si="2"/>
        <v>0.316007482443011-0.0148166283290159i</v>
      </c>
      <c r="O36" s="291">
        <f t="shared" ref="O36:O95" si="18">20*LOG(IMABS(N36))</f>
        <v>-9.9965156882588762</v>
      </c>
      <c r="P36" s="291">
        <f t="shared" ref="P36:P95" si="19">(180/PI()*IMARGUMENT(N36))</f>
        <v>-2.6844585777199872</v>
      </c>
      <c r="Q36" s="247">
        <f t="shared" si="3"/>
        <v>-1474.628881071144</v>
      </c>
      <c r="R36" s="247" t="str">
        <f t="shared" si="4"/>
        <v>-2.71623727138411+18.6378693278196i</v>
      </c>
      <c r="S36" s="247">
        <f t="shared" ref="S36:S95" si="20">20*LOG(IMABS(R36))</f>
        <v>25.499201001227206</v>
      </c>
      <c r="T36" s="247">
        <f t="shared" ref="T36:T95" si="21">(180/PI()*IMARGUMENT(R36))</f>
        <v>98.291770773481218</v>
      </c>
      <c r="U36" s="290" t="str">
        <f t="shared" si="5"/>
        <v>-3.64822452478141+37.2481880904793i</v>
      </c>
      <c r="V36" s="245">
        <f t="shared" ref="V36:V95" si="22">20*LOG(IMABS(U36))</f>
        <v>31.46356618592559</v>
      </c>
      <c r="W36" s="245">
        <f t="shared" ref="W36:W95" si="23">(180/PI()*IMARGUMENT(U36))</f>
        <v>95.59391746879362</v>
      </c>
      <c r="X36" s="289" t="str">
        <f t="shared" si="6"/>
        <v>0.0019168243581272+0.0110877606632811i</v>
      </c>
      <c r="Y36" s="289">
        <f t="shared" ref="Y36:Y95" si="24">20*LOG(IMABS(X36))</f>
        <v>-38.975228939814428</v>
      </c>
      <c r="Z36" s="289">
        <f t="shared" ref="Z36:Z95" si="25">(180/PI()*IMARGUMENT(X36))</f>
        <v>80.191793441921632</v>
      </c>
      <c r="AA36" s="288" t="str">
        <f t="shared" si="7"/>
        <v>0.00143415062762172+0.00830486646953271i</v>
      </c>
      <c r="AB36" s="288">
        <f t="shared" ref="AB36:AB95" si="26">20*LOG(IMABS(AA36))</f>
        <v>-41.485728897163483</v>
      </c>
      <c r="AC36" s="288">
        <f t="shared" ref="AC36:AC95" si="27">(180/PI()*IMARGUMENT(AA36))</f>
        <v>80.202337345786603</v>
      </c>
    </row>
    <row r="37" spans="1:29">
      <c r="A37" s="297">
        <v>-2.8</v>
      </c>
      <c r="B37" s="296">
        <f t="shared" si="8"/>
        <v>15.848931924611135</v>
      </c>
      <c r="C37" s="295">
        <f t="shared" si="9"/>
        <v>99.581776203206161</v>
      </c>
      <c r="D37" s="294" t="str">
        <f t="shared" si="10"/>
        <v>99.5817762032062i</v>
      </c>
      <c r="E37" s="293">
        <f t="shared" si="0"/>
        <v>1.9892915724263225</v>
      </c>
      <c r="F37" s="247" t="str">
        <f t="shared" si="11"/>
        <v>1.98232595165632-0.117596050083491i</v>
      </c>
      <c r="G37" s="247">
        <f t="shared" si="12"/>
        <v>5.9587578907190633</v>
      </c>
      <c r="H37" s="247">
        <f t="shared" si="13"/>
        <v>-3.3949362950995274</v>
      </c>
      <c r="I37" s="292">
        <f t="shared" si="14"/>
        <v>0.42284324441101795</v>
      </c>
      <c r="J37" s="292" t="str">
        <f t="shared" si="15"/>
        <v>0.421364199809876-0.024969788673471i</v>
      </c>
      <c r="K37" s="292">
        <f t="shared" si="16"/>
        <v>-7.4916230186004444</v>
      </c>
      <c r="L37" s="292">
        <f t="shared" si="17"/>
        <v>-3.3913473214527272</v>
      </c>
      <c r="M37" s="291">
        <f t="shared" si="1"/>
        <v>0.31670461649217069</v>
      </c>
      <c r="N37" s="291" t="str">
        <f t="shared" si="2"/>
        <v>0.315601159109342-0.0186289619942288i</v>
      </c>
      <c r="O37" s="291">
        <f t="shared" si="18"/>
        <v>-10.002122922160526</v>
      </c>
      <c r="P37" s="291">
        <f t="shared" si="19"/>
        <v>-3.3780733329627433</v>
      </c>
      <c r="Q37" s="247">
        <f t="shared" si="3"/>
        <v>-1474.628881071144</v>
      </c>
      <c r="R37" s="247" t="str">
        <f t="shared" si="4"/>
        <v>-2.71624418805944+14.8024600809933i</v>
      </c>
      <c r="S37" s="247">
        <f t="shared" si="20"/>
        <v>23.550505790778704</v>
      </c>
      <c r="T37" s="247">
        <f t="shared" si="21"/>
        <v>100.39806921453919</v>
      </c>
      <c r="U37" s="290" t="str">
        <f t="shared" si="5"/>
        <v>-3.64377050798251+29.6627203544878i</v>
      </c>
      <c r="V37" s="245">
        <f t="shared" si="22"/>
        <v>29.509263681497778</v>
      </c>
      <c r="W37" s="245">
        <f t="shared" si="23"/>
        <v>97.003132919439636</v>
      </c>
      <c r="X37" s="289" t="str">
        <f t="shared" si="6"/>
        <v>0.00299230760231446+0.0137367242500329i</v>
      </c>
      <c r="Y37" s="289">
        <f t="shared" si="24"/>
        <v>-37.040998899936703</v>
      </c>
      <c r="Z37" s="289">
        <f t="shared" si="25"/>
        <v>77.711080146942848</v>
      </c>
      <c r="AA37" s="288" t="str">
        <f t="shared" si="7"/>
        <v>0.00223881955563361+0.0102891640158695i</v>
      </c>
      <c r="AB37" s="288">
        <f t="shared" si="26"/>
        <v>-39.551498803496813</v>
      </c>
      <c r="AC37" s="288">
        <f t="shared" si="27"/>
        <v>77.72435413543279</v>
      </c>
    </row>
    <row r="38" spans="1:29">
      <c r="A38" s="297">
        <v>-2.7</v>
      </c>
      <c r="B38" s="296">
        <f t="shared" si="8"/>
        <v>19.95262314968878</v>
      </c>
      <c r="C38" s="295">
        <f t="shared" si="9"/>
        <v>125.36602861381581</v>
      </c>
      <c r="D38" s="294" t="str">
        <f t="shared" si="10"/>
        <v>125.366028613816i</v>
      </c>
      <c r="E38" s="293">
        <f t="shared" si="0"/>
        <v>1.9892915724263225</v>
      </c>
      <c r="F38" s="247" t="str">
        <f t="shared" si="11"/>
        <v>1.97827433752306-0.147742524988782i</v>
      </c>
      <c r="G38" s="247">
        <f t="shared" si="12"/>
        <v>5.9498857319321505</v>
      </c>
      <c r="H38" s="247">
        <f t="shared" si="13"/>
        <v>-4.2710647366432131</v>
      </c>
      <c r="I38" s="292">
        <f t="shared" si="14"/>
        <v>0.42284324441101795</v>
      </c>
      <c r="J38" s="292" t="str">
        <f t="shared" si="15"/>
        <v>0.420503900605024-0.0313709485683729i</v>
      </c>
      <c r="K38" s="292">
        <f t="shared" si="16"/>
        <v>-7.500495167420568</v>
      </c>
      <c r="L38" s="292">
        <f t="shared" si="17"/>
        <v>-4.2665464865204772</v>
      </c>
      <c r="M38" s="291">
        <f t="shared" si="1"/>
        <v>0.31670461649217069</v>
      </c>
      <c r="N38" s="291" t="str">
        <f t="shared" si="2"/>
        <v>0.314959323489068-0.0234046116627968i</v>
      </c>
      <c r="O38" s="291">
        <f t="shared" si="18"/>
        <v>-10.010994985730772</v>
      </c>
      <c r="P38" s="291">
        <f t="shared" si="19"/>
        <v>-4.2498355251445528</v>
      </c>
      <c r="Q38" s="247">
        <f t="shared" si="3"/>
        <v>-1474.628881071144</v>
      </c>
      <c r="R38" s="247" t="str">
        <f t="shared" si="4"/>
        <v>-2.71625515020334+11.7553358294407i</v>
      </c>
      <c r="S38" s="247">
        <f t="shared" si="20"/>
        <v>21.630598363448406</v>
      </c>
      <c r="T38" s="247">
        <f t="shared" si="21"/>
        <v>103.01074446258744</v>
      </c>
      <c r="U38" s="290" t="str">
        <f t="shared" si="5"/>
        <v>-3.63673486027945+23.6565855947527i</v>
      </c>
      <c r="V38" s="245">
        <f t="shared" si="22"/>
        <v>27.580484095380552</v>
      </c>
      <c r="W38" s="245">
        <f t="shared" si="23"/>
        <v>98.739679725944242</v>
      </c>
      <c r="X38" s="289" t="str">
        <f t="shared" si="6"/>
        <v>0.00463214615850227+0.0168674327677488i</v>
      </c>
      <c r="Y38" s="289">
        <f t="shared" si="24"/>
        <v>-35.14325317746426</v>
      </c>
      <c r="Z38" s="289">
        <f t="shared" si="25"/>
        <v>74.643955157810893</v>
      </c>
      <c r="AA38" s="288" t="str">
        <f t="shared" si="7"/>
        <v>0.00346573822754545+0.012634520439801i</v>
      </c>
      <c r="AB38" s="288">
        <f t="shared" si="26"/>
        <v>-37.65375299577444</v>
      </c>
      <c r="AC38" s="288">
        <f t="shared" si="27"/>
        <v>74.660666119186828</v>
      </c>
    </row>
    <row r="39" spans="1:29">
      <c r="A39" s="297">
        <v>-2.6</v>
      </c>
      <c r="B39" s="296">
        <f t="shared" si="8"/>
        <v>25.118864315095777</v>
      </c>
      <c r="C39" s="295">
        <f t="shared" si="9"/>
        <v>157.82647919764742</v>
      </c>
      <c r="D39" s="294" t="str">
        <f t="shared" si="10"/>
        <v>157.826479197647i</v>
      </c>
      <c r="E39" s="293">
        <f t="shared" si="0"/>
        <v>1.9892915724263225</v>
      </c>
      <c r="F39" s="247" t="str">
        <f t="shared" si="11"/>
        <v>1.97188672714079-0.185397158774704i</v>
      </c>
      <c r="G39" s="247">
        <f t="shared" si="12"/>
        <v>5.935861329628489</v>
      </c>
      <c r="H39" s="247">
        <f t="shared" si="13"/>
        <v>-5.3711703560841944</v>
      </c>
      <c r="I39" s="292">
        <f t="shared" si="14"/>
        <v>0.42284324441101795</v>
      </c>
      <c r="J39" s="292" t="str">
        <f t="shared" si="15"/>
        <v>0.419147587799305-0.0393663555091179i</v>
      </c>
      <c r="K39" s="292">
        <f t="shared" si="16"/>
        <v>-7.5145195539278813</v>
      </c>
      <c r="L39" s="292">
        <f t="shared" si="17"/>
        <v>-5.3654822161947147</v>
      </c>
      <c r="M39" s="291">
        <f t="shared" si="1"/>
        <v>0.31670461649217069</v>
      </c>
      <c r="N39" s="291" t="str">
        <f t="shared" si="2"/>
        <v>0.313947431503123-0.0293696653057265i</v>
      </c>
      <c r="O39" s="291">
        <f t="shared" si="18"/>
        <v>-10.025019237126179</v>
      </c>
      <c r="P39" s="291">
        <f t="shared" si="19"/>
        <v>-5.3444443623628235</v>
      </c>
      <c r="Q39" s="247">
        <f t="shared" si="3"/>
        <v>-1474.628881071144</v>
      </c>
      <c r="R39" s="247" t="str">
        <f t="shared" si="4"/>
        <v>-2.71627252391052+9.33422611380069i</v>
      </c>
      <c r="S39" s="247">
        <f t="shared" si="20"/>
        <v>19.754589846941471</v>
      </c>
      <c r="T39" s="247">
        <f t="shared" si="21"/>
        <v>106.22506788640257</v>
      </c>
      <c r="U39" s="290" t="str">
        <f t="shared" si="5"/>
        <v>-3.62564273633707+18.9096257903253i</v>
      </c>
      <c r="V39" s="245">
        <f t="shared" si="22"/>
        <v>25.69045117656994</v>
      </c>
      <c r="W39" s="245">
        <f t="shared" si="23"/>
        <v>100.85389753031841</v>
      </c>
      <c r="X39" s="289" t="str">
        <f t="shared" si="6"/>
        <v>0.007080313420482+0.0204338569012061i</v>
      </c>
      <c r="Y39" s="289">
        <f t="shared" si="24"/>
        <v>-33.300573810403748</v>
      </c>
      <c r="Z39" s="289">
        <f t="shared" si="25"/>
        <v>70.888843964902463</v>
      </c>
      <c r="AA39" s="288" t="str">
        <f t="shared" si="7"/>
        <v>0.00529745175400428+0.0153066652659094i</v>
      </c>
      <c r="AB39" s="288">
        <f t="shared" si="26"/>
        <v>-35.811073493602066</v>
      </c>
      <c r="AC39" s="288">
        <f t="shared" si="27"/>
        <v>70.909881818734291</v>
      </c>
    </row>
    <row r="40" spans="1:29">
      <c r="A40" s="297">
        <v>-2.5</v>
      </c>
      <c r="B40" s="296">
        <f t="shared" si="8"/>
        <v>31.622776601683764</v>
      </c>
      <c r="C40" s="295">
        <f t="shared" si="9"/>
        <v>198.69176531592183</v>
      </c>
      <c r="D40" s="294" t="str">
        <f t="shared" si="10"/>
        <v>198.691765315922i</v>
      </c>
      <c r="E40" s="293">
        <f t="shared" si="0"/>
        <v>1.9892915724263225</v>
      </c>
      <c r="F40" s="247" t="str">
        <f t="shared" si="11"/>
        <v>1.96184698658089-0.23221463529669i</v>
      </c>
      <c r="G40" s="247">
        <f t="shared" si="12"/>
        <v>5.9137265035686841</v>
      </c>
      <c r="H40" s="247">
        <f t="shared" si="13"/>
        <v>-6.7504246132069516</v>
      </c>
      <c r="I40" s="292">
        <f t="shared" si="14"/>
        <v>0.42284324441101795</v>
      </c>
      <c r="J40" s="292" t="str">
        <f t="shared" si="15"/>
        <v>0.417015800186624-0.0493073573638191i</v>
      </c>
      <c r="K40" s="292">
        <f t="shared" si="16"/>
        <v>-7.5366543549522111</v>
      </c>
      <c r="L40" s="292">
        <f t="shared" si="17"/>
        <v>-6.7432636693679768</v>
      </c>
      <c r="M40" s="291">
        <f t="shared" si="1"/>
        <v>0.31670461649217069</v>
      </c>
      <c r="N40" s="291" t="str">
        <f t="shared" si="2"/>
        <v>0.312356988065775-0.0367862494623225i</v>
      </c>
      <c r="O40" s="291">
        <f t="shared" si="18"/>
        <v>-10.047153824012566</v>
      </c>
      <c r="P40" s="291">
        <f t="shared" si="19"/>
        <v>-6.7167785807685174</v>
      </c>
      <c r="Q40" s="247">
        <f t="shared" si="3"/>
        <v>-1474.628881071144</v>
      </c>
      <c r="R40" s="247" t="str">
        <f t="shared" si="4"/>
        <v>-2.71630005907927+7.41019804986408i</v>
      </c>
      <c r="S40" s="247">
        <f t="shared" si="20"/>
        <v>17.94413597806572</v>
      </c>
      <c r="T40" s="247">
        <f t="shared" si="21"/>
        <v>110.1310377297491</v>
      </c>
      <c r="U40" s="290" t="str">
        <f t="shared" si="5"/>
        <v>-3.60820864792873+15.1684393416689i</v>
      </c>
      <c r="V40" s="245">
        <f t="shared" si="22"/>
        <v>23.857862481634399</v>
      </c>
      <c r="W40" s="245">
        <f t="shared" si="23"/>
        <v>103.38061311654215</v>
      </c>
      <c r="X40" s="289" t="str">
        <f t="shared" si="6"/>
        <v>0.0106224807690641+0.0242651985582368i</v>
      </c>
      <c r="Y40" s="289">
        <f t="shared" si="24"/>
        <v>-31.5388754255723</v>
      </c>
      <c r="Z40" s="289">
        <f t="shared" si="25"/>
        <v>66.357827664186075</v>
      </c>
      <c r="AA40" s="288" t="str">
        <f t="shared" si="7"/>
        <v>0.00794771170455187+0.0181780253094434i</v>
      </c>
      <c r="AB40" s="288">
        <f t="shared" si="26"/>
        <v>-34.049374894632678</v>
      </c>
      <c r="AC40" s="288">
        <f t="shared" si="27"/>
        <v>66.384312752785448</v>
      </c>
    </row>
    <row r="41" spans="1:29">
      <c r="A41" s="297">
        <v>-2.4</v>
      </c>
      <c r="B41" s="296">
        <f t="shared" si="8"/>
        <v>39.81071705534972</v>
      </c>
      <c r="C41" s="295">
        <f t="shared" si="9"/>
        <v>250.13811247045712</v>
      </c>
      <c r="D41" s="294" t="str">
        <f t="shared" si="10"/>
        <v>250.138112470457i</v>
      </c>
      <c r="E41" s="293">
        <f t="shared" si="0"/>
        <v>1.9892915724263225</v>
      </c>
      <c r="F41" s="247" t="str">
        <f t="shared" si="11"/>
        <v>1.94614249747323-0.290004271221834i</v>
      </c>
      <c r="G41" s="247">
        <f t="shared" si="12"/>
        <v>5.8788746343700948</v>
      </c>
      <c r="H41" s="247">
        <f t="shared" si="13"/>
        <v>-8.4755587753343402</v>
      </c>
      <c r="I41" s="292">
        <f t="shared" si="14"/>
        <v>0.42284324441101795</v>
      </c>
      <c r="J41" s="292" t="str">
        <f t="shared" si="15"/>
        <v>0.413681188585493-0.0615781361257675i</v>
      </c>
      <c r="K41" s="292">
        <f t="shared" si="16"/>
        <v>-7.5715061844722262</v>
      </c>
      <c r="L41" s="292">
        <f t="shared" si="17"/>
        <v>-8.4665436811905241</v>
      </c>
      <c r="M41" s="291">
        <f t="shared" si="1"/>
        <v>0.31670461649217069</v>
      </c>
      <c r="N41" s="291" t="str">
        <f t="shared" si="2"/>
        <v>0.309869164651783-0.0459409868319214i</v>
      </c>
      <c r="O41" s="291">
        <f t="shared" si="18"/>
        <v>-10.082005314146794</v>
      </c>
      <c r="P41" s="291">
        <f t="shared" si="19"/>
        <v>-8.4332009305162305</v>
      </c>
      <c r="Q41" s="247">
        <f t="shared" si="3"/>
        <v>-1474.628881071144</v>
      </c>
      <c r="R41" s="247" t="str">
        <f t="shared" si="4"/>
        <v>-2.71634369862335+5.88079020058624i</v>
      </c>
      <c r="S41" s="247">
        <f t="shared" si="20"/>
        <v>16.228584198526214</v>
      </c>
      <c r="T41" s="247">
        <f t="shared" si="21"/>
        <v>114.79226899575373</v>
      </c>
      <c r="U41" s="290" t="str">
        <f t="shared" si="5"/>
        <v>-3.580937633305+12.2326070027923i</v>
      </c>
      <c r="V41" s="245">
        <f t="shared" si="22"/>
        <v>22.107458832896313</v>
      </c>
      <c r="W41" s="245">
        <f t="shared" si="23"/>
        <v>106.31671022041937</v>
      </c>
      <c r="X41" s="289" t="str">
        <f t="shared" si="6"/>
        <v>0.0155215276124723+0.0280053171446558i</v>
      </c>
      <c r="Y41" s="289">
        <f t="shared" si="24"/>
        <v>-29.891847907742463</v>
      </c>
      <c r="Z41" s="289">
        <f t="shared" si="25"/>
        <v>61.00324465945571</v>
      </c>
      <c r="AA41" s="288" t="str">
        <f t="shared" si="7"/>
        <v>0.0116132342880429+0.0209824171248786i</v>
      </c>
      <c r="AB41" s="288">
        <f t="shared" si="26"/>
        <v>-32.402347037417037</v>
      </c>
      <c r="AC41" s="288">
        <f t="shared" si="27"/>
        <v>61.03658741012994</v>
      </c>
    </row>
    <row r="42" spans="1:29">
      <c r="A42" s="297">
        <v>-2.2999999999999998</v>
      </c>
      <c r="B42" s="296">
        <f t="shared" si="8"/>
        <v>50.118723362727209</v>
      </c>
      <c r="C42" s="295">
        <f t="shared" si="9"/>
        <v>314.90522624728584</v>
      </c>
      <c r="D42" s="294" t="str">
        <f t="shared" si="10"/>
        <v>314.905226247286i</v>
      </c>
      <c r="E42" s="293">
        <f t="shared" si="0"/>
        <v>1.9892915724263225</v>
      </c>
      <c r="F42" s="247" t="str">
        <f t="shared" si="11"/>
        <v>1.92176036856095-0.360526667518808i</v>
      </c>
      <c r="G42" s="247">
        <f t="shared" si="12"/>
        <v>5.8242047353023674</v>
      </c>
      <c r="H42" s="247">
        <f t="shared" si="13"/>
        <v>-10.625317531510284</v>
      </c>
      <c r="I42" s="292">
        <f t="shared" si="14"/>
        <v>0.42284324441101795</v>
      </c>
      <c r="J42" s="292" t="str">
        <f t="shared" si="15"/>
        <v>0.408504010940646-0.0765525299677829i</v>
      </c>
      <c r="K42" s="292">
        <f t="shared" si="16"/>
        <v>-7.6261760206536389</v>
      </c>
      <c r="L42" s="292">
        <f t="shared" si="17"/>
        <v>-10.613968200457675</v>
      </c>
      <c r="M42" s="291">
        <f t="shared" si="1"/>
        <v>0.31670461649217069</v>
      </c>
      <c r="N42" s="291" t="str">
        <f t="shared" si="2"/>
        <v>0.3060066747125-0.0571127828701809i</v>
      </c>
      <c r="O42" s="291">
        <f t="shared" si="18"/>
        <v>-10.136674612437993</v>
      </c>
      <c r="P42" s="291">
        <f t="shared" si="19"/>
        <v>-10.571992165127162</v>
      </c>
      <c r="Q42" s="247">
        <f t="shared" si="3"/>
        <v>-1474.628881071144</v>
      </c>
      <c r="R42" s="247" t="str">
        <f t="shared" si="4"/>
        <v>-2.71641286073741+4.66455616735301i</v>
      </c>
      <c r="S42" s="247">
        <f t="shared" si="20"/>
        <v>14.644445815935619</v>
      </c>
      <c r="T42" s="247">
        <f t="shared" si="21"/>
        <v>120.21446114605286</v>
      </c>
      <c r="U42" s="290" t="str">
        <f t="shared" si="5"/>
        <v>-3.53859768994435+9.94349845563246i</v>
      </c>
      <c r="V42" s="245">
        <f t="shared" si="22"/>
        <v>20.468650551237985</v>
      </c>
      <c r="W42" s="245">
        <f t="shared" si="23"/>
        <v>109.58914361454259</v>
      </c>
      <c r="X42" s="289" t="str">
        <f t="shared" si="6"/>
        <v>0.021889937856856+0.0310911085197961i</v>
      </c>
      <c r="Y42" s="289">
        <f t="shared" si="24"/>
        <v>-28.39883847023539</v>
      </c>
      <c r="Z42" s="289">
        <f t="shared" si="25"/>
        <v>54.852239807573113</v>
      </c>
      <c r="AA42" s="288" t="str">
        <f t="shared" si="7"/>
        <v>0.0163782439000245+0.0232988837697534i</v>
      </c>
      <c r="AB42" s="288">
        <f t="shared" si="26"/>
        <v>-30.909337062019752</v>
      </c>
      <c r="AC42" s="288">
        <f t="shared" si="27"/>
        <v>54.894215842903598</v>
      </c>
    </row>
    <row r="43" spans="1:29">
      <c r="A43" s="297">
        <v>-2.2000000000000002</v>
      </c>
      <c r="B43" s="296">
        <f t="shared" si="8"/>
        <v>63.09573444801925</v>
      </c>
      <c r="C43" s="295">
        <f t="shared" si="9"/>
        <v>396.44219162949946</v>
      </c>
      <c r="D43" s="294" t="str">
        <f t="shared" si="10"/>
        <v>396.442191629499i</v>
      </c>
      <c r="E43" s="293">
        <f t="shared" si="0"/>
        <v>1.9892915724263225</v>
      </c>
      <c r="F43" s="247" t="str">
        <f t="shared" si="11"/>
        <v>1.88434254111145-0.445052590246205i</v>
      </c>
      <c r="G43" s="247">
        <f t="shared" si="12"/>
        <v>5.7389442839257931</v>
      </c>
      <c r="H43" s="247">
        <f t="shared" si="13"/>
        <v>-13.288851829240796</v>
      </c>
      <c r="I43" s="292">
        <f t="shared" si="14"/>
        <v>0.42284324441101795</v>
      </c>
      <c r="J43" s="292" t="str">
        <f t="shared" si="15"/>
        <v>0.400558899154461-0.0945003682831586i</v>
      </c>
      <c r="K43" s="292">
        <f t="shared" si="16"/>
        <v>-7.711436372362094</v>
      </c>
      <c r="L43" s="292">
        <f t="shared" si="17"/>
        <v>-13.274563868081112</v>
      </c>
      <c r="M43" s="291">
        <f t="shared" si="1"/>
        <v>0.31670461649217069</v>
      </c>
      <c r="N43" s="291" t="str">
        <f t="shared" si="2"/>
        <v>0.300079137270985-0.0705029459905581i</v>
      </c>
      <c r="O43" s="291">
        <f t="shared" si="18"/>
        <v>-10.221934111647945</v>
      </c>
      <c r="P43" s="291">
        <f t="shared" si="19"/>
        <v>-13.221719172098407</v>
      </c>
      <c r="Q43" s="247">
        <f t="shared" si="3"/>
        <v>-1474.628881071144</v>
      </c>
      <c r="R43" s="247" t="str">
        <f t="shared" si="4"/>
        <v>-2.71652247052286+3.69672734490938i</v>
      </c>
      <c r="S43" s="247">
        <f t="shared" si="20"/>
        <v>13.231548608708595</v>
      </c>
      <c r="T43" s="247">
        <f t="shared" si="21"/>
        <v>126.31012876003658</v>
      </c>
      <c r="U43" s="290" t="str">
        <f t="shared" si="5"/>
        <v>-3.47362077480551+8.17489596087094i</v>
      </c>
      <c r="V43" s="245">
        <f t="shared" si="22"/>
        <v>18.970492892634386</v>
      </c>
      <c r="W43" s="245">
        <f t="shared" si="23"/>
        <v>113.02127693079582</v>
      </c>
      <c r="X43" s="289" t="str">
        <f t="shared" si="6"/>
        <v>0.0295303330723057+0.0328385081498539i</v>
      </c>
      <c r="Y43" s="289">
        <f t="shared" si="24"/>
        <v>-27.098744883185471</v>
      </c>
      <c r="Z43" s="289">
        <f t="shared" si="25"/>
        <v>48.036243846117671</v>
      </c>
      <c r="AA43" s="288" t="str">
        <f t="shared" si="7"/>
        <v>0.0220951836845282+0.0246160520549667i</v>
      </c>
      <c r="AB43" s="288">
        <f t="shared" si="26"/>
        <v>-29.609242622471314</v>
      </c>
      <c r="AC43" s="288">
        <f t="shared" si="27"/>
        <v>48.089088542100413</v>
      </c>
    </row>
    <row r="44" spans="1:29">
      <c r="A44" s="297">
        <v>-2.1</v>
      </c>
      <c r="B44" s="296">
        <f t="shared" si="8"/>
        <v>79.432823472428126</v>
      </c>
      <c r="C44" s="295">
        <f t="shared" si="9"/>
        <v>499.09114934975014</v>
      </c>
      <c r="D44" s="294" t="str">
        <f t="shared" si="10"/>
        <v>499.09114934975i</v>
      </c>
      <c r="E44" s="293">
        <f t="shared" si="0"/>
        <v>1.9892915724263225</v>
      </c>
      <c r="F44" s="247" t="str">
        <f t="shared" si="11"/>
        <v>1.82793029351091-0.543540888636873i</v>
      </c>
      <c r="G44" s="247">
        <f t="shared" si="12"/>
        <v>5.6071534094643569</v>
      </c>
      <c r="H44" s="247">
        <f t="shared" si="13"/>
        <v>-16.560013245937558</v>
      </c>
      <c r="I44" s="292">
        <f t="shared" si="14"/>
        <v>0.42284324441101795</v>
      </c>
      <c r="J44" s="292" t="str">
        <f t="shared" si="15"/>
        <v>0.388580608487735-0.115412915052424i</v>
      </c>
      <c r="K44" s="292">
        <f t="shared" si="16"/>
        <v>-7.8432270888603064</v>
      </c>
      <c r="L44" s="292">
        <f t="shared" si="17"/>
        <v>-16.54202576876899</v>
      </c>
      <c r="M44" s="291">
        <f t="shared" si="1"/>
        <v>0.31670461649217069</v>
      </c>
      <c r="N44" s="291" t="str">
        <f t="shared" si="2"/>
        <v>0.291142602671106-0.0861049576397445i</v>
      </c>
      <c r="O44" s="291">
        <f t="shared" si="18"/>
        <v>-10.35372347702711</v>
      </c>
      <c r="P44" s="291">
        <f t="shared" si="19"/>
        <v>-16.475498241272856</v>
      </c>
      <c r="Q44" s="247">
        <f t="shared" si="3"/>
        <v>-1474.628881071144</v>
      </c>
      <c r="R44" s="247" t="str">
        <f t="shared" si="4"/>
        <v>-2.71669617832409+2.92576390187852i</v>
      </c>
      <c r="S44" s="247">
        <f t="shared" si="20"/>
        <v>12.02502826036643</v>
      </c>
      <c r="T44" s="247">
        <f t="shared" si="21"/>
        <v>132.8780140744235</v>
      </c>
      <c r="U44" s="290" t="str">
        <f t="shared" si="5"/>
        <v>-3.37565893145519+6.8247279228271i</v>
      </c>
      <c r="V44" s="245">
        <f t="shared" si="22"/>
        <v>17.632181669830786</v>
      </c>
      <c r="W44" s="245">
        <f t="shared" si="23"/>
        <v>116.31800082848599</v>
      </c>
      <c r="X44" s="289" t="str">
        <f t="shared" si="6"/>
        <v>0.0378550356856008+0.0326664866366027i</v>
      </c>
      <c r="Y44" s="289">
        <f t="shared" si="24"/>
        <v>-26.020420855727494</v>
      </c>
      <c r="Z44" s="289">
        <f t="shared" si="25"/>
        <v>40.792103185939929</v>
      </c>
      <c r="AA44" s="288" t="str">
        <f t="shared" si="7"/>
        <v>0.0283245602870445+0.0244997294195862i</v>
      </c>
      <c r="AB44" s="288">
        <f t="shared" si="26"/>
        <v>-28.530917243894301</v>
      </c>
      <c r="AC44" s="288">
        <f t="shared" si="27"/>
        <v>40.858630713436064</v>
      </c>
    </row>
    <row r="45" spans="1:29">
      <c r="A45" s="297">
        <v>-2</v>
      </c>
      <c r="B45" s="296">
        <f t="shared" si="8"/>
        <v>100</v>
      </c>
      <c r="C45" s="295">
        <f t="shared" si="9"/>
        <v>628.31853071795865</v>
      </c>
      <c r="D45" s="294" t="str">
        <f t="shared" si="10"/>
        <v>628.318530717959i</v>
      </c>
      <c r="E45" s="293">
        <f t="shared" si="0"/>
        <v>1.9892915724263225</v>
      </c>
      <c r="F45" s="247" t="str">
        <f t="shared" si="11"/>
        <v>1.74511834232151-0.653327489136534i</v>
      </c>
      <c r="G45" s="247">
        <f t="shared" si="12"/>
        <v>5.4061409305054964</v>
      </c>
      <c r="H45" s="247">
        <f t="shared" si="13"/>
        <v>-20.524609547597734</v>
      </c>
      <c r="I45" s="292">
        <f t="shared" si="14"/>
        <v>0.42284324441101795</v>
      </c>
      <c r="J45" s="292" t="str">
        <f t="shared" si="15"/>
        <v>0.370996738596762-0.138724496575867i</v>
      </c>
      <c r="K45" s="292">
        <f t="shared" si="16"/>
        <v>-8.0442393174642195</v>
      </c>
      <c r="L45" s="292">
        <f t="shared" si="17"/>
        <v>-20.50196465593114</v>
      </c>
      <c r="M45" s="291">
        <f t="shared" si="1"/>
        <v>0.31670461649217069</v>
      </c>
      <c r="N45" s="291" t="str">
        <f t="shared" si="2"/>
        <v>0.278023964467604-0.103496789573928i</v>
      </c>
      <c r="O45" s="291">
        <f t="shared" si="18"/>
        <v>-10.554733564251858</v>
      </c>
      <c r="P45" s="291">
        <f t="shared" si="19"/>
        <v>-20.418211467277587</v>
      </c>
      <c r="Q45" s="247">
        <f t="shared" si="3"/>
        <v>-1474.628881071144</v>
      </c>
      <c r="R45" s="247" t="str">
        <f t="shared" si="4"/>
        <v>-2.71697145649282+2.31061038587941i</v>
      </c>
      <c r="S45" s="247">
        <f t="shared" si="20"/>
        <v>11.045162767150114</v>
      </c>
      <c r="T45" s="247">
        <f t="shared" si="21"/>
        <v>139.62096322138149</v>
      </c>
      <c r="U45" s="290" t="str">
        <f t="shared" si="5"/>
        <v>-3.23185144251022+5.80736070608283i</v>
      </c>
      <c r="V45" s="245">
        <f t="shared" si="22"/>
        <v>16.451303697655614</v>
      </c>
      <c r="W45" s="245">
        <f t="shared" si="23"/>
        <v>119.0963536737838</v>
      </c>
      <c r="X45" s="289" t="str">
        <f t="shared" si="6"/>
        <v>0.0460089484379466+0.0303569405627936i</v>
      </c>
      <c r="Y45" s="289">
        <f t="shared" si="24"/>
        <v>-25.173597442393863</v>
      </c>
      <c r="Z45" s="289">
        <f t="shared" si="25"/>
        <v>33.41703340081316</v>
      </c>
      <c r="AA45" s="288" t="str">
        <f t="shared" si="7"/>
        <v>0.0344269111797948+0.0227873551218553i</v>
      </c>
      <c r="AB45" s="288">
        <f t="shared" si="26"/>
        <v>-27.684091689181514</v>
      </c>
      <c r="AC45" s="288">
        <f t="shared" si="27"/>
        <v>33.500786589466678</v>
      </c>
    </row>
    <row r="46" spans="1:29">
      <c r="A46" s="297">
        <v>-1.9</v>
      </c>
      <c r="B46" s="296">
        <f t="shared" si="8"/>
        <v>125.89254117941664</v>
      </c>
      <c r="C46" s="295">
        <f t="shared" si="9"/>
        <v>791.0061650220116</v>
      </c>
      <c r="D46" s="294" t="str">
        <f t="shared" si="10"/>
        <v>791.006165022012i</v>
      </c>
      <c r="E46" s="293">
        <f t="shared" si="0"/>
        <v>1.9892915724263225</v>
      </c>
      <c r="F46" s="247" t="str">
        <f t="shared" si="11"/>
        <v>1.62818869519701-0.767474257517796i</v>
      </c>
      <c r="G46" s="247">
        <f t="shared" si="12"/>
        <v>5.1054704268928583</v>
      </c>
      <c r="H46" s="247">
        <f t="shared" si="13"/>
        <v>-25.237638183770752</v>
      </c>
      <c r="I46" s="292">
        <f t="shared" si="14"/>
        <v>0.42284324441101795</v>
      </c>
      <c r="J46" s="292" t="str">
        <f t="shared" si="15"/>
        <v>0.346168490112787-0.162961907341357i</v>
      </c>
      <c r="K46" s="292">
        <f t="shared" si="16"/>
        <v>-8.3449094242911173</v>
      </c>
      <c r="L46" s="292">
        <f t="shared" si="17"/>
        <v>-25.209129955072751</v>
      </c>
      <c r="M46" s="291">
        <f t="shared" si="1"/>
        <v>0.31670461649217069</v>
      </c>
      <c r="N46" s="291" t="str">
        <f t="shared" si="2"/>
        <v>0.259500578508235-0.121579339210328i</v>
      </c>
      <c r="O46" s="291">
        <f t="shared" si="18"/>
        <v>-10.855400277221786</v>
      </c>
      <c r="P46" s="291">
        <f t="shared" si="19"/>
        <v>-25.103690950118303</v>
      </c>
      <c r="Q46" s="247">
        <f t="shared" si="3"/>
        <v>-1474.628881071144</v>
      </c>
      <c r="R46" s="247" t="str">
        <f t="shared" si="4"/>
        <v>-2.71740766728697+1.81850994747918i</v>
      </c>
      <c r="S46" s="247">
        <f t="shared" si="20"/>
        <v>10.290298198292193</v>
      </c>
      <c r="T46" s="247">
        <f t="shared" si="21"/>
        <v>146.20925996567703</v>
      </c>
      <c r="U46" s="290" t="str">
        <f t="shared" si="5"/>
        <v>-3.02879287238801+5.04641777041314i</v>
      </c>
      <c r="V46" s="245">
        <f t="shared" si="22"/>
        <v>15.395768625185049</v>
      </c>
      <c r="W46" s="245">
        <f t="shared" si="23"/>
        <v>120.97162178190626</v>
      </c>
      <c r="X46" s="289" t="str">
        <f t="shared" si="6"/>
        <v>0.0531690096748088+0.0261495518022054i</v>
      </c>
      <c r="Y46" s="289">
        <f t="shared" si="24"/>
        <v>-24.546010047996187</v>
      </c>
      <c r="Z46" s="289">
        <f t="shared" si="25"/>
        <v>26.188855661257321</v>
      </c>
      <c r="AA46" s="288" t="str">
        <f t="shared" si="7"/>
        <v>0.0397868948262093+0.019658978850225i</v>
      </c>
      <c r="AB46" s="288">
        <f t="shared" si="26"/>
        <v>-27.056500900926864</v>
      </c>
      <c r="AC46" s="288">
        <f t="shared" si="27"/>
        <v>26.294294666211758</v>
      </c>
    </row>
    <row r="47" spans="1:29">
      <c r="A47" s="297">
        <v>-1.8</v>
      </c>
      <c r="B47" s="296">
        <f t="shared" si="8"/>
        <v>158.48931924611125</v>
      </c>
      <c r="C47" s="295">
        <f t="shared" si="9"/>
        <v>995.81776203206107</v>
      </c>
      <c r="D47" s="294" t="str">
        <f t="shared" si="10"/>
        <v>995.817762032061i</v>
      </c>
      <c r="E47" s="293">
        <f t="shared" si="0"/>
        <v>1.9892915724263225</v>
      </c>
      <c r="F47" s="247" t="str">
        <f t="shared" si="11"/>
        <v>1.47183894727893-0.873581522565937i</v>
      </c>
      <c r="G47" s="247">
        <f t="shared" si="12"/>
        <v>4.6678676636027774</v>
      </c>
      <c r="H47" s="247">
        <f t="shared" si="13"/>
        <v>-30.690429499477823</v>
      </c>
      <c r="I47" s="292">
        <f t="shared" si="14"/>
        <v>0.42284324441101795</v>
      </c>
      <c r="J47" s="292" t="str">
        <f t="shared" si="15"/>
        <v>0.312969977266622-0.185492267469649i</v>
      </c>
      <c r="K47" s="292">
        <f t="shared" si="16"/>
        <v>-8.7825115587182268</v>
      </c>
      <c r="L47" s="292">
        <f t="shared" si="17"/>
        <v>-30.65453976765685</v>
      </c>
      <c r="M47" s="291">
        <f t="shared" si="1"/>
        <v>0.31670461649217069</v>
      </c>
      <c r="N47" s="291" t="str">
        <f t="shared" si="2"/>
        <v>0.234732465456736-0.138388315837853i</v>
      </c>
      <c r="O47" s="291">
        <f t="shared" si="18"/>
        <v>-11.292997032748957</v>
      </c>
      <c r="P47" s="291">
        <f t="shared" si="19"/>
        <v>-30.521799949986544</v>
      </c>
      <c r="Q47" s="247">
        <f t="shared" si="3"/>
        <v>-1474.628881071144</v>
      </c>
      <c r="R47" s="247" t="str">
        <f t="shared" si="4"/>
        <v>-2.7180988247083+1.42326106787333i</v>
      </c>
      <c r="S47" s="247">
        <f t="shared" si="20"/>
        <v>9.7376188962578798</v>
      </c>
      <c r="T47" s="247">
        <f t="shared" si="21"/>
        <v>152.36237816027662</v>
      </c>
      <c r="U47" s="290" t="str">
        <f t="shared" si="5"/>
        <v>-2.75726914207716+4.46929198161513i</v>
      </c>
      <c r="V47" s="245">
        <f t="shared" si="22"/>
        <v>14.405486559860659</v>
      </c>
      <c r="W47" s="245">
        <f t="shared" si="23"/>
        <v>121.67194866079882</v>
      </c>
      <c r="X47" s="289" t="str">
        <f t="shared" si="6"/>
        <v>0.0588100604987987+0.0205859791862481i</v>
      </c>
      <c r="Y47" s="289">
        <f t="shared" si="24"/>
        <v>-24.10899077933226</v>
      </c>
      <c r="Z47" s="289">
        <f t="shared" si="25"/>
        <v>19.292179573239743</v>
      </c>
      <c r="AA47" s="288" t="str">
        <f t="shared" si="7"/>
        <v>0.0440122781300991+0.0155206890154734i</v>
      </c>
      <c r="AB47" s="288">
        <f t="shared" si="26"/>
        <v>-26.61947625336299</v>
      </c>
      <c r="AC47" s="288">
        <f t="shared" si="27"/>
        <v>19.424919390910123</v>
      </c>
    </row>
    <row r="48" spans="1:29">
      <c r="A48" s="297">
        <v>-1.7</v>
      </c>
      <c r="B48" s="296">
        <f t="shared" si="8"/>
        <v>199.52623149688793</v>
      </c>
      <c r="C48" s="295">
        <f t="shared" si="9"/>
        <v>1253.6602861381591</v>
      </c>
      <c r="D48" s="294" t="str">
        <f t="shared" si="10"/>
        <v>1253.66028613816i</v>
      </c>
      <c r="E48" s="293">
        <f t="shared" si="0"/>
        <v>1.9892915724263225</v>
      </c>
      <c r="F48" s="247" t="str">
        <f t="shared" si="11"/>
        <v>1.27734034787798-0.954735451113855i</v>
      </c>
      <c r="G48" s="247">
        <f t="shared" si="12"/>
        <v>4.0536653671280956</v>
      </c>
      <c r="H48" s="247">
        <f t="shared" si="13"/>
        <v>-36.775914054553752</v>
      </c>
      <c r="I48" s="292">
        <f t="shared" si="14"/>
        <v>0.42284324441101795</v>
      </c>
      <c r="J48" s="292" t="str">
        <f t="shared" si="15"/>
        <v>0.271671130686772-0.202724183709799i</v>
      </c>
      <c r="K48" s="292">
        <f t="shared" si="16"/>
        <v>-9.3967128585124744</v>
      </c>
      <c r="L48" s="292">
        <f t="shared" si="17"/>
        <v>-36.730731562598322</v>
      </c>
      <c r="M48" s="291">
        <f t="shared" si="1"/>
        <v>0.31670461649217069</v>
      </c>
      <c r="N48" s="291" t="str">
        <f t="shared" si="2"/>
        <v>0.203921010087328-0.151244318875838i</v>
      </c>
      <c r="O48" s="291">
        <f t="shared" si="18"/>
        <v>-11.907189807563554</v>
      </c>
      <c r="P48" s="291">
        <f t="shared" si="19"/>
        <v>-36.563622082980153</v>
      </c>
      <c r="Q48" s="247">
        <f t="shared" si="3"/>
        <v>-1474.628881071144</v>
      </c>
      <c r="R48" s="247" t="str">
        <f t="shared" si="4"/>
        <v>-2.71919375812387+1.10382452286556i</v>
      </c>
      <c r="S48" s="247">
        <f t="shared" si="20"/>
        <v>9.3512637431121153</v>
      </c>
      <c r="T48" s="247">
        <f t="shared" si="21"/>
        <v>157.90588917238119</v>
      </c>
      <c r="U48" s="290" t="str">
        <f t="shared" si="5"/>
        <v>-2.41947549716099+4.00607027936171i</v>
      </c>
      <c r="V48" s="245">
        <f t="shared" si="22"/>
        <v>13.404929110240207</v>
      </c>
      <c r="W48" s="245">
        <f t="shared" si="23"/>
        <v>121.12997511782747</v>
      </c>
      <c r="X48" s="289" t="str">
        <f t="shared" si="6"/>
        <v>0.0627617699153488+0.0142430842006776i</v>
      </c>
      <c r="Y48" s="289">
        <f t="shared" si="24"/>
        <v>-23.827998443724283</v>
      </c>
      <c r="Z48" s="289">
        <f t="shared" si="25"/>
        <v>12.786074841256552</v>
      </c>
      <c r="AA48" s="288" t="str">
        <f t="shared" si="7"/>
        <v>0.0469766383718403+0.0108049892331704i</v>
      </c>
      <c r="AB48" s="288">
        <f t="shared" si="26"/>
        <v>-26.338475392775365</v>
      </c>
      <c r="AC48" s="288">
        <f t="shared" si="27"/>
        <v>12.953184320874735</v>
      </c>
    </row>
    <row r="49" spans="1:29">
      <c r="A49" s="297">
        <v>-1.6</v>
      </c>
      <c r="B49" s="296">
        <f t="shared" si="8"/>
        <v>251.1886431509578</v>
      </c>
      <c r="C49" s="295">
        <f t="shared" si="9"/>
        <v>1578.2647919764743</v>
      </c>
      <c r="D49" s="294" t="str">
        <f t="shared" si="10"/>
        <v>1578.26479197647i</v>
      </c>
      <c r="E49" s="293">
        <f t="shared" si="0"/>
        <v>1.9892915724263225</v>
      </c>
      <c r="F49" s="247" t="str">
        <f t="shared" si="11"/>
        <v>1.05599823565714-0.994147703868211i</v>
      </c>
      <c r="G49" s="247">
        <f t="shared" si="12"/>
        <v>3.2293465641218684</v>
      </c>
      <c r="H49" s="247">
        <f t="shared" si="13"/>
        <v>-43.271976732131549</v>
      </c>
      <c r="I49" s="292">
        <f t="shared" si="14"/>
        <v>0.42284324441101795</v>
      </c>
      <c r="J49" s="292" t="str">
        <f t="shared" si="15"/>
        <v>0.224672468661617-0.211092910666427i</v>
      </c>
      <c r="K49" s="292">
        <f t="shared" si="16"/>
        <v>-10.221030081887143</v>
      </c>
      <c r="L49" s="292">
        <f t="shared" si="17"/>
        <v>-43.215095351737169</v>
      </c>
      <c r="M49" s="291">
        <f t="shared" si="1"/>
        <v>0.31670461649217069</v>
      </c>
      <c r="N49" s="291" t="str">
        <f t="shared" si="2"/>
        <v>0.168857145433774-0.157487828049925i</v>
      </c>
      <c r="O49" s="291">
        <f t="shared" si="18"/>
        <v>-12.731493519761543</v>
      </c>
      <c r="P49" s="291">
        <f t="shared" si="19"/>
        <v>-43.00471708106474</v>
      </c>
      <c r="Q49" s="247">
        <f t="shared" si="3"/>
        <v>-1474.628881071144</v>
      </c>
      <c r="R49" s="247" t="str">
        <f t="shared" si="4"/>
        <v>-2.72092791267242+0.843207528326164i</v>
      </c>
      <c r="S49" s="247">
        <f t="shared" si="20"/>
        <v>9.0925896232751118</v>
      </c>
      <c r="T49" s="247">
        <f t="shared" si="21"/>
        <v>162.78194550677884</v>
      </c>
      <c r="U49" s="290" t="str">
        <f t="shared" si="5"/>
        <v>-2.03502224696249+3.59542989897946i</v>
      </c>
      <c r="V49" s="245">
        <f t="shared" si="22"/>
        <v>12.321936187396981</v>
      </c>
      <c r="W49" s="245">
        <f t="shared" si="23"/>
        <v>119.50996877464722</v>
      </c>
      <c r="X49" s="289" t="str">
        <f t="shared" si="6"/>
        <v>0.065083779491052+0.00754895819205855i</v>
      </c>
      <c r="Y49" s="289">
        <f t="shared" si="24"/>
        <v>-23.67250733062011</v>
      </c>
      <c r="Z49" s="289">
        <f t="shared" si="25"/>
        <v>6.6160775239701017</v>
      </c>
      <c r="AA49" s="288" t="str">
        <f t="shared" si="7"/>
        <v>0.0487261015165073+0.00583305582716952i</v>
      </c>
      <c r="AB49" s="288">
        <f t="shared" si="26"/>
        <v>-26.18297076849451</v>
      </c>
      <c r="AC49" s="288">
        <f t="shared" si="27"/>
        <v>6.8264557946425253</v>
      </c>
    </row>
    <row r="50" spans="1:29">
      <c r="A50" s="297">
        <v>-1.5</v>
      </c>
      <c r="B50" s="296">
        <f t="shared" si="8"/>
        <v>316.22776601683785</v>
      </c>
      <c r="C50" s="295">
        <f t="shared" si="9"/>
        <v>1986.9176531592195</v>
      </c>
      <c r="D50" s="294" t="str">
        <f t="shared" si="10"/>
        <v>1986.91765315922i</v>
      </c>
      <c r="E50" s="293">
        <f t="shared" si="0"/>
        <v>1.9892915724263225</v>
      </c>
      <c r="F50" s="247" t="str">
        <f t="shared" si="11"/>
        <v>0.828245719958899-0.982385686909897i</v>
      </c>
      <c r="G50" s="247">
        <f t="shared" si="12"/>
        <v>2.1776617298144583</v>
      </c>
      <c r="H50" s="247">
        <f t="shared" si="13"/>
        <v>-49.865886615109737</v>
      </c>
      <c r="I50" s="292">
        <f t="shared" si="14"/>
        <v>0.42284324441101795</v>
      </c>
      <c r="J50" s="292" t="str">
        <f t="shared" si="15"/>
        <v>0.176312654025432-0.208595586038727i</v>
      </c>
      <c r="K50" s="292">
        <f t="shared" si="16"/>
        <v>-11.272712412648405</v>
      </c>
      <c r="L50" s="292">
        <f t="shared" si="17"/>
        <v>-49.7942772136334</v>
      </c>
      <c r="M50" s="291">
        <f t="shared" si="1"/>
        <v>0.31670461649217069</v>
      </c>
      <c r="N50" s="291" t="str">
        <f t="shared" si="2"/>
        <v>0.132777778527244-0.15562458226483i</v>
      </c>
      <c r="O50" s="291">
        <f t="shared" si="18"/>
        <v>-13.783154436764775</v>
      </c>
      <c r="P50" s="291">
        <f t="shared" si="19"/>
        <v>-49.529426861663858</v>
      </c>
      <c r="Q50" s="247">
        <f t="shared" si="3"/>
        <v>-1474.628881071144</v>
      </c>
      <c r="R50" s="247" t="str">
        <f t="shared" si="4"/>
        <v>-2.72367335681385+0.62756788393658i</v>
      </c>
      <c r="S50" s="247">
        <f t="shared" si="20"/>
        <v>8.9277546580641758</v>
      </c>
      <c r="T50" s="247">
        <f t="shared" si="21"/>
        <v>167.02480050623689</v>
      </c>
      <c r="U50" s="290" t="str">
        <f t="shared" si="5"/>
        <v>-1.63935709360353+3.19547813540589i</v>
      </c>
      <c r="V50" s="245">
        <f t="shared" si="22"/>
        <v>11.105416387878627</v>
      </c>
      <c r="W50" s="245">
        <f t="shared" si="23"/>
        <v>117.15891389112718</v>
      </c>
      <c r="X50" s="289" t="str">
        <f t="shared" si="6"/>
        <v>0.0658960131006414+0.000747789315654147i</v>
      </c>
      <c r="Y50" s="289">
        <f t="shared" si="24"/>
        <v>-23.622257975783128</v>
      </c>
      <c r="Z50" s="289">
        <f t="shared" si="25"/>
        <v>0.65016577957284094</v>
      </c>
      <c r="AA50" s="288" t="str">
        <f t="shared" si="7"/>
        <v>0.0493525521298339+0.000788229450867166i</v>
      </c>
      <c r="AB50" s="288">
        <f t="shared" si="26"/>
        <v>-26.132699999899494</v>
      </c>
      <c r="AC50" s="288">
        <f t="shared" si="27"/>
        <v>0.91501613154238004</v>
      </c>
    </row>
    <row r="51" spans="1:29">
      <c r="A51" s="297">
        <v>-1.4</v>
      </c>
      <c r="B51" s="296">
        <f t="shared" si="8"/>
        <v>398.10717055349727</v>
      </c>
      <c r="C51" s="295">
        <f t="shared" si="9"/>
        <v>2501.3811247045714</v>
      </c>
      <c r="D51" s="294" t="str">
        <f t="shared" si="10"/>
        <v>2501.38112470457i</v>
      </c>
      <c r="E51" s="293">
        <f t="shared" si="0"/>
        <v>1.9892915724263225</v>
      </c>
      <c r="F51" s="247" t="str">
        <f t="shared" si="11"/>
        <v>0.616940485806703-0.922354215310146i</v>
      </c>
      <c r="G51" s="247">
        <f t="shared" si="12"/>
        <v>0.90382523975126017</v>
      </c>
      <c r="H51" s="247">
        <f t="shared" si="13"/>
        <v>-56.222390534764962</v>
      </c>
      <c r="I51" s="292">
        <f t="shared" si="14"/>
        <v>0.42284324441101795</v>
      </c>
      <c r="J51" s="292" t="str">
        <f t="shared" si="15"/>
        <v>0.131445171712934-0.19584901218328i</v>
      </c>
      <c r="K51" s="292">
        <f t="shared" si="16"/>
        <v>-12.546544934861357</v>
      </c>
      <c r="L51" s="292">
        <f t="shared" si="17"/>
        <v>-56.132239666977796</v>
      </c>
      <c r="M51" s="291">
        <f t="shared" si="1"/>
        <v>0.31670461649217069</v>
      </c>
      <c r="N51" s="291" t="str">
        <f t="shared" si="2"/>
        <v>0.0993039051693983-0.146114748901886i</v>
      </c>
      <c r="O51" s="291">
        <f t="shared" si="18"/>
        <v>-15.056953020493458</v>
      </c>
      <c r="P51" s="291">
        <f t="shared" si="19"/>
        <v>-55.798813225756831</v>
      </c>
      <c r="Q51" s="247">
        <f t="shared" si="3"/>
        <v>-1474.628881071144</v>
      </c>
      <c r="R51" s="247" t="str">
        <f t="shared" si="4"/>
        <v>-2.72801705697849+0.445494835164111i</v>
      </c>
      <c r="S51" s="247">
        <f t="shared" si="20"/>
        <v>8.8312420781155883</v>
      </c>
      <c r="T51" s="247">
        <f t="shared" si="21"/>
        <v>170.72526462441843</v>
      </c>
      <c r="U51" s="290" t="str">
        <f t="shared" si="5"/>
        <v>-1.27212012930877+2.79104183197261i</v>
      </c>
      <c r="V51" s="245">
        <f t="shared" si="22"/>
        <v>9.7350673178668465</v>
      </c>
      <c r="W51" s="245">
        <f t="shared" si="23"/>
        <v>114.50287408965357</v>
      </c>
      <c r="X51" s="289" t="str">
        <f t="shared" si="6"/>
        <v>0.0652604235048543-0.00603156498294498i</v>
      </c>
      <c r="Y51" s="289">
        <f t="shared" si="24"/>
        <v>-23.670062298445352</v>
      </c>
      <c r="Z51" s="289">
        <f t="shared" si="25"/>
        <v>-5.2804474644369499</v>
      </c>
      <c r="AA51" s="288" t="str">
        <f t="shared" si="7"/>
        <v>0.0489052690938406-0.00423309354687411i</v>
      </c>
      <c r="AB51" s="288">
        <f t="shared" si="26"/>
        <v>-26.180470384077456</v>
      </c>
      <c r="AC51" s="288">
        <f t="shared" si="27"/>
        <v>-4.9470210232159797</v>
      </c>
    </row>
    <row r="52" spans="1:29">
      <c r="A52" s="297">
        <v>-1.3</v>
      </c>
      <c r="B52" s="296">
        <f t="shared" si="8"/>
        <v>501.18723362727206</v>
      </c>
      <c r="C52" s="295">
        <f t="shared" si="9"/>
        <v>3149.0522624728583</v>
      </c>
      <c r="D52" s="294" t="str">
        <f t="shared" si="10"/>
        <v>3149.05226247286i</v>
      </c>
      <c r="E52" s="293">
        <f t="shared" si="0"/>
        <v>1.9892915724263225</v>
      </c>
      <c r="F52" s="247" t="str">
        <f t="shared" si="11"/>
        <v>0.43890762818889-0.827697289759815i</v>
      </c>
      <c r="G52" s="247">
        <f t="shared" si="12"/>
        <v>-0.56642664878915483</v>
      </c>
      <c r="H52" s="247">
        <f t="shared" si="13"/>
        <v>-62.064086495524634</v>
      </c>
      <c r="I52" s="292">
        <f t="shared" si="14"/>
        <v>0.42284324441101795</v>
      </c>
      <c r="J52" s="292" t="str">
        <f t="shared" si="15"/>
        <v>0.0936425770621649-0.175750297927458i</v>
      </c>
      <c r="K52" s="292">
        <f t="shared" si="16"/>
        <v>-14.016790534790307</v>
      </c>
      <c r="L52" s="292">
        <f t="shared" si="17"/>
        <v>-61.950593331951644</v>
      </c>
      <c r="M52" s="291">
        <f t="shared" si="1"/>
        <v>0.31670461649217069</v>
      </c>
      <c r="N52" s="291" t="str">
        <f t="shared" si="2"/>
        <v>0.0711008698158581-0.131119741682896i</v>
      </c>
      <c r="O52" s="291">
        <f t="shared" si="18"/>
        <v>-16.527144831637834</v>
      </c>
      <c r="P52" s="291">
        <f t="shared" si="19"/>
        <v>-61.53083510464775</v>
      </c>
      <c r="Q52" s="247">
        <f t="shared" si="3"/>
        <v>-1474.628881071144</v>
      </c>
      <c r="R52" s="247" t="str">
        <f t="shared" si="4"/>
        <v>-2.73488248547439+0.287437058741744i</v>
      </c>
      <c r="S52" s="247">
        <f t="shared" si="20"/>
        <v>8.7864828959340997</v>
      </c>
      <c r="T52" s="247">
        <f t="shared" si="21"/>
        <v>174.00022116534029</v>
      </c>
      <c r="U52" s="290" t="str">
        <f t="shared" si="5"/>
        <v>-0.962449910577827+2.38981313874467i</v>
      </c>
      <c r="V52" s="245">
        <f t="shared" si="22"/>
        <v>8.2200562471449512</v>
      </c>
      <c r="W52" s="245">
        <f t="shared" si="23"/>
        <v>111.93613466981566</v>
      </c>
      <c r="X52" s="289" t="str">
        <f t="shared" si="6"/>
        <v>0.0631408638978615-0.0126655114399027i</v>
      </c>
      <c r="Y52" s="289">
        <f t="shared" si="24"/>
        <v>-23.822467088830223</v>
      </c>
      <c r="Z52" s="289">
        <f t="shared" si="25"/>
        <v>-11.342507747653604</v>
      </c>
      <c r="AA52" s="288" t="str">
        <f t="shared" si="7"/>
        <v>0.0473607876759203-0.0091397538031449i</v>
      </c>
      <c r="AB52" s="288">
        <f t="shared" si="26"/>
        <v>-26.332821385677747</v>
      </c>
      <c r="AC52" s="288">
        <f t="shared" si="27"/>
        <v>-10.922749520349697</v>
      </c>
    </row>
    <row r="53" spans="1:29">
      <c r="A53" s="297">
        <v>-1.2</v>
      </c>
      <c r="B53" s="296">
        <f t="shared" si="8"/>
        <v>630.95734448019311</v>
      </c>
      <c r="C53" s="295">
        <f t="shared" si="9"/>
        <v>3964.421916294998</v>
      </c>
      <c r="D53" s="294" t="str">
        <f t="shared" si="10"/>
        <v>3964.421916295i</v>
      </c>
      <c r="E53" s="293">
        <f t="shared" si="0"/>
        <v>1.9892915724263225</v>
      </c>
      <c r="F53" s="247" t="str">
        <f t="shared" si="11"/>
        <v>0.30069044079195-0.716075761775213i</v>
      </c>
      <c r="G53" s="247">
        <f t="shared" si="12"/>
        <v>-2.1955361586229976</v>
      </c>
      <c r="H53" s="247">
        <f t="shared" si="13"/>
        <v>-67.221769138285609</v>
      </c>
      <c r="I53" s="292">
        <f t="shared" si="14"/>
        <v>0.42284324441101795</v>
      </c>
      <c r="J53" s="292" t="str">
        <f t="shared" si="15"/>
        <v>0.0642942398292831-0.152049472661045i</v>
      </c>
      <c r="K53" s="292">
        <f t="shared" si="16"/>
        <v>-15.645890077865275</v>
      </c>
      <c r="L53" s="292">
        <f t="shared" si="17"/>
        <v>-67.078889819898336</v>
      </c>
      <c r="M53" s="291">
        <f t="shared" si="1"/>
        <v>0.31670461649217069</v>
      </c>
      <c r="N53" s="291" t="str">
        <f t="shared" si="2"/>
        <v>0.0492052277418755-0.113437303495131i</v>
      </c>
      <c r="O53" s="291">
        <f t="shared" si="18"/>
        <v>-18.156159125455474</v>
      </c>
      <c r="P53" s="291">
        <f t="shared" si="19"/>
        <v>-66.550447102016804</v>
      </c>
      <c r="Q53" s="247">
        <f t="shared" si="3"/>
        <v>-1474.628881071144</v>
      </c>
      <c r="R53" s="247" t="str">
        <f t="shared" si="4"/>
        <v>-2.74571627363361+0.145264259512714i</v>
      </c>
      <c r="S53" s="247">
        <f t="shared" si="20"/>
        <v>8.7852521701523401</v>
      </c>
      <c r="T53" s="247">
        <f t="shared" si="21"/>
        <v>176.97154559132161</v>
      </c>
      <c r="U53" s="290" t="str">
        <f t="shared" si="5"/>
        <v>-0.721590421319242+2.00982044648498i</v>
      </c>
      <c r="V53" s="245">
        <f t="shared" si="22"/>
        <v>6.5897160115293394</v>
      </c>
      <c r="W53" s="245">
        <f t="shared" si="23"/>
        <v>109.74977645303602</v>
      </c>
      <c r="X53" s="289" t="str">
        <f t="shared" si="6"/>
        <v>0.0594410279689757-0.0189264989427297i</v>
      </c>
      <c r="Y53" s="289">
        <f t="shared" si="24"/>
        <v>-24.098887497194539</v>
      </c>
      <c r="Z53" s="289">
        <f t="shared" si="25"/>
        <v>-17.661891432961408</v>
      </c>
      <c r="AA53" s="288" t="str">
        <f t="shared" si="7"/>
        <v>0.0446506664882465-0.0137648773740925i</v>
      </c>
      <c r="AB53" s="288">
        <f t="shared" si="26"/>
        <v>-26.609156544784739</v>
      </c>
      <c r="AC53" s="288">
        <f t="shared" si="27"/>
        <v>-17.133448715079862</v>
      </c>
    </row>
    <row r="54" spans="1:29">
      <c r="A54" s="297">
        <v>-1.1000000000000001</v>
      </c>
      <c r="B54" s="296">
        <f t="shared" si="8"/>
        <v>794.32823472428095</v>
      </c>
      <c r="C54" s="295">
        <f t="shared" si="9"/>
        <v>4990.9114934974996</v>
      </c>
      <c r="D54" s="294" t="str">
        <f t="shared" si="10"/>
        <v>4990.9114934975i</v>
      </c>
      <c r="E54" s="293">
        <f t="shared" si="0"/>
        <v>1.9892915724263225</v>
      </c>
      <c r="F54" s="247" t="str">
        <f t="shared" si="11"/>
        <v>0.200045249350903-0.602700343776472i</v>
      </c>
      <c r="G54" s="247">
        <f t="shared" si="12"/>
        <v>-3.9440860124700414</v>
      </c>
      <c r="H54" s="247">
        <f t="shared" si="13"/>
        <v>-71.638223352161688</v>
      </c>
      <c r="I54" s="292">
        <f t="shared" si="14"/>
        <v>0.42284324441101795</v>
      </c>
      <c r="J54" s="292" t="str">
        <f t="shared" si="15"/>
        <v>0.042923749512359-0.127976319215226i</v>
      </c>
      <c r="K54" s="292">
        <f t="shared" si="16"/>
        <v>-17.394424135510953</v>
      </c>
      <c r="L54" s="292">
        <f t="shared" si="17"/>
        <v>-71.458349165504316</v>
      </c>
      <c r="M54" s="291">
        <f t="shared" si="1"/>
        <v>0.31670461649217069</v>
      </c>
      <c r="N54" s="291" t="str">
        <f t="shared" si="2"/>
        <v>0.0332615489222222-0.0954770396571885i</v>
      </c>
      <c r="O54" s="291">
        <f t="shared" si="18"/>
        <v>-19.904558072689042</v>
      </c>
      <c r="P54" s="291">
        <f t="shared" si="19"/>
        <v>-70.79308235438549</v>
      </c>
      <c r="Q54" s="247">
        <f t="shared" si="3"/>
        <v>-1474.628881071144</v>
      </c>
      <c r="R54" s="247" t="str">
        <f t="shared" si="4"/>
        <v>-2.76276903123181+0.0119715688108065i</v>
      </c>
      <c r="S54" s="247">
        <f t="shared" si="20"/>
        <v>8.826973128517162</v>
      </c>
      <c r="T54" s="247">
        <f t="shared" si="21"/>
        <v>179.75172876695109</v>
      </c>
      <c r="U54" s="290" t="str">
        <f t="shared" si="5"/>
        <v>-0.545463551113903+1.66751670036628i</v>
      </c>
      <c r="V54" s="245">
        <f t="shared" si="22"/>
        <v>4.8828871160471135</v>
      </c>
      <c r="W54" s="245">
        <f t="shared" si="23"/>
        <v>108.11350541478942</v>
      </c>
      <c r="X54" s="289" t="str">
        <f t="shared" si="6"/>
        <v>0.0541180067439427-0.024415741899555i</v>
      </c>
      <c r="Y54" s="289">
        <f t="shared" si="24"/>
        <v>-24.528547878453288</v>
      </c>
      <c r="Z54" s="289">
        <f t="shared" si="25"/>
        <v>-24.282870676739911</v>
      </c>
      <c r="AA54" s="288" t="str">
        <f t="shared" si="7"/>
        <v>0.0407450641289889-0.0178159910304964i</v>
      </c>
      <c r="AB54" s="288">
        <f t="shared" si="26"/>
        <v>-27.038681815631392</v>
      </c>
      <c r="AC54" s="288">
        <f t="shared" si="27"/>
        <v>-23.617603865621067</v>
      </c>
    </row>
    <row r="55" spans="1:29" s="298" customFormat="1">
      <c r="A55" s="301">
        <v>-1</v>
      </c>
      <c r="B55" s="300">
        <f t="shared" si="8"/>
        <v>1000</v>
      </c>
      <c r="C55" s="299">
        <f t="shared" si="9"/>
        <v>6283.1853071795858</v>
      </c>
      <c r="D55" s="294" t="str">
        <f t="shared" si="10"/>
        <v>6283.18530717959i</v>
      </c>
      <c r="E55" s="293">
        <f t="shared" si="0"/>
        <v>1.9892915724263225</v>
      </c>
      <c r="F55" s="247" t="str">
        <f t="shared" si="11"/>
        <v>0.130128084902479-0.497448297015544i</v>
      </c>
      <c r="G55" s="247">
        <f t="shared" si="12"/>
        <v>-5.7775805233080968</v>
      </c>
      <c r="H55" s="247">
        <f t="shared" si="13"/>
        <v>-75.340421986559576</v>
      </c>
      <c r="I55" s="292">
        <f t="shared" si="14"/>
        <v>0.42284324441101795</v>
      </c>
      <c r="J55" s="292" t="str">
        <f t="shared" si="15"/>
        <v>0.0280778923064282-0.105628146919928i</v>
      </c>
      <c r="K55" s="292">
        <f t="shared" si="16"/>
        <v>-19.22789361117453</v>
      </c>
      <c r="L55" s="292">
        <f t="shared" si="17"/>
        <v>-75.113974237176194</v>
      </c>
      <c r="M55" s="291">
        <f t="shared" si="1"/>
        <v>0.31670461649217069</v>
      </c>
      <c r="N55" s="291" t="str">
        <f t="shared" si="2"/>
        <v>0.0221856492729191-0.0788036588279927i</v>
      </c>
      <c r="O55" s="291">
        <f t="shared" si="18"/>
        <v>-21.737813414176166</v>
      </c>
      <c r="P55" s="291">
        <f t="shared" si="19"/>
        <v>-74.276459238378791</v>
      </c>
      <c r="Q55" s="247">
        <f t="shared" si="3"/>
        <v>-1474.628881071144</v>
      </c>
      <c r="R55" s="247" t="str">
        <f t="shared" si="4"/>
        <v>-2.7895037842448-0.118428016837543i</v>
      </c>
      <c r="S55" s="247">
        <f t="shared" si="20"/>
        <v>8.9183598449062096</v>
      </c>
      <c r="T55" s="247">
        <f t="shared" si="21"/>
        <v>-177.56897507623933</v>
      </c>
      <c r="U55" s="290" t="str">
        <f t="shared" si="5"/>
        <v>-0.421904600566758+1.37222309596112i</v>
      </c>
      <c r="V55" s="245">
        <f t="shared" si="22"/>
        <v>3.1407793215980941</v>
      </c>
      <c r="W55" s="245">
        <f t="shared" si="23"/>
        <v>107.09060293720114</v>
      </c>
      <c r="X55" s="289" t="str">
        <f t="shared" si="6"/>
        <v>0.0473440495820601-0.028596537778195i</v>
      </c>
      <c r="Y55" s="289">
        <f t="shared" si="24"/>
        <v>-25.14389147653214</v>
      </c>
      <c r="Z55" s="289">
        <f t="shared" si="25"/>
        <v>-31.132625107585838</v>
      </c>
      <c r="AA55" s="288" t="str">
        <f t="shared" si="7"/>
        <v>0.0357718086553778-0.0208992620144393i</v>
      </c>
      <c r="AB55" s="288">
        <f t="shared" si="26"/>
        <v>-27.653811279533773</v>
      </c>
      <c r="AC55" s="288">
        <f t="shared" si="27"/>
        <v>-30.295110108788482</v>
      </c>
    </row>
    <row r="56" spans="1:29">
      <c r="A56" s="297">
        <v>-0.9</v>
      </c>
      <c r="B56" s="296">
        <f t="shared" si="8"/>
        <v>1258.9254117941666</v>
      </c>
      <c r="C56" s="295">
        <f t="shared" si="9"/>
        <v>7910.0616502201183</v>
      </c>
      <c r="D56" s="294" t="str">
        <f t="shared" si="10"/>
        <v>7910.06165022012i</v>
      </c>
      <c r="E56" s="293">
        <f t="shared" si="0"/>
        <v>1.9892915724263225</v>
      </c>
      <c r="F56" s="247" t="str">
        <f t="shared" si="11"/>
        <v>0.083130676563172-0.405124429523703i</v>
      </c>
      <c r="G56" s="247">
        <f t="shared" si="12"/>
        <v>-7.6691116675787141</v>
      </c>
      <c r="H56" s="247">
        <f t="shared" si="13"/>
        <v>-78.403993422653485</v>
      </c>
      <c r="I56" s="292">
        <f t="shared" si="14"/>
        <v>0.42284324441101795</v>
      </c>
      <c r="J56" s="292" t="str">
        <f t="shared" si="15"/>
        <v>0.0180986993473208-0.0860252117538459i</v>
      </c>
      <c r="K56" s="292">
        <f t="shared" si="16"/>
        <v>-21.119385077663317</v>
      </c>
      <c r="L56" s="292">
        <f t="shared" si="17"/>
        <v>-78.118913464692213</v>
      </c>
      <c r="M56" s="291">
        <f t="shared" si="1"/>
        <v>0.31670461649217069</v>
      </c>
      <c r="N56" s="291" t="str">
        <f t="shared" si="2"/>
        <v>0.0147405861052335-0.0641783192146544i</v>
      </c>
      <c r="O56" s="291">
        <f t="shared" si="18"/>
        <v>-23.628965504373319</v>
      </c>
      <c r="P56" s="291">
        <f t="shared" si="19"/>
        <v>-77.064557111099276</v>
      </c>
      <c r="Q56" s="247">
        <f t="shared" si="3"/>
        <v>-1474.628881071144</v>
      </c>
      <c r="R56" s="247" t="str">
        <f t="shared" si="4"/>
        <v>-2.8311553824763-0.250719102848493i</v>
      </c>
      <c r="S56" s="247">
        <f t="shared" si="20"/>
        <v>9.0732002399995189</v>
      </c>
      <c r="T56" s="247">
        <f t="shared" si="21"/>
        <v>-174.93924990247888</v>
      </c>
      <c r="U56" s="290" t="str">
        <f t="shared" si="5"/>
        <v>-0.336928295912911+1.12612776057157i</v>
      </c>
      <c r="V56" s="245">
        <f t="shared" si="22"/>
        <v>1.4040885724208381</v>
      </c>
      <c r="W56" s="245">
        <f t="shared" si="23"/>
        <v>106.65675667486758</v>
      </c>
      <c r="X56" s="289" t="str">
        <f t="shared" si="6"/>
        <v>0.03962376622686-0.0309693412533455i</v>
      </c>
      <c r="Y56" s="289">
        <f t="shared" si="24"/>
        <v>-25.970266235506017</v>
      </c>
      <c r="Z56" s="289">
        <f t="shared" si="25"/>
        <v>-38.010649629848629</v>
      </c>
      <c r="AA56" s="288" t="str">
        <f t="shared" si="7"/>
        <v>0.0301027194563709-0.0226480442209966i</v>
      </c>
      <c r="AB56" s="288">
        <f t="shared" si="26"/>
        <v>-28.479846662216019</v>
      </c>
      <c r="AC56" s="288">
        <f t="shared" si="27"/>
        <v>-36.956293276255622</v>
      </c>
    </row>
    <row r="57" spans="1:29">
      <c r="A57" s="297">
        <v>-0.8</v>
      </c>
      <c r="B57" s="296">
        <f t="shared" si="8"/>
        <v>1584.8931924611131</v>
      </c>
      <c r="C57" s="295">
        <f t="shared" si="9"/>
        <v>9958.1776203206136</v>
      </c>
      <c r="D57" s="294" t="str">
        <f t="shared" si="10"/>
        <v>9958.17762032061i</v>
      </c>
      <c r="E57" s="293">
        <f t="shared" si="0"/>
        <v>1.9892915724263225</v>
      </c>
      <c r="F57" s="247" t="str">
        <f t="shared" si="11"/>
        <v>0.0522348098429209-0.327015890521262i</v>
      </c>
      <c r="G57" s="247">
        <f t="shared" si="12"/>
        <v>-9.5992059930665263</v>
      </c>
      <c r="H57" s="247">
        <f t="shared" si="13"/>
        <v>-80.924711474231344</v>
      </c>
      <c r="I57" s="292">
        <f t="shared" si="14"/>
        <v>0.42284324441101795</v>
      </c>
      <c r="J57" s="292" t="str">
        <f t="shared" si="15"/>
        <v>0.0115384252009827-0.0694408549876192i</v>
      </c>
      <c r="K57" s="292">
        <f t="shared" si="16"/>
        <v>-23.049416518847355</v>
      </c>
      <c r="L57" s="292">
        <f t="shared" si="17"/>
        <v>-80.565818802985177</v>
      </c>
      <c r="M57" s="291">
        <f t="shared" si="1"/>
        <v>0.31670461649217069</v>
      </c>
      <c r="N57" s="291" t="str">
        <f t="shared" si="2"/>
        <v>0.00984625803167346-0.051804931386321i</v>
      </c>
      <c r="O57" s="291">
        <f t="shared" si="18"/>
        <v>-25.558459079195934</v>
      </c>
      <c r="P57" s="291">
        <f t="shared" si="19"/>
        <v>-79.238487860071189</v>
      </c>
      <c r="Q57" s="247">
        <f t="shared" si="3"/>
        <v>-1474.628881071144</v>
      </c>
      <c r="R57" s="247" t="str">
        <f t="shared" si="4"/>
        <v>-2.89541170356191-0.387813319961766i</v>
      </c>
      <c r="S57" s="247">
        <f t="shared" si="20"/>
        <v>9.3114287285694015</v>
      </c>
      <c r="T57" s="247">
        <f t="shared" si="21"/>
        <v>-172.37117058529336</v>
      </c>
      <c r="U57" s="290" t="str">
        <f t="shared" si="5"/>
        <v>-0.278062397935828+0.926588281643227i</v>
      </c>
      <c r="V57" s="245">
        <f t="shared" si="22"/>
        <v>-0.28777726449712954</v>
      </c>
      <c r="W57" s="245">
        <f t="shared" si="23"/>
        <v>106.7041179404753</v>
      </c>
      <c r="X57" s="289" t="str">
        <f t="shared" si="6"/>
        <v>0.031737405119214-0.0313234685403848i</v>
      </c>
      <c r="Y57" s="289">
        <f t="shared" si="24"/>
        <v>-27.01491317025949</v>
      </c>
      <c r="Z57" s="289">
        <f t="shared" si="25"/>
        <v>-44.623911358097011</v>
      </c>
      <c r="AA57" s="288" t="str">
        <f t="shared" si="7"/>
        <v>0.0243120977166475-0.0229078224875374i</v>
      </c>
      <c r="AB57" s="288">
        <f t="shared" si="26"/>
        <v>-29.523955730608069</v>
      </c>
      <c r="AC57" s="288">
        <f t="shared" si="27"/>
        <v>-43.296580415183122</v>
      </c>
    </row>
    <row r="58" spans="1:29">
      <c r="A58" s="297">
        <v>-0.7</v>
      </c>
      <c r="B58" s="296">
        <f t="shared" si="8"/>
        <v>1995.2623149688795</v>
      </c>
      <c r="C58" s="295">
        <f t="shared" si="9"/>
        <v>12536.602861381592</v>
      </c>
      <c r="D58" s="294" t="str">
        <f t="shared" si="10"/>
        <v>12536.6028613816i</v>
      </c>
      <c r="E58" s="293">
        <f t="shared" si="0"/>
        <v>1.9892915724263225</v>
      </c>
      <c r="F58" s="247" t="str">
        <f t="shared" si="11"/>
        <v>0.0322199835371837-0.262439654033019i</v>
      </c>
      <c r="G58" s="247">
        <f t="shared" si="12"/>
        <v>-11.554439293206313</v>
      </c>
      <c r="H58" s="247">
        <f t="shared" si="13"/>
        <v>-83.000764417577997</v>
      </c>
      <c r="I58" s="292">
        <f t="shared" si="14"/>
        <v>0.42284324441101795</v>
      </c>
      <c r="J58" s="292" t="str">
        <f t="shared" si="15"/>
        <v>0.00728857457110099-0.0557300898909413i</v>
      </c>
      <c r="K58" s="292">
        <f t="shared" si="16"/>
        <v>-25.004550155947193</v>
      </c>
      <c r="L58" s="292">
        <f t="shared" si="17"/>
        <v>-82.548948769804184</v>
      </c>
      <c r="M58" s="291">
        <f t="shared" si="1"/>
        <v>0.31670461649217069</v>
      </c>
      <c r="N58" s="291" t="str">
        <f t="shared" si="2"/>
        <v>0.00667566780668124-0.0415753031134791i</v>
      </c>
      <c r="O58" s="291">
        <f t="shared" si="18"/>
        <v>-27.512740277712709</v>
      </c>
      <c r="P58" s="291">
        <f t="shared" si="19"/>
        <v>-80.877988127486987</v>
      </c>
      <c r="Q58" s="247">
        <f t="shared" si="3"/>
        <v>-1474.628881071144</v>
      </c>
      <c r="R58" s="247" t="str">
        <f t="shared" si="4"/>
        <v>-2.99303400358564-0.529287725331156i</v>
      </c>
      <c r="S58" s="247">
        <f t="shared" si="20"/>
        <v>9.6559667019350464</v>
      </c>
      <c r="T58" s="247">
        <f t="shared" si="21"/>
        <v>-169.97150256663363</v>
      </c>
      <c r="U58" s="290" t="str">
        <f t="shared" si="5"/>
        <v>-0.235341593841593+0.768437166613474i</v>
      </c>
      <c r="V58" s="245">
        <f t="shared" si="22"/>
        <v>-1.8984725912712634</v>
      </c>
      <c r="W58" s="245">
        <f t="shared" si="23"/>
        <v>107.0277330157884</v>
      </c>
      <c r="X58" s="289" t="str">
        <f t="shared" si="6"/>
        <v>0.0244873004826324-0.0298809157516216i</v>
      </c>
      <c r="Y58" s="289">
        <f t="shared" si="24"/>
        <v>-28.260865299284369</v>
      </c>
      <c r="Z58" s="289">
        <f t="shared" si="25"/>
        <v>-50.665507534613319</v>
      </c>
      <c r="AA58" s="288" t="str">
        <f t="shared" si="7"/>
        <v>0.0189905564496312-0.0218419373697307i</v>
      </c>
      <c r="AB58" s="288">
        <f t="shared" si="26"/>
        <v>-30.769055421049877</v>
      </c>
      <c r="AC58" s="288">
        <f t="shared" si="27"/>
        <v>-48.994546892296107</v>
      </c>
    </row>
    <row r="59" spans="1:29">
      <c r="A59" s="297">
        <v>-0.6</v>
      </c>
      <c r="B59" s="296">
        <f t="shared" si="8"/>
        <v>2511.8864315095802</v>
      </c>
      <c r="C59" s="295">
        <f t="shared" si="9"/>
        <v>15782.647919764757</v>
      </c>
      <c r="D59" s="294" t="str">
        <f t="shared" si="10"/>
        <v>15782.6479197648i</v>
      </c>
      <c r="E59" s="293">
        <f t="shared" si="0"/>
        <v>1.9892915724263225</v>
      </c>
      <c r="F59" s="247" t="str">
        <f t="shared" si="11"/>
        <v>0.0193769494620166-0.209828341387539i</v>
      </c>
      <c r="G59" s="247">
        <f t="shared" si="12"/>
        <v>-13.525837839600419</v>
      </c>
      <c r="H59" s="247">
        <f t="shared" si="13"/>
        <v>-84.723889427725098</v>
      </c>
      <c r="I59" s="292">
        <f t="shared" si="14"/>
        <v>0.42284324441101795</v>
      </c>
      <c r="J59" s="292" t="str">
        <f t="shared" si="15"/>
        <v>0.00456154363954136-0.0445601621808434i</v>
      </c>
      <c r="K59" s="292">
        <f t="shared" si="16"/>
        <v>-26.97579075175252</v>
      </c>
      <c r="L59" s="292">
        <f t="shared" si="17"/>
        <v>-84.155094123006108</v>
      </c>
      <c r="M59" s="291">
        <f t="shared" si="1"/>
        <v>0.31670461649217069</v>
      </c>
      <c r="N59" s="291" t="str">
        <f t="shared" si="2"/>
        <v>0.00464122731182179-0.0332411505272345i</v>
      </c>
      <c r="O59" s="291">
        <f t="shared" si="18"/>
        <v>-29.482629905110961</v>
      </c>
      <c r="P59" s="291">
        <f t="shared" si="19"/>
        <v>-82.051579103660814</v>
      </c>
      <c r="Q59" s="247">
        <f t="shared" si="3"/>
        <v>-1474.628881071144</v>
      </c>
      <c r="R59" s="247" t="str">
        <f t="shared" si="4"/>
        <v>-3.13788446620628-0.668773378196153i</v>
      </c>
      <c r="S59" s="247">
        <f t="shared" si="20"/>
        <v>10.125663072110097</v>
      </c>
      <c r="T59" s="247">
        <f t="shared" si="21"/>
        <v>-167.9686371129043</v>
      </c>
      <c r="U59" s="290" t="str">
        <f t="shared" si="5"/>
        <v>-0.201130237430366+0.645458305058938i</v>
      </c>
      <c r="V59" s="245">
        <f t="shared" si="22"/>
        <v>-3.4001747674903204</v>
      </c>
      <c r="W59" s="245">
        <f t="shared" si="23"/>
        <v>107.30747345937057</v>
      </c>
      <c r="X59" s="289" t="str">
        <f t="shared" si="6"/>
        <v>0.0184156280819101-0.0272024140882492i</v>
      </c>
      <c r="Y59" s="289">
        <f t="shared" si="24"/>
        <v>-29.669356150617876</v>
      </c>
      <c r="Z59" s="289">
        <f t="shared" si="25"/>
        <v>-55.902586495792477</v>
      </c>
      <c r="AA59" s="288" t="str">
        <f t="shared" si="7"/>
        <v>0.0145377588718201-0.0198626531769891i</v>
      </c>
      <c r="AB59" s="288">
        <f t="shared" si="26"/>
        <v>-32.176195303976314</v>
      </c>
      <c r="AC59" s="288">
        <f t="shared" si="27"/>
        <v>-53.799071476447125</v>
      </c>
    </row>
    <row r="60" spans="1:29">
      <c r="A60" s="297">
        <v>-0.5</v>
      </c>
      <c r="B60" s="296">
        <f t="shared" si="8"/>
        <v>3162.2776601683795</v>
      </c>
      <c r="C60" s="295">
        <f t="shared" si="9"/>
        <v>19869.176531592202</v>
      </c>
      <c r="D60" s="294" t="str">
        <f t="shared" si="10"/>
        <v>19869.1765315922i</v>
      </c>
      <c r="E60" s="293">
        <f t="shared" si="0"/>
        <v>1.9892915724263225</v>
      </c>
      <c r="F60" s="247" t="str">
        <f t="shared" si="11"/>
        <v>0.011185941371752-0.167361912005951i</v>
      </c>
      <c r="G60" s="247">
        <f t="shared" si="12"/>
        <v>-15.507509985771586</v>
      </c>
      <c r="H60" s="247">
        <f t="shared" si="13"/>
        <v>-86.176218191610928</v>
      </c>
      <c r="I60" s="292">
        <f t="shared" si="14"/>
        <v>0.42284324441101795</v>
      </c>
      <c r="J60" s="292" t="str">
        <f t="shared" si="15"/>
        <v>0.00282229661626048-0.0355446831363402i</v>
      </c>
      <c r="K60" s="292">
        <f t="shared" si="16"/>
        <v>-28.957212574877328</v>
      </c>
      <c r="L60" s="292">
        <f t="shared" si="17"/>
        <v>-85.460161086364693</v>
      </c>
      <c r="M60" s="291">
        <f t="shared" si="1"/>
        <v>0.31670461649217069</v>
      </c>
      <c r="N60" s="291" t="str">
        <f t="shared" si="2"/>
        <v>0.00334378671523377-0.0265141685683447i</v>
      </c>
      <c r="O60" s="291">
        <f t="shared" si="18"/>
        <v>-31.461910727748226</v>
      </c>
      <c r="P60" s="291">
        <f t="shared" si="19"/>
        <v>-82.812191721273763</v>
      </c>
      <c r="Q60" s="247">
        <f t="shared" si="3"/>
        <v>-1474.628881071144</v>
      </c>
      <c r="R60" s="247" t="str">
        <f t="shared" si="4"/>
        <v>-3.34521204869549-0.7900864757695i</v>
      </c>
      <c r="S60" s="247">
        <f t="shared" si="20"/>
        <v>10.724219739415357</v>
      </c>
      <c r="T60" s="247">
        <f t="shared" si="21"/>
        <v>-166.71116306253978</v>
      </c>
      <c r="U60" s="290" t="str">
        <f t="shared" si="5"/>
        <v>-0.169649729087613+0.55102322353845i</v>
      </c>
      <c r="V60" s="245">
        <f t="shared" si="22"/>
        <v>-4.7832902463562252</v>
      </c>
      <c r="W60" s="245">
        <f t="shared" si="23"/>
        <v>107.11261874584928</v>
      </c>
      <c r="X60" s="289" t="str">
        <f t="shared" si="6"/>
        <v>0.0136908221574859-0.0239394080825144i</v>
      </c>
      <c r="Y60" s="289">
        <f t="shared" si="24"/>
        <v>-31.188814396967178</v>
      </c>
      <c r="Z60" s="289">
        <f t="shared" si="25"/>
        <v>-60.234986823218215</v>
      </c>
      <c r="AA60" s="288" t="str">
        <f t="shared" si="7"/>
        <v>0.0110790832096459-0.0174491011426432i</v>
      </c>
      <c r="AB60" s="288">
        <f t="shared" si="26"/>
        <v>-33.693512549838076</v>
      </c>
      <c r="AC60" s="288">
        <f t="shared" si="27"/>
        <v>-57.587017458127498</v>
      </c>
    </row>
    <row r="61" spans="1:29">
      <c r="A61" s="297">
        <v>-0.4</v>
      </c>
      <c r="B61" s="296">
        <f t="shared" si="8"/>
        <v>3981.0717055349719</v>
      </c>
      <c r="C61" s="295">
        <f t="shared" si="9"/>
        <v>25013.811247045713</v>
      </c>
      <c r="D61" s="294" t="str">
        <f t="shared" si="10"/>
        <v>25013.8112470457i</v>
      </c>
      <c r="E61" s="293">
        <f t="shared" si="0"/>
        <v>1.9892915724263225</v>
      </c>
      <c r="F61" s="247" t="str">
        <f t="shared" si="11"/>
        <v>0.00598181328196817-0.133285308805423i</v>
      </c>
      <c r="G61" s="247">
        <f t="shared" si="12"/>
        <v>-17.495615617083619</v>
      </c>
      <c r="H61" s="247">
        <f t="shared" si="13"/>
        <v>-87.430303266591892</v>
      </c>
      <c r="I61" s="292">
        <f t="shared" si="14"/>
        <v>0.42284324441101795</v>
      </c>
      <c r="J61" s="292" t="str">
        <f t="shared" si="15"/>
        <v>0.00171726254783409-0.0283110808455466i</v>
      </c>
      <c r="K61" s="292">
        <f t="shared" si="16"/>
        <v>-30.944921500449812</v>
      </c>
      <c r="L61" s="292">
        <f t="shared" si="17"/>
        <v>-86.528868228814417</v>
      </c>
      <c r="M61" s="291">
        <f t="shared" si="1"/>
        <v>0.31670461649217069</v>
      </c>
      <c r="N61" s="291" t="str">
        <f t="shared" si="2"/>
        <v>0.00251959125288546-0.0211163528520654i</v>
      </c>
      <c r="O61" s="291">
        <f t="shared" si="18"/>
        <v>-33.446226749167913</v>
      </c>
      <c r="P61" s="291">
        <f t="shared" si="19"/>
        <v>-83.195669746745295</v>
      </c>
      <c r="Q61" s="247">
        <f t="shared" si="3"/>
        <v>-1474.628881071144</v>
      </c>
      <c r="R61" s="247" t="str">
        <f t="shared" si="4"/>
        <v>-3.62637593523357-0.863048733708743i</v>
      </c>
      <c r="S61" s="247">
        <f t="shared" si="20"/>
        <v>11.428727890002516</v>
      </c>
      <c r="T61" s="247">
        <f t="shared" si="21"/>
        <v>-166.61309608040003</v>
      </c>
      <c r="U61" s="290" t="str">
        <f t="shared" si="5"/>
        <v>-0.136724020721289+0.478180039993876i</v>
      </c>
      <c r="V61" s="245">
        <f t="shared" si="22"/>
        <v>-6.0668877270811077</v>
      </c>
      <c r="W61" s="245">
        <f t="shared" si="23"/>
        <v>105.95660065300812</v>
      </c>
      <c r="X61" s="289" t="str">
        <f t="shared" si="6"/>
        <v>0.0101853440920826-0.0206212345063046i</v>
      </c>
      <c r="Y61" s="289">
        <f t="shared" si="24"/>
        <v>-32.765635827938851</v>
      </c>
      <c r="Z61" s="289">
        <f t="shared" si="25"/>
        <v>-63.714080529961699</v>
      </c>
      <c r="AA61" s="288" t="str">
        <f t="shared" si="7"/>
        <v>0.00852282902426097-0.0149912430966052i</v>
      </c>
      <c r="AB61" s="288">
        <f t="shared" si="26"/>
        <v>-35.266941076656956</v>
      </c>
      <c r="AC61" s="288">
        <f t="shared" si="27"/>
        <v>-60.38088204789274</v>
      </c>
    </row>
    <row r="62" spans="1:29">
      <c r="A62" s="297">
        <v>-0.3</v>
      </c>
      <c r="B62" s="296">
        <f t="shared" si="8"/>
        <v>5011.8723362727224</v>
      </c>
      <c r="C62" s="295">
        <f t="shared" si="9"/>
        <v>31490.522624728597</v>
      </c>
      <c r="D62" s="294" t="str">
        <f t="shared" si="10"/>
        <v>31490.5226247286i</v>
      </c>
      <c r="E62" s="293">
        <f t="shared" si="0"/>
        <v>1.9892915724263225</v>
      </c>
      <c r="F62" s="247" t="str">
        <f t="shared" si="11"/>
        <v>0.00268283525034781-0.106042294419978i</v>
      </c>
      <c r="G62" s="247">
        <f t="shared" si="12"/>
        <v>-19.487638767379433</v>
      </c>
      <c r="H62" s="247">
        <f t="shared" si="13"/>
        <v>-88.550744737458629</v>
      </c>
      <c r="I62" s="292">
        <f t="shared" si="14"/>
        <v>0.42284324441101795</v>
      </c>
      <c r="J62" s="292" t="str">
        <f t="shared" si="15"/>
        <v>0.00101674854664575-0.0225290236529417i</v>
      </c>
      <c r="K62" s="292">
        <f t="shared" si="16"/>
        <v>-32.936315988737746</v>
      </c>
      <c r="L62" s="292">
        <f t="shared" si="17"/>
        <v>-87.415960020145107</v>
      </c>
      <c r="M62" s="291">
        <f t="shared" si="1"/>
        <v>0.31670461649217069</v>
      </c>
      <c r="N62" s="291" t="str">
        <f t="shared" si="2"/>
        <v>0.00199732434806997-0.0168012050158797i</v>
      </c>
      <c r="O62" s="291">
        <f t="shared" si="18"/>
        <v>-35.432244736966808</v>
      </c>
      <c r="P62" s="291">
        <f t="shared" si="19"/>
        <v>-83.220505034641349</v>
      </c>
      <c r="Q62" s="247">
        <f t="shared" si="3"/>
        <v>-1474.628881071144</v>
      </c>
      <c r="R62" s="247" t="str">
        <f t="shared" si="4"/>
        <v>-3.97849833455969-0.84222081838784i</v>
      </c>
      <c r="S62" s="247">
        <f t="shared" si="20"/>
        <v>12.184773390768749</v>
      </c>
      <c r="T62" s="247">
        <f t="shared" si="21"/>
        <v>-168.0473400627715</v>
      </c>
      <c r="U62" s="290" t="str">
        <f t="shared" si="5"/>
        <v>-0.099984683565525+0.419629552042623i</v>
      </c>
      <c r="V62" s="245">
        <f t="shared" si="22"/>
        <v>-7.3028653766106855</v>
      </c>
      <c r="W62" s="245">
        <f t="shared" si="23"/>
        <v>103.4019151997699</v>
      </c>
      <c r="X62" s="289" t="str">
        <f t="shared" si="6"/>
        <v>0.00762758325627755-0.0175713940354978i</v>
      </c>
      <c r="Y62" s="289">
        <f t="shared" si="24"/>
        <v>-34.354121457566606</v>
      </c>
      <c r="Z62" s="289">
        <f t="shared" si="25"/>
        <v>-66.534771190774265</v>
      </c>
      <c r="AA62" s="288" t="str">
        <f t="shared" si="7"/>
        <v>0.00667167360415771-0.0127288805191426i</v>
      </c>
      <c r="AB62" s="288">
        <f t="shared" si="26"/>
        <v>-36.850050205795661</v>
      </c>
      <c r="AC62" s="288">
        <f t="shared" si="27"/>
        <v>-62.339316205270514</v>
      </c>
    </row>
    <row r="63" spans="1:29">
      <c r="A63" s="297">
        <v>-0.2</v>
      </c>
      <c r="B63" s="296">
        <f t="shared" si="8"/>
        <v>6309.5734448019321</v>
      </c>
      <c r="C63" s="295">
        <f t="shared" si="9"/>
        <v>39644.219162949987</v>
      </c>
      <c r="D63" s="294" t="str">
        <f t="shared" si="10"/>
        <v>39644.21916295i</v>
      </c>
      <c r="E63" s="293">
        <f t="shared" si="0"/>
        <v>1.9892915724263225</v>
      </c>
      <c r="F63" s="247" t="str">
        <f t="shared" si="11"/>
        <v>0.000593647640897324-0.0843130348037187i</v>
      </c>
      <c r="G63" s="247">
        <f t="shared" si="12"/>
        <v>-21.481890265482157</v>
      </c>
      <c r="H63" s="247">
        <f t="shared" si="13"/>
        <v>-89.596587379909124</v>
      </c>
      <c r="I63" s="292">
        <f t="shared" si="14"/>
        <v>0.42284324441101795</v>
      </c>
      <c r="J63" s="292" t="str">
        <f t="shared" si="15"/>
        <v>0.000573098906467282-0.0179184077105837i</v>
      </c>
      <c r="K63" s="292">
        <f t="shared" si="16"/>
        <v>-34.929571311073502</v>
      </c>
      <c r="L63" s="292">
        <f t="shared" si="17"/>
        <v>-88.168087296065664</v>
      </c>
      <c r="M63" s="291">
        <f t="shared" si="1"/>
        <v>0.31670461649217069</v>
      </c>
      <c r="N63" s="291" t="str">
        <f t="shared" si="2"/>
        <v>0.00166690151684899-0.0133596931961793i</v>
      </c>
      <c r="O63" s="291">
        <f t="shared" si="18"/>
        <v>-37.416981130830308</v>
      </c>
      <c r="P63" s="291">
        <f t="shared" si="19"/>
        <v>-82.887906112904091</v>
      </c>
      <c r="Q63" s="247">
        <f t="shared" si="3"/>
        <v>-1474.628881071144</v>
      </c>
      <c r="R63" s="247" t="str">
        <f t="shared" si="4"/>
        <v>-4.37079509248785-0.674192820718087i</v>
      </c>
      <c r="S63" s="247">
        <f t="shared" si="20"/>
        <v>12.913330063562958</v>
      </c>
      <c r="T63" s="247">
        <f t="shared" si="21"/>
        <v>-171.23126516363669</v>
      </c>
      <c r="U63" s="290" t="str">
        <f t="shared" si="5"/>
        <v>-0.0594379549531224+0.368114765775322i</v>
      </c>
      <c r="V63" s="245">
        <f t="shared" si="22"/>
        <v>-8.5685602019191922</v>
      </c>
      <c r="W63" s="245">
        <f t="shared" si="23"/>
        <v>99.172147456454198</v>
      </c>
      <c r="X63" s="289" t="str">
        <f t="shared" si="6"/>
        <v>0.00572628535533535-0.0149234577110666i</v>
      </c>
      <c r="Y63" s="289">
        <f t="shared" si="24"/>
        <v>-35.926092076729212</v>
      </c>
      <c r="Z63" s="289">
        <f t="shared" si="25"/>
        <v>-69.007674447193793</v>
      </c>
      <c r="AA63" s="288" t="str">
        <f t="shared" si="7"/>
        <v>0.00531344888264444-0.0107639471966908i</v>
      </c>
      <c r="AB63" s="288">
        <f t="shared" si="26"/>
        <v>-38.413501896486025</v>
      </c>
      <c r="AC63" s="288">
        <f t="shared" si="27"/>
        <v>-63.727493264032162</v>
      </c>
    </row>
    <row r="64" spans="1:29">
      <c r="A64" s="297">
        <v>-0.1</v>
      </c>
      <c r="B64" s="296">
        <f t="shared" si="8"/>
        <v>7943.2823472428145</v>
      </c>
      <c r="C64" s="295">
        <f t="shared" si="9"/>
        <v>49909.114934975027</v>
      </c>
      <c r="D64" s="294" t="str">
        <f t="shared" si="10"/>
        <v>49909.114934975i</v>
      </c>
      <c r="E64" s="293">
        <f t="shared" si="0"/>
        <v>1.9892915724263225</v>
      </c>
      <c r="F64" s="247" t="str">
        <f t="shared" si="11"/>
        <v>-0.000729968053234498-0.0670062965842338i</v>
      </c>
      <c r="G64" s="247">
        <f t="shared" si="12"/>
        <v>-23.477172305402327</v>
      </c>
      <c r="H64" s="247">
        <f t="shared" si="13"/>
        <v>-90.624156778132701</v>
      </c>
      <c r="I64" s="292">
        <f t="shared" si="14"/>
        <v>0.42284324441101795</v>
      </c>
      <c r="J64" s="292" t="str">
        <f t="shared" si="15"/>
        <v>0.000291978904860437-0.0142477102880055i</v>
      </c>
      <c r="K64" s="292">
        <f t="shared" si="16"/>
        <v>-36.923274986711625</v>
      </c>
      <c r="L64" s="292">
        <f t="shared" si="17"/>
        <v>-88.825999594201932</v>
      </c>
      <c r="M64" s="291">
        <f t="shared" si="1"/>
        <v>0.31670461649217069</v>
      </c>
      <c r="N64" s="291" t="str">
        <f t="shared" si="2"/>
        <v>0.0014580609894879-0.0106190282676569i</v>
      </c>
      <c r="O64" s="291">
        <f t="shared" si="18"/>
        <v>-39.397188924998538</v>
      </c>
      <c r="P64" s="291">
        <f t="shared" si="19"/>
        <v>-82.181808046815064</v>
      </c>
      <c r="Q64" s="247">
        <f t="shared" si="3"/>
        <v>-1474.628881071144</v>
      </c>
      <c r="R64" s="247" t="str">
        <f t="shared" si="4"/>
        <v>-4.7358406272134-0.317441302076207i</v>
      </c>
      <c r="S64" s="247">
        <f t="shared" si="20"/>
        <v>13.527410557731939</v>
      </c>
      <c r="T64" s="247">
        <f t="shared" si="21"/>
        <v>-176.16522554715871</v>
      </c>
      <c r="U64" s="290" t="str">
        <f t="shared" si="5"/>
        <v>-0.0178135536719279+0.317562863652018i</v>
      </c>
      <c r="V64" s="245">
        <f t="shared" si="22"/>
        <v>-9.9497617476703812</v>
      </c>
      <c r="W64" s="245">
        <f t="shared" si="23"/>
        <v>93.210617674708573</v>
      </c>
      <c r="X64" s="289" t="str">
        <f t="shared" si="6"/>
        <v>0.00424152324630245-0.0126749736954489i</v>
      </c>
      <c r="Y64" s="289">
        <f t="shared" si="24"/>
        <v>-37.480079733911417</v>
      </c>
      <c r="Z64" s="289">
        <f t="shared" si="25"/>
        <v>-71.497819530050094</v>
      </c>
      <c r="AA64" s="288" t="str">
        <f t="shared" si="7"/>
        <v>0.00427188899412813-0.00910032582299801i</v>
      </c>
      <c r="AB64" s="288">
        <f t="shared" si="26"/>
        <v>-39.953993672198315</v>
      </c>
      <c r="AC64" s="288">
        <f t="shared" si="27"/>
        <v>-64.853627982663255</v>
      </c>
    </row>
    <row r="65" spans="1:29">
      <c r="A65" s="297">
        <v>0</v>
      </c>
      <c r="B65" s="296">
        <f t="shared" si="8"/>
        <v>10000</v>
      </c>
      <c r="C65" s="295">
        <f t="shared" si="9"/>
        <v>62831.853071795864</v>
      </c>
      <c r="D65" s="294" t="str">
        <f t="shared" si="10"/>
        <v>62831.8530717959i</v>
      </c>
      <c r="E65" s="293">
        <f t="shared" si="0"/>
        <v>1.9892915724263225</v>
      </c>
      <c r="F65" s="247" t="str">
        <f t="shared" si="11"/>
        <v>-0.00157093766666605-0.0532332618570316i</v>
      </c>
      <c r="G65" s="247">
        <f t="shared" si="12"/>
        <v>-25.47255795348012</v>
      </c>
      <c r="H65" s="247">
        <f t="shared" si="13"/>
        <v>-91.690333831282828</v>
      </c>
      <c r="I65" s="292">
        <f t="shared" si="14"/>
        <v>0.42284324441101795</v>
      </c>
      <c r="J65" s="292" t="str">
        <f t="shared" si="15"/>
        <v>0.000113292109659137-0.0113284442022749i</v>
      </c>
      <c r="K65" s="292">
        <f t="shared" si="16"/>
        <v>-38.916160270403672</v>
      </c>
      <c r="L65" s="292">
        <f t="shared" si="17"/>
        <v>-89.42702252565266</v>
      </c>
      <c r="M65" s="291">
        <f t="shared" si="1"/>
        <v>0.31670461649217069</v>
      </c>
      <c r="N65" s="291" t="str">
        <f t="shared" si="2"/>
        <v>0.00132614809654562-0.00843853858638362i</v>
      </c>
      <c r="O65" s="291">
        <f t="shared" si="18"/>
        <v>-41.368699246481668</v>
      </c>
      <c r="P65" s="291">
        <f t="shared" si="19"/>
        <v>-81.0688000763475</v>
      </c>
      <c r="Q65" s="247">
        <f t="shared" si="3"/>
        <v>-1474.628881071144</v>
      </c>
      <c r="R65" s="247" t="str">
        <f t="shared" si="4"/>
        <v>-4.97757967807358+0.230697557354168i</v>
      </c>
      <c r="S65" s="247">
        <f t="shared" si="20"/>
        <v>13.94968338176832</v>
      </c>
      <c r="T65" s="247">
        <f t="shared" si="21"/>
        <v>177.34639222355833</v>
      </c>
      <c r="U65" s="290" t="str">
        <f t="shared" si="5"/>
        <v>0.0201002508855292+0.264610390934674i</v>
      </c>
      <c r="V65" s="245">
        <f t="shared" si="22"/>
        <v>-11.522874571711819</v>
      </c>
      <c r="W65" s="245">
        <f t="shared" si="23"/>
        <v>85.656058392275526</v>
      </c>
      <c r="X65" s="289" t="str">
        <f t="shared" si="6"/>
        <v>0.00301744519517978-0.010745994025481i</v>
      </c>
      <c r="Y65" s="289">
        <f t="shared" si="24"/>
        <v>-39.04546921621624</v>
      </c>
      <c r="Z65" s="289">
        <f t="shared" si="25"/>
        <v>-74.315405994620292</v>
      </c>
      <c r="AA65" s="288" t="str">
        <f t="shared" si="7"/>
        <v>0.00342879163268828-0.00768572978902216i</v>
      </c>
      <c r="AB65" s="288">
        <f t="shared" si="26"/>
        <v>-41.49800819229425</v>
      </c>
      <c r="AC65" s="288">
        <f t="shared" si="27"/>
        <v>-65.957183545315132</v>
      </c>
    </row>
    <row r="66" spans="1:29">
      <c r="A66" s="297">
        <v>0.1</v>
      </c>
      <c r="B66" s="296">
        <f t="shared" si="8"/>
        <v>12589.254117941673</v>
      </c>
      <c r="C66" s="295">
        <f t="shared" si="9"/>
        <v>79100.616502201228</v>
      </c>
      <c r="D66" s="294" t="str">
        <f t="shared" si="10"/>
        <v>79100.6165022012i</v>
      </c>
      <c r="E66" s="293">
        <f t="shared" si="0"/>
        <v>1.9892915724263225</v>
      </c>
      <c r="F66" s="247" t="str">
        <f t="shared" si="11"/>
        <v>-0.00210946311183199-0.0422762562583235i</v>
      </c>
      <c r="G66" s="247">
        <f t="shared" si="12"/>
        <v>-27.467270279098166</v>
      </c>
      <c r="H66" s="247">
        <f t="shared" si="13"/>
        <v>-92.856524873496625</v>
      </c>
      <c r="I66" s="292">
        <f t="shared" si="14"/>
        <v>0.42284324441101795</v>
      </c>
      <c r="J66" s="292" t="str">
        <f t="shared" si="15"/>
        <v>-1.26582589314415E-06-0.00900853891853722i</v>
      </c>
      <c r="K66" s="292">
        <f t="shared" si="16"/>
        <v>-40.906912731899759</v>
      </c>
      <c r="L66" s="292">
        <f t="shared" si="17"/>
        <v>-90.008050859462799</v>
      </c>
      <c r="M66" s="291">
        <f t="shared" si="1"/>
        <v>0.31670461649217069</v>
      </c>
      <c r="N66" s="291" t="str">
        <f t="shared" si="2"/>
        <v>0.0012428584492087-0.0067047584555454i</v>
      </c>
      <c r="O66" s="291">
        <f t="shared" si="18"/>
        <v>-43.325612149426419</v>
      </c>
      <c r="P66" s="291">
        <f t="shared" si="19"/>
        <v>-79.49830700802535</v>
      </c>
      <c r="Q66" s="247">
        <f t="shared" si="3"/>
        <v>-1474.628881071144</v>
      </c>
      <c r="R66" s="247" t="str">
        <f t="shared" si="4"/>
        <v>-4.99958001451871+0.915951403373983i</v>
      </c>
      <c r="S66" s="247">
        <f t="shared" si="20"/>
        <v>14.122045540183819</v>
      </c>
      <c r="T66" s="247">
        <f t="shared" si="21"/>
        <v>169.61821909092615</v>
      </c>
      <c r="U66" s="290" t="str">
        <f t="shared" si="5"/>
        <v>0.0492694258644892+0.209431360180138i</v>
      </c>
      <c r="V66" s="245">
        <f t="shared" si="22"/>
        <v>-13.345224738914327</v>
      </c>
      <c r="W66" s="245">
        <f t="shared" si="23"/>
        <v>76.76169421742955</v>
      </c>
      <c r="X66" s="289" t="str">
        <f t="shared" si="6"/>
        <v>0.00198941372976319-0.00903714840870074i</v>
      </c>
      <c r="Y66" s="289">
        <f t="shared" si="24"/>
        <v>-40.673851209208529</v>
      </c>
      <c r="Z66" s="289">
        <f t="shared" si="25"/>
        <v>-77.585076460233338</v>
      </c>
      <c r="AA66" s="288" t="str">
        <f t="shared" si="7"/>
        <v>0.00272836706380962-0.00645119973750508i</v>
      </c>
      <c r="AB66" s="288">
        <f t="shared" si="26"/>
        <v>-43.092550626735189</v>
      </c>
      <c r="AC66" s="288">
        <f t="shared" si="27"/>
        <v>-67.075332608795932</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1.9892915724263225</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-0.00246073582118239-0.0335583521172836i</v>
      </c>
      <c r="G67" s="247">
        <f t="shared" si="12"/>
        <v>-29.460698615133257</v>
      </c>
      <c r="H67" s="247">
        <f t="shared" si="13"/>
        <v>-94.193826161759148</v>
      </c>
      <c r="I67" s="292">
        <f t="shared" ref="I67:I95" si="30">IF(freq_ratio2&gt;1,(Kinput2-Kfeed2*Metccm2/(2*ratio2*Gdc_ccm2))/(2/rload2-Kfeed2/Gdc_ccm2),(Kinput2-Kfeed2*Metccm2/(2*ratio2*Gdc_dcm2))/(2/rload2-Kfeed2/Gdc_dcm2))</f>
        <v>0.42284324441101795</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-0.0000762367823046301-0.00716591742134734i</v>
      </c>
      <c r="K67" s="292">
        <f t="shared" si="16"/>
        <v>-42.89407249274808</v>
      </c>
      <c r="L67" s="292">
        <f t="shared" si="17"/>
        <v>-90.609535503447901</v>
      </c>
      <c r="M67" s="291">
        <f t="shared" ref="M67:M95" si="32">IF(freq_ratio2&gt;1,(1-Kfeed2*rload2*Xequiv2^2/(Gdc_ccm2*(Xequiv2^2+Requiv2^2)))/(2/rload2-Kfeed2/Gdc_ccm2),1/(2/rload2-Kfeed2/Gdc_dcm2))</f>
        <v>0.31670461649217069</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0.00119028136957024-0.00532668991599266i</v>
      </c>
      <c r="O67" s="291">
        <f t="shared" si="18"/>
        <v>-45.259237353888373</v>
      </c>
      <c r="P67" s="291">
        <f t="shared" si="19"/>
        <v>-77.403840647230126</v>
      </c>
      <c r="Q67" s="247">
        <f t="shared" ref="Q67:Q95" si="34">-currentransferratio2*RFB_2/(Rfeedforward2*(Cvolt2*nanoF2+Cforward2*picoF2*alpha_Cf2)*Rupper2*kiliOhm2)</f>
        <v>-1474.628881071144</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47">
        <f t="shared" si="20"/>
        <v>14.005078478340556</v>
      </c>
      <c r="T67" s="247">
        <f t="shared" si="21"/>
        <v>161.01271547434311</v>
      </c>
      <c r="U67" s="290" t="str">
        <f t="shared" si="5"/>
        <v>0.0664227674692028+0.15511714256802i</v>
      </c>
      <c r="V67" s="245">
        <f t="shared" si="22"/>
        <v>-15.455620136792698</v>
      </c>
      <c r="W67" s="245">
        <f t="shared" si="23"/>
        <v>66.818889312583991</v>
      </c>
      <c r="X67" s="289" t="str">
        <f t="shared" si="6"/>
        <v>0.00116162510446066-0.0074827547320009i</v>
      </c>
      <c r="Y67" s="289">
        <f t="shared" si="24"/>
        <v>-42.415348036086812</v>
      </c>
      <c r="Z67" s="289">
        <f t="shared" si="25"/>
        <v>-81.175822234894497</v>
      </c>
      <c r="AA67" s="288" t="str">
        <f t="shared" si="7"/>
        <v>0.00216326531597888-0.00534624261137052i</v>
      </c>
      <c r="AB67" s="288">
        <f t="shared" si="26"/>
        <v>-44.780512897227112</v>
      </c>
      <c r="AC67" s="288">
        <f t="shared" si="27"/>
        <v>-67.97012737867675</v>
      </c>
    </row>
    <row r="68" spans="1:29">
      <c r="A68" s="297">
        <v>0.3</v>
      </c>
      <c r="B68" s="296">
        <f t="shared" si="8"/>
        <v>19952.623149688796</v>
      </c>
      <c r="C68" s="295">
        <f t="shared" si="9"/>
        <v>125366.02861381591</v>
      </c>
      <c r="D68" s="294" t="str">
        <f t="shared" si="10"/>
        <v>125366.028613816i</v>
      </c>
      <c r="E68" s="293">
        <f t="shared" si="28"/>
        <v>1.9892915724263225</v>
      </c>
      <c r="F68" s="247" t="str">
        <f t="shared" si="29"/>
        <v>-0.00269890098003292-0.0266160799721748i</v>
      </c>
      <c r="G68" s="247">
        <f t="shared" si="12"/>
        <v>-31.452691165361408</v>
      </c>
      <c r="H68" s="247">
        <f t="shared" si="13"/>
        <v>-95.790066898158216</v>
      </c>
      <c r="I68" s="292">
        <f t="shared" si="30"/>
        <v>0.42284324441101795</v>
      </c>
      <c r="J68" s="292" t="str">
        <f t="shared" si="31"/>
        <v>-0.000127536053417701-0.00570274556791247i</v>
      </c>
      <c r="K68" s="292">
        <f t="shared" si="16"/>
        <v>-44.876148517599709</v>
      </c>
      <c r="L68" s="292">
        <f t="shared" si="17"/>
        <v>-91.281147762348567</v>
      </c>
      <c r="M68" s="291">
        <f t="shared" si="32"/>
        <v>0.31670461649217069</v>
      </c>
      <c r="N68" s="291" t="str">
        <f t="shared" si="33"/>
        <v>0.00115709499824337-0.00423161400437951i</v>
      </c>
      <c r="O68" s="291">
        <f t="shared" si="18"/>
        <v>-47.156724731708465</v>
      </c>
      <c r="P68" s="291">
        <f t="shared" si="19"/>
        <v>-74.706847986741806</v>
      </c>
      <c r="Q68" s="247">
        <f t="shared" si="34"/>
        <v>-1474.628881071144</v>
      </c>
      <c r="R68" s="247" t="str">
        <f t="shared" si="35"/>
        <v>-4.21006734389943+2.24632212649915i</v>
      </c>
      <c r="S68" s="247">
        <f t="shared" si="20"/>
        <v>13.573750490988502</v>
      </c>
      <c r="T68" s="247">
        <f t="shared" si="21"/>
        <v>151.91741788506371</v>
      </c>
      <c r="U68" s="290" t="str">
        <f t="shared" si="5"/>
        <v>0.0711508442426219+0.105992888124791i</v>
      </c>
      <c r="V68" s="245">
        <f t="shared" si="22"/>
        <v>-17.878940674372885</v>
      </c>
      <c r="W68" s="245">
        <f t="shared" si="23"/>
        <v>56.127350986905618</v>
      </c>
      <c r="X68" s="289" t="str">
        <f t="shared" si="6"/>
        <v>0.000556054188387402-0.00607612952388321i</v>
      </c>
      <c r="Y68" s="289">
        <f t="shared" si="24"/>
        <v>-44.291239223448507</v>
      </c>
      <c r="Z68" s="289">
        <f t="shared" si="25"/>
        <v>-84.771167731717966</v>
      </c>
      <c r="AA68" s="288" t="str">
        <f t="shared" si="7"/>
        <v>0.00174290158685711-0.00435687410209405i</v>
      </c>
      <c r="AB68" s="288">
        <f t="shared" si="26"/>
        <v>-46.571815437557262</v>
      </c>
      <c r="AC68" s="288">
        <f t="shared" si="27"/>
        <v>-68.196867956111234</v>
      </c>
    </row>
    <row r="69" spans="1:29">
      <c r="A69" s="297">
        <v>0.4</v>
      </c>
      <c r="B69" s="296">
        <f t="shared" si="8"/>
        <v>25118.864315095805</v>
      </c>
      <c r="C69" s="295">
        <f t="shared" si="9"/>
        <v>157826.4791976476</v>
      </c>
      <c r="D69" s="294" t="str">
        <f t="shared" si="10"/>
        <v>157826.479197648i</v>
      </c>
      <c r="E69" s="293">
        <f t="shared" si="28"/>
        <v>1.9892915724263225</v>
      </c>
      <c r="F69" s="247" t="str">
        <f t="shared" si="29"/>
        <v>-0.00287174122953619-0.0210757200410854i</v>
      </c>
      <c r="G69" s="247">
        <f t="shared" si="12"/>
        <v>-33.444458475626348</v>
      </c>
      <c r="H69" s="247">
        <f t="shared" si="13"/>
        <v>-97.759239304175338</v>
      </c>
      <c r="I69" s="292">
        <f t="shared" si="30"/>
        <v>0.42284324441101795</v>
      </c>
      <c r="J69" s="292" t="str">
        <f t="shared" si="31"/>
        <v>-0.000165671553218837-0.00454044916673264i</v>
      </c>
      <c r="K69" s="292">
        <f t="shared" si="16"/>
        <v>-46.85224542938699</v>
      </c>
      <c r="L69" s="292">
        <f t="shared" si="17"/>
        <v>-92.089676863234629</v>
      </c>
      <c r="M69" s="291">
        <f t="shared" si="32"/>
        <v>0.31670461649217069</v>
      </c>
      <c r="N69" s="291" t="str">
        <f t="shared" si="33"/>
        <v>0.00113614691335104-0.00336154864606978i</v>
      </c>
      <c r="O69" s="291">
        <f t="shared" si="18"/>
        <v>-48.999453256430684</v>
      </c>
      <c r="P69" s="291">
        <f t="shared" si="19"/>
        <v>-71.325611462532763</v>
      </c>
      <c r="Q69" s="247">
        <f t="shared" si="34"/>
        <v>-1474.628881071144</v>
      </c>
      <c r="R69" s="247" t="str">
        <f t="shared" si="35"/>
        <v>-3.48198503912871+2.64726247425169i</v>
      </c>
      <c r="S69" s="247">
        <f t="shared" si="20"/>
        <v>12.817653302904763</v>
      </c>
      <c r="T69" s="247">
        <f t="shared" si="21"/>
        <v>142.75521840025817</v>
      </c>
      <c r="U69" s="290" t="str">
        <f t="shared" si="5"/>
        <v>0.0657923227800938+0.0657830890792119i</v>
      </c>
      <c r="V69" s="245">
        <f t="shared" si="22"/>
        <v>-20.626805172721582</v>
      </c>
      <c r="W69" s="245">
        <f t="shared" si="23"/>
        <v>44.99597909608282</v>
      </c>
      <c r="X69" s="289" t="str">
        <f t="shared" si="6"/>
        <v>0.000164083716841411-0.00484865982524458i</v>
      </c>
      <c r="Y69" s="289">
        <f t="shared" si="24"/>
        <v>-46.282594919754551</v>
      </c>
      <c r="Z69" s="289">
        <f t="shared" si="25"/>
        <v>-88.061790593275148</v>
      </c>
      <c r="AA69" s="288" t="str">
        <f t="shared" si="7"/>
        <v>0.00146228713467839-0.00349532011013564i</v>
      </c>
      <c r="AB69" s="288">
        <f t="shared" si="26"/>
        <v>-48.429802746798252</v>
      </c>
      <c r="AC69" s="288">
        <f t="shared" si="27"/>
        <v>-67.29772519257331</v>
      </c>
    </row>
    <row r="70" spans="1:29">
      <c r="A70" s="297">
        <v>0.5</v>
      </c>
      <c r="B70" s="296">
        <f t="shared" si="8"/>
        <v>31622.776601683796</v>
      </c>
      <c r="C70" s="295">
        <f t="shared" si="9"/>
        <v>198691.76531592204</v>
      </c>
      <c r="D70" s="294" t="str">
        <f t="shared" si="10"/>
        <v>198691.765315922i</v>
      </c>
      <c r="E70" s="293">
        <f t="shared" si="28"/>
        <v>1.9892915724263225</v>
      </c>
      <c r="F70" s="247" t="str">
        <f t="shared" si="29"/>
        <v>-0.00300845531398564-0.0166330862390455i</v>
      </c>
      <c r="G70" s="247">
        <f t="shared" si="12"/>
        <v>-35.440740097554944</v>
      </c>
      <c r="H70" s="247">
        <f t="shared" si="13"/>
        <v>-100.2523460990715</v>
      </c>
      <c r="I70" s="292">
        <f t="shared" si="30"/>
        <v>0.42284324441101795</v>
      </c>
      <c r="J70" s="292" t="str">
        <f t="shared" si="31"/>
        <v>-0.000197599361901669-0.00361544709618986i</v>
      </c>
      <c r="K70" s="292">
        <f t="shared" si="16"/>
        <v>-48.82380638705834</v>
      </c>
      <c r="L70" s="292">
        <f t="shared" si="17"/>
        <v>-93.128342491269166</v>
      </c>
      <c r="M70" s="291">
        <f t="shared" si="32"/>
        <v>0.31670461649217069</v>
      </c>
      <c r="N70" s="291" t="str">
        <f t="shared" si="33"/>
        <v>0.00112292015076185-0.00267032670197143i</v>
      </c>
      <c r="O70" s="291">
        <f t="shared" si="18"/>
        <v>-50.761555175889796</v>
      </c>
      <c r="P70" s="291">
        <f t="shared" si="19"/>
        <v>-67.19237543809048</v>
      </c>
      <c r="Q70" s="247">
        <f t="shared" si="34"/>
        <v>-1474.628881071144</v>
      </c>
      <c r="R70" s="247" t="str">
        <f t="shared" si="35"/>
        <v>-2.68480869406935+2.78290230094058i</v>
      </c>
      <c r="S70" s="247">
        <f t="shared" si="20"/>
        <v>11.747208672144216</v>
      </c>
      <c r="T70" s="247">
        <f t="shared" si="21"/>
        <v>133.97219388527913</v>
      </c>
      <c r="U70" s="290" t="str">
        <f t="shared" si="5"/>
        <v>0.0543653809490906+0.0362844173282271i</v>
      </c>
      <c r="V70" s="245">
        <f t="shared" si="22"/>
        <v>-23.693531425410725</v>
      </c>
      <c r="W70" s="245">
        <f t="shared" si="23"/>
        <v>33.719847786207644</v>
      </c>
      <c r="X70" s="289" t="str">
        <f t="shared" si="6"/>
        <v>-0.0000621662008780476-0.00382568773148043i</v>
      </c>
      <c r="Y70" s="289">
        <f t="shared" si="24"/>
        <v>-48.344663023319086</v>
      </c>
      <c r="Z70" s="289">
        <f t="shared" si="25"/>
        <v>-90.930956139836624</v>
      </c>
      <c r="AA70" s="288" t="str">
        <f t="shared" si="7"/>
        <v>0.00129392502479717-0.00277419770123604i</v>
      </c>
      <c r="AB70" s="288">
        <f t="shared" si="26"/>
        <v>-50.282411812150556</v>
      </c>
      <c r="AC70" s="288">
        <f t="shared" si="27"/>
        <v>-64.994989086657867</v>
      </c>
    </row>
    <row r="71" spans="1:29">
      <c r="A71" s="297">
        <v>0.6</v>
      </c>
      <c r="B71" s="296">
        <f t="shared" si="8"/>
        <v>39810.717055349727</v>
      </c>
      <c r="C71" s="295">
        <f t="shared" si="9"/>
        <v>250138.11247045716</v>
      </c>
      <c r="D71" s="294" t="str">
        <f t="shared" si="10"/>
        <v>250138.112470457i</v>
      </c>
      <c r="E71" s="293">
        <f t="shared" si="28"/>
        <v>1.9892915724263225</v>
      </c>
      <c r="F71" s="247" t="str">
        <f t="shared" si="29"/>
        <v>-0.0031212991664082-0.0130372987919145i</v>
      </c>
      <c r="G71" s="247">
        <f t="shared" si="12"/>
        <v>-37.454188909987145</v>
      </c>
      <c r="H71" s="247">
        <f t="shared" si="13"/>
        <v>-103.46392961400342</v>
      </c>
      <c r="I71" s="292">
        <f t="shared" si="30"/>
        <v>0.42284324441101795</v>
      </c>
      <c r="J71" s="292" t="str">
        <f t="shared" si="31"/>
        <v>-0.000227432614352391-0.00287559570448462i</v>
      </c>
      <c r="K71" s="292">
        <f t="shared" si="16"/>
        <v>-50.798361562519368</v>
      </c>
      <c r="L71" s="292">
        <f t="shared" si="17"/>
        <v>-94.522144588756518</v>
      </c>
      <c r="M71" s="291">
        <f t="shared" si="32"/>
        <v>0.31670461649217069</v>
      </c>
      <c r="N71" s="291" t="str">
        <f t="shared" si="33"/>
        <v>0.00111456244473349-0.00212122034554511i</v>
      </c>
      <c r="O71" s="291">
        <f t="shared" si="18"/>
        <v>-52.409500331715563</v>
      </c>
      <c r="P71" s="291">
        <f t="shared" si="19"/>
        <v>-62.281012775463545</v>
      </c>
      <c r="Q71" s="247">
        <f t="shared" si="34"/>
        <v>-1474.628881071144</v>
      </c>
      <c r="R71" s="247" t="str">
        <f t="shared" si="35"/>
        <v>-1.94456407633462+2.67942386605301i</v>
      </c>
      <c r="S71" s="247">
        <f t="shared" si="20"/>
        <v>10.398359810663738</v>
      </c>
      <c r="T71" s="247">
        <f t="shared" si="21"/>
        <v>125.96987924254644</v>
      </c>
      <c r="U71" s="290" t="str">
        <f t="shared" si="5"/>
        <v>0.0410020157624104+0.0169885794036322i</v>
      </c>
      <c r="V71" s="245">
        <f t="shared" si="22"/>
        <v>-27.055829099323404</v>
      </c>
      <c r="W71" s="245">
        <f t="shared" si="23"/>
        <v>22.505949628543039</v>
      </c>
      <c r="X71" s="289" t="str">
        <f t="shared" si="6"/>
        <v>-0.00018397982051463-0.00300180115869868i</v>
      </c>
      <c r="Y71" s="289">
        <f t="shared" si="24"/>
        <v>-50.436078131920311</v>
      </c>
      <c r="Z71" s="289">
        <f t="shared" si="25"/>
        <v>-93.507260184454395</v>
      </c>
      <c r="AA71" s="288" t="str">
        <f t="shared" si="7"/>
        <v>0.001201022606941-0.002190637219422i</v>
      </c>
      <c r="AB71" s="288">
        <f t="shared" si="26"/>
        <v>-52.047216901116485</v>
      </c>
      <c r="AC71" s="288">
        <f t="shared" si="27"/>
        <v>-61.266128371161408</v>
      </c>
    </row>
    <row r="72" spans="1:29">
      <c r="A72" s="297">
        <v>0.7</v>
      </c>
      <c r="B72" s="296">
        <f t="shared" si="8"/>
        <v>50118.723362727229</v>
      </c>
      <c r="C72" s="295">
        <f t="shared" si="9"/>
        <v>314905.22624728602</v>
      </c>
      <c r="D72" s="294" t="str">
        <f t="shared" si="10"/>
        <v>314905.226247286i</v>
      </c>
      <c r="E72" s="293">
        <f t="shared" si="28"/>
        <v>1.9892915724263225</v>
      </c>
      <c r="F72" s="247" t="str">
        <f t="shared" si="29"/>
        <v>-0.00320149803613548-0.0100811256658989i</v>
      </c>
      <c r="G72" s="247">
        <f t="shared" si="12"/>
        <v>-39.512526493393089</v>
      </c>
      <c r="H72" s="247">
        <f t="shared" si="13"/>
        <v>-107.61846713411768</v>
      </c>
      <c r="I72" s="292">
        <f t="shared" si="30"/>
        <v>0.42284324441101795</v>
      </c>
      <c r="J72" s="292" t="str">
        <f t="shared" si="31"/>
        <v>-0.000256048670926763-0.00227763866960392i</v>
      </c>
      <c r="K72" s="292">
        <f t="shared" si="16"/>
        <v>-52.79576161039504</v>
      </c>
      <c r="L72" s="292">
        <f t="shared" si="17"/>
        <v>-96.41417415543485</v>
      </c>
      <c r="M72" s="291">
        <f t="shared" si="32"/>
        <v>0.31670461649217069</v>
      </c>
      <c r="N72" s="291" t="str">
        <f t="shared" si="33"/>
        <v>0.00110927287691884-0.00168502647377505i</v>
      </c>
      <c r="O72" s="291">
        <f t="shared" si="18"/>
        <v>-53.904268756964541</v>
      </c>
      <c r="P72" s="291">
        <f t="shared" si="19"/>
        <v>-56.642616775140333</v>
      </c>
      <c r="Q72" s="247">
        <f t="shared" si="34"/>
        <v>-1474.628881071144</v>
      </c>
      <c r="R72" s="247" t="str">
        <f t="shared" si="35"/>
        <v>-1.34014699914353+2.41613946285612i</v>
      </c>
      <c r="S72" s="247">
        <f t="shared" si="20"/>
        <v>8.8273644718567841</v>
      </c>
      <c r="T72" s="247">
        <f t="shared" si="21"/>
        <v>119.01558043693916</v>
      </c>
      <c r="U72" s="290" t="str">
        <f t="shared" si="5"/>
        <v>0.0286478835372809+0.00577492456377993i</v>
      </c>
      <c r="V72" s="245">
        <f t="shared" si="22"/>
        <v>-30.6851620215363</v>
      </c>
      <c r="W72" s="245">
        <f t="shared" si="23"/>
        <v>11.397113302821479</v>
      </c>
      <c r="X72" s="289" t="str">
        <f t="shared" si="6"/>
        <v>-0.000249650955259967-0.00234629682317194i</v>
      </c>
      <c r="Y72" s="289">
        <f t="shared" si="24"/>
        <v>-52.54344892884221</v>
      </c>
      <c r="Z72" s="289">
        <f t="shared" si="25"/>
        <v>-96.073540825274719</v>
      </c>
      <c r="AA72" s="288" t="str">
        <f t="shared" si="7"/>
        <v>0.00115226104846233-0.00172787213276929i</v>
      </c>
      <c r="AB72" s="288">
        <f t="shared" si="26"/>
        <v>-53.65195607541169</v>
      </c>
      <c r="AC72" s="288">
        <f t="shared" si="27"/>
        <v>-56.301983444980344</v>
      </c>
    </row>
    <row r="73" spans="1:29">
      <c r="A73" s="297">
        <v>0.8</v>
      </c>
      <c r="B73" s="296">
        <f t="shared" si="8"/>
        <v>63095.734448019342</v>
      </c>
      <c r="C73" s="295">
        <f t="shared" si="9"/>
        <v>396442.19162950001</v>
      </c>
      <c r="D73" s="294" t="str">
        <f t="shared" si="10"/>
        <v>396442.1916295i</v>
      </c>
      <c r="E73" s="293">
        <f t="shared" si="28"/>
        <v>1.9892915724263225</v>
      </c>
      <c r="F73" s="247" t="str">
        <f t="shared" si="29"/>
        <v>-0.0032132616112639-0.00760321618421996i</v>
      </c>
      <c r="G73" s="247">
        <f t="shared" si="12"/>
        <v>-41.666364546683916</v>
      </c>
      <c r="H73" s="247">
        <f t="shared" si="13"/>
        <v>-112.90983016730533</v>
      </c>
      <c r="I73" s="292">
        <f t="shared" si="30"/>
        <v>0.42284324441101795</v>
      </c>
      <c r="J73" s="292" t="str">
        <f t="shared" si="31"/>
        <v>-0.000279990584032182-0.00178646098578439i</v>
      </c>
      <c r="K73" s="292">
        <f t="shared" si="16"/>
        <v>-54.854738190464332</v>
      </c>
      <c r="L73" s="292">
        <f t="shared" si="17"/>
        <v>-98.907458451232912</v>
      </c>
      <c r="M73" s="291">
        <f t="shared" si="32"/>
        <v>0.31670461649217069</v>
      </c>
      <c r="N73" s="291" t="str">
        <f t="shared" si="33"/>
        <v>0.00110591517281152-0.00133853220714534i</v>
      </c>
      <c r="O73" s="291">
        <f t="shared" si="18"/>
        <v>-55.207534732505877</v>
      </c>
      <c r="P73" s="291">
        <f t="shared" si="19"/>
        <v>-50.435977172263847</v>
      </c>
      <c r="Q73" s="247">
        <f t="shared" si="34"/>
        <v>-1474.628881071144</v>
      </c>
      <c r="R73" s="247" t="str">
        <f t="shared" si="35"/>
        <v>-0.891742269862364+2.08070998706435i</v>
      </c>
      <c r="S73" s="247">
        <f t="shared" si="20"/>
        <v>7.0965644050027574</v>
      </c>
      <c r="T73" s="247">
        <f t="shared" si="21"/>
        <v>113.19880961713328</v>
      </c>
      <c r="U73" s="290" t="str">
        <f t="shared" si="5"/>
        <v>0.0186854890512058+0.0000942437327632875i</v>
      </c>
      <c r="V73" s="245">
        <f t="shared" si="22"/>
        <v>-34.569800141681171</v>
      </c>
      <c r="W73" s="245">
        <f t="shared" si="23"/>
        <v>0.2889794498279431</v>
      </c>
      <c r="X73" s="289" t="str">
        <f t="shared" si="6"/>
        <v>-0.000285147126364138-0.00182050488317622i</v>
      </c>
      <c r="Y73" s="289">
        <f t="shared" si="24"/>
        <v>-54.690902648836172</v>
      </c>
      <c r="Z73" s="289">
        <f t="shared" si="25"/>
        <v>-98.901955864594257</v>
      </c>
      <c r="AA73" s="288" t="str">
        <f t="shared" si="7"/>
        <v>0.00112710420621162-0.00136391133495383i</v>
      </c>
      <c r="AB73" s="288">
        <f t="shared" si="26"/>
        <v>-55.04369919087771</v>
      </c>
      <c r="AC73" s="288">
        <f t="shared" si="27"/>
        <v>-50.430474585625177</v>
      </c>
    </row>
    <row r="74" spans="1:29">
      <c r="A74" s="297">
        <v>0.9</v>
      </c>
      <c r="B74" s="296">
        <f t="shared" si="8"/>
        <v>79432.823472428179</v>
      </c>
      <c r="C74" s="295">
        <f t="shared" si="9"/>
        <v>499091.14934975049</v>
      </c>
      <c r="D74" s="294" t="str">
        <f t="shared" si="10"/>
        <v>499091.14934975i</v>
      </c>
      <c r="E74" s="293">
        <f t="shared" si="28"/>
        <v>1.9892915724263225</v>
      </c>
      <c r="F74" s="247" t="str">
        <f t="shared" si="29"/>
        <v>-0.00309898105322635-0.00550455353396832i</v>
      </c>
      <c r="G74" s="247">
        <f t="shared" si="12"/>
        <v>-43.989858191664482</v>
      </c>
      <c r="H74" s="247">
        <f t="shared" si="13"/>
        <v>-119.37885835435269</v>
      </c>
      <c r="I74" s="292">
        <f t="shared" si="30"/>
        <v>0.42284324441101795</v>
      </c>
      <c r="J74" s="292" t="str">
        <f t="shared" si="31"/>
        <v>-0.000291393348927168-0.00137684487671392i</v>
      </c>
      <c r="K74" s="292">
        <f t="shared" si="16"/>
        <v>-57.032006162965637</v>
      </c>
      <c r="L74" s="292">
        <f t="shared" si="17"/>
        <v>-101.94966194159369</v>
      </c>
      <c r="M74" s="291">
        <f t="shared" si="32"/>
        <v>0.31670461649217069</v>
      </c>
      <c r="N74" s="291" t="str">
        <f t="shared" si="33"/>
        <v>0.00110377450663414-0.00106328997858956i</v>
      </c>
      <c r="O74" s="291">
        <f t="shared" si="18"/>
        <v>-56.291347805895462</v>
      </c>
      <c r="P74" s="291">
        <f t="shared" si="19"/>
        <v>-43.929739833183945</v>
      </c>
      <c r="Q74" s="247">
        <f t="shared" si="34"/>
        <v>-1474.628881071144</v>
      </c>
      <c r="R74" s="247" t="str">
        <f t="shared" si="35"/>
        <v>-0.580226503734826+1.73810988718705i</v>
      </c>
      <c r="S74" s="247">
        <f t="shared" si="20"/>
        <v>5.2604043887918603</v>
      </c>
      <c r="T74" s="247">
        <f t="shared" si="21"/>
        <v>108.46035691239138</v>
      </c>
      <c r="U74" s="290" t="str">
        <f t="shared" si="5"/>
        <v>0.0113656298635947-0.00219248175718244i</v>
      </c>
      <c r="V74" s="245">
        <f t="shared" si="22"/>
        <v>-38.729453802872655</v>
      </c>
      <c r="W74" s="245">
        <f t="shared" si="23"/>
        <v>-10.918501441961382</v>
      </c>
      <c r="X74" s="289" t="str">
        <f t="shared" si="6"/>
        <v>-0.000297830341444344-0.00139201299357384i</v>
      </c>
      <c r="Y74" s="289">
        <f t="shared" si="24"/>
        <v>-56.932741617112072</v>
      </c>
      <c r="Z74" s="289">
        <f t="shared" si="25"/>
        <v>-102.07672584833465</v>
      </c>
      <c r="AA74" s="288" t="str">
        <f t="shared" si="7"/>
        <v>0.00111407318870608-0.00107798453697793i</v>
      </c>
      <c r="AB74" s="288">
        <f t="shared" si="26"/>
        <v>-56.192083260041898</v>
      </c>
      <c r="AC74" s="288">
        <f t="shared" si="27"/>
        <v>-44.056803739924767</v>
      </c>
    </row>
    <row r="75" spans="1:29">
      <c r="A75" s="297">
        <v>1</v>
      </c>
      <c r="B75" s="296">
        <f t="shared" si="8"/>
        <v>100000</v>
      </c>
      <c r="C75" s="295">
        <f t="shared" si="9"/>
        <v>628318.53071795858</v>
      </c>
      <c r="D75" s="294" t="str">
        <f t="shared" si="10"/>
        <v>628318.530717959i</v>
      </c>
      <c r="E75" s="293">
        <f t="shared" si="28"/>
        <v>1.9892915724263225</v>
      </c>
      <c r="F75" s="247" t="str">
        <f t="shared" si="29"/>
        <v>-0.00281255701995779-0.00376204393716117i</v>
      </c>
      <c r="G75" s="247">
        <f t="shared" si="12"/>
        <v>-46.563265461569529</v>
      </c>
      <c r="H75" s="247">
        <f t="shared" si="13"/>
        <v>-126.78230741728261</v>
      </c>
      <c r="I75" s="292">
        <f t="shared" si="30"/>
        <v>0.42284324441101795</v>
      </c>
      <c r="J75" s="292" t="str">
        <f t="shared" si="31"/>
        <v>-0.000281788741760552-0.00103594059017764i</v>
      </c>
      <c r="K75" s="292">
        <f t="shared" si="16"/>
        <v>-59.383297491824258</v>
      </c>
      <c r="L75" s="292">
        <f t="shared" si="17"/>
        <v>-105.21699109698567</v>
      </c>
      <c r="M75" s="291">
        <f t="shared" si="32"/>
        <v>0.31670461649217069</v>
      </c>
      <c r="N75" s="291" t="str">
        <f t="shared" si="33"/>
        <v>0.00110240399266127-0.00084464297324139i</v>
      </c>
      <c r="O75" s="291">
        <f t="shared" si="18"/>
        <v>-57.147316457454316</v>
      </c>
      <c r="P75" s="291">
        <f t="shared" si="19"/>
        <v>-37.458714753214068</v>
      </c>
      <c r="Q75" s="247">
        <f t="shared" si="34"/>
        <v>-1474.628881071144</v>
      </c>
      <c r="R75" s="247" t="str">
        <f t="shared" si="35"/>
        <v>-0.372558025144574+1.42419999538656i</v>
      </c>
      <c r="S75" s="247">
        <f t="shared" si="20"/>
        <v>3.3588799203515105</v>
      </c>
      <c r="T75" s="247">
        <f t="shared" si="21"/>
        <v>104.65957326215971</v>
      </c>
      <c r="U75" s="290" t="str">
        <f t="shared" si="5"/>
        <v>0.00640574364691096-0.00260406403511244i</v>
      </c>
      <c r="V75" s="245">
        <f t="shared" si="22"/>
        <v>-43.204385541218002</v>
      </c>
      <c r="W75" s="245">
        <f t="shared" si="23"/>
        <v>-22.122734155122892</v>
      </c>
      <c r="X75" s="289" t="str">
        <f t="shared" si="6"/>
        <v>-0.000286336030293793-0.00104186889789279i</v>
      </c>
      <c r="Y75" s="289">
        <f t="shared" si="24"/>
        <v>-59.327508769314356</v>
      </c>
      <c r="Z75" s="289">
        <f t="shared" si="25"/>
        <v>-105.36715454270316</v>
      </c>
      <c r="AA75" s="288" t="str">
        <f t="shared" si="7"/>
        <v>0.00110727567508643-0.000852990428018996i</v>
      </c>
      <c r="AB75" s="288">
        <f t="shared" si="26"/>
        <v>-57.091527734944457</v>
      </c>
      <c r="AC75" s="288">
        <f t="shared" si="27"/>
        <v>-37.608878198931748</v>
      </c>
    </row>
    <row r="76" spans="1:29">
      <c r="A76" s="297">
        <v>1.1000000000000001</v>
      </c>
      <c r="B76" s="296">
        <f t="shared" si="8"/>
        <v>125892.5411794168</v>
      </c>
      <c r="C76" s="295">
        <f t="shared" si="9"/>
        <v>791006.16502201266</v>
      </c>
      <c r="D76" s="294" t="str">
        <f t="shared" si="10"/>
        <v>791006.165022013i</v>
      </c>
      <c r="E76" s="293">
        <f t="shared" si="28"/>
        <v>1.9892915724263225</v>
      </c>
      <c r="F76" s="247" t="str">
        <f t="shared" si="29"/>
        <v>-0.00236802077593931-0.00240230860719982i</v>
      </c>
      <c r="G76" s="247">
        <f t="shared" si="12"/>
        <v>-49.439108243546698</v>
      </c>
      <c r="H76" s="247">
        <f t="shared" si="13"/>
        <v>-134.58818059899417</v>
      </c>
      <c r="I76" s="292">
        <f t="shared" si="30"/>
        <v>0.42284324441101795</v>
      </c>
      <c r="J76" s="292" t="str">
        <f t="shared" si="31"/>
        <v>-0.000249273474317737-0.000761080026438725i</v>
      </c>
      <c r="K76" s="292">
        <f t="shared" si="16"/>
        <v>-61.928845381871099</v>
      </c>
      <c r="L76" s="292">
        <f t="shared" si="17"/>
        <v>-108.13496528495283</v>
      </c>
      <c r="M76" s="291">
        <f t="shared" si="32"/>
        <v>0.31670461649217069</v>
      </c>
      <c r="N76" s="291" t="str">
        <f t="shared" si="33"/>
        <v>0.00110152553067216-0.000670950392734843i</v>
      </c>
      <c r="O76" s="291">
        <f t="shared" si="18"/>
        <v>-57.789685992607531</v>
      </c>
      <c r="P76" s="291">
        <f t="shared" si="19"/>
        <v>-31.346018677983629</v>
      </c>
      <c r="Q76" s="247">
        <f t="shared" si="34"/>
        <v>-1474.628881071144</v>
      </c>
      <c r="R76" s="247" t="str">
        <f t="shared" si="35"/>
        <v>-0.237423007299929+1.15316216280938i</v>
      </c>
      <c r="S76" s="247">
        <f t="shared" si="20"/>
        <v>1.4181106211765115</v>
      </c>
      <c r="T76" s="247">
        <f t="shared" si="21"/>
        <v>101.63398042560982</v>
      </c>
      <c r="U76" s="290" t="str">
        <f t="shared" si="5"/>
        <v>0.00333247400318636-0.00216034862557584i</v>
      </c>
      <c r="V76" s="245">
        <f t="shared" si="22"/>
        <v>-48.020997622370167</v>
      </c>
      <c r="W76" s="245">
        <f t="shared" si="23"/>
        <v>-32.954200173384386</v>
      </c>
      <c r="X76" s="289" t="str">
        <f t="shared" si="6"/>
        <v>-0.0002517609780655-0.000763079076139397i</v>
      </c>
      <c r="Y76" s="289">
        <f t="shared" si="24"/>
        <v>-61.899871947680126</v>
      </c>
      <c r="Z76" s="289">
        <f t="shared" si="25"/>
        <v>-108.25915781801066</v>
      </c>
      <c r="AA76" s="288" t="str">
        <f t="shared" si="7"/>
        <v>0.00110374422781542-0.000675586238637561i</v>
      </c>
      <c r="AB76" s="288">
        <f t="shared" si="26"/>
        <v>-57.760712558416571</v>
      </c>
      <c r="AC76" s="288">
        <f t="shared" si="27"/>
        <v>-31.470211211041523</v>
      </c>
    </row>
    <row r="77" spans="1:29">
      <c r="A77" s="297">
        <v>1.2</v>
      </c>
      <c r="B77" s="296">
        <f t="shared" si="8"/>
        <v>158489.31924611135</v>
      </c>
      <c r="C77" s="295">
        <f t="shared" si="9"/>
        <v>995817.7620320617</v>
      </c>
      <c r="D77" s="294" t="str">
        <f t="shared" si="10"/>
        <v>995817.762032062i</v>
      </c>
      <c r="E77" s="293">
        <f t="shared" si="28"/>
        <v>1.9892915724263225</v>
      </c>
      <c r="F77" s="247" t="str">
        <f t="shared" si="29"/>
        <v>-0.00184778165790538-0.0014350384004541i</v>
      </c>
      <c r="G77" s="247">
        <f t="shared" si="12"/>
        <v>-52.617243830642678</v>
      </c>
      <c r="H77" s="247">
        <f t="shared" si="13"/>
        <v>-142.16609700440895</v>
      </c>
      <c r="I77" s="292">
        <f t="shared" si="30"/>
        <v>0.42284324441101795</v>
      </c>
      <c r="J77" s="292" t="str">
        <f t="shared" si="31"/>
        <v>-0.000201694109170478-0.000551056351029231i</v>
      </c>
      <c r="K77" s="292">
        <f t="shared" si="16"/>
        <v>-64.630079646578466</v>
      </c>
      <c r="L77" s="292">
        <f t="shared" si="17"/>
        <v>-110.10331206781497</v>
      </c>
      <c r="M77" s="291">
        <f t="shared" si="32"/>
        <v>0.31670461649217069</v>
      </c>
      <c r="N77" s="291" t="str">
        <f t="shared" si="33"/>
        <v>0.00110096437846657-0.000532969158096475i</v>
      </c>
      <c r="O77" s="291">
        <f t="shared" si="18"/>
        <v>-58.250165363057882</v>
      </c>
      <c r="P77" s="291">
        <f t="shared" si="19"/>
        <v>-25.831299537146894</v>
      </c>
      <c r="Q77" s="247">
        <f t="shared" si="34"/>
        <v>-1474.628881071144</v>
      </c>
      <c r="R77" s="247" t="str">
        <f t="shared" si="35"/>
        <v>-0.150669490337394+0.926909762558312i</v>
      </c>
      <c r="S77" s="247">
        <f t="shared" si="20"/>
        <v>-0.54598876949974684</v>
      </c>
      <c r="T77" s="247">
        <f t="shared" si="21"/>
        <v>99.23269588311814</v>
      </c>
      <c r="U77" s="290" t="str">
        <f t="shared" si="5"/>
        <v>0.00160855542367836-0.00149651035337767i</v>
      </c>
      <c r="V77" s="245">
        <f t="shared" si="22"/>
        <v>-53.163232600142422</v>
      </c>
      <c r="W77" s="245">
        <f t="shared" si="23"/>
        <v>-42.933401121290757</v>
      </c>
      <c r="X77" s="289" t="str">
        <f t="shared" si="6"/>
        <v>-0.000202845933268056-0.000551640133718967i</v>
      </c>
      <c r="Y77" s="289">
        <f t="shared" si="24"/>
        <v>-64.616106420039486</v>
      </c>
      <c r="Z77" s="289">
        <f t="shared" si="25"/>
        <v>-110.18919387649498</v>
      </c>
      <c r="AA77" s="288" t="str">
        <f t="shared" si="7"/>
        <v>0.00110193555216307-0.000535479564616975i</v>
      </c>
      <c r="AB77" s="288">
        <f t="shared" si="26"/>
        <v>-58.236192136518916</v>
      </c>
      <c r="AC77" s="288">
        <f t="shared" si="27"/>
        <v>-25.917181345827011</v>
      </c>
    </row>
    <row r="78" spans="1:29">
      <c r="A78" s="297">
        <v>1.3</v>
      </c>
      <c r="B78" s="296">
        <f t="shared" si="8"/>
        <v>199526.23149688804</v>
      </c>
      <c r="C78" s="295">
        <f t="shared" si="9"/>
        <v>1253660.2861381597</v>
      </c>
      <c r="D78" s="294" t="str">
        <f t="shared" si="10"/>
        <v>1253660.28613816i</v>
      </c>
      <c r="E78" s="293">
        <f t="shared" si="28"/>
        <v>1.9892915724263225</v>
      </c>
      <c r="F78" s="247" t="str">
        <f t="shared" si="29"/>
        <v>-0.00135089410684365-0.000810741490630459i</v>
      </c>
      <c r="G78" s="247">
        <f t="shared" si="12"/>
        <v>-56.051603151443281</v>
      </c>
      <c r="H78" s="247">
        <f t="shared" si="13"/>
        <v>-149.02984989849142</v>
      </c>
      <c r="I78" s="292">
        <f t="shared" si="30"/>
        <v>0.42284324441101795</v>
      </c>
      <c r="J78" s="292" t="str">
        <f t="shared" si="31"/>
        <v>-0.000151248312050721-0.000398769284617613i</v>
      </c>
      <c r="K78" s="292">
        <f t="shared" si="16"/>
        <v>-67.401840277975097</v>
      </c>
      <c r="L78" s="292">
        <f t="shared" si="17"/>
        <v>-110.77112383748157</v>
      </c>
      <c r="M78" s="291">
        <f t="shared" si="32"/>
        <v>0.31670461649217069</v>
      </c>
      <c r="N78" s="291" t="str">
        <f t="shared" si="33"/>
        <v>0.00110060804794284-0.000423359013857374i</v>
      </c>
      <c r="O78" s="291">
        <f t="shared" si="18"/>
        <v>-58.56806853876553</v>
      </c>
      <c r="P78" s="291">
        <f t="shared" si="19"/>
        <v>-21.039698038968204</v>
      </c>
      <c r="Q78" s="247">
        <f t="shared" si="34"/>
        <v>-1474.628881071144</v>
      </c>
      <c r="R78" s="247" t="str">
        <f t="shared" si="35"/>
        <v>-0.0953893506423918+0.741714791550166i</v>
      </c>
      <c r="S78" s="247">
        <f t="shared" si="20"/>
        <v>-2.5240180385192952</v>
      </c>
      <c r="T78" s="247">
        <f t="shared" si="21"/>
        <v>97.328383974012439</v>
      </c>
      <c r="U78" s="290" t="str">
        <f t="shared" si="5"/>
        <v>0.000730199867362491-0.000924642036533801i</v>
      </c>
      <c r="V78" s="245">
        <f t="shared" si="22"/>
        <v>-58.575621189962575</v>
      </c>
      <c r="W78" s="245">
        <f t="shared" si="23"/>
        <v>-51.701465924478967</v>
      </c>
      <c r="X78" s="289" t="str">
        <f t="shared" si="6"/>
        <v>-0.00015172796225069-0.000398920282102678i</v>
      </c>
      <c r="Y78" s="289">
        <f t="shared" si="24"/>
        <v>-67.395499244246395</v>
      </c>
      <c r="Z78" s="289">
        <f t="shared" si="25"/>
        <v>-110.82414062146384</v>
      </c>
      <c r="AA78" s="288" t="str">
        <f t="shared" si="7"/>
        <v>0.00110101932850152-0.000424687169126109i</v>
      </c>
      <c r="AB78" s="288">
        <f t="shared" si="26"/>
        <v>-58.561727505036878</v>
      </c>
      <c r="AC78" s="288">
        <f t="shared" si="27"/>
        <v>-21.092714822950516</v>
      </c>
    </row>
    <row r="79" spans="1:29">
      <c r="A79" s="297">
        <v>1.4</v>
      </c>
      <c r="B79" s="296">
        <f t="shared" si="8"/>
        <v>251188.643150958</v>
      </c>
      <c r="C79" s="295">
        <f t="shared" si="9"/>
        <v>1578264.7919764756</v>
      </c>
      <c r="D79" s="294" t="str">
        <f t="shared" si="10"/>
        <v>1578264.79197648i</v>
      </c>
      <c r="E79" s="293">
        <f t="shared" si="28"/>
        <v>1.9892915724263225</v>
      </c>
      <c r="F79" s="247" t="str">
        <f t="shared" si="29"/>
        <v>-0.000940110771006638-0.000439527846701516i</v>
      </c>
      <c r="G79" s="247">
        <f t="shared" si="12"/>
        <v>-59.677871235413534</v>
      </c>
      <c r="H79" s="247">
        <f t="shared" si="13"/>
        <v>-154.94260773336808</v>
      </c>
      <c r="I79" s="292">
        <f t="shared" si="30"/>
        <v>0.42284324441101795</v>
      </c>
      <c r="J79" s="292" t="str">
        <f t="shared" si="31"/>
        <v>-0.000107079446894202-0.000291810358988747i</v>
      </c>
      <c r="K79" s="292">
        <f t="shared" si="16"/>
        <v>-70.149361422167203</v>
      </c>
      <c r="L79" s="292">
        <f t="shared" si="17"/>
        <v>-110.15054898647885</v>
      </c>
      <c r="M79" s="291">
        <f t="shared" si="32"/>
        <v>0.31670461649217069</v>
      </c>
      <c r="N79" s="291" t="str">
        <f t="shared" si="33"/>
        <v>0.00110038294499502-0.000336288658431252i</v>
      </c>
      <c r="O79" s="291">
        <f t="shared" si="18"/>
        <v>-58.781340951250613</v>
      </c>
      <c r="P79" s="291">
        <f t="shared" si="19"/>
        <v>-16.993706151530677</v>
      </c>
      <c r="Q79" s="247">
        <f t="shared" si="34"/>
        <v>-1474.628881071144</v>
      </c>
      <c r="R79" s="247" t="str">
        <f t="shared" si="35"/>
        <v>-0.0603093912865929+0.591881030042218i</v>
      </c>
      <c r="S79" s="247">
        <f t="shared" si="20"/>
        <v>-4.5104535174104186</v>
      </c>
      <c r="T79" s="247">
        <f t="shared" si="21"/>
        <v>95.818042083490909</v>
      </c>
      <c r="U79" s="290" t="str">
        <f t="shared" si="5"/>
        <v>0.000316845702979311-0.000529926074609117i</v>
      </c>
      <c r="V79" s="245">
        <f t="shared" si="22"/>
        <v>-64.188324752823959</v>
      </c>
      <c r="W79" s="245">
        <f t="shared" si="23"/>
        <v>-59.124565649877177</v>
      </c>
      <c r="X79" s="289" t="str">
        <f t="shared" si="6"/>
        <v>-0.000107268091125151-0.000291845984976558i</v>
      </c>
      <c r="Y79" s="289">
        <f t="shared" si="24"/>
        <v>-70.14661011963922</v>
      </c>
      <c r="Z79" s="289">
        <f t="shared" si="25"/>
        <v>-110.18092113444851</v>
      </c>
      <c r="AA79" s="288" t="str">
        <f t="shared" si="7"/>
        <v>0.00110055307674013-0.000336978640437326i</v>
      </c>
      <c r="AB79" s="288">
        <f t="shared" si="26"/>
        <v>-58.778589648722637</v>
      </c>
      <c r="AC79" s="288">
        <f t="shared" si="27"/>
        <v>-17.024078299500346</v>
      </c>
    </row>
    <row r="80" spans="1:29">
      <c r="A80" s="297">
        <v>1.5</v>
      </c>
      <c r="B80" s="296">
        <f t="shared" si="8"/>
        <v>316227.76601683802</v>
      </c>
      <c r="C80" s="295">
        <f t="shared" si="9"/>
        <v>1986917.6531592207</v>
      </c>
      <c r="D80" s="294" t="str">
        <f t="shared" si="10"/>
        <v>1986917.65315922i</v>
      </c>
      <c r="E80" s="293">
        <f t="shared" si="28"/>
        <v>1.9892915724263225</v>
      </c>
      <c r="F80" s="247" t="str">
        <f t="shared" si="29"/>
        <v>-0.000632117877951776-0.000231659103320525i</v>
      </c>
      <c r="G80" s="247">
        <f t="shared" si="12"/>
        <v>-63.436727735325874</v>
      </c>
      <c r="H80" s="247">
        <f t="shared" si="13"/>
        <v>-159.87308142652998</v>
      </c>
      <c r="I80" s="292">
        <f t="shared" si="30"/>
        <v>0.42284324441101795</v>
      </c>
      <c r="J80" s="292" t="str">
        <f t="shared" si="31"/>
        <v>-0.0000728198935725085-0.00021717076469623i</v>
      </c>
      <c r="K80" s="292">
        <f t="shared" si="16"/>
        <v>-72.80123055466575</v>
      </c>
      <c r="L80" s="292">
        <f t="shared" si="17"/>
        <v>-108.53690393616718</v>
      </c>
      <c r="M80" s="291">
        <f t="shared" si="32"/>
        <v>0.31670461649217069</v>
      </c>
      <c r="N80" s="291" t="str">
        <f t="shared" si="33"/>
        <v>0.00110024114610004-0.000267124536535782i</v>
      </c>
      <c r="O80" s="291">
        <f t="shared" si="18"/>
        <v>-58.921505624812866</v>
      </c>
      <c r="P80" s="291">
        <f t="shared" si="19"/>
        <v>-13.646638246723237</v>
      </c>
      <c r="Q80" s="247">
        <f t="shared" si="34"/>
        <v>-1474.628881071144</v>
      </c>
      <c r="R80" s="247" t="str">
        <f t="shared" si="35"/>
        <v>-0.0380999407449605+0.471504358823824i</v>
      </c>
      <c r="S80" s="247">
        <f t="shared" si="20"/>
        <v>-6.5020208599200346</v>
      </c>
      <c r="T80" s="247">
        <f t="shared" si="21"/>
        <v>94.6197518557221</v>
      </c>
      <c r="U80" s="290" t="str">
        <f t="shared" si="5"/>
        <v>0.000133311930670639-0.000289220136635186i</v>
      </c>
      <c r="V80" s="245">
        <f t="shared" si="22"/>
        <v>-69.938748595245897</v>
      </c>
      <c r="W80" s="245">
        <f t="shared" si="23"/>
        <v>-65.253329570807892</v>
      </c>
      <c r="X80" s="289" t="str">
        <f t="shared" si="6"/>
        <v>-0.0000728924234367673-0.000217178635242729i</v>
      </c>
      <c r="Y80" s="289">
        <f t="shared" si="24"/>
        <v>-72.800072908135263</v>
      </c>
      <c r="Z80" s="289">
        <f t="shared" si="25"/>
        <v>-108.55347723830329</v>
      </c>
      <c r="AA80" s="288" t="str">
        <f t="shared" si="7"/>
        <v>0.00110031047046612-0.000267478426545847i</v>
      </c>
      <c r="AB80" s="288">
        <f t="shared" si="26"/>
        <v>-58.920347978282415</v>
      </c>
      <c r="AC80" s="288">
        <f t="shared" si="27"/>
        <v>-13.663211548859396</v>
      </c>
    </row>
    <row r="81" spans="1:29">
      <c r="A81" s="297">
        <v>1.6</v>
      </c>
      <c r="B81" s="296">
        <f t="shared" si="8"/>
        <v>398107.17055349756</v>
      </c>
      <c r="C81" s="295">
        <f t="shared" si="9"/>
        <v>2501381.1247045733</v>
      </c>
      <c r="D81" s="294" t="str">
        <f t="shared" si="10"/>
        <v>2501381.12470457i</v>
      </c>
      <c r="E81" s="293">
        <f t="shared" si="28"/>
        <v>1.9892915724263225</v>
      </c>
      <c r="F81" s="247" t="str">
        <f t="shared" si="29"/>
        <v>-0.000415413862828205-0.000119871198118798i</v>
      </c>
      <c r="G81" s="247">
        <f t="shared" si="12"/>
        <v>-67.283029154837251</v>
      </c>
      <c r="H81" s="247">
        <f t="shared" si="13"/>
        <v>-163.90405544247648</v>
      </c>
      <c r="I81" s="292">
        <f t="shared" si="30"/>
        <v>0.42284324441101795</v>
      </c>
      <c r="J81" s="292" t="str">
        <f t="shared" si="31"/>
        <v>-0.0000482095698252693-0.00016441411915458i</v>
      </c>
      <c r="K81" s="292">
        <f t="shared" si="16"/>
        <v>-75.323006769985696</v>
      </c>
      <c r="L81" s="292">
        <f t="shared" si="17"/>
        <v>-106.34221214076697</v>
      </c>
      <c r="M81" s="291">
        <f t="shared" si="32"/>
        <v>0.31670461649217069</v>
      </c>
      <c r="N81" s="291" t="str">
        <f t="shared" si="33"/>
        <v>0.00110015190217813-0.000212184883748008i</v>
      </c>
      <c r="O81" s="291">
        <f t="shared" si="18"/>
        <v>-59.012328784569434</v>
      </c>
      <c r="P81" s="291">
        <f t="shared" si="19"/>
        <v>-10.91652169228302</v>
      </c>
      <c r="Q81" s="247">
        <f t="shared" si="34"/>
        <v>-1474.628881071144</v>
      </c>
      <c r="R81" s="247" t="str">
        <f t="shared" si="35"/>
        <v>-0.0240578462776156+0.375207469589132i</v>
      </c>
      <c r="S81" s="247">
        <f t="shared" si="20"/>
        <v>-8.4967522942994425</v>
      </c>
      <c r="T81" s="247">
        <f t="shared" si="21"/>
        <v>93.668713519218016</v>
      </c>
      <c r="U81" s="290" t="str">
        <f t="shared" si="5"/>
        <v>0.0000549705317762832-0.000152982541446562i</v>
      </c>
      <c r="V81" s="245">
        <f t="shared" si="22"/>
        <v>-75.779781449136692</v>
      </c>
      <c r="W81" s="245">
        <f t="shared" si="23"/>
        <v>-70.235341923258432</v>
      </c>
      <c r="X81" s="289" t="str">
        <f t="shared" si="6"/>
        <v>-0.0000482373742029074-0.000164415777701214i</v>
      </c>
      <c r="Y81" s="289">
        <f t="shared" si="24"/>
        <v>-75.322529390541519</v>
      </c>
      <c r="Z81" s="289">
        <f t="shared" si="25"/>
        <v>-106.35097787651988</v>
      </c>
      <c r="AA81" s="288" t="str">
        <f t="shared" si="7"/>
        <v>0.00110017989153492-0.000212364865873471i</v>
      </c>
      <c r="AB81" s="288">
        <f t="shared" si="26"/>
        <v>-59.011851405125242</v>
      </c>
      <c r="AC81" s="288">
        <f t="shared" si="27"/>
        <v>-10.925287428035874</v>
      </c>
    </row>
    <row r="82" spans="1:29">
      <c r="A82" s="297">
        <v>1.7</v>
      </c>
      <c r="B82" s="296">
        <f t="shared" si="8"/>
        <v>501187.23362727236</v>
      </c>
      <c r="C82" s="295">
        <f t="shared" si="9"/>
        <v>3149052.2624728605</v>
      </c>
      <c r="D82" s="294" t="str">
        <f t="shared" si="10"/>
        <v>3149052.26247286i</v>
      </c>
      <c r="E82" s="293">
        <f t="shared" si="28"/>
        <v>1.9892915724263225</v>
      </c>
      <c r="F82" s="247" t="str">
        <f t="shared" si="29"/>
        <v>-0.000268981984081924-0.0000613012857594678i</v>
      </c>
      <c r="G82" s="247">
        <f t="shared" si="12"/>
        <v>-71.185630975135112</v>
      </c>
      <c r="H82" s="247">
        <f t="shared" si="13"/>
        <v>-167.1615046766247</v>
      </c>
      <c r="I82" s="292">
        <f t="shared" si="30"/>
        <v>0.42284324441101795</v>
      </c>
      <c r="J82" s="292" t="str">
        <f t="shared" si="31"/>
        <v>-0.0000313641287329293-0.000126283723197802i</v>
      </c>
      <c r="K82" s="292">
        <f t="shared" si="16"/>
        <v>-77.713100204541675</v>
      </c>
      <c r="L82" s="292">
        <f t="shared" si="17"/>
        <v>-103.94790126604899</v>
      </c>
      <c r="M82" s="291">
        <f t="shared" si="32"/>
        <v>0.31670461649217069</v>
      </c>
      <c r="N82" s="291" t="str">
        <f t="shared" si="33"/>
        <v>0.00110009572625407-0.000168544544498854i</v>
      </c>
      <c r="O82" s="291">
        <f t="shared" si="18"/>
        <v>-59.070626584122408</v>
      </c>
      <c r="P82" s="291">
        <f t="shared" si="19"/>
        <v>-8.7104955997930329</v>
      </c>
      <c r="Q82" s="247">
        <f t="shared" si="34"/>
        <v>-1474.628881071144</v>
      </c>
      <c r="R82" s="247" t="str">
        <f t="shared" si="35"/>
        <v>-0.0151866961249261+0.298377264518938i</v>
      </c>
      <c r="S82" s="247">
        <f t="shared" si="20"/>
        <v>-10.493449288225642</v>
      </c>
      <c r="T82" s="247">
        <f t="shared" si="21"/>
        <v>92.913705169549687</v>
      </c>
      <c r="U82" s="290" t="str">
        <f t="shared" si="5"/>
        <v>0.0000223758576117356-0.0000793271446163447i</v>
      </c>
      <c r="V82" s="245">
        <f t="shared" si="22"/>
        <v>-81.67908026336076</v>
      </c>
      <c r="W82" s="245">
        <f t="shared" si="23"/>
        <v>-74.247799507075015</v>
      </c>
      <c r="X82" s="289" t="str">
        <f t="shared" si="6"/>
        <v>-0.0000313748485259656-0.000126284060034802i</v>
      </c>
      <c r="Y82" s="289">
        <f t="shared" si="24"/>
        <v>-77.712905875467925</v>
      </c>
      <c r="Z82" s="289">
        <f t="shared" si="25"/>
        <v>-103.95244647832976</v>
      </c>
      <c r="AA82" s="288" t="str">
        <f t="shared" si="7"/>
        <v>0.00110010696471134-0.000168635586209002i</v>
      </c>
      <c r="AB82" s="288">
        <f t="shared" si="26"/>
        <v>-59.070432255048637</v>
      </c>
      <c r="AC82" s="288">
        <f t="shared" si="27"/>
        <v>-8.7150408120738074</v>
      </c>
    </row>
    <row r="83" spans="1:29">
      <c r="A83" s="297">
        <v>1.8</v>
      </c>
      <c r="B83" s="296">
        <f t="shared" si="8"/>
        <v>630957.34448019369</v>
      </c>
      <c r="C83" s="295">
        <f t="shared" si="9"/>
        <v>3964421.9162950017</v>
      </c>
      <c r="D83" s="294" t="str">
        <f t="shared" si="10"/>
        <v>3964421.916295i</v>
      </c>
      <c r="E83" s="293">
        <f t="shared" si="28"/>
        <v>1.9892915724263225</v>
      </c>
      <c r="F83" s="247" t="str">
        <f t="shared" si="29"/>
        <v>-0.000172522282514904-0.0000311164024302116i</v>
      </c>
      <c r="G83" s="247">
        <f t="shared" si="12"/>
        <v>-75.124067948078562</v>
      </c>
      <c r="H83" s="247">
        <f t="shared" si="13"/>
        <v>-169.77595717316629</v>
      </c>
      <c r="I83" s="292">
        <f t="shared" si="30"/>
        <v>0.42284324441101795</v>
      </c>
      <c r="J83" s="292" t="str">
        <f t="shared" si="31"/>
        <v>-0.0000201775913089411-0.0000980620040244538i</v>
      </c>
      <c r="K83" s="292">
        <f t="shared" si="16"/>
        <v>-79.989896251397582</v>
      </c>
      <c r="L83" s="292">
        <f t="shared" si="17"/>
        <v>-101.62710667170381</v>
      </c>
      <c r="M83" s="291">
        <f t="shared" si="32"/>
        <v>0.31670461649217069</v>
      </c>
      <c r="N83" s="291" t="str">
        <f t="shared" si="33"/>
        <v>0.00110006034752883-0.000133879719019242i</v>
      </c>
      <c r="O83" s="291">
        <f t="shared" si="18"/>
        <v>-59.107816351123532</v>
      </c>
      <c r="P83" s="291">
        <f t="shared" si="19"/>
        <v>-6.9388960323536759</v>
      </c>
      <c r="Q83" s="247">
        <f t="shared" si="34"/>
        <v>-1474.628881071144</v>
      </c>
      <c r="R83" s="247" t="str">
        <f t="shared" si="35"/>
        <v>-0.00958500490980266+0.237179397085381i</v>
      </c>
      <c r="S83" s="247">
        <f t="shared" si="20"/>
        <v>-12.491373813865252</v>
      </c>
      <c r="T83" s="247">
        <f t="shared" si="21"/>
        <v>92.314204604047816</v>
      </c>
      <c r="U83" s="290" t="str">
        <f t="shared" si="5"/>
        <v>9.03379649281939E-06-0.0000406204800806097i</v>
      </c>
      <c r="V83" s="245">
        <f t="shared" si="22"/>
        <v>-87.615441761943799</v>
      </c>
      <c r="W83" s="245">
        <f t="shared" si="23"/>
        <v>-77.46175256911846</v>
      </c>
      <c r="X83" s="289" t="str">
        <f t="shared" si="6"/>
        <v>-0.0000201817569551916-0.0000980620701045824i</v>
      </c>
      <c r="Y83" s="289">
        <f t="shared" si="24"/>
        <v>-79.989817791649898</v>
      </c>
      <c r="Z83" s="289">
        <f t="shared" si="25"/>
        <v>-101.62943407479821</v>
      </c>
      <c r="AA83" s="288" t="str">
        <f t="shared" si="7"/>
        <v>0.00110006484516803-0.000133925614038115i</v>
      </c>
      <c r="AB83" s="288">
        <f t="shared" si="26"/>
        <v>-59.107737891375862</v>
      </c>
      <c r="AC83" s="288">
        <f t="shared" si="27"/>
        <v>-6.9412234354481175</v>
      </c>
    </row>
    <row r="84" spans="1:29">
      <c r="A84" s="297">
        <v>1.9</v>
      </c>
      <c r="B84" s="296">
        <f t="shared" si="8"/>
        <v>794328.23472428194</v>
      </c>
      <c r="C84" s="295">
        <f t="shared" si="9"/>
        <v>4990911.4934975058</v>
      </c>
      <c r="D84" s="294" t="str">
        <f t="shared" si="10"/>
        <v>4990911.49349751i</v>
      </c>
      <c r="E84" s="293">
        <f t="shared" si="28"/>
        <v>1.9892915724263225</v>
      </c>
      <c r="F84" s="247" t="str">
        <f t="shared" si="29"/>
        <v>-0.000109988887100989-0.0000157205845258708i</v>
      </c>
      <c r="G84" s="247">
        <f t="shared" si="12"/>
        <v>-79.085197390061978</v>
      </c>
      <c r="H84" s="247">
        <f t="shared" si="13"/>
        <v>-171.86587165659301</v>
      </c>
      <c r="I84" s="292">
        <f t="shared" si="30"/>
        <v>0.42284324441101795</v>
      </c>
      <c r="J84" s="292" t="str">
        <f t="shared" si="31"/>
        <v>-0.0000128886797980602-0.000076738409114263i</v>
      </c>
      <c r="K84" s="292">
        <f t="shared" si="16"/>
        <v>-82.178929174611937</v>
      </c>
      <c r="L84" s="292">
        <f t="shared" si="17"/>
        <v>-99.534186509371921</v>
      </c>
      <c r="M84" s="291">
        <f t="shared" si="32"/>
        <v>0.31670461649217069</v>
      </c>
      <c r="N84" s="291" t="str">
        <f t="shared" si="33"/>
        <v>0.00110003805486311-0.00010634444774797i</v>
      </c>
      <c r="O84" s="291">
        <f t="shared" si="18"/>
        <v>-59.131446218043386</v>
      </c>
      <c r="P84" s="291">
        <f t="shared" si="19"/>
        <v>-5.5218201233533168</v>
      </c>
      <c r="Q84" s="247">
        <f t="shared" si="34"/>
        <v>-1474.628881071144</v>
      </c>
      <c r="R84" s="247" t="str">
        <f t="shared" si="35"/>
        <v>-0.00604885588005747+0.188483390796859i</v>
      </c>
      <c r="S84" s="247">
        <f t="shared" si="20"/>
        <v>-14.490067727057287</v>
      </c>
      <c r="T84" s="247">
        <f t="shared" si="21"/>
        <v>91.83811955289039</v>
      </c>
      <c r="U84" s="290" t="str">
        <f t="shared" si="5"/>
        <v>3.62837600322655E-06-0.0000206359868406201i</v>
      </c>
      <c r="V84" s="245">
        <f t="shared" si="22"/>
        <v>-93.575265117119244</v>
      </c>
      <c r="W84" s="245">
        <f t="shared" si="23"/>
        <v>-80.027752103702667</v>
      </c>
      <c r="X84" s="289" t="str">
        <f t="shared" si="6"/>
        <v>-0.0000128903101420094-0.0000767384215458398i</v>
      </c>
      <c r="Y84" s="289">
        <f t="shared" si="24"/>
        <v>-82.178897660730655</v>
      </c>
      <c r="Z84" s="289">
        <f t="shared" si="25"/>
        <v>-99.535368868613858</v>
      </c>
      <c r="AA84" s="288" t="str">
        <f t="shared" si="7"/>
        <v>0.00110003985122227-0.000106367534097272i</v>
      </c>
      <c r="AB84" s="288">
        <f t="shared" si="26"/>
        <v>-59.131414704162154</v>
      </c>
      <c r="AC84" s="288">
        <f t="shared" si="27"/>
        <v>-5.5230024825952615</v>
      </c>
    </row>
    <row r="85" spans="1:29">
      <c r="A85" s="297">
        <v>2</v>
      </c>
      <c r="B85" s="296">
        <f t="shared" si="8"/>
        <v>1000000</v>
      </c>
      <c r="C85" s="295">
        <f t="shared" si="9"/>
        <v>6283185.307179586</v>
      </c>
      <c r="D85" s="294" t="str">
        <f t="shared" si="10"/>
        <v>6283185.30717959i</v>
      </c>
      <c r="E85" s="293">
        <f t="shared" si="28"/>
        <v>1.9892915724263225</v>
      </c>
      <c r="F85" s="247" t="str">
        <f t="shared" si="29"/>
        <v>-0.0000698544296674426-7.91885016357724E-06i</v>
      </c>
      <c r="G85" s="247">
        <f t="shared" si="12"/>
        <v>-83.060665437408346</v>
      </c>
      <c r="H85" s="247">
        <f t="shared" si="13"/>
        <v>-173.53243628960993</v>
      </c>
      <c r="I85" s="292">
        <f t="shared" si="30"/>
        <v>0.42284324441101795</v>
      </c>
      <c r="J85" s="292" t="str">
        <f t="shared" si="31"/>
        <v>-8.19564811757912E-06-0.0000603676114559162i</v>
      </c>
      <c r="K85" s="292">
        <f t="shared" si="16"/>
        <v>-84.304602284804488</v>
      </c>
      <c r="L85" s="292">
        <f t="shared" si="17"/>
        <v>-97.731340423234244</v>
      </c>
      <c r="M85" s="291">
        <f t="shared" si="32"/>
        <v>0.31670461649217069</v>
      </c>
      <c r="N85" s="291" t="str">
        <f t="shared" si="33"/>
        <v>0.00110002400196019-0.0000844723984411746i</v>
      </c>
      <c r="O85" s="291">
        <f t="shared" si="18"/>
        <v>-59.14642198405857</v>
      </c>
      <c r="P85" s="291">
        <f t="shared" si="19"/>
        <v>-4.3912059192538404</v>
      </c>
      <c r="Q85" s="247">
        <f t="shared" si="34"/>
        <v>-1474.628881071144</v>
      </c>
      <c r="R85" s="247" t="str">
        <f t="shared" si="35"/>
        <v>-0.00381701680642485+0.1497603108958i</v>
      </c>
      <c r="S85" s="247">
        <f t="shared" si="20"/>
        <v>-16.489245023310733</v>
      </c>
      <c r="T85" s="247">
        <f t="shared" si="21"/>
        <v>91.460010425475033</v>
      </c>
      <c r="U85" s="290" t="str">
        <f t="shared" si="5"/>
        <v>1.45256499447844E-06-0.0000104311947202831i</v>
      </c>
      <c r="V85" s="245">
        <f t="shared" si="22"/>
        <v>-99.549910460719047</v>
      </c>
      <c r="W85" s="245">
        <f t="shared" si="23"/>
        <v>-82.0724258641349</v>
      </c>
      <c r="X85" s="289" t="str">
        <f t="shared" si="6"/>
        <v>-8.19628972955542E-06-0.0000603676136467045i</v>
      </c>
      <c r="Y85" s="289">
        <f t="shared" si="24"/>
        <v>-84.304589668448642</v>
      </c>
      <c r="Z85" s="289">
        <f t="shared" si="25"/>
        <v>-97.731938087535113</v>
      </c>
      <c r="AA85" s="288" t="str">
        <f t="shared" si="7"/>
        <v>0.00110002471854858-0.0000844839957317057i</v>
      </c>
      <c r="AB85" s="288">
        <f t="shared" si="26"/>
        <v>-59.146409367702717</v>
      </c>
      <c r="AC85" s="288">
        <f t="shared" si="27"/>
        <v>-4.3918035835547133</v>
      </c>
    </row>
    <row r="86" spans="1:29">
      <c r="A86" s="297">
        <v>2.1</v>
      </c>
      <c r="B86" s="296">
        <f t="shared" si="8"/>
        <v>1258925.4117941677</v>
      </c>
      <c r="C86" s="295">
        <f t="shared" si="9"/>
        <v>7910061.650220125</v>
      </c>
      <c r="D86" s="294" t="str">
        <f t="shared" si="10"/>
        <v>7910061.65022012i</v>
      </c>
      <c r="E86" s="293">
        <f t="shared" si="28"/>
        <v>1.9892915724263225</v>
      </c>
      <c r="F86" s="247" t="str">
        <f t="shared" si="29"/>
        <v>-0.0000442578615961472-3.98148625615191E-06i</v>
      </c>
      <c r="G86" s="247">
        <f t="shared" si="12"/>
        <v>-87.045185478640519</v>
      </c>
      <c r="H86" s="247">
        <f t="shared" si="13"/>
        <v>-174.85944590646199</v>
      </c>
      <c r="I86" s="292">
        <f t="shared" si="30"/>
        <v>0.42284324441101795</v>
      </c>
      <c r="J86" s="292" t="str">
        <f t="shared" si="31"/>
        <v>-5.19654914893801E-06-0.0000476541885144386i</v>
      </c>
      <c r="K86" s="292">
        <f t="shared" si="16"/>
        <v>-86.386639976465375</v>
      </c>
      <c r="L86" s="292">
        <f t="shared" si="17"/>
        <v>-96.223346226223583</v>
      </c>
      <c r="M86" s="291">
        <f t="shared" si="32"/>
        <v>0.31670461649217069</v>
      </c>
      <c r="N86" s="291" t="str">
        <f t="shared" si="33"/>
        <v>0.00110001514053007-0.0000670988108327236i</v>
      </c>
      <c r="O86" s="291">
        <f t="shared" si="18"/>
        <v>-59.155897651705686</v>
      </c>
      <c r="P86" s="291">
        <f t="shared" si="19"/>
        <v>-3.4906075482728123</v>
      </c>
      <c r="Q86" s="247">
        <f t="shared" si="34"/>
        <v>-1474.628881071144</v>
      </c>
      <c r="R86" s="247" t="str">
        <f t="shared" si="35"/>
        <v>-0.00240855220416514+0.118980203930797i</v>
      </c>
      <c r="S86" s="247">
        <f t="shared" si="20"/>
        <v>-18.488726484335473</v>
      </c>
      <c r="T86" s="247">
        <f t="shared" si="21"/>
        <v>91.15969737593916</v>
      </c>
      <c r="U86" s="290" t="str">
        <f t="shared" si="5"/>
        <v>5.80315416803656E-07-5.25621978075248E-06i</v>
      </c>
      <c r="V86" s="245">
        <f t="shared" si="22"/>
        <v>-105.53391196297596</v>
      </c>
      <c r="W86" s="245">
        <f t="shared" si="23"/>
        <v>-83.699748530522839</v>
      </c>
      <c r="X86" s="289" t="str">
        <f t="shared" si="6"/>
        <v>-5.19680264561279E-06-0.0000476541888533622i</v>
      </c>
      <c r="Y86" s="289">
        <f t="shared" si="24"/>
        <v>-86.386634936028216</v>
      </c>
      <c r="Z86" s="289">
        <f t="shared" si="25"/>
        <v>-96.223647385607975</v>
      </c>
      <c r="AA86" s="288" t="str">
        <f t="shared" si="7"/>
        <v>0.00110001542616929-0.0000671046316974181i</v>
      </c>
      <c r="AB86" s="288">
        <f t="shared" si="26"/>
        <v>-59.155892611268527</v>
      </c>
      <c r="AC86" s="288">
        <f t="shared" si="27"/>
        <v>-3.4909087076572023</v>
      </c>
    </row>
    <row r="87" spans="1:29">
      <c r="A87" s="297">
        <v>2.2000000000000002</v>
      </c>
      <c r="B87" s="296">
        <f t="shared" si="8"/>
        <v>1584893.1924611153</v>
      </c>
      <c r="C87" s="295">
        <f t="shared" si="9"/>
        <v>9958177.6203206275</v>
      </c>
      <c r="D87" s="294" t="str">
        <f t="shared" si="10"/>
        <v>9958177.62032063i</v>
      </c>
      <c r="E87" s="293">
        <f t="shared" si="28"/>
        <v>1.9892915724263225</v>
      </c>
      <c r="F87" s="247" t="str">
        <f t="shared" si="29"/>
        <v>-0.0000279978331054987-1.99948207988584E-06i</v>
      </c>
      <c r="G87" s="247">
        <f t="shared" si="12"/>
        <v>-91.035418049716284</v>
      </c>
      <c r="H87" s="247">
        <f t="shared" si="13"/>
        <v>-175.91512259519453</v>
      </c>
      <c r="I87" s="292">
        <f t="shared" si="30"/>
        <v>0.42284324441101795</v>
      </c>
      <c r="J87" s="292" t="str">
        <f t="shared" si="31"/>
        <v>-3.28897807581869E-06-0.0000377030443247954i</v>
      </c>
      <c r="K87" s="292">
        <f t="shared" si="16"/>
        <v>-88.439548110638867</v>
      </c>
      <c r="L87" s="292">
        <f t="shared" si="17"/>
        <v>-94.985505355785122</v>
      </c>
      <c r="M87" s="291">
        <f t="shared" si="32"/>
        <v>0.31670461649217069</v>
      </c>
      <c r="N87" s="291" t="str">
        <f t="shared" si="33"/>
        <v>0.00110000955154051-0.0000532984795510328i</v>
      </c>
      <c r="O87" s="291">
        <f t="shared" si="18"/>
        <v>-59.161887031466833</v>
      </c>
      <c r="P87" s="291">
        <f t="shared" si="19"/>
        <v>-2.7739682228520444</v>
      </c>
      <c r="Q87" s="247">
        <f t="shared" si="34"/>
        <v>-1474.628881071144</v>
      </c>
      <c r="R87" s="247" t="str">
        <f t="shared" si="35"/>
        <v>-0.00151976422173813+0.0945200390884537i</v>
      </c>
      <c r="S87" s="247">
        <f t="shared" si="20"/>
        <v>-20.488399528639142</v>
      </c>
      <c r="T87" s="247">
        <f t="shared" si="21"/>
        <v>90.921165225352098</v>
      </c>
      <c r="U87" s="290" t="str">
        <f t="shared" si="5"/>
        <v>2.31541229387405E-07-2.64331753819672E-06i</v>
      </c>
      <c r="V87" s="245">
        <f t="shared" si="22"/>
        <v>-111.52381757835543</v>
      </c>
      <c r="W87" s="245">
        <f t="shared" si="23"/>
        <v>-84.993957369842406</v>
      </c>
      <c r="X87" s="289" t="str">
        <f t="shared" si="6"/>
        <v>-3.28907849849437E-06-0.0000377030443605258i</v>
      </c>
      <c r="Y87" s="289">
        <f t="shared" si="24"/>
        <v>-88.439546099527405</v>
      </c>
      <c r="Z87" s="289">
        <f t="shared" si="25"/>
        <v>-94.985656806759039</v>
      </c>
      <c r="AA87" s="288" t="str">
        <f t="shared" si="7"/>
        <v>0.00110000966534558-0.000053301399567345i</v>
      </c>
      <c r="AB87" s="288">
        <f t="shared" si="26"/>
        <v>-59.161885020355349</v>
      </c>
      <c r="AC87" s="288">
        <f t="shared" si="27"/>
        <v>-2.7741196738259535</v>
      </c>
    </row>
    <row r="88" spans="1:29">
      <c r="A88" s="297">
        <v>2.2999999999999998</v>
      </c>
      <c r="B88" s="296">
        <f t="shared" si="8"/>
        <v>1995262.3149688803</v>
      </c>
      <c r="C88" s="295">
        <f t="shared" si="9"/>
        <v>12536602.861381596</v>
      </c>
      <c r="D88" s="294" t="str">
        <f t="shared" si="10"/>
        <v>12536602.8613816i</v>
      </c>
      <c r="E88" s="293">
        <f t="shared" si="28"/>
        <v>1.9892915724263225</v>
      </c>
      <c r="F88" s="247" t="str">
        <f t="shared" si="29"/>
        <v>-0.000017694574039891-1.00338530892909E-06i</v>
      </c>
      <c r="G88" s="247">
        <f t="shared" si="12"/>
        <v>-95.029255201542767</v>
      </c>
      <c r="H88" s="247">
        <f t="shared" si="13"/>
        <v>-176.75447165147921</v>
      </c>
      <c r="I88" s="292">
        <f t="shared" si="30"/>
        <v>0.42284324441101795</v>
      </c>
      <c r="J88" s="292" t="str">
        <f t="shared" si="31"/>
        <v>-2.07926844431967E-06-0.00002987311244286i</v>
      </c>
      <c r="K88" s="292">
        <f t="shared" si="16"/>
        <v>-90.473401390276123</v>
      </c>
      <c r="L88" s="292">
        <f t="shared" si="17"/>
        <v>-93.981556272434602</v>
      </c>
      <c r="M88" s="291">
        <f t="shared" si="32"/>
        <v>0.31670461649217069</v>
      </c>
      <c r="N88" s="291" t="str">
        <f t="shared" si="33"/>
        <v>0.00110000602601665-0.0000423364868875074i</v>
      </c>
      <c r="O88" s="291">
        <f t="shared" si="18"/>
        <v>-59.165670321867196</v>
      </c>
      <c r="P88" s="291">
        <f t="shared" si="19"/>
        <v>-2.2040837077247142</v>
      </c>
      <c r="Q88" s="247">
        <f t="shared" si="34"/>
        <v>-1474.628881071144</v>
      </c>
      <c r="R88" s="247" t="str">
        <f t="shared" si="35"/>
        <v>-0.00095893444358693+0.0750852997666929i</v>
      </c>
      <c r="S88" s="247">
        <f t="shared" si="20"/>
        <v>-22.488193321367852</v>
      </c>
      <c r="T88" s="247">
        <f t="shared" si="21"/>
        <v>90.731699943285562</v>
      </c>
      <c r="U88" s="290" t="str">
        <f t="shared" si="5"/>
        <v>9.23074232138871E-08-1.32764021529624E-06i</v>
      </c>
      <c r="V88" s="245">
        <f t="shared" si="22"/>
        <v>-117.5174485229106</v>
      </c>
      <c r="W88" s="245">
        <f t="shared" si="23"/>
        <v>-86.022771708193659</v>
      </c>
      <c r="X88" s="289" t="str">
        <f t="shared" si="6"/>
        <v>-2.07930829700069E-06-0.0000298731124397967i</v>
      </c>
      <c r="Y88" s="289">
        <f t="shared" si="24"/>
        <v>-90.473400588511652</v>
      </c>
      <c r="Z88" s="289">
        <f t="shared" si="25"/>
        <v>-93.981632340622653</v>
      </c>
      <c r="AA88" s="288" t="str">
        <f t="shared" si="7"/>
        <v>0.00110000607134581-0.000042337951207912i</v>
      </c>
      <c r="AB88" s="288">
        <f t="shared" si="26"/>
        <v>-59.165669520102718</v>
      </c>
      <c r="AC88" s="288">
        <f t="shared" si="27"/>
        <v>-2.204159775912784</v>
      </c>
    </row>
    <row r="89" spans="1:29">
      <c r="A89" s="297">
        <v>2.4</v>
      </c>
      <c r="B89" s="296">
        <f t="shared" si="8"/>
        <v>2511886.4315095805</v>
      </c>
      <c r="C89" s="295">
        <f t="shared" si="9"/>
        <v>15782647.919764757</v>
      </c>
      <c r="D89" s="294" t="str">
        <f t="shared" si="10"/>
        <v>15782647.9197648i</v>
      </c>
      <c r="E89" s="293">
        <f t="shared" si="28"/>
        <v>1.9892915724263225</v>
      </c>
      <c r="F89" s="247" t="str">
        <f t="shared" si="29"/>
        <v>-0.0000111761380436476-5.0328598755942E-07i</v>
      </c>
      <c r="G89" s="247">
        <f t="shared" si="12"/>
        <v>-99.025366719814883</v>
      </c>
      <c r="H89" s="247">
        <f t="shared" si="13"/>
        <v>-177.42158746812888</v>
      </c>
      <c r="I89" s="292">
        <f t="shared" si="30"/>
        <v>0.42284324441101795</v>
      </c>
      <c r="J89" s="292" t="str">
        <f t="shared" si="31"/>
        <v>-1.31355043674072E-06-0.0000236911348541561i</v>
      </c>
      <c r="K89" s="292">
        <f t="shared" si="16"/>
        <v>-92.494952419538393</v>
      </c>
      <c r="L89" s="292">
        <f t="shared" si="17"/>
        <v>-93.173504270200112</v>
      </c>
      <c r="M89" s="291">
        <f t="shared" si="32"/>
        <v>0.31670461649217069</v>
      </c>
      <c r="N89" s="291" t="str">
        <f t="shared" si="33"/>
        <v>0.00110000380192-0.0000336290667233318i</v>
      </c>
      <c r="O89" s="291">
        <f t="shared" si="18"/>
        <v>-59.168059110698472</v>
      </c>
      <c r="P89" s="291">
        <f t="shared" si="19"/>
        <v>-1.7510881692490028</v>
      </c>
      <c r="Q89" s="247">
        <f t="shared" si="34"/>
        <v>-1474.628881071144</v>
      </c>
      <c r="R89" s="247" t="str">
        <f t="shared" si="35"/>
        <v>-0.000605057888305754+0.0596450617803996i</v>
      </c>
      <c r="S89" s="247">
        <f t="shared" si="20"/>
        <v>-24.488063248373134</v>
      </c>
      <c r="T89" s="247">
        <f t="shared" si="21"/>
        <v>90.581206108800401</v>
      </c>
      <c r="U89" s="290" t="str">
        <f t="shared" si="5"/>
        <v>3.6780734305294E-08-6.66296926922789E-07i</v>
      </c>
      <c r="V89" s="245">
        <f t="shared" si="22"/>
        <v>-123.51342996818802</v>
      </c>
      <c r="W89" s="245">
        <f t="shared" si="23"/>
        <v>-86.840381359328475</v>
      </c>
      <c r="X89" s="289" t="str">
        <f t="shared" si="6"/>
        <v>-0.000001313566270385-0.0000236911348503083i</v>
      </c>
      <c r="Y89" s="289">
        <f t="shared" si="24"/>
        <v>-92.494952100066911</v>
      </c>
      <c r="Z89" s="289">
        <f t="shared" si="25"/>
        <v>-93.173542446203328</v>
      </c>
      <c r="AA89" s="288" t="str">
        <f t="shared" si="7"/>
        <v>0.00110000381997151-0.0000336298008894254i</v>
      </c>
      <c r="AB89" s="288">
        <f t="shared" si="26"/>
        <v>-59.16805879122704</v>
      </c>
      <c r="AC89" s="288">
        <f t="shared" si="27"/>
        <v>-1.7511263452522294</v>
      </c>
    </row>
    <row r="90" spans="1:29">
      <c r="A90" s="297">
        <v>2.5000000000000102</v>
      </c>
      <c r="B90" s="296">
        <f t="shared" si="8"/>
        <v>3162277.660168455</v>
      </c>
      <c r="C90" s="295">
        <f t="shared" si="9"/>
        <v>19869176.531592678</v>
      </c>
      <c r="D90" s="294" t="str">
        <f t="shared" si="10"/>
        <v>19869176.5315927i</v>
      </c>
      <c r="E90" s="293">
        <f t="shared" si="28"/>
        <v>1.9892915724263225</v>
      </c>
      <c r="F90" s="247" t="str">
        <f t="shared" si="29"/>
        <v>-7.05629542603794E-06-2.52367728206186E-07i</v>
      </c>
      <c r="G90" s="247">
        <f t="shared" si="12"/>
        <v>-103.02291326363331</v>
      </c>
      <c r="H90" s="247">
        <f t="shared" si="13"/>
        <v>-177.95169499919419</v>
      </c>
      <c r="I90" s="292">
        <f t="shared" si="30"/>
        <v>0.42284324441101795</v>
      </c>
      <c r="J90" s="292" t="str">
        <f t="shared" si="31"/>
        <v>-8.29440278853475E-07-0.0000187995022233402i</v>
      </c>
      <c r="K90" s="292">
        <f t="shared" si="16"/>
        <v>-94.508627223459101</v>
      </c>
      <c r="L90" s="292">
        <f t="shared" si="17"/>
        <v>-92.526270446506501</v>
      </c>
      <c r="M90" s="291">
        <f t="shared" si="32"/>
        <v>0.31670461649217069</v>
      </c>
      <c r="N90" s="291" t="str">
        <f t="shared" si="33"/>
        <v>0.00110000239875366-0.0000267125171120092i</v>
      </c>
      <c r="O90" s="291">
        <f t="shared" si="18"/>
        <v>-59.169567009718207</v>
      </c>
      <c r="P90" s="291">
        <f t="shared" si="19"/>
        <v>-1.3911003675222553</v>
      </c>
      <c r="Q90" s="247">
        <f t="shared" si="34"/>
        <v>-1474.628881071144</v>
      </c>
      <c r="R90" s="247" t="str">
        <f t="shared" si="35"/>
        <v>-0.000381770158865447+0.0473791038465095i</v>
      </c>
      <c r="S90" s="247">
        <f t="shared" si="20"/>
        <v>-26.487981191803229</v>
      </c>
      <c r="T90" s="247">
        <f t="shared" si="21"/>
        <v>90.461666508730758</v>
      </c>
      <c r="U90" s="290" t="str">
        <f t="shared" si="5"/>
        <v>1.46508398279886E-08-3.34224607294212E-07i</v>
      </c>
      <c r="V90" s="245">
        <f t="shared" si="22"/>
        <v>-129.51089445543653</v>
      </c>
      <c r="W90" s="245">
        <f t="shared" si="23"/>
        <v>-87.49002849046343</v>
      </c>
      <c r="X90" s="289" t="str">
        <f t="shared" si="6"/>
        <v>-8.29446574261811E-07-0.0000187995022215472i</v>
      </c>
      <c r="Y90" s="289">
        <f t="shared" si="24"/>
        <v>-94.508627096204023</v>
      </c>
      <c r="Z90" s="289">
        <f t="shared" si="25"/>
        <v>-92.526289596166194</v>
      </c>
      <c r="AA90" s="288" t="str">
        <f t="shared" si="7"/>
        <v>0.00110000240594152-0.0000267128851512476i</v>
      </c>
      <c r="AB90" s="288">
        <f t="shared" si="26"/>
        <v>-59.169566882463087</v>
      </c>
      <c r="AC90" s="288">
        <f t="shared" si="27"/>
        <v>-1.3911195171819399</v>
      </c>
    </row>
    <row r="91" spans="1:29">
      <c r="A91" s="297">
        <v>2.6</v>
      </c>
      <c r="B91" s="296">
        <f t="shared" si="8"/>
        <v>3981071.705534976</v>
      </c>
      <c r="C91" s="295">
        <f t="shared" si="9"/>
        <v>25013811.247045737</v>
      </c>
      <c r="D91" s="294" t="str">
        <f t="shared" si="10"/>
        <v>25013811.2470457i</v>
      </c>
      <c r="E91" s="293">
        <f t="shared" si="28"/>
        <v>1.9892915724263225</v>
      </c>
      <c r="F91" s="247" t="str">
        <f t="shared" si="29"/>
        <v>-4.45406538329881E-06-1.26523726323385E-07i</v>
      </c>
      <c r="G91" s="247">
        <f t="shared" si="12"/>
        <v>-107.02136524262478</v>
      </c>
      <c r="H91" s="247">
        <f t="shared" si="13"/>
        <v>-178.37287377187039</v>
      </c>
      <c r="I91" s="292">
        <f t="shared" si="30"/>
        <v>0.42284324441101795</v>
      </c>
      <c r="J91" s="292" t="str">
        <f t="shared" si="31"/>
        <v>-5.23598796108397E-07-0.0000149234260291927i</v>
      </c>
      <c r="K91" s="292">
        <f t="shared" si="16"/>
        <v>-96.517286351081935</v>
      </c>
      <c r="L91" s="292">
        <f t="shared" si="17"/>
        <v>-92.009438056602619</v>
      </c>
      <c r="M91" s="291">
        <f t="shared" si="32"/>
        <v>0.31670461649217069</v>
      </c>
      <c r="N91" s="291" t="str">
        <f t="shared" si="33"/>
        <v>0.00110000151347307-0.0000212185065129915i</v>
      </c>
      <c r="O91" s="291">
        <f t="shared" si="18"/>
        <v>-59.170518698662931</v>
      </c>
      <c r="P91" s="291">
        <f t="shared" si="19"/>
        <v>-1.1050713150351266</v>
      </c>
      <c r="Q91" s="247">
        <f t="shared" si="34"/>
        <v>-1474.628881071144</v>
      </c>
      <c r="R91" s="247" t="str">
        <f t="shared" si="35"/>
        <v>-0.000240882452949659+0.0376352351077566i</v>
      </c>
      <c r="S91" s="247">
        <f t="shared" si="20"/>
        <v>-28.487929423159599</v>
      </c>
      <c r="T91" s="247">
        <f t="shared" si="21"/>
        <v>90.366713783353191</v>
      </c>
      <c r="U91" s="290" t="str">
        <f t="shared" si="5"/>
        <v>5.83465638201723E-09-1.67599320540218E-07i</v>
      </c>
      <c r="V91" s="245">
        <f t="shared" si="22"/>
        <v>-135.50929466578435</v>
      </c>
      <c r="W91" s="245">
        <f t="shared" si="23"/>
        <v>-88.006159988517183</v>
      </c>
      <c r="X91" s="289" t="str">
        <f t="shared" si="6"/>
        <v>-5.23601300319493E-07-0.0000149234260285105i</v>
      </c>
      <c r="Y91" s="289">
        <f t="shared" si="24"/>
        <v>-96.517286300402901</v>
      </c>
      <c r="Z91" s="289">
        <f t="shared" si="25"/>
        <v>-92.009447659336402</v>
      </c>
      <c r="AA91" s="288" t="str">
        <f t="shared" si="7"/>
        <v>0.00110000151633496-0.000021218690996302i</v>
      </c>
      <c r="AB91" s="288">
        <f t="shared" si="26"/>
        <v>-59.17051864798389</v>
      </c>
      <c r="AC91" s="288">
        <f t="shared" si="27"/>
        <v>-1.1050809177689014</v>
      </c>
    </row>
    <row r="92" spans="1:29">
      <c r="A92" s="297">
        <v>2.7</v>
      </c>
      <c r="B92" s="296">
        <f t="shared" si="8"/>
        <v>5011872.3362727268</v>
      </c>
      <c r="C92" s="295">
        <f t="shared" si="9"/>
        <v>31490522.624728624</v>
      </c>
      <c r="D92" s="294" t="str">
        <f t="shared" si="10"/>
        <v>31490522.6247286i</v>
      </c>
      <c r="E92" s="293">
        <f t="shared" si="28"/>
        <v>1.9892915724263225</v>
      </c>
      <c r="F92" s="247" t="str">
        <f t="shared" si="29"/>
        <v>-0.0000028110596370369-6.34248049368178E-08i</v>
      </c>
      <c r="G92" s="247">
        <f t="shared" si="12"/>
        <v>-111.02038850977823</v>
      </c>
      <c r="H92" s="247">
        <f t="shared" si="13"/>
        <v>-178.70747773195151</v>
      </c>
      <c r="I92" s="292">
        <f t="shared" si="30"/>
        <v>0.42284324441101795</v>
      </c>
      <c r="J92" s="292" t="str">
        <f t="shared" si="31"/>
        <v>-3.3047101063588E-07-0.0000118493097016375i</v>
      </c>
      <c r="K92" s="292">
        <f t="shared" si="16"/>
        <v>-98.522762259011799</v>
      </c>
      <c r="L92" s="292">
        <f t="shared" si="17"/>
        <v>-91.597535018892245</v>
      </c>
      <c r="M92" s="291">
        <f t="shared" si="32"/>
        <v>0.31670461649217069</v>
      </c>
      <c r="N92" s="291" t="str">
        <f t="shared" si="33"/>
        <v>0.00110000095492173-0.0000168544587962369i</v>
      </c>
      <c r="O92" s="291">
        <f t="shared" si="18"/>
        <v>-59.171119280926078</v>
      </c>
      <c r="P92" s="291">
        <f t="shared" si="19"/>
        <v>-0.87782995963603283</v>
      </c>
      <c r="Q92" s="247">
        <f t="shared" si="34"/>
        <v>-1474.628881071144</v>
      </c>
      <c r="R92" s="247" t="str">
        <f t="shared" si="35"/>
        <v>-0.000151987256311701+0.0298950682553927i</v>
      </c>
      <c r="S92" s="247">
        <f t="shared" si="20"/>
        <v>-30.48789676156467</v>
      </c>
      <c r="T92" s="247">
        <f t="shared" si="21"/>
        <v>90.291290631121115</v>
      </c>
      <c r="U92" s="290" t="str">
        <f t="shared" si="5"/>
        <v>2.32333411423294E-09-8.40271799571131E-08i</v>
      </c>
      <c r="V92" s="245">
        <f t="shared" si="22"/>
        <v>-141.50828527134291</v>
      </c>
      <c r="W92" s="245">
        <f t="shared" si="23"/>
        <v>-88.416187100830413</v>
      </c>
      <c r="X92" s="289" t="str">
        <f t="shared" si="6"/>
        <v>-3.30472007067755E-07-0.0000118493097013988i</v>
      </c>
      <c r="Y92" s="289">
        <f t="shared" si="24"/>
        <v>-98.522762238831589</v>
      </c>
      <c r="Z92" s="289">
        <f t="shared" si="25"/>
        <v>-91.597539833295016</v>
      </c>
      <c r="AA92" s="288" t="str">
        <f t="shared" si="7"/>
        <v>0.00110000095606116-0.0000168545512653739i</v>
      </c>
      <c r="AB92" s="288">
        <f t="shared" si="26"/>
        <v>-59.171119260745883</v>
      </c>
      <c r="AC92" s="288">
        <f t="shared" si="27"/>
        <v>-0.87783477403881738</v>
      </c>
    </row>
    <row r="93" spans="1:29">
      <c r="A93" s="297">
        <v>2.80000000000001</v>
      </c>
      <c r="B93" s="296">
        <f t="shared" si="8"/>
        <v>6309573.4448020831</v>
      </c>
      <c r="C93" s="295">
        <f t="shared" si="9"/>
        <v>39644219.162950933</v>
      </c>
      <c r="D93" s="294" t="str">
        <f t="shared" si="10"/>
        <v>39644219.1629509i</v>
      </c>
      <c r="E93" s="293">
        <f t="shared" si="28"/>
        <v>1.9892915724263225</v>
      </c>
      <c r="F93" s="247" t="str">
        <f t="shared" si="29"/>
        <v>-1.77395115160139E-06-3.17917281840027E-08i</v>
      </c>
      <c r="G93" s="247">
        <f t="shared" si="12"/>
        <v>-115.01977223404072</v>
      </c>
      <c r="H93" s="247">
        <f t="shared" si="13"/>
        <v>-178.97328803406742</v>
      </c>
      <c r="I93" s="292">
        <f t="shared" si="30"/>
        <v>0.42284324441101795</v>
      </c>
      <c r="J93" s="292" t="str">
        <f t="shared" si="31"/>
        <v>-2.08553931117873E-07-9.40984017191804E-06i</v>
      </c>
      <c r="K93" s="292">
        <f t="shared" si="16"/>
        <v>-100.52622226280668</v>
      </c>
      <c r="L93" s="292">
        <f t="shared" si="17"/>
        <v>-91.269660680442016</v>
      </c>
      <c r="M93" s="291">
        <f t="shared" si="32"/>
        <v>0.31670461649217069</v>
      </c>
      <c r="N93" s="291" t="str">
        <f t="shared" si="33"/>
        <v>0.00110000060250881-0.000013387972489696i</v>
      </c>
      <c r="O93" s="291">
        <f t="shared" si="18"/>
        <v>-59.171498265379164</v>
      </c>
      <c r="P93" s="291">
        <f t="shared" si="19"/>
        <v>-0.69730547953761013</v>
      </c>
      <c r="Q93" s="247">
        <f t="shared" si="34"/>
        <v>-1474.628881071144</v>
      </c>
      <c r="R93" s="247" t="str">
        <f t="shared" si="35"/>
        <v>-0.0000958977556642265+0.0237466663885048i</v>
      </c>
      <c r="S93" s="247">
        <f t="shared" si="20"/>
        <v>-32.48787615437201</v>
      </c>
      <c r="T93" s="247">
        <f t="shared" si="21"/>
        <v>90.231380131665105</v>
      </c>
      <c r="U93" s="290" t="str">
        <f t="shared" si="5"/>
        <v>9.25065497196081E-10-4.21223774312006E-08i</v>
      </c>
      <c r="V93" s="245">
        <f t="shared" si="22"/>
        <v>-147.50764838841272</v>
      </c>
      <c r="W93" s="245">
        <f t="shared" si="23"/>
        <v>-88.741907902402332</v>
      </c>
      <c r="X93" s="289" t="str">
        <f t="shared" si="6"/>
        <v>-2.08554327675639E-07-9.40984017183795E-06i</v>
      </c>
      <c r="Y93" s="289">
        <f t="shared" si="24"/>
        <v>-100.52622225477167</v>
      </c>
      <c r="Z93" s="289">
        <f t="shared" si="25"/>
        <v>-91.26966309387646</v>
      </c>
      <c r="AA93" s="288" t="str">
        <f t="shared" si="7"/>
        <v>0.00110000060296245-0.0000133880188367214i</v>
      </c>
      <c r="AB93" s="288">
        <f t="shared" si="26"/>
        <v>-59.171498257344133</v>
      </c>
      <c r="AC93" s="288">
        <f t="shared" si="27"/>
        <v>-0.69730789297206242</v>
      </c>
    </row>
    <row r="94" spans="1:29">
      <c r="A94" s="297">
        <v>2.9000000000000101</v>
      </c>
      <c r="B94" s="296">
        <f t="shared" si="8"/>
        <v>7943282.3472430035</v>
      </c>
      <c r="C94" s="295">
        <f t="shared" si="9"/>
        <v>49909114.934976213</v>
      </c>
      <c r="D94" s="294" t="str">
        <f t="shared" si="10"/>
        <v>49909114.9349762i</v>
      </c>
      <c r="E94" s="293">
        <f t="shared" si="28"/>
        <v>1.9892915724263225</v>
      </c>
      <c r="F94" s="247" t="str">
        <f t="shared" si="29"/>
        <v>-1.11940394295929E-06-1.59348814306595E-08i</v>
      </c>
      <c r="G94" s="247">
        <f t="shared" si="12"/>
        <v>-119.01938339076548</v>
      </c>
      <c r="H94" s="247">
        <f t="shared" si="13"/>
        <v>-179.18444115172326</v>
      </c>
      <c r="I94" s="292">
        <f t="shared" si="30"/>
        <v>0.42284324441101795</v>
      </c>
      <c r="J94" s="292" t="str">
        <f t="shared" si="31"/>
        <v>-1.31604888230144E-07-7.47329804671223E-06i</v>
      </c>
      <c r="K94" s="292">
        <f t="shared" si="16"/>
        <v>-102.52840734802918</v>
      </c>
      <c r="L94" s="292">
        <f t="shared" si="17"/>
        <v>-91.008875238020039</v>
      </c>
      <c r="M94" s="291">
        <f t="shared" si="32"/>
        <v>0.31670461649217069</v>
      </c>
      <c r="N94" s="291" t="str">
        <f t="shared" si="33"/>
        <v>0.00110000038015494-0.0000106344445476021i</v>
      </c>
      <c r="O94" s="291">
        <f t="shared" si="18"/>
        <v>-59.171737405390907</v>
      </c>
      <c r="P94" s="291">
        <f t="shared" si="19"/>
        <v>-0.55389963431458733</v>
      </c>
      <c r="Q94" s="247">
        <f t="shared" si="34"/>
        <v>-1474.628881071144</v>
      </c>
      <c r="R94" s="247" t="str">
        <f t="shared" si="35"/>
        <v>-0.000060507504729181+0.0188627325908278i</v>
      </c>
      <c r="S94" s="247">
        <f t="shared" si="20"/>
        <v>-34.48786315246285</v>
      </c>
      <c r="T94" s="247">
        <f t="shared" si="21"/>
        <v>90.18379165066294</v>
      </c>
      <c r="U94" s="290" t="str">
        <f t="shared" si="5"/>
        <v>3.68307746665551E-10-2.11140530572458E-08i</v>
      </c>
      <c r="V94" s="245">
        <f t="shared" si="22"/>
        <v>-153.50724654322835</v>
      </c>
      <c r="W94" s="245">
        <f t="shared" si="23"/>
        <v>-89.000649501060323</v>
      </c>
      <c r="X94" s="289" t="str">
        <f t="shared" si="6"/>
        <v>-1.31605046070227E-07-7.47329804668599E-06i</v>
      </c>
      <c r="Y94" s="289">
        <f t="shared" si="24"/>
        <v>-102.5284073448301</v>
      </c>
      <c r="Z94" s="289">
        <f t="shared" si="25"/>
        <v>-91.00887644776617</v>
      </c>
      <c r="AA94" s="288" t="str">
        <f t="shared" si="7"/>
        <v>0.00110000038033554-0.0000106344677769853i</v>
      </c>
      <c r="AB94" s="288">
        <f t="shared" si="26"/>
        <v>-59.171737402191845</v>
      </c>
      <c r="AC94" s="288">
        <f t="shared" si="27"/>
        <v>-0.55390084406071993</v>
      </c>
    </row>
    <row r="95" spans="1:29">
      <c r="A95" s="297">
        <v>3.0000000000000102</v>
      </c>
      <c r="B95" s="296">
        <f t="shared" si="8"/>
        <v>10000000.000000238</v>
      </c>
      <c r="C95" s="295">
        <f t="shared" si="9"/>
        <v>62831853.071797363</v>
      </c>
      <c r="D95" s="294" t="str">
        <f t="shared" si="10"/>
        <v>62831853.0717974i</v>
      </c>
      <c r="E95" s="293">
        <f t="shared" si="28"/>
        <v>1.9892915724263225</v>
      </c>
      <c r="F95" s="247" t="str">
        <f t="shared" si="29"/>
        <v>-7.06342497293722E-07-7.98676176261225E-09i</v>
      </c>
      <c r="G95" s="247">
        <f t="shared" si="12"/>
        <v>-123.01913804742043</v>
      </c>
      <c r="H95" s="247">
        <f t="shared" si="13"/>
        <v>-179.35217229310825</v>
      </c>
      <c r="I95" s="292">
        <f t="shared" si="30"/>
        <v>0.42284324441101795</v>
      </c>
      <c r="J95" s="292" t="str">
        <f t="shared" si="31"/>
        <v>-8.30435422570183E-08-5.93564828043702E-06i</v>
      </c>
      <c r="K95" s="292">
        <f t="shared" si="16"/>
        <v>-104.52978682903733</v>
      </c>
      <c r="L95" s="292">
        <f t="shared" si="17"/>
        <v>-90.801552560942056</v>
      </c>
      <c r="M95" s="291">
        <f t="shared" si="32"/>
        <v>0.31670461649217069</v>
      </c>
      <c r="N95" s="291" t="str">
        <f t="shared" si="33"/>
        <v>0.00110000023986059-8.44723956139772E-06i</v>
      </c>
      <c r="O95" s="291">
        <f t="shared" si="18"/>
        <v>-59.171888299301322</v>
      </c>
      <c r="P95" s="291">
        <f t="shared" si="19"/>
        <v>-0.43998323297224134</v>
      </c>
      <c r="Q95" s="247">
        <f t="shared" si="34"/>
        <v>-1474.628881071144</v>
      </c>
      <c r="R95" s="247" t="str">
        <f t="shared" si="35"/>
        <v>-0.0000381776988817355+0.0149832436805992i</v>
      </c>
      <c r="S95" s="247">
        <f t="shared" si="20"/>
        <v>-36.487854948952304</v>
      </c>
      <c r="T95" s="247">
        <f t="shared" si="21"/>
        <v>90.145990836843765</v>
      </c>
      <c r="U95" s="290" t="str">
        <f t="shared" si="5"/>
        <v>1.46634128877164E-10-1.05829968427292E-08i</v>
      </c>
      <c r="V95" s="245">
        <f t="shared" si="22"/>
        <v>-159.50699299637273</v>
      </c>
      <c r="W95" s="245">
        <f t="shared" si="23"/>
        <v>-89.206181456264474</v>
      </c>
      <c r="X95" s="289" t="str">
        <f t="shared" si="6"/>
        <v>-8.30436050861423E-08-5.93564828042854E-06i</v>
      </c>
      <c r="Y95" s="289">
        <f t="shared" si="24"/>
        <v>-104.52978682776367</v>
      </c>
      <c r="Z95" s="289">
        <f t="shared" si="25"/>
        <v>-90.801553167303112</v>
      </c>
      <c r="AA95" s="288" t="str">
        <f t="shared" si="7"/>
        <v>0.00110000023993249-8.44725120393544E-06i</v>
      </c>
      <c r="AB95" s="288">
        <f t="shared" si="26"/>
        <v>-59.171888298027682</v>
      </c>
      <c r="AC95" s="288">
        <f t="shared" si="27"/>
        <v>-0.43998383933329527</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 thickBot="1">
      <c r="A100" s="267">
        <v>0</v>
      </c>
      <c r="B100" s="267">
        <v>0</v>
      </c>
      <c r="C100" s="266">
        <v>0</v>
      </c>
      <c r="D100" s="261"/>
      <c r="E100" s="261"/>
      <c r="F100" s="261"/>
      <c r="G100" s="261"/>
      <c r="H100" s="261"/>
      <c r="I100" s="261"/>
      <c r="J100" s="261"/>
      <c r="K100" s="261"/>
      <c r="N100" s="265"/>
      <c r="O100" s="240"/>
      <c r="P100" s="240" t="str">
        <f ca="1">IMSUM(P101:P357)</f>
        <v>-322.679853654236-0.0818219200622276i</v>
      </c>
      <c r="Q100" s="240" t="str">
        <f ca="1">IMSUM(Q101:Q357)</f>
        <v>1.83099186926893+0.00259151861292369i</v>
      </c>
      <c r="R100" s="240" t="str">
        <f t="shared" ref="R100:CC100" ca="1" si="36">IMSUM(R101:R357)</f>
        <v>109.359586530303+0.0818234395253168i</v>
      </c>
      <c r="S100" s="240" t="str">
        <f t="shared" ca="1" si="36"/>
        <v>2.15845113997501-0.00255040352999944i</v>
      </c>
      <c r="T100" s="240" t="str">
        <f t="shared" ca="1" si="36"/>
        <v>-61.8999149776915-0.0818249348831204i</v>
      </c>
      <c r="U100" s="240" t="str">
        <f t="shared" ca="1" si="36"/>
        <v>1.83098845090772+0.00250928748046386i</v>
      </c>
      <c r="V100" s="240" t="str">
        <f t="shared" ca="1" si="36"/>
        <v>47.2531952546091+0.0818264061375487i</v>
      </c>
      <c r="W100" s="240" t="str">
        <f t="shared" ca="1" si="36"/>
        <v>2.15845450322858-0.00246817048013898i</v>
      </c>
      <c r="X100" s="240" t="str">
        <f t="shared" ca="1" si="36"/>
        <v>-32.9055020981643-0.0818278532866765i</v>
      </c>
      <c r="Y100" s="240" t="str">
        <f t="shared" ca="1" si="36"/>
        <v>1.83098514276164+0.00242705254328768i</v>
      </c>
      <c r="Z100" s="240" t="str">
        <f t="shared" ca="1" si="36"/>
        <v>30.2992812135766+0.0818292763268721i</v>
      </c>
      <c r="AA100" s="240" t="str">
        <f t="shared" ca="1" si="36"/>
        <v>2.15845775626545-0.00238593369009332i</v>
      </c>
      <c r="AB100" s="240" t="str">
        <f t="shared" ca="1" si="36"/>
        <v>-21.7401034508013-0.0818306752607213i</v>
      </c>
      <c r="AC100" s="240" t="str">
        <f t="shared" ca="1" si="36"/>
        <v>1.83098194483636+0.00234481393117403i</v>
      </c>
      <c r="AD100" s="240" t="str">
        <f t="shared" ca="1" si="36"/>
        <v>22.3752883319907+0.0818320500872034i</v>
      </c>
      <c r="AE100" s="240" t="str">
        <f t="shared" ca="1" si="36"/>
        <v>2.15846089907809-0.00230369328374647i</v>
      </c>
      <c r="AF100" s="240" t="str">
        <f t="shared" ca="1" si="36"/>
        <v>-15.8180090392427-0.0818334008083423i</v>
      </c>
      <c r="AG100" s="240" t="str">
        <f t="shared" ca="1" si="36"/>
        <v>1.83097885714309+0.00226257176901346i</v>
      </c>
      <c r="AH100" s="240" t="str">
        <f t="shared" ca="1" si="36"/>
        <v>17.7776245163057+0.0818347274176925i</v>
      </c>
      <c r="AI100" s="240" t="str">
        <f t="shared" ca="1" si="36"/>
        <v>2.15846393166092-0.00222144938593738i</v>
      </c>
      <c r="AJ100" s="240" t="str">
        <f t="shared" ca="1" si="36"/>
        <v>-12.1425923931853-0.0818360299125804i</v>
      </c>
      <c r="AK100" s="240" t="str">
        <f t="shared" ca="1" si="36"/>
        <v>1.8309758796707+0.00218032616842101i</v>
      </c>
      <c r="AL100" s="240" t="str">
        <f t="shared" ca="1" si="36"/>
        <v>14.7703864567228+0.0818373082888257i</v>
      </c>
      <c r="AM100" s="240" t="str">
        <f t="shared" ca="1" si="36"/>
        <v>2.15846685401432-0.00213920214184093i</v>
      </c>
      <c r="AN100" s="240" t="str">
        <f t="shared" ca="1" si="36"/>
        <v>-9.63504164920122-0.081838562581797i</v>
      </c>
      <c r="AO100" s="240" t="str">
        <f t="shared" ca="1" si="36"/>
        <v>1.83097301243595+0.00209807727113764i</v>
      </c>
      <c r="AP100" s="240" t="str">
        <f t="shared" ca="1" si="36"/>
        <v>12.6463288559008+0.0818397927504917i</v>
      </c>
      <c r="AQ100" s="240" t="str">
        <f t="shared" ca="1" si="36"/>
        <v>2.15846966612994-0.00205695161804398i</v>
      </c>
      <c r="AR100" s="240" t="str">
        <f t="shared" ca="1" si="36"/>
        <v>2.15846966612994-0.00205695161804398i</v>
      </c>
      <c r="AS100" s="240" t="str">
        <f t="shared" ca="1" si="36"/>
        <v>1.83097025542946+0.00201582519718424i</v>
      </c>
      <c r="AT100" s="240" t="str">
        <f t="shared" ca="1" si="36"/>
        <v>11.0632121294928+0.0818421807465171i</v>
      </c>
      <c r="AU100" s="240" t="str">
        <f t="shared" ca="1" si="36"/>
        <v>2.15847236800195-0.00197469799198502i</v>
      </c>
      <c r="AV100" s="240" t="str">
        <f t="shared" ca="1" si="36"/>
        <v>-6.4234814148532-0.0818433385731094i</v>
      </c>
      <c r="AW100" s="240" t="str">
        <f t="shared" ca="1" si="36"/>
        <v>1.83096760869306+0.0019335700566292i</v>
      </c>
      <c r="AX100" s="240" t="str">
        <f t="shared" ca="1" si="36"/>
        <v>9.83522577983098+0.0818444722944942i</v>
      </c>
      <c r="AY100" s="240" t="str">
        <f t="shared" ca="1" si="36"/>
        <v>2.15847495962919-0.00189244137907529i</v>
      </c>
      <c r="AZ100" s="240" t="str">
        <f t="shared" ca="1" si="36"/>
        <v>-5.32886374477979-0.0818455818959973i</v>
      </c>
      <c r="BA100" s="240" t="str">
        <f t="shared" ca="1" si="36"/>
        <v>1.83096507219737+0.00185131198868471i</v>
      </c>
      <c r="BB100" s="240" t="str">
        <f t="shared" ca="1" si="36"/>
        <v>8.85276642474557+0.0818466673884184i</v>
      </c>
      <c r="BC100" s="240" t="str">
        <f t="shared" ca="1" si="36"/>
        <v>2.1584774409924-0.0018101818978784i</v>
      </c>
      <c r="BD100" s="240" t="str">
        <f t="shared" ca="1" si="36"/>
        <v>-4.44160607394637-0.0818477287565516i</v>
      </c>
      <c r="BE100" s="240" t="str">
        <f t="shared" ca="1" si="36"/>
        <v>1.83096264594481+0.00176905111057524i</v>
      </c>
      <c r="BF100" s="240" t="str">
        <f t="shared" ca="1" si="36"/>
        <v>8.04699068304943+0.0818487660142748i</v>
      </c>
      <c r="BG100" s="240" t="str">
        <f t="shared" ca="1" si="36"/>
        <v>2.15847981211079-0.00172791967034014i</v>
      </c>
      <c r="BH100" s="240" t="str">
        <f t="shared" ca="1" si="36"/>
        <v>-3.70609100706447-0.0818497791576001i</v>
      </c>
      <c r="BI100" s="240" t="str">
        <f t="shared" ca="1" si="36"/>
        <v>1.83096032995106+0.00168678757935758i</v>
      </c>
      <c r="BJ100" s="240" t="str">
        <f t="shared" ca="1" si="36"/>
        <v>7.37246851005703+0.0818507681832399i</v>
      </c>
      <c r="BK100" s="240" t="str">
        <f t="shared" ca="1" si="36"/>
        <v>2.15848207296608-0.00164565482015178i</v>
      </c>
      <c r="BL100" s="240" t="str">
        <f t="shared" ca="1" si="36"/>
        <v>-3.0848391168418-0.0818517330950346i</v>
      </c>
      <c r="BM100" s="240" t="str">
        <f t="shared" ca="1" si="36"/>
        <v>1.83095812423426+0.00160452145626322i</v>
      </c>
      <c r="BN100" s="240" t="str">
        <f t="shared" ca="1" si="36"/>
        <v>6.79799945531146+0.0818526738851617i</v>
      </c>
      <c r="BO100" s="240" t="str">
        <f t="shared" ca="1" si="36"/>
        <v>2.15848422356576-0.00156338748837737i</v>
      </c>
      <c r="BP100" s="240" t="str">
        <f t="shared" ca="1" si="36"/>
        <v>-2.55166234969216-0.0818535905593016i</v>
      </c>
      <c r="BQ100" s="240" t="str">
        <f t="shared" ca="1" si="36"/>
        <v>1.8309560287725+0.00152225291992902i</v>
      </c>
      <c r="BR100" s="240" t="str">
        <f t="shared" ca="1" si="36"/>
        <v>6.30143614543302+0.081854483114989i</v>
      </c>
      <c r="BS100" s="240" t="str">
        <f t="shared" ca="1" si="36"/>
        <v>2.15848626389731-0.00148111777384141i</v>
      </c>
      <c r="BT100" s="240" t="str">
        <f t="shared" ca="1" si="36"/>
        <v>-2.08769997495608-0.0818553515487392i</v>
      </c>
      <c r="BU100" s="240" t="str">
        <f t="shared" ca="1" si="36"/>
        <v>1.83095404358064+0.00143998207362062i</v>
      </c>
      <c r="BV100" s="240" t="str">
        <f t="shared" ca="1" si="36"/>
        <v>5.86661322819146+0.0818561958740414i</v>
      </c>
      <c r="BW100" s="240" t="str">
        <f t="shared" ca="1" si="36"/>
        <v>2.15848819395173-0.00139884582616934i</v>
      </c>
      <c r="BX100" s="240" t="str">
        <f t="shared" ca="1" si="36"/>
        <v>-1.67901391162807-0.0818570160662311i</v>
      </c>
      <c r="BY100" s="240" t="str">
        <f t="shared" ca="1" si="36"/>
        <v>1.83095216865004+0.00135770904053922i</v>
      </c>
      <c r="BZ100" s="240" t="str">
        <f t="shared" ca="1" si="36"/>
        <v>5.48144598455857+0.0818578121535738i</v>
      </c>
      <c r="CA100" s="240" t="str">
        <f t="shared" ca="1" si="36"/>
        <v>2.15849001374529-0.00131657174975364i</v>
      </c>
      <c r="CB100" s="240" t="str">
        <f t="shared" ca="1" si="36"/>
        <v>-1.31507166651497-0.0818585841171897i</v>
      </c>
      <c r="CC100" s="240" t="str">
        <f t="shared" ca="1" si="36"/>
        <v>1.83095040399983+0.00127543396290442i</v>
      </c>
      <c r="CD100" s="240" t="str">
        <f t="shared" ref="CD100:EM100" ca="1" si="37">IMSUM(CD101:CD357)</f>
        <v>5.13670975628498+0.0818593319579002i</v>
      </c>
      <c r="CE100" s="240" t="str">
        <f t="shared" ca="1" si="37"/>
        <v>2.15849172324981-0.00123429568381206i</v>
      </c>
      <c r="CF100" s="240" t="str">
        <f t="shared" ca="1" si="37"/>
        <v>-0.987756655834527-0.0818600556735698i</v>
      </c>
      <c r="CG100" s="240" t="str">
        <f t="shared" ca="1" si="37"/>
        <v>1.83094874962702+0.00119315693596667i</v>
      </c>
      <c r="CH100" s="240" t="str">
        <f t="shared" ca="1" si="37"/>
        <v>4.82523165859719+0.0818607552668942i</v>
      </c>
      <c r="CI100" s="240" t="str">
        <f t="shared" ca="1" si="37"/>
        <v>2.1584933224982-0.00115201773739892i</v>
      </c>
      <c r="CJ100" s="240" t="str">
        <f t="shared" ca="1" si="37"/>
        <v>-0.690703584251803-0.0818614307427619i</v>
      </c>
      <c r="CK100" s="240" t="str">
        <f t="shared" ca="1" si="37"/>
        <v>1.83094720553152+0.00111087810527533i</v>
      </c>
      <c r="CL100" s="240" t="str">
        <f t="shared" ca="1" si="37"/>
        <v>4.54134061393508+0.0818620821120062i</v>
      </c>
      <c r="CM100" s="240" t="str">
        <f t="shared" ca="1" si="37"/>
        <v>2.15849481144467-0.00106973804811239i</v>
      </c>
      <c r="CN100" s="240" t="str">
        <f t="shared" ca="1" si="37"/>
        <v>-0.418840631841091-0.0818627093361708i</v>
      </c>
      <c r="CO100" s="240" t="str">
        <f t="shared" ca="1" si="37"/>
        <v>1.83094577171947+0.00102859759741425i</v>
      </c>
      <c r="CP100" s="240" t="str">
        <f t="shared" ca="1" si="37"/>
        <v>4.2804841001628+0.0818633124528296i</v>
      </c>
      <c r="CQ100" s="240" t="str">
        <f t="shared" ca="1" si="37"/>
        <v>2.15849619011946-0.00098745674505385i</v>
      </c>
      <c r="CR100" s="240" t="str">
        <f t="shared" ca="1" si="37"/>
        <v>-0.168066906722878-0.0818638914410679i</v>
      </c>
      <c r="CS100" s="240" t="str">
        <f t="shared" ca="1" si="37"/>
        <v>1.83094444819202+0.00094631552441804i</v>
      </c>
      <c r="CT100" s="240" t="str">
        <f t="shared" ca="1" si="37"/>
        <v>4.03895531612668+0.0818644463125302i</v>
      </c>
      <c r="CU100" s="240" t="str">
        <f t="shared" ca="1" si="37"/>
        <v>2.1584974585101-0.000905173938642312i</v>
      </c>
      <c r="CV100" s="240" t="str">
        <f t="shared" ca="1" si="37"/>
        <v>0.0649794538485395-0.0818649770506314i</v>
      </c>
      <c r="CW100" s="240" t="str">
        <f t="shared" ca="1" si="37"/>
        <v>1.83094323494673+0.000864032026526296i</v>
      </c>
      <c r="CX100" s="240" t="str">
        <f t="shared" ca="1" si="37"/>
        <v>3.81369516448562+0.0818654836723021i</v>
      </c>
      <c r="CY100" s="240" t="str">
        <f t="shared" ca="1" si="37"/>
        <v>2.15849861659382-0.000822889771510127i</v>
      </c>
      <c r="CZ100" s="240" t="str">
        <f t="shared" ca="1" si="37"/>
        <v>0.283091120911708-0.0818659661713108i</v>
      </c>
      <c r="DA100" s="240" t="str">
        <f t="shared" ca="1" si="37"/>
        <v>1.83094213201007+0.000781747209340766i</v>
      </c>
      <c r="DB100" s="240" t="str">
        <f t="shared" ca="1" si="37"/>
        <v>3.60214595836791+0.0818664245477612i</v>
      </c>
      <c r="DC100" s="240" t="str">
        <f t="shared" ca="1" si="37"/>
        <v>2.15849966440376-0.000740604349775076i</v>
      </c>
      <c r="DD100" s="240" t="str">
        <f t="shared" ca="1" si="37"/>
        <v>0.488618112526854-0.0818668587971523i</v>
      </c>
      <c r="DE100" s="240" t="str">
        <f t="shared" ca="1" si="37"/>
        <v>1.83094113933424+0.000699461206296492i</v>
      </c>
      <c r="DF100" s="240" t="str">
        <f t="shared" ca="1" si="37"/>
        <v>3.40214152359129+0.0818672689179958i</v>
      </c>
      <c r="DG100" s="240" t="str">
        <f t="shared" ca="1" si="37"/>
        <v>2.15850060193061-0.000658317801137231i</v>
      </c>
      <c r="DH100" s="240" t="str">
        <f t="shared" ca="1" si="37"/>
        <v>0.683563621833188-0.0818676549251884i</v>
      </c>
      <c r="DI100" s="240" t="str">
        <f t="shared" ca="1" si="37"/>
        <v>1.83094025696142+0.000617174148094257i</v>
      </c>
      <c r="DJ100" s="240" t="str">
        <f t="shared" ca="1" si="37"/>
        <v>3.21182330660503+0.0818680168041408i</v>
      </c>
      <c r="DK100" s="240" t="str">
        <f t="shared" ca="1" si="37"/>
        <v>2.15850142914695-0.000576030260015292i</v>
      </c>
      <c r="DL100" s="240" t="str">
        <f t="shared" ca="1" si="37"/>
        <v>0.869657752128126-0.0818683545412491i</v>
      </c>
      <c r="DM100" s="240" t="str">
        <f t="shared" ca="1" si="37"/>
        <v>1.83093948488799+0.000534886147627534i</v>
      </c>
      <c r="DN100" s="240" t="str">
        <f t="shared" ca="1" si="37"/>
        <v>3.02957530642199+0.0818686681923859i</v>
      </c>
      <c r="DO100" s="240" t="str">
        <f t="shared" ca="1" si="37"/>
        <v>2.15850214607718-0.000493741845230433i</v>
      </c>
      <c r="DP100" s="240" t="str">
        <f t="shared" ca="1" si="37"/>
        <v>1.0484151713734-0.0818689576907923i</v>
      </c>
      <c r="DQ100" s="240" t="str">
        <f t="shared" ca="1" si="37"/>
        <v>1.83093882310099+0.000452597349947848i</v>
      </c>
      <c r="DR100" s="240" t="str">
        <f t="shared" ca="1" si="37"/>
        <v>2.85397277413556+0.0818692230659542i</v>
      </c>
      <c r="DS100" s="240" t="str">
        <f t="shared" ca="1" si="37"/>
        <v>2.1585027527163-0.000411452682512081i</v>
      </c>
      <c r="DT100" s="240" t="str">
        <f t="shared" ca="1" si="37"/>
        <v>1.22118095867815-0.0818694643330687i</v>
      </c>
      <c r="DU100" s="240" t="str">
        <f t="shared" ca="1" si="37"/>
        <v>1.83093827161263+0.000370307853773122i</v>
      </c>
      <c r="DV100" s="240" t="str">
        <f t="shared" ca="1" si="37"/>
        <v>2.68374105267634+0.0818696814546899i</v>
      </c>
      <c r="DW100" s="240" t="str">
        <f t="shared" ca="1" si="37"/>
        <v>2.15850324905579-0.000329162892618196i</v>
      </c>
      <c r="DX100" s="240" t="str">
        <f t="shared" ca="1" si="37"/>
        <v>1.38916773620717-0.0818698744553453i</v>
      </c>
      <c r="DY100" s="240" t="str">
        <f t="shared" ca="1" si="37"/>
        <v>1.83093783041915+0.00028801780585741i</v>
      </c>
      <c r="DZ100" s="240" t="str">
        <f t="shared" ca="1" si="37"/>
        <v>2.51772190595533+0.0818700433357824i</v>
      </c>
      <c r="EA100" s="240" t="str">
        <f t="shared" ca="1" si="37"/>
        <v>2.15850363509745-0.000246872603521853i</v>
      </c>
      <c r="EB100" s="240" t="str">
        <f t="shared" ca="1" si="37"/>
        <v>1.55348637095774-0.0818701880897867i</v>
      </c>
      <c r="EC100" s="240" t="str">
        <f t="shared" ca="1" si="37"/>
        <v>1.83093749952745+0.000205727312545312i</v>
      </c>
      <c r="ED100" s="240" t="str">
        <f t="shared" ca="1" si="37"/>
        <v>2.35484535739425+0.0818703087223981i</v>
      </c>
      <c r="EE100" s="240" t="str">
        <f t="shared" ca="1" si="37"/>
        <v>2.15850391085002-0.000164581940280351i</v>
      </c>
      <c r="EF100" s="240" t="str">
        <f t="shared" ca="1" si="37"/>
        <v>1.7151719723627-0.0818704052148735i</v>
      </c>
      <c r="EG100" s="240" t="str">
        <f t="shared" ca="1" si="37"/>
        <v>1.83093727893353+0.000123436510731212i</v>
      </c>
      <c r="EH100" s="240" t="str">
        <f t="shared" ca="1" si="37"/>
        <v>2.19410552289829+0.0818704775978234i</v>
      </c>
      <c r="EI100" s="240" t="str">
        <f t="shared" ca="1" si="37"/>
        <v>2.15850407628896-0.000082291035640808i</v>
      </c>
      <c r="EJ100" s="240" t="str">
        <f t="shared" ca="1" si="37"/>
        <v>1.87520652614189-0.0818705258488567i</v>
      </c>
      <c r="EK100" s="240" t="str">
        <f t="shared" ca="1" si="37"/>
        <v>1.83093716863775+0.000041145520626798i</v>
      </c>
      <c r="EL100" s="240" t="str">
        <f t="shared" ca="1" si="37"/>
        <v>2.03453924220388+0.0818705499669305i</v>
      </c>
      <c r="EM100" s="240" t="str">
        <f t="shared" ca="1" si="37"/>
        <v>2.15850413143744-1.63360431811044E-12i</v>
      </c>
      <c r="EN100" s="240"/>
      <c r="EO100" s="240"/>
      <c r="EP100" s="240"/>
    </row>
    <row r="101" spans="1:146" ht="1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1.2751686782067-0.955379169552427i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0.203576985486751-0.151346293631949i</v>
      </c>
      <c r="I101" s="247" t="str">
        <f>IMDIV(IMPRODUCT(-1,H101),IMSUM(1,IMPRODUCT(F101,G101,-1)))</f>
        <v>-0.0470006915063094-0.0107546602934644i</v>
      </c>
      <c r="J101" s="275" t="str">
        <f ca="1">IMPRODUCT(1/N_FFT2,P100)</f>
        <v>-1.26046817833686-0.000319616875243077i</v>
      </c>
      <c r="K101" s="274" t="str">
        <f ca="1">IMPRODUCT(I101,J101)</f>
        <v>0.0592394386326132+0.0135709292828883i</v>
      </c>
      <c r="M101" s="278"/>
      <c r="N101" s="265">
        <f ca="1">Ioutput2+O101</f>
        <v>2.0052805984875044</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-1.9947194015124956</v>
      </c>
      <c r="P101" s="240" t="str">
        <f t="shared" ref="P101:P164" ca="1" si="40">IMPRODUCT(O101,IMEXP(COMPLEX(0,-2*PI()*1*B101/Nt_load2)))</f>
        <v>-1.99411862932244+0.048952864671605i</v>
      </c>
      <c r="Q101" s="240" t="str">
        <f t="shared" ref="Q101:Q164" ca="1" si="41">IMPRODUCT(O101,IMEXP(COMPLEX(0,-2*PI()*2*B101/Nt_load2)))</f>
        <v>-1.99231667463498+0.0978762419679973i</v>
      </c>
      <c r="R101" s="240" t="str">
        <f t="shared" ref="R101:R164" ca="1" si="42">IMPRODUCT(O101,IMEXP(COMPLEX(0,-2*PI()*3*B101/Nt_load2)))</f>
        <v>-1.98931462288024+0.146740662276057i</v>
      </c>
      <c r="S101" s="240" t="str">
        <f t="shared" ref="S101:S164" ca="1" si="43">IMPRODUCT(O101,IMEXP(COMPLEX(0,-2*PI()*4*B101/Nt_load2)))</f>
        <v>-1.98511428238194+0.195516691496147i</v>
      </c>
      <c r="T101" s="240" t="str">
        <f t="shared" ref="T101:T164" ca="1" si="44">IMPRODUCT(O101,IMEXP(COMPLEX(0,-2*PI()*5*B101/Nt_load2)))</f>
        <v>-1.97971818326814+0.244174948772121i</v>
      </c>
      <c r="U101" s="241" t="str">
        <f t="shared" ref="U101:U164" ca="1" si="45">IMPRODUCT(O101,IMEXP(COMPLEX(0,-2*PI()*6*B101/Nt_load2)))</f>
        <v>-1.97312957594717+0.292686124189244i</v>
      </c>
      <c r="V101" s="240" t="str">
        <f t="shared" ref="V101:V164" ca="1" si="46">IMPRODUCT(O101,IMEXP(COMPLEX(0,-2*PI()*7*B101/Nt_load2)))</f>
        <v>-1.96535242914971+0.341020996429393i</v>
      </c>
      <c r="W101" s="240" t="str">
        <f t="shared" ref="W101:W164" ca="1" si="47">IMPRODUCT(O101,IMEXP(COMPLEX(0,-2*PI()*8*B101/Nt_load2)))</f>
        <v>-1.9563914275382+0.389150450372891i</v>
      </c>
      <c r="X101" s="240" t="str">
        <f t="shared" ref="X101:X164" ca="1" si="48">IMPRODUCT(O101,IMEXP(COMPLEX(0,-2*PI()*9*B101/Nt_load2)))</f>
        <v>-1.94625196888492+0.437045494636355i</v>
      </c>
      <c r="Y101" s="240" t="str">
        <f t="shared" ref="Y101:Y164" ca="1" si="49">IMPRODUCT(O101,IMEXP(COMPLEX(0,-2*PI()*10*B101/Nt_load2)))</f>
        <v>-1.93494016082064+0.484677279036037i</v>
      </c>
      <c r="Z101" s="240" t="str">
        <f t="shared" ref="Z101:Z164" ca="1" si="50">IMPRODUCT(O101,IMEXP(COMPLEX(0,-2*PI()*11*B101/Nt_load2)))</f>
        <v>-1.92246281715555+0.532017111966078i</v>
      </c>
      <c r="AA101" s="240" t="str">
        <f t="shared" ref="AA101:AA164" ca="1" si="51">IMPRODUCT(O101,IMEXP(COMPLEX(0,-2*PI()*12*B101/Nt_load2)))</f>
        <v>-1.90882745377492+0.579036477681268i</v>
      </c>
      <c r="AB101" s="240" t="str">
        <f t="shared" ref="AB101:AB164" ca="1" si="52">IMPRODUCT(O101,IMEXP(COMPLEX(0,-2*PI()*13*B101/Nt_load2)))</f>
        <v>-1.89404228411179+0.625707053473874i</v>
      </c>
      <c r="AC101" s="240" t="str">
        <f t="shared" ref="AC101:AC164" ca="1" si="53">IMPRODUCT(O101,IMEXP(COMPLEX(0,-2*PI()*14*B101/Nt_load2)))</f>
        <v>-1.87811621419952+0.672000726734161i</v>
      </c>
      <c r="AD101" s="240" t="str">
        <f t="shared" ref="AD101:AD164" ca="1" si="54">IMPRODUCT(O101,IMEXP(COMPLEX(0,-2*PI()*15*B101/Nt_load2)))</f>
        <v>-1.8610588373071+0.717889611884389i</v>
      </c>
      <c r="AE101" s="240" t="str">
        <f t="shared" ref="AE101:AE164" ca="1" si="55">IMPRODUCT(O101,IMEXP(COMPLEX(0,-2*PI()*16*B101/Nt_load2)))</f>
        <v>-1.84288042816056+0.76334606717604i</v>
      </c>
      <c r="AF101" s="240" t="str">
        <f t="shared" ref="AF101:AF164" ca="1" si="56">IMPRODUCT(O101,IMEXP(COMPLEX(0,-2*PI()*17*B101/Nt_load2)))</f>
        <v>-1.82359193675383+0.808342711340169i</v>
      </c>
      <c r="AG101" s="240" t="str">
        <f t="shared" ref="AG101:AG164" ca="1" si="57">IMPRODUCT(O101,IMEXP(COMPLEX(0,-2*PI()*18*B101/Nt_load2)))</f>
        <v>-1.8032049817529+0.852852440080871i</v>
      </c>
      <c r="AH101" s="240" t="str">
        <f t="shared" ref="AH101:AH164" ca="1" si="58">IMPRODUCT(O101,IMEXP(COMPLEX(0,-2*PI()*19*B101/Nt_load2)))</f>
        <v>-1.78173184349713+0.896848442401875i</v>
      </c>
      <c r="AI101" s="240" t="str">
        <f t="shared" ref="AI101:AI164" ca="1" si="59">IMPRODUCT(O101,IMEXP(COMPLEX(0,-2*PI()*20*B101/Nt_load2)))</f>
        <v>-1.75918545660209+0.940304216756496i</v>
      </c>
      <c r="AJ101" s="240" t="str">
        <f t="shared" ref="AJ101:AJ164" ca="1" si="60">IMPRODUCT(O101,IMEXP(COMPLEX(0,-2*PI()*21*B101/Nt_load2)))</f>
        <v>-1.73557940216818+0.983193587011186i</v>
      </c>
      <c r="AK101" s="240" t="str">
        <f t="shared" ref="AK101:AK164" ca="1" si="61">IMPRODUCT(O101,IMEXP(COMPLEX(0,-2*PI()*22*B101/Nt_load2)))</f>
        <v>-1.71092789959989+1.02549071821304i</v>
      </c>
      <c r="AL101" s="240" t="str">
        <f t="shared" ref="AL101:AL164" ca="1" si="62">IMPRODUCT(O101,IMEXP(COMPLEX(0,-2*PI()*23*B101/Nt_load2)))</f>
        <v>-1.68524579804059+1.0671701321518i</v>
      </c>
      <c r="AM101" s="240" t="str">
        <f t="shared" ref="AM101:AM164" ca="1" si="63">IMPRODUCT(O101,IMEXP(COMPLEX(0,-2*PI()*24*B101/Nt_load2)))</f>
        <v>-1.65854856742796+1.10820672270702i</v>
      </c>
      <c r="AN101" s="240" t="str">
        <f t="shared" ref="AN101:AN164" ca="1" si="64">IMPRODUCT(O101,IMEXP(COMPLEX(0,-2*PI()*25*B101/Nt_load2)))</f>
        <v>-1.63085228917543+1.148575770971i</v>
      </c>
      <c r="AO101" s="240" t="str">
        <f t="shared" ref="AO101:AO164" ca="1" si="65">IMPRODUCT(O101,IMEXP(COMPLEX(0,-2*PI()*26*B101/Nt_load2)))</f>
        <v>-1.6021736464854+1.18825296013856i</v>
      </c>
      <c r="AP101" s="240" t="str">
        <f t="shared" ref="AP101:AP164" ca="1" si="66">IMPRODUCT(O101,IMEXP(COMPLEX(0,-2*PI()*27*B101/Nt_load2)))</f>
        <v>-1.57252991429986+1.22721439015457i</v>
      </c>
      <c r="AQ101" s="240" t="str">
        <f t="shared" ref="AQ101:AQ164" ca="1" si="67">IMPRODUCT(O101,IMEXP(COMPLEX(0,-2*PI()*28*B101/Nt_load2)))</f>
        <v>-1.54193894889462+1.26543659211045i</v>
      </c>
      <c r="AR101" s="240" t="str">
        <f t="shared" ref="AR101:AR164" ca="1" si="68">IMPRODUCT(O101,IMEXP(COMPLEX(0,-2*PI()*28*B101/Nt_load2)))</f>
        <v>-1.54193894889462+1.26543659211045i</v>
      </c>
      <c r="AS101" s="240" t="str">
        <f t="shared" ref="AS101:AS164" ca="1" si="69">IMPRODUCT(O101,IMEXP(COMPLEX(0,-2*PI()*30*B101/Nt_load2)))</f>
        <v>-1.47798958531805+1.3395716764928i</v>
      </c>
      <c r="AT101" s="240" t="str">
        <f t="shared" ref="AT101:AT164" ca="1" si="70">IMPRODUCT(O101,IMEXP(COMPLEX(0,-2*PI()*31*B101/Nt_load2)))</f>
        <v>-1.44466970785212+1.37543990271652i</v>
      </c>
      <c r="AU101" s="240" t="str">
        <f t="shared" ref="AU101:AU164" ca="1" si="71">IMPRODUCT(O101,IMEXP(COMPLEX(0,-2*PI()*32*B101/Nt_load2)))</f>
        <v>-1.41047961537386+1.41047961537386i</v>
      </c>
      <c r="AV101" s="240" t="str">
        <f t="shared" ref="AV101:AV164" ca="1" si="72">IMPRODUCT(O101,IMEXP(COMPLEX(0,-2*PI()*33*B101/Nt_load2)))</f>
        <v>-1.37543990271652+1.44466970785212i</v>
      </c>
      <c r="AW101" s="240" t="str">
        <f t="shared" ref="AW101:AW164" ca="1" si="73">IMPRODUCT(O101,IMEXP(COMPLEX(0,-2*PI()*34*B101/Nt_load2)))</f>
        <v>-1.3395716764928+1.47798958531805i</v>
      </c>
      <c r="AX101" s="240" t="str">
        <f t="shared" ref="AX101:AX164" ca="1" si="74">IMPRODUCT(O101,IMEXP(COMPLEX(0,-2*PI()*35*B101/Nt_load2)))</f>
        <v>-1.30289654238097+1.51041917712338i</v>
      </c>
      <c r="AY101" s="240" t="str">
        <f t="shared" ref="AY101:AY164" ca="1" si="75">IMPRODUCT(O101,IMEXP(COMPLEX(0,-2*PI()*36*B101/Nt_load2)))</f>
        <v>-1.26543659211045+1.54193894889462i</v>
      </c>
      <c r="AZ101" s="240" t="str">
        <f t="shared" ref="AZ101:AZ164" ca="1" si="76">IMPRODUCT(O101,IMEXP(COMPLEX(0,-2*PI()*37*B101/Nt_load2)))</f>
        <v>-1.22721439015457+1.57252991429986i</v>
      </c>
      <c r="BA101" s="240" t="str">
        <f t="shared" ref="BA101:BA164" ca="1" si="77">IMPRODUCT(O101,IMEXP(COMPLEX(0,-2*PI()*38*B101/Nt_load2)))</f>
        <v>-1.18825296013856+1.6021736464854i</v>
      </c>
      <c r="BB101" s="240" t="str">
        <f t="shared" ref="BB101:BB164" ca="1" si="78">IMPRODUCT(O101,IMEXP(COMPLEX(0,-2*PI()*39*B101/Nt_load2)))</f>
        <v>-1.148575770971+1.63085228917543i</v>
      </c>
      <c r="BC101" s="240" t="str">
        <f t="shared" ref="BC101:BC164" ca="1" si="79">IMPRODUCT(O101,IMEXP(COMPLEX(0,-2*PI()*40*B101/Nt_load2)))</f>
        <v>-1.10820672270702+1.65854856742796i</v>
      </c>
      <c r="BD101" s="240" t="str">
        <f t="shared" ref="BD101:BD164" ca="1" si="80">IMPRODUCT(O101,IMEXP(COMPLEX(0,-2*PI()*41*B101/Nt_load2)))</f>
        <v>-1.0671701321518+1.68524579804059i</v>
      </c>
      <c r="BE101" s="240" t="str">
        <f t="shared" ref="BE101:BE164" ca="1" si="81">IMPRODUCT(O101,IMEXP(COMPLEX(0,-2*PI()*42*B101/Nt_load2)))</f>
        <v>-1.02549071821304+1.71092789959989i</v>
      </c>
      <c r="BF101" s="240" t="str">
        <f t="shared" ref="BF101:BF164" ca="1" si="82">IMPRODUCT(O101,IMEXP(COMPLEX(0,-2*PI()*43*B101/Nt_load2)))</f>
        <v>-0.983193587011188+1.73557940216818i</v>
      </c>
      <c r="BG101" s="240" t="str">
        <f t="shared" ref="BG101:BG164" ca="1" si="83">IMPRODUCT(O101,IMEXP(COMPLEX(0,-2*PI()*44*B101/Nt_load2)))</f>
        <v>-0.9403042167565+1.75918545660209i</v>
      </c>
      <c r="BH101" s="240" t="str">
        <f t="shared" ref="BH101:BH164" ca="1" si="84">IMPRODUCT(O101,IMEXP(COMPLEX(0,-2*PI()*45*B101/Nt_load2)))</f>
        <v>-0.896848442401877+1.78173184349713i</v>
      </c>
      <c r="BI101" s="240" t="str">
        <f t="shared" ref="BI101:BI164" ca="1" si="85">IMPRODUCT(O101,IMEXP(COMPLEX(0,-2*PI()*46*B101/Nt_load2)))</f>
        <v>-0.852852440080875+1.8032049817529i</v>
      </c>
      <c r="BJ101" s="240" t="str">
        <f t="shared" ref="BJ101:BJ164" ca="1" si="86">IMPRODUCT(O101,IMEXP(COMPLEX(0,-2*PI()*47*B101/Nt_load2)))</f>
        <v>-0.808342711340175+1.82359193675383i</v>
      </c>
      <c r="BK101" s="240" t="str">
        <f t="shared" ref="BK101:BK164" ca="1" si="87">IMPRODUCT(O101,IMEXP(COMPLEX(0,-2*PI()*48*B101/Nt_load2)))</f>
        <v>-0.763346067176044+1.84288042816056i</v>
      </c>
      <c r="BL101" s="240" t="str">
        <f t="shared" ref="BL101:BL164" ca="1" si="88">IMPRODUCT(O101,IMEXP(COMPLEX(0,-2*PI()*49*B101/Nt_load2)))</f>
        <v>-0.717889611884395+1.8610588373071i</v>
      </c>
      <c r="BM101" s="240" t="str">
        <f t="shared" ref="BM101:BM164" ca="1" si="89">IMPRODUCT(O101,IMEXP(COMPLEX(0,-2*PI()*50*B101/Nt_load2)))</f>
        <v>-0.672000726734167+1.87811621419952i</v>
      </c>
      <c r="BN101" s="240" t="str">
        <f t="shared" ref="BN101:BN164" ca="1" si="90">IMPRODUCT(O101,IMEXP(COMPLEX(0,-2*PI()*51*B101/Nt_load2)))</f>
        <v>-0.625707053473882+1.89404228411179i</v>
      </c>
      <c r="BO101" s="240" t="str">
        <f t="shared" ref="BO101:BO164" ca="1" si="91">IMPRODUCT(O101,IMEXP(COMPLEX(0,-2*PI()*52*B101/Nt_load2)))</f>
        <v>-0.579036477681276+1.90882745377492i</v>
      </c>
      <c r="BP101" s="240" t="str">
        <f t="shared" ref="BP101:BP164" ca="1" si="92">IMPRODUCT(O101,IMEXP(COMPLEX(0,-2*PI()*53*B101/Nt_load2)))</f>
        <v>-0.532017111966084+1.92246281715555i</v>
      </c>
      <c r="BQ101" s="240" t="str">
        <f t="shared" ref="BQ101:BQ164" ca="1" si="93">IMPRODUCT(O101,IMEXP(COMPLEX(0,-2*PI()*54*B101/Nt_load2)))</f>
        <v>-0.484677279036045+1.93494016082063i</v>
      </c>
      <c r="BR101" s="240" t="str">
        <f t="shared" ref="BR101:BR164" ca="1" si="94">IMPRODUCT(O101,IMEXP(COMPLEX(0,-2*PI()*55*B101/Nt_load2)))</f>
        <v>-0.437045494636365+1.94625196888492i</v>
      </c>
      <c r="BS101" s="240" t="str">
        <f t="shared" ref="BS101:BS164" ca="1" si="95">IMPRODUCT(O101,IMEXP(COMPLEX(0,-2*PI()*56*B101/Nt_load2)))</f>
        <v>-0.389150450372901+1.9563914275382i</v>
      </c>
      <c r="BT101" s="240" t="str">
        <f t="shared" ref="BT101:BT164" ca="1" si="96">IMPRODUCT(O101,IMEXP(COMPLEX(0,-2*PI()*57*B101/Nt_load2)))</f>
        <v>-0.341020996429403+1.96535242914971i</v>
      </c>
      <c r="BU101" s="240" t="str">
        <f t="shared" ref="BU101:BU164" ca="1" si="97">IMPRODUCT(O101,IMEXP(COMPLEX(0,-2*PI()*58*B101/Nt_load2)))</f>
        <v>-0.292686124189234+1.97312957594717i</v>
      </c>
      <c r="BV101" s="240" t="str">
        <f t="shared" ref="BV101:BV164" ca="1" si="98">IMPRODUCT(O101,IMEXP(COMPLEX(0,-2*PI()*59*B101/Nt_load2)))</f>
        <v>-0.244174948772113+1.97971818326814i</v>
      </c>
      <c r="BW101" s="240" t="str">
        <f t="shared" ref="BW101:BW164" ca="1" si="99">IMPRODUCT(O101,IMEXP(COMPLEX(0,-2*PI()*60*B101/Nt_load2)))</f>
        <v>-0.195516691496138+1.98511428238194i</v>
      </c>
      <c r="BX101" s="240" t="str">
        <f t="shared" ref="BX101:BX164" ca="1" si="100">IMPRODUCT(O101,IMEXP(COMPLEX(0,-2*PI()*61*B101/Nt_load2)))</f>
        <v>-0.146740662276048+1.98931462288024i</v>
      </c>
      <c r="BY101" s="240" t="str">
        <f t="shared" ref="BY101:BY164" ca="1" si="101">IMPRODUCT(O101,IMEXP(COMPLEX(0,-2*PI()*62*B101/Nt_load2)))</f>
        <v>-0.0978762419679895+1.99231667463498i</v>
      </c>
      <c r="BZ101" s="240" t="str">
        <f t="shared" ref="BZ101:BZ164" ca="1" si="102">IMPRODUCT(O101,IMEXP(COMPLEX(0,-2*PI()*63*B101/Nt_load2)))</f>
        <v>-0.0489528646715978+1.99411862932244i</v>
      </c>
      <c r="CA101" s="240" t="str">
        <f t="shared" ref="CA101:CA164" ca="1" si="103">IMPRODUCT(O101,IMEXP(COMPLEX(0,-2*PI()*64*B101/Nt_load2)))</f>
        <v>6.96447553348523E-15+1.9947194015125i</v>
      </c>
      <c r="CB101" s="240" t="str">
        <f t="shared" ref="CB101:CB164" ca="1" si="104">IMPRODUCT(O101,IMEXP(COMPLEX(0,-2*PI()*65*B101/Nt_load2)))</f>
        <v>0.0489528646716114+1.99411862932244i</v>
      </c>
      <c r="CC101" s="240" t="str">
        <f t="shared" ref="CC101:CC164" ca="1" si="105">IMPRODUCT(O101,IMEXP(COMPLEX(0,-2*PI()*66*B101/Nt_load2)))</f>
        <v>0.0978762419680031+1.99231667463498i</v>
      </c>
      <c r="CD101" s="240" t="str">
        <f t="shared" ref="CD101:CD164" ca="1" si="106">IMPRODUCT(O101,IMEXP(COMPLEX(0,-2*PI()*67*B101/Nt_load2)))</f>
        <v>0.146740662276062+1.98931462288024i</v>
      </c>
      <c r="CE101" s="240" t="str">
        <f t="shared" ref="CE101:CE164" ca="1" si="107">IMPRODUCT(O101,IMEXP(COMPLEX(0,-2*PI()*68*B101/Nt_load2)))</f>
        <v>0.195516691496152+1.98511428238194i</v>
      </c>
      <c r="CF101" s="240" t="str">
        <f t="shared" ref="CF101:CF164" ca="1" si="108">IMPRODUCT(O101,IMEXP(COMPLEX(0,-2*PI()*69*B101/Nt_load2)))</f>
        <v>0.244174948772125+1.97971818326814i</v>
      </c>
      <c r="CG101" s="240" t="str">
        <f t="shared" ref="CG101:CG164" ca="1" si="109">IMPRODUCT(O101,IMEXP(COMPLEX(0,-2*PI()*70*B101/Nt_load2)))</f>
        <v>0.292686124189248+1.97312957594717i</v>
      </c>
      <c r="CH101" s="240" t="str">
        <f t="shared" ref="CH101:CH164" ca="1" si="110">IMPRODUCT(O101,IMEXP(COMPLEX(0,-2*PI()*71*B101/Nt_load2)))</f>
        <v>0.341020996429397+1.96535242914971i</v>
      </c>
      <c r="CI101" s="240" t="str">
        <f t="shared" ref="CI101:CI164" ca="1" si="111">IMPRODUCT(O101,IMEXP(COMPLEX(0,-2*PI()*72*B101/Nt_load2)))</f>
        <v>0.389150450372893+1.9563914275382i</v>
      </c>
      <c r="CJ101" s="240" t="str">
        <f t="shared" ref="CJ101:CJ164" ca="1" si="112">IMPRODUCT(O101,IMEXP(COMPLEX(0,-2*PI()*73*B101/Nt_load2)))</f>
        <v>0.437045494636359+1.94625196888492i</v>
      </c>
      <c r="CK101" s="240" t="str">
        <f t="shared" ref="CK101:CK164" ca="1" si="113">IMPRODUCT(O101,IMEXP(COMPLEX(0,-2*PI()*74*B101/Nt_load2)))</f>
        <v>0.484677279036039+1.93494016082064i</v>
      </c>
      <c r="CL101" s="240" t="str">
        <f t="shared" ref="CL101:CL164" ca="1" si="114">IMPRODUCT(O101,IMEXP(COMPLEX(0,-2*PI()*75*B101/Nt_load2)))</f>
        <v>0.532017111966078+1.92246281715555i</v>
      </c>
      <c r="CM101" s="240" t="str">
        <f t="shared" ref="CM101:CM164" ca="1" si="115">IMPRODUCT(O101,IMEXP(COMPLEX(0,-2*PI()*76*B101/Nt_load2)))</f>
        <v>0.57903647768127+1.90882745377492i</v>
      </c>
      <c r="CN101" s="240" t="str">
        <f t="shared" ref="CN101:CN164" ca="1" si="116">IMPRODUCT(O101,IMEXP(COMPLEX(0,-2*PI()*77*B101/Nt_load2)))</f>
        <v>0.625707053473874+1.89404228411179i</v>
      </c>
      <c r="CO101" s="240" t="str">
        <f t="shared" ref="CO101:CO164" ca="1" si="117">IMPRODUCT(O101,IMEXP(COMPLEX(0,-2*PI()*78*B101/Nt_load2)))</f>
        <v>0.672000726734161+1.87811621419952i</v>
      </c>
      <c r="CP101" s="240" t="str">
        <f t="shared" ref="CP101:CP164" ca="1" si="118">IMPRODUCT(O101,IMEXP(COMPLEX(0,-2*PI()*79*B101/Nt_load2)))</f>
        <v>0.717889611884389+1.8610588373071i</v>
      </c>
      <c r="CQ101" s="240" t="str">
        <f t="shared" ref="CQ101:CQ164" ca="1" si="119">IMPRODUCT(O101,IMEXP(COMPLEX(0,-2*PI()*80*B101/Nt_load2)))</f>
        <v>0.763346067176038+1.84288042816056i</v>
      </c>
      <c r="CR101" s="240" t="str">
        <f t="shared" ref="CR101:CR164" ca="1" si="120">IMPRODUCT(O101,IMEXP(COMPLEX(0,-2*PI()*81*B101/Nt_load2)))</f>
        <v>0.808342711340169+1.82359193675383i</v>
      </c>
      <c r="CS101" s="240" t="str">
        <f t="shared" ref="CS101:CS164" ca="1" si="121">IMPRODUCT(O101,IMEXP(COMPLEX(0,-2*PI()*82*B101/Nt_load2)))</f>
        <v>0.852852440080869+1.8032049817529i</v>
      </c>
      <c r="CT101" s="240" t="str">
        <f t="shared" ref="CT101:CT164" ca="1" si="122">IMPRODUCT(O101,IMEXP(COMPLEX(0,-2*PI()*83*B101/Nt_load2)))</f>
        <v>0.896848442401871+1.78173184349714i</v>
      </c>
      <c r="CU101" s="240" t="str">
        <f t="shared" ref="CU101:CU164" ca="1" si="123">IMPRODUCT(O101,IMEXP(COMPLEX(0,-2*PI()*84*B101/Nt_load2)))</f>
        <v>0.940304216756494+1.7591854566021i</v>
      </c>
      <c r="CV101" s="240" t="str">
        <f t="shared" ref="CV101:CV164" ca="1" si="124">IMPRODUCT(O101,IMEXP(COMPLEX(0,-2*PI()*85*B101/Nt_load2)))</f>
        <v>0.983193587011182+1.73557940216818i</v>
      </c>
      <c r="CW101" s="240" t="str">
        <f t="shared" ref="CW101:CW164" ca="1" si="125">IMPRODUCT(O101,IMEXP(COMPLEX(0,-2*PI()*86*B101/Nt_load2)))</f>
        <v>1.02549071821303+1.71092789959989i</v>
      </c>
      <c r="CX101" s="240" t="str">
        <f t="shared" ref="CX101:CX164" ca="1" si="126">IMPRODUCT(O101,IMEXP(COMPLEX(0,-2*PI()*87*B101/Nt_load2)))</f>
        <v>1.0671701321518+1.6852457980406i</v>
      </c>
      <c r="CY101" s="240" t="str">
        <f t="shared" ref="CY101:CY164" ca="1" si="127">IMPRODUCT(O101,IMEXP(COMPLEX(0,-2*PI()*88*B101/Nt_load2)))</f>
        <v>1.10820672270701+1.65854856742796i</v>
      </c>
      <c r="CZ101" s="240" t="str">
        <f t="shared" ref="CZ101:CZ164" ca="1" si="128">IMPRODUCT(O101,IMEXP(COMPLEX(0,-2*PI()*89*B101/Nt_load2)))</f>
        <v>1.14857577097099+1.63085228917544i</v>
      </c>
      <c r="DA101" s="240" t="str">
        <f t="shared" ref="DA101:DA164" ca="1" si="129">IMPRODUCT(O101,IMEXP(COMPLEX(0,-2*PI()*90*B101/Nt_load2)))</f>
        <v>1.18825296013855+1.60217364648541i</v>
      </c>
      <c r="DB101" s="240" t="str">
        <f t="shared" ref="DB101:DB164" ca="1" si="130">IMPRODUCT(O101,IMEXP(COMPLEX(0,-2*PI()*91*B101/Nt_load2)))</f>
        <v>1.22721439015456+1.57252991429986i</v>
      </c>
      <c r="DC101" s="240" t="str">
        <f t="shared" ref="DC101:DC164" ca="1" si="131">IMPRODUCT(O101,IMEXP(COMPLEX(0,-2*PI()*92*B101/Nt_load2)))</f>
        <v>1.26543659211045+1.54193894889463i</v>
      </c>
      <c r="DD101" s="240" t="str">
        <f t="shared" ref="DD101:DD164" ca="1" si="132">IMPRODUCT(O101,IMEXP(COMPLEX(0,-2*PI()*93*B101/Nt_load2)))</f>
        <v>1.30289654238097+1.51041917712339i</v>
      </c>
      <c r="DE101" s="240" t="str">
        <f t="shared" ref="DE101:DE164" ca="1" si="133">IMPRODUCT(O101,IMEXP(COMPLEX(0,-2*PI()*94*B101/Nt_load2)))</f>
        <v>1.33957167649279+1.47798958531806i</v>
      </c>
      <c r="DF101" s="240" t="str">
        <f t="shared" ref="DF101:DF164" ca="1" si="134">IMPRODUCT(O101,IMEXP(COMPLEX(0,-2*PI()*95*B101/Nt_load2)))</f>
        <v>1.37543990271652+1.44466970785213i</v>
      </c>
      <c r="DG101" s="240" t="str">
        <f t="shared" ref="DG101:DG164" ca="1" si="135">IMPRODUCT(O101,IMEXP(COMPLEX(0,-2*PI()*96*B101/Nt_load2)))</f>
        <v>1.41047961537385+1.41047961537386i</v>
      </c>
      <c r="DH101" s="240" t="str">
        <f t="shared" ref="DH101:DH164" ca="1" si="136">IMPRODUCT(O101,IMEXP(COMPLEX(0,-2*PI()*97*B101/Nt_load2)))</f>
        <v>1.44466970785213+1.37543990271651i</v>
      </c>
      <c r="DI101" s="240" t="str">
        <f t="shared" ref="DI101:DI164" ca="1" si="137">IMPRODUCT(O101,IMEXP(COMPLEX(0,-2*PI()*98*B101/Nt_load2)))</f>
        <v>1.47798958531806+1.33957167649279i</v>
      </c>
      <c r="DJ101" s="240" t="str">
        <f t="shared" ref="DJ101:DJ164" ca="1" si="138">IMPRODUCT(O101,IMEXP(COMPLEX(0,-2*PI()*99*B101/Nt_load2)))</f>
        <v>1.51041917712339+1.30289654238097i</v>
      </c>
      <c r="DK101" s="240" t="str">
        <f t="shared" ref="DK101:DK164" ca="1" si="139">IMPRODUCT(O101,IMEXP(COMPLEX(0,-2*PI()*100*B101/Nt_load2)))</f>
        <v>1.54193894889463+1.26543659211045i</v>
      </c>
      <c r="DL101" s="240" t="str">
        <f t="shared" ref="DL101:DL164" ca="1" si="140">IMPRODUCT(O101,IMEXP(COMPLEX(0,-2*PI()*101*B101/Nt_load2)))</f>
        <v>1.57252991429986+1.22721439015456i</v>
      </c>
      <c r="DM101" s="240" t="str">
        <f t="shared" ref="DM101:DM164" ca="1" si="141">IMPRODUCT(O101,IMEXP(COMPLEX(0,-2*PI()*102*B101/Nt_load2)))</f>
        <v>1.60217364648541+1.18825296013855i</v>
      </c>
      <c r="DN101" s="240" t="str">
        <f t="shared" ref="DN101:DN164" ca="1" si="142">IMPRODUCT(O101,IMEXP(COMPLEX(0,-2*PI()*103*B101/Nt_load2)))</f>
        <v>1.63085228917544+1.14857577097099i</v>
      </c>
      <c r="DO101" s="240" t="str">
        <f t="shared" ref="DO101:DO164" ca="1" si="143">IMPRODUCT(O101,IMEXP(COMPLEX(0,-2*PI()*104*B101/Nt_load2)))</f>
        <v>1.65854856742796+1.10820672270701i</v>
      </c>
      <c r="DP101" s="240" t="str">
        <f t="shared" ref="DP101:DP164" ca="1" si="144">IMPRODUCT(O101,IMEXP(COMPLEX(0,-2*PI()*105*B101/Nt_load2)))</f>
        <v>1.6852457980406+1.0671701321518i</v>
      </c>
      <c r="DQ101" s="240" t="str">
        <f t="shared" ref="DQ101:DQ164" ca="1" si="145">IMPRODUCT(O101,IMEXP(COMPLEX(0,-2*PI()*106*B101/Nt_load2)))</f>
        <v>1.71092789959989+1.02549071821303i</v>
      </c>
      <c r="DR101" s="240" t="str">
        <f t="shared" ref="DR101:DR164" ca="1" si="146">IMPRODUCT(O101,IMEXP(COMPLEX(0,-2*PI()*107*B101/Nt_load2)))</f>
        <v>1.73557940216818+0.983193587011182i</v>
      </c>
      <c r="DS101" s="240" t="str">
        <f t="shared" ref="DS101:DS164" ca="1" si="147">IMPRODUCT(O101,IMEXP(COMPLEX(0,-2*PI()*108*B101/Nt_load2)))</f>
        <v>1.7591854566021+0.940304216756494i</v>
      </c>
      <c r="DT101" s="240" t="str">
        <f t="shared" ref="DT101:DT164" ca="1" si="148">IMPRODUCT(O101,IMEXP(COMPLEX(0,-2*PI()*109*B101/Nt_load2)))</f>
        <v>1.78173184349714+0.896848442401871i</v>
      </c>
      <c r="DU101" s="240" t="str">
        <f t="shared" ref="DU101:DU164" ca="1" si="149">IMPRODUCT(O101,IMEXP(COMPLEX(0,-2*PI()*110*B101/Nt_load2)))</f>
        <v>1.8032049817529+0.852852440080869i</v>
      </c>
      <c r="DV101" s="240" t="str">
        <f t="shared" ref="DV101:DV164" ca="1" si="150">IMPRODUCT(O101,IMEXP(COMPLEX(0,-2*PI()*111*B101/Nt_load2)))</f>
        <v>1.82359193675383+0.808342711340169i</v>
      </c>
      <c r="DW101" s="240" t="str">
        <f t="shared" ref="DW101:DW164" ca="1" si="151">IMPRODUCT(O101,IMEXP(COMPLEX(0,-2*PI()*112*B101/Nt_load2)))</f>
        <v>1.84288042816056+0.763346067176038i</v>
      </c>
      <c r="DX101" s="240" t="str">
        <f t="shared" ref="DX101:DX164" ca="1" si="152">IMPRODUCT(O101,IMEXP(COMPLEX(0,-2*PI()*113*B101/Nt_load2)))</f>
        <v>1.8610588373071+0.717889611884389i</v>
      </c>
      <c r="DY101" s="240" t="str">
        <f t="shared" ref="DY101:DY164" ca="1" si="153">IMPRODUCT(O101,IMEXP(COMPLEX(0,-2*PI()*114*B101/Nt_load2)))</f>
        <v>1.87811621419952+0.672000726734159i</v>
      </c>
      <c r="DZ101" s="240" t="str">
        <f t="shared" ref="DZ101:DZ164" ca="1" si="154">IMPRODUCT(O101,IMEXP(COMPLEX(0,-2*PI()*115*B101/Nt_load2)))</f>
        <v>1.89404228411179+0.625707053473874i</v>
      </c>
      <c r="EA101" s="240" t="str">
        <f t="shared" ref="EA101:EA164" ca="1" si="155">IMPRODUCT(O101,IMEXP(COMPLEX(0,-2*PI()*116*B101/Nt_load2)))</f>
        <v>1.90882745377492+0.579036477681268i</v>
      </c>
      <c r="EB101" s="240" t="str">
        <f t="shared" ref="EB101:EB164" ca="1" si="156">IMPRODUCT(O101,IMEXP(COMPLEX(0,-2*PI()*117*B101/Nt_load2)))</f>
        <v>1.92246281715555+0.532017111966078i</v>
      </c>
      <c r="EC101" s="240" t="str">
        <f t="shared" ref="EC101:EC164" ca="1" si="157">IMPRODUCT(O101,IMEXP(COMPLEX(0,-2*PI()*118*B101/Nt_load2)))</f>
        <v>1.93494016082064+0.484677279036037i</v>
      </c>
      <c r="ED101" s="240" t="str">
        <f t="shared" ref="ED101:ED164" ca="1" si="158">IMPRODUCT(O101,IMEXP(COMPLEX(0,-2*PI()*119*B101/Nt_load2)))</f>
        <v>1.94625196888492+0.437045494636357i</v>
      </c>
      <c r="EE101" s="240" t="str">
        <f t="shared" ref="EE101:EE164" ca="1" si="159">IMPRODUCT(O101,IMEXP(COMPLEX(0,-2*PI()*120*B101/Nt_load2)))</f>
        <v>1.9563914275382+0.389150450372893i</v>
      </c>
      <c r="EF101" s="240" t="str">
        <f t="shared" ref="EF101:EF164" ca="1" si="160">IMPRODUCT(O101,IMEXP(COMPLEX(0,-2*PI()*121*B101/Nt_load2)))</f>
        <v>1.96535242914971+0.341020996429397i</v>
      </c>
      <c r="EG101" s="240" t="str">
        <f t="shared" ref="EG101:EG164" ca="1" si="161">IMPRODUCT(O101,IMEXP(COMPLEX(0,-2*PI()*122*B101/Nt_load2)))</f>
        <v>1.97312957594717+0.292686124189248i</v>
      </c>
      <c r="EH101" s="240" t="str">
        <f t="shared" ref="EH101:EH164" ca="1" si="162">IMPRODUCT(O101,IMEXP(COMPLEX(0,-2*PI()*123*B101/Nt_load2)))</f>
        <v>1.97971818326814+0.244174948772125i</v>
      </c>
      <c r="EI101" s="240" t="str">
        <f t="shared" ref="EI101:EI164" ca="1" si="163">IMPRODUCT(O101,IMEXP(COMPLEX(0,-2*PI()*124*B101/Nt_load2)))</f>
        <v>1.98511428238194+0.195516691496151i</v>
      </c>
      <c r="EJ101" s="240" t="str">
        <f t="shared" ref="EJ101:EJ164" ca="1" si="164">IMPRODUCT(O101,IMEXP(COMPLEX(0,-2*PI()*125*B101/Nt_load2)))</f>
        <v>1.98931462288024+0.146740662276062i</v>
      </c>
      <c r="EK101" s="240" t="str">
        <f t="shared" ref="EK101:EK164" ca="1" si="165">IMPRODUCT(O101,IMEXP(COMPLEX(0,-2*PI()*126*B101/Nt_load2)))</f>
        <v>1.99231667463498+0.0978762419680025i</v>
      </c>
      <c r="EL101" s="240" t="str">
        <f t="shared" ref="EL101:EL164" ca="1" si="166">IMPRODUCT(O101,IMEXP(COMPLEX(0,-2*PI()*127*B101/Nt_load2)))</f>
        <v>1.99411862932244+0.0489528646716112i</v>
      </c>
      <c r="EM101" s="240" t="str">
        <f t="shared" ref="EM101:EM164" ca="1" si="167">IMPRODUCT(O101,IMEXP(COMPLEX(0,-2*PI()*128*B101/Nt_load2)))</f>
        <v>1.9947194015125+6.44521627950585E-15i</v>
      </c>
      <c r="EN101" s="240"/>
      <c r="EO101" s="240"/>
      <c r="EP101" s="240"/>
    </row>
    <row r="102" spans="1:146" ht="1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0.61289677527077-0.920694467605628i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47" t="str">
        <f t="shared" si="38"/>
        <v>0.09866332164646-0.145851821231899i</v>
      </c>
      <c r="I102" s="247" t="str">
        <f t="shared" ref="I102:I165" si="174">IMDIV(IMPRODUCT(-1,H102),IMSUM(1,IMPRODUCT(F102,G102,-1)))</f>
        <v>-0.048884718620613+0.00433572096533954i</v>
      </c>
      <c r="J102" s="275" t="str">
        <f ca="1">IMPRODUCT(1/N_FFT2,Q100)</f>
        <v>0.00715231198933176+0.0000101231195817332i</v>
      </c>
      <c r="K102" s="274" t="str">
        <f t="shared" ref="K102:K165" ca="1" si="175">IMPRODUCT(I102,J102)</f>
        <v>-0.000349682650107125+0.0000305155631904792i</v>
      </c>
      <c r="M102" s="278"/>
      <c r="N102" s="265">
        <f t="shared" ref="N102:N164" ca="1" si="176">Ioutput2+O102</f>
        <v>2.0052848326298149</v>
      </c>
      <c r="O102" s="240">
        <f t="shared" ca="1" si="39"/>
        <v>-1.9947151673701851</v>
      </c>
      <c r="P102" s="240" t="str">
        <f t="shared" ca="1" si="40"/>
        <v>-1.99231244559288+0.0978760342084813i</v>
      </c>
      <c r="Q102" s="240" t="str">
        <f t="shared" ca="1" si="41"/>
        <v>-1.98511006862818+0.195516276477626i</v>
      </c>
      <c r="R102" s="240" t="str">
        <f t="shared" ca="1" si="42"/>
        <v>-1.97312538763305+0.292685502911534i</v>
      </c>
      <c r="S102" s="240" t="str">
        <f t="shared" ca="1" si="43"/>
        <v>-1.95638727475374+0.389149624332704i</v>
      </c>
      <c r="T102" s="240" t="str">
        <f t="shared" ca="1" si="44"/>
        <v>-1.93493605357027+0.484676250223377i</v>
      </c>
      <c r="U102" s="241" t="str">
        <f t="shared" ca="1" si="45"/>
        <v>-1.90882340195335+0.579035248574634i</v>
      </c>
      <c r="V102" s="240" t="str">
        <f t="shared" ca="1" si="46"/>
        <v>-1.87811222756795+0.671999300294579i</v>
      </c>
      <c r="W102" s="240" t="str">
        <f t="shared" ca="1" si="47"/>
        <v>-1.84287651632314+0.763344446839927i</v>
      </c>
      <c r="X102" s="240" t="str">
        <f t="shared" ca="1" si="48"/>
        <v>-1.80320115413358+0.85285062975176i</v>
      </c>
      <c r="Y102" s="240" t="str">
        <f t="shared" ca="1" si="49"/>
        <v>-1.75918172242195+0.940302220795628i</v>
      </c>
      <c r="Z102" s="240" t="str">
        <f t="shared" ca="1" si="50"/>
        <v>-1.71092426785489+1.02548854142885i</v>
      </c>
      <c r="AA102" s="240" t="str">
        <f t="shared" ca="1" si="51"/>
        <v>-1.65854504686729+1.10820437034359i</v>
      </c>
      <c r="AB102" s="240" t="str">
        <f t="shared" ca="1" si="52"/>
        <v>-1.60217024559041+1.18825043786293i</v>
      </c>
      <c r="AC102" s="240" t="str">
        <f t="shared" ca="1" si="53"/>
        <v>-1.54193567585835+1.26543390599901i</v>
      </c>
      <c r="AD102" s="240" t="str">
        <f t="shared" ca="1" si="54"/>
        <v>-1.47798644802554+1.33956883301662i</v>
      </c>
      <c r="AE102" s="240" t="str">
        <f t="shared" ca="1" si="55"/>
        <v>-1.41047662138312+1.41047662138312i</v>
      </c>
      <c r="AF102" s="240" t="str">
        <f t="shared" ca="1" si="56"/>
        <v>-1.33956883301662+1.47798644802554i</v>
      </c>
      <c r="AG102" s="240" t="str">
        <f t="shared" ca="1" si="57"/>
        <v>-1.26543390599901+1.54193567585835i</v>
      </c>
      <c r="AH102" s="240" t="str">
        <f t="shared" ca="1" si="58"/>
        <v>-1.18825043786293+1.60217024559041i</v>
      </c>
      <c r="AI102" s="240" t="str">
        <f t="shared" ca="1" si="59"/>
        <v>-1.10820437034359+1.65854504686729i</v>
      </c>
      <c r="AJ102" s="240" t="str">
        <f t="shared" ca="1" si="60"/>
        <v>-1.02548854142885+1.71092426785489i</v>
      </c>
      <c r="AK102" s="240" t="str">
        <f t="shared" ca="1" si="61"/>
        <v>-0.940302220795632+1.75918172242195i</v>
      </c>
      <c r="AL102" s="240" t="str">
        <f t="shared" ca="1" si="62"/>
        <v>-0.852850629751764+1.80320115413358i</v>
      </c>
      <c r="AM102" s="240" t="str">
        <f t="shared" ca="1" si="63"/>
        <v>-0.763344446839931+1.84287651632314i</v>
      </c>
      <c r="AN102" s="240" t="str">
        <f t="shared" ca="1" si="64"/>
        <v>-0.671999300294585+1.87811222756795i</v>
      </c>
      <c r="AO102" s="240" t="str">
        <f t="shared" ca="1" si="65"/>
        <v>-0.579035248574642+1.90882340195335i</v>
      </c>
      <c r="AP102" s="240" t="str">
        <f t="shared" ca="1" si="66"/>
        <v>-0.484676250223385+1.93493605357026i</v>
      </c>
      <c r="AQ102" s="240" t="str">
        <f t="shared" ca="1" si="67"/>
        <v>-0.389149624332714+1.95638727475374i</v>
      </c>
      <c r="AR102" s="240" t="str">
        <f t="shared" ca="1" si="68"/>
        <v>-0.389149624332714+1.95638727475374i</v>
      </c>
      <c r="AS102" s="240" t="str">
        <f t="shared" ca="1" si="69"/>
        <v>-0.195516276477617+1.98511006862818i</v>
      </c>
      <c r="AT102" s="240" t="str">
        <f t="shared" ca="1" si="70"/>
        <v>-0.0978760342084736+1.99231244559288i</v>
      </c>
      <c r="AU102" s="240" t="str">
        <f t="shared" ca="1" si="71"/>
        <v>6.96446075016257E-15+1.99471516737019i</v>
      </c>
      <c r="AV102" s="240" t="str">
        <f t="shared" ca="1" si="72"/>
        <v>0.0978760342084871+1.99231244559288i</v>
      </c>
      <c r="AW102" s="240" t="str">
        <f t="shared" ca="1" si="73"/>
        <v>0.195516276477631+1.98511006862818i</v>
      </c>
      <c r="AX102" s="240" t="str">
        <f t="shared" ca="1" si="74"/>
        <v>0.292685502911538+1.97312538763305i</v>
      </c>
      <c r="AY102" s="240" t="str">
        <f t="shared" ca="1" si="75"/>
        <v>0.389149624332706+1.95638727475374i</v>
      </c>
      <c r="AZ102" s="240" t="str">
        <f t="shared" ca="1" si="76"/>
        <v>0.484676250223379+1.93493605357027i</v>
      </c>
      <c r="BA102" s="240" t="str">
        <f t="shared" ca="1" si="77"/>
        <v>0.579035248574636+1.90882340195335i</v>
      </c>
      <c r="BB102" s="240" t="str">
        <f t="shared" ca="1" si="78"/>
        <v>0.671999300294579+1.87811222756795i</v>
      </c>
      <c r="BC102" s="240" t="str">
        <f t="shared" ca="1" si="79"/>
        <v>0.763344446839925+1.84287651632314i</v>
      </c>
      <c r="BD102" s="240" t="str">
        <f t="shared" ca="1" si="80"/>
        <v>0.852850629751758+1.80320115413359i</v>
      </c>
      <c r="BE102" s="240" t="str">
        <f t="shared" ca="1" si="81"/>
        <v>0.940302220795626+1.75918172242196i</v>
      </c>
      <c r="BF102" s="240" t="str">
        <f t="shared" ca="1" si="82"/>
        <v>1.02548854142885+1.71092426785489i</v>
      </c>
      <c r="BG102" s="240" t="str">
        <f t="shared" ca="1" si="83"/>
        <v>1.10820437034358+1.6585450468673i</v>
      </c>
      <c r="BH102" s="240" t="str">
        <f t="shared" ca="1" si="84"/>
        <v>1.18825043786292+1.60217024559041i</v>
      </c>
      <c r="BI102" s="240" t="str">
        <f t="shared" ca="1" si="85"/>
        <v>1.265433905999+1.54193567585836i</v>
      </c>
      <c r="BJ102" s="240" t="str">
        <f t="shared" ca="1" si="86"/>
        <v>1.33956883301661+1.47798644802555i</v>
      </c>
      <c r="BK102" s="240" t="str">
        <f t="shared" ca="1" si="87"/>
        <v>1.41047662138311+1.41047662138312i</v>
      </c>
      <c r="BL102" s="240" t="str">
        <f t="shared" ca="1" si="88"/>
        <v>1.47798644802555+1.33956883301661i</v>
      </c>
      <c r="BM102" s="240" t="str">
        <f t="shared" ca="1" si="89"/>
        <v>1.54193567585836+1.265433905999i</v>
      </c>
      <c r="BN102" s="240" t="str">
        <f t="shared" ca="1" si="90"/>
        <v>1.60217024559041+1.18825043786292i</v>
      </c>
      <c r="BO102" s="240" t="str">
        <f t="shared" ca="1" si="91"/>
        <v>1.6585450468673+1.10820437034358i</v>
      </c>
      <c r="BP102" s="240" t="str">
        <f t="shared" ca="1" si="92"/>
        <v>1.71092426785489+1.02548854142885i</v>
      </c>
      <c r="BQ102" s="240" t="str">
        <f t="shared" ca="1" si="93"/>
        <v>1.75918172242196+0.940302220795626i</v>
      </c>
      <c r="BR102" s="240" t="str">
        <f t="shared" ca="1" si="94"/>
        <v>1.80320115413359+0.852850629751758i</v>
      </c>
      <c r="BS102" s="240" t="str">
        <f t="shared" ca="1" si="95"/>
        <v>1.84287651632314+0.763344446839925i</v>
      </c>
      <c r="BT102" s="240" t="str">
        <f t="shared" ca="1" si="96"/>
        <v>1.87811222756795+0.671999300294577i</v>
      </c>
      <c r="BU102" s="240" t="str">
        <f t="shared" ca="1" si="97"/>
        <v>1.90882340195335+0.579035248574634i</v>
      </c>
      <c r="BV102" s="240" t="str">
        <f t="shared" ca="1" si="98"/>
        <v>1.93493605357027+0.484676250223377i</v>
      </c>
      <c r="BW102" s="240" t="str">
        <f t="shared" ca="1" si="99"/>
        <v>1.95638727475374+0.389149624332706i</v>
      </c>
      <c r="BX102" s="240" t="str">
        <f t="shared" ca="1" si="100"/>
        <v>1.97312538763305+0.292685502911538i</v>
      </c>
      <c r="BY102" s="240" t="str">
        <f t="shared" ca="1" si="101"/>
        <v>1.98511006862818+0.19551627647763i</v>
      </c>
      <c r="BZ102" s="240" t="str">
        <f t="shared" ca="1" si="102"/>
        <v>1.99231244559288+0.0978760342084865i</v>
      </c>
      <c r="CA102" s="240" t="str">
        <f t="shared" ca="1" si="103"/>
        <v>1.99471516737019+6.44520259840216E-15i</v>
      </c>
      <c r="CB102" s="240" t="str">
        <f t="shared" ca="1" si="104"/>
        <v>1.99231244559288-0.0978760342084737i</v>
      </c>
      <c r="CC102" s="240" t="str">
        <f t="shared" ca="1" si="105"/>
        <v>1.98511006862818-0.195516276477618i</v>
      </c>
      <c r="CD102" s="240" t="str">
        <f t="shared" ca="1" si="106"/>
        <v>1.97312538763306-0.292685502911524i</v>
      </c>
      <c r="CE102" s="240" t="str">
        <f t="shared" ca="1" si="107"/>
        <v>1.95638727475374-0.389149624332714i</v>
      </c>
      <c r="CF102" s="240" t="str">
        <f t="shared" ca="1" si="108"/>
        <v>1.93493605357026-0.484676250223385i</v>
      </c>
      <c r="CG102" s="240" t="str">
        <f t="shared" ca="1" si="109"/>
        <v>1.90882340195335-0.579035248574642i</v>
      </c>
      <c r="CH102" s="240" t="str">
        <f t="shared" ca="1" si="110"/>
        <v>1.87811222756795-0.671999300294585i</v>
      </c>
      <c r="CI102" s="240" t="str">
        <f t="shared" ca="1" si="111"/>
        <v>1.84287651632314-0.763344446839931i</v>
      </c>
      <c r="CJ102" s="240" t="str">
        <f t="shared" ca="1" si="112"/>
        <v>1.80320115413358-0.852850629751764i</v>
      </c>
      <c r="CK102" s="240" t="str">
        <f t="shared" ca="1" si="113"/>
        <v>1.75918172242195-0.940302220795632i</v>
      </c>
      <c r="CL102" s="240" t="str">
        <f t="shared" ca="1" si="114"/>
        <v>1.71092426785489-1.02548854142886i</v>
      </c>
      <c r="CM102" s="240" t="str">
        <f t="shared" ca="1" si="115"/>
        <v>1.65854504686729-1.10820437034359i</v>
      </c>
      <c r="CN102" s="240" t="str">
        <f t="shared" ca="1" si="116"/>
        <v>1.60217024559041-1.18825043786293i</v>
      </c>
      <c r="CO102" s="240" t="str">
        <f t="shared" ca="1" si="117"/>
        <v>1.54193567585835-1.26543390599901i</v>
      </c>
      <c r="CP102" s="240" t="str">
        <f t="shared" ca="1" si="118"/>
        <v>1.47798644802555-1.33956883301662i</v>
      </c>
      <c r="CQ102" s="240" t="str">
        <f t="shared" ca="1" si="119"/>
        <v>1.41047662138312-1.41047662138311i</v>
      </c>
      <c r="CR102" s="240" t="str">
        <f t="shared" ca="1" si="120"/>
        <v>1.33956883301662-1.47798644802554i</v>
      </c>
      <c r="CS102" s="240" t="str">
        <f t="shared" ca="1" si="121"/>
        <v>1.26543390599901-1.54193567585835i</v>
      </c>
      <c r="CT102" s="240" t="str">
        <f t="shared" ca="1" si="122"/>
        <v>1.18825043786293-1.6021702455904i</v>
      </c>
      <c r="CU102" s="240" t="str">
        <f t="shared" ca="1" si="123"/>
        <v>1.10820437034359-1.65854504686729i</v>
      </c>
      <c r="CV102" s="240" t="str">
        <f t="shared" ca="1" si="124"/>
        <v>1.02548854142886-1.71092426785488i</v>
      </c>
      <c r="CW102" s="240" t="str">
        <f t="shared" ca="1" si="125"/>
        <v>0.940302220795638-1.75918172242195i</v>
      </c>
      <c r="CX102" s="240" t="str">
        <f t="shared" ca="1" si="126"/>
        <v>0.85285062975177-1.80320115413358i</v>
      </c>
      <c r="CY102" s="240" t="str">
        <f t="shared" ca="1" si="127"/>
        <v>0.763344446839917-1.84287651632314i</v>
      </c>
      <c r="CZ102" s="240" t="str">
        <f t="shared" ca="1" si="128"/>
        <v>0.671999300294573-1.87811222756796i</v>
      </c>
      <c r="DA102" s="240" t="str">
        <f t="shared" ca="1" si="129"/>
        <v>0.579035248574628-1.90882340195336i</v>
      </c>
      <c r="DB102" s="240" t="str">
        <f t="shared" ca="1" si="130"/>
        <v>0.484676250223373-1.93493605357027i</v>
      </c>
      <c r="DC102" s="240" t="str">
        <f t="shared" ca="1" si="131"/>
        <v>0.3891496243327-1.95638727475374i</v>
      </c>
      <c r="DD102" s="240" t="str">
        <f t="shared" ca="1" si="132"/>
        <v>0.29268550291153-1.97312538763305i</v>
      </c>
      <c r="DE102" s="240" t="str">
        <f t="shared" ca="1" si="133"/>
        <v>0.195516276477624-1.98511006862818i</v>
      </c>
      <c r="DF102" s="240" t="str">
        <f t="shared" ca="1" si="134"/>
        <v>0.0978760342084795-1.99231244559288i</v>
      </c>
      <c r="DG102" s="240" t="str">
        <f t="shared" ca="1" si="135"/>
        <v>3.66573330792956E-16-1.99471516737019i</v>
      </c>
      <c r="DH102" s="240" t="str">
        <f t="shared" ca="1" si="136"/>
        <v>-0.0978760342084807-1.99231244559288i</v>
      </c>
      <c r="DI102" s="240" t="str">
        <f t="shared" ca="1" si="137"/>
        <v>-0.195516276477625-1.98511006862818i</v>
      </c>
      <c r="DJ102" s="240" t="str">
        <f t="shared" ca="1" si="138"/>
        <v>-0.29268550291153-1.97312538763305i</v>
      </c>
      <c r="DK102" s="240" t="str">
        <f t="shared" ca="1" si="139"/>
        <v>-0.389149624332702-1.95638727475374i</v>
      </c>
      <c r="DL102" s="240" t="str">
        <f t="shared" ca="1" si="140"/>
        <v>-0.484676250223371-1.93493605357027i</v>
      </c>
      <c r="DM102" s="240" t="str">
        <f t="shared" ca="1" si="141"/>
        <v>-0.579035248574628-1.90882340195336i</v>
      </c>
      <c r="DN102" s="240" t="str">
        <f t="shared" ca="1" si="142"/>
        <v>-0.671999300294573-1.87811222756796i</v>
      </c>
      <c r="DO102" s="240" t="str">
        <f t="shared" ca="1" si="143"/>
        <v>-0.763344446839919-1.84287651632314i</v>
      </c>
      <c r="DP102" s="240" t="str">
        <f t="shared" ca="1" si="144"/>
        <v>-0.852850629751752-1.80320115413359i</v>
      </c>
      <c r="DQ102" s="240" t="str">
        <f t="shared" ca="1" si="145"/>
        <v>-0.94030222079562-1.75918172242196i</v>
      </c>
      <c r="DR102" s="240" t="str">
        <f t="shared" ca="1" si="146"/>
        <v>-1.02548854142886-1.71092426785488i</v>
      </c>
      <c r="DS102" s="240" t="str">
        <f t="shared" ca="1" si="147"/>
        <v>-1.1082043703436-1.65854504686729i</v>
      </c>
      <c r="DT102" s="240" t="str">
        <f t="shared" ca="1" si="148"/>
        <v>-1.18825043786293-1.6021702455904i</v>
      </c>
      <c r="DU102" s="240" t="str">
        <f t="shared" ca="1" si="149"/>
        <v>-1.26543390599901-1.54193567585835i</v>
      </c>
      <c r="DV102" s="240" t="str">
        <f t="shared" ca="1" si="150"/>
        <v>-1.33956883301662-1.47798644802554i</v>
      </c>
      <c r="DW102" s="240" t="str">
        <f t="shared" ca="1" si="151"/>
        <v>-1.41047662138312-1.41047662138311i</v>
      </c>
      <c r="DX102" s="240" t="str">
        <f t="shared" ca="1" si="152"/>
        <v>-1.47798644802555-1.33956883301661i</v>
      </c>
      <c r="DY102" s="240" t="str">
        <f t="shared" ca="1" si="153"/>
        <v>-1.54193567585836-1.26543390599901i</v>
      </c>
      <c r="DZ102" s="240" t="str">
        <f t="shared" ca="1" si="154"/>
        <v>-1.60217024559041-1.18825043786293i</v>
      </c>
      <c r="EA102" s="240" t="str">
        <f t="shared" ca="1" si="155"/>
        <v>-1.65854504686729-1.10820437034359i</v>
      </c>
      <c r="EB102" s="240" t="str">
        <f t="shared" ca="1" si="156"/>
        <v>-1.71092426785489-1.02548854142886i</v>
      </c>
      <c r="EC102" s="240" t="str">
        <f t="shared" ca="1" si="157"/>
        <v>-1.75918172242195-0.940302220795632i</v>
      </c>
      <c r="ED102" s="240" t="str">
        <f t="shared" ca="1" si="158"/>
        <v>-1.80320115413358-0.852850629751762i</v>
      </c>
      <c r="EE102" s="240" t="str">
        <f t="shared" ca="1" si="159"/>
        <v>-1.84287651632314-0.763344446839931i</v>
      </c>
      <c r="EF102" s="240" t="str">
        <f t="shared" ca="1" si="160"/>
        <v>-1.87811222756795-0.671999300294583i</v>
      </c>
      <c r="EG102" s="240" t="str">
        <f t="shared" ca="1" si="161"/>
        <v>-1.90882340195335-0.579035248574642i</v>
      </c>
      <c r="EH102" s="240" t="str">
        <f t="shared" ca="1" si="162"/>
        <v>-1.93493605357026-0.484676250223385i</v>
      </c>
      <c r="EI102" s="240" t="str">
        <f t="shared" ca="1" si="163"/>
        <v>-1.95638727475374-0.389149624332712i</v>
      </c>
      <c r="EJ102" s="240" t="str">
        <f t="shared" ca="1" si="164"/>
        <v>-1.97312538763305-0.292685502911544i</v>
      </c>
      <c r="EK102" s="240" t="str">
        <f t="shared" ca="1" si="165"/>
        <v>-1.98511006862818-0.195516276477617i</v>
      </c>
      <c r="EL102" s="240" t="str">
        <f t="shared" ca="1" si="166"/>
        <v>-1.99231244559288-0.0978760342084728i</v>
      </c>
      <c r="EM102" s="240" t="str">
        <f t="shared" ca="1" si="167"/>
        <v>-1.99471516737019+6.59788741936962E-15i</v>
      </c>
      <c r="EN102" s="240"/>
      <c r="EO102" s="240"/>
      <c r="EP102" s="240"/>
    </row>
    <row r="103" spans="1:146" ht="15" thickBot="1">
      <c r="A103" s="277">
        <f t="shared" si="168"/>
        <v>5.8593749999999998E-5</v>
      </c>
      <c r="B103" s="276">
        <v>3</v>
      </c>
      <c r="C103" s="248">
        <f t="shared" si="169"/>
        <v>600</v>
      </c>
      <c r="D103" s="247">
        <f t="shared" si="170"/>
        <v>3769.9111843077517</v>
      </c>
      <c r="E103" s="247" t="str">
        <f t="shared" si="171"/>
        <v>3769.91118430775i</v>
      </c>
      <c r="F103" s="247" t="str">
        <f t="shared" si="172"/>
        <v>0.327502268230705-0.741065684607666i</v>
      </c>
      <c r="G103" s="247" t="str">
        <f t="shared" si="173"/>
        <v>-2.74291178646029+0.175341925627024i</v>
      </c>
      <c r="H103" s="247" t="str">
        <f t="shared" si="38"/>
        <v>0.0534526164984059-0.117396061895338i</v>
      </c>
      <c r="I103" s="247" t="str">
        <f t="shared" si="174"/>
        <v>-0.0453454074731716+0.0127911607399631i</v>
      </c>
      <c r="J103" s="275" t="str">
        <f ca="1">IMPRODUCT(1/N_FFT2,R100)</f>
        <v>0.427185884883996+0.000319622810645769i</v>
      </c>
      <c r="K103" s="274" t="str">
        <f t="shared" ca="1" si="175"/>
        <v>-0.0193750063635993+0.00544970989280811i</v>
      </c>
      <c r="M103" s="278"/>
      <c r="N103" s="265">
        <f t="shared" ca="1" si="176"/>
        <v>2.0052920725233894</v>
      </c>
      <c r="O103" s="240">
        <f t="shared" ca="1" si="39"/>
        <v>-1.9947079274766106</v>
      </c>
      <c r="P103" s="240" t="str">
        <f t="shared" ca="1" si="40"/>
        <v>-1.98930317993375+0.146739818193614i</v>
      </c>
      <c r="Q103" s="240" t="str">
        <f t="shared" ca="1" si="41"/>
        <v>-1.9731182261004+0.292684440598515i</v>
      </c>
      <c r="R103" s="240" t="str">
        <f t="shared" ca="1" si="42"/>
        <v>-1.94624077364367+0.437042980660863i</v>
      </c>
      <c r="S103" s="240" t="str">
        <f t="shared" ca="1" si="43"/>
        <v>-1.90881647380717+0.579033146944465i</v>
      </c>
      <c r="T103" s="240" t="str">
        <f t="shared" ca="1" si="44"/>
        <v>-1.86104813211424+0.717885482435825i</v>
      </c>
      <c r="U103" s="241" t="str">
        <f t="shared" ca="1" si="45"/>
        <v>-1.80319460934731+0.852847534298386i</v>
      </c>
      <c r="V103" s="240" t="str">
        <f t="shared" ca="1" si="46"/>
        <v>-1.73556941875882+0.98318793147964i</v>
      </c>
      <c r="W103" s="240" t="str">
        <f t="shared" ca="1" si="47"/>
        <v>-1.65853902711579+1.10820034807423i</v>
      </c>
      <c r="X103" s="240" t="str">
        <f t="shared" ca="1" si="48"/>
        <v>-1.57252086878466+1.22720733096522i</v>
      </c>
      <c r="Y103" s="240" t="str">
        <f t="shared" ca="1" si="49"/>
        <v>-1.47798108361825+1.33956397100126i</v>
      </c>
      <c r="Z103" s="240" t="str">
        <f t="shared" ca="1" si="50"/>
        <v>-1.37543199090357+1.4446613978151i</v>
      </c>
      <c r="AA103" s="240" t="str">
        <f t="shared" ca="1" si="51"/>
        <v>-1.26542931305915+1.54193007934494i</v>
      </c>
      <c r="AB103" s="240" t="str">
        <f t="shared" ca="1" si="52"/>
        <v>-1.14856916412715+1.63084290817795i</v>
      </c>
      <c r="AC103" s="240" t="str">
        <f t="shared" ca="1" si="53"/>
        <v>-1.0254848193797+1.71091805799104i</v>
      </c>
      <c r="AD103" s="240" t="str">
        <f t="shared" ca="1" si="54"/>
        <v>-0.896843283545346+1.78172159460945i</v>
      </c>
      <c r="AE103" s="240" t="str">
        <f t="shared" ca="1" si="55"/>
        <v>-0.763341676252608+1.84286982753365i</v>
      </c>
      <c r="AF103" s="240" t="str">
        <f t="shared" ca="1" si="56"/>
        <v>-0.625703454278336+1.89403138919137i</v>
      </c>
      <c r="AG103" s="240" t="str">
        <f t="shared" ca="1" si="57"/>
        <v>-0.484674491072742+1.93492903064723i</v>
      </c>
      <c r="AH103" s="240" t="str">
        <f t="shared" ca="1" si="58"/>
        <v>-0.341019034806557+1.96534112403868i</v>
      </c>
      <c r="AI103" s="240" t="str">
        <f t="shared" ca="1" si="59"/>
        <v>-0.195515566843953+1.98510286359668i</v>
      </c>
      <c r="AJ103" s="240" t="str">
        <f t="shared" ca="1" si="60"/>
        <v>-0.0489525830846611+1.99410715874232i</v>
      </c>
      <c r="AK103" s="240" t="str">
        <f t="shared" ca="1" si="61"/>
        <v>0.097875678963747+1.99230521442007i</v>
      </c>
      <c r="AL103" s="240" t="str">
        <f t="shared" ca="1" si="62"/>
        <v>0.244173544227645+1.97970679552234i</v>
      </c>
      <c r="AM103" s="240" t="str">
        <f t="shared" ca="1" si="63"/>
        <v>0.389148211899537+1.95638017397269i</v>
      </c>
      <c r="AN103" s="240" t="str">
        <f t="shared" ca="1" si="64"/>
        <v>0.532014051694328+1.92245175875438i</v>
      </c>
      <c r="AO103" s="240" t="str">
        <f t="shared" ca="1" si="65"/>
        <v>0.671996861247894+1.87810541088913i</v>
      </c>
      <c r="AP103" s="240" t="str">
        <f t="shared" ca="1" si="66"/>
        <v>0.80833806158679+1.82358144707829i</v>
      </c>
      <c r="AQ103" s="240" t="str">
        <f t="shared" ca="1" si="67"/>
        <v>0.94029880793342+1.75917533740586i</v>
      </c>
      <c r="AR103" s="240" t="str">
        <f t="shared" ca="1" si="68"/>
        <v>0.94029880793342+1.75917533740586i</v>
      </c>
      <c r="AS103" s="240" t="str">
        <f t="shared" ca="1" si="69"/>
        <v>1.18824612506335+1.60216443045337i</v>
      </c>
      <c r="AT103" s="240" t="str">
        <f t="shared" ca="1" si="70"/>
        <v>1.30288904785233+1.51041048888191i</v>
      </c>
      <c r="AU103" s="240" t="str">
        <f t="shared" ca="1" si="71"/>
        <v>1.41047150200527+1.41047150200528i</v>
      </c>
      <c r="AV103" s="240" t="str">
        <f t="shared" ca="1" si="72"/>
        <v>1.51041048888191+1.30288904785233i</v>
      </c>
      <c r="AW103" s="240" t="str">
        <f t="shared" ca="1" si="73"/>
        <v>1.60216443045337+1.18824612506336i</v>
      </c>
      <c r="AX103" s="240" t="str">
        <f t="shared" ca="1" si="74"/>
        <v>1.68523610416047+1.06716399356991i</v>
      </c>
      <c r="AY103" s="240" t="str">
        <f t="shared" ca="1" si="75"/>
        <v>1.75917533740586+0.94029880793342i</v>
      </c>
      <c r="AZ103" s="240" t="str">
        <f t="shared" ca="1" si="76"/>
        <v>1.82358144707829+0.80833806158679i</v>
      </c>
      <c r="BA103" s="240" t="str">
        <f t="shared" ca="1" si="77"/>
        <v>1.87810541088913+0.671996861247892i</v>
      </c>
      <c r="BB103" s="240" t="str">
        <f t="shared" ca="1" si="78"/>
        <v>1.92245175875438+0.532014051694328i</v>
      </c>
      <c r="BC103" s="240" t="str">
        <f t="shared" ca="1" si="79"/>
        <v>1.95638017397269+0.389148211899537i</v>
      </c>
      <c r="BD103" s="240" t="str">
        <f t="shared" ca="1" si="80"/>
        <v>1.97970679552234+0.244173544227645i</v>
      </c>
      <c r="BE103" s="240" t="str">
        <f t="shared" ca="1" si="81"/>
        <v>1.99230521442007+0.0978756789637465i</v>
      </c>
      <c r="BF103" s="240" t="str">
        <f t="shared" ca="1" si="82"/>
        <v>1.99410715874232-0.0489525830846617i</v>
      </c>
      <c r="BG103" s="240" t="str">
        <f t="shared" ca="1" si="83"/>
        <v>1.98510286359668-0.195515566843953i</v>
      </c>
      <c r="BH103" s="240" t="str">
        <f t="shared" ca="1" si="84"/>
        <v>1.96534112403868-0.341019034806557i</v>
      </c>
      <c r="BI103" s="240" t="str">
        <f t="shared" ca="1" si="85"/>
        <v>1.93492903064723-0.484674491072742i</v>
      </c>
      <c r="BJ103" s="240" t="str">
        <f t="shared" ca="1" si="86"/>
        <v>1.89403138919137-0.625703454278336i</v>
      </c>
      <c r="BK103" s="240" t="str">
        <f t="shared" ca="1" si="87"/>
        <v>1.84286982753365-0.763341676252608i</v>
      </c>
      <c r="BL103" s="240" t="str">
        <f t="shared" ca="1" si="88"/>
        <v>1.78172159460945-0.896843283545346i</v>
      </c>
      <c r="BM103" s="240" t="str">
        <f t="shared" ca="1" si="89"/>
        <v>1.71091805799103-1.0254848193797i</v>
      </c>
      <c r="BN103" s="240" t="str">
        <f t="shared" ca="1" si="90"/>
        <v>1.63084290817795-1.14856916412715i</v>
      </c>
      <c r="BO103" s="240" t="str">
        <f t="shared" ca="1" si="91"/>
        <v>1.54193007934494-1.26542931305914i</v>
      </c>
      <c r="BP103" s="240" t="str">
        <f t="shared" ca="1" si="92"/>
        <v>1.4446613978151-1.37543199090357i</v>
      </c>
      <c r="BQ103" s="240" t="str">
        <f t="shared" ca="1" si="93"/>
        <v>1.33956397100126-1.47798108361825i</v>
      </c>
      <c r="BR103" s="240" t="str">
        <f t="shared" ca="1" si="94"/>
        <v>1.22720733096523-1.57252086878465i</v>
      </c>
      <c r="BS103" s="240" t="str">
        <f t="shared" ca="1" si="95"/>
        <v>1.10820034807423-1.65853902711579i</v>
      </c>
      <c r="BT103" s="240" t="str">
        <f t="shared" ca="1" si="96"/>
        <v>0.983187931479648-1.73556941875881i</v>
      </c>
      <c r="BU103" s="240" t="str">
        <f t="shared" ca="1" si="97"/>
        <v>0.852847534298396-1.80319460934731i</v>
      </c>
      <c r="BV103" s="240" t="str">
        <f t="shared" ca="1" si="98"/>
        <v>0.717885482435819-1.86104813211425i</v>
      </c>
      <c r="BW103" s="240" t="str">
        <f t="shared" ca="1" si="99"/>
        <v>0.579033146944459-1.90881647380717i</v>
      </c>
      <c r="BX103" s="240" t="str">
        <f t="shared" ca="1" si="100"/>
        <v>0.437042980660859-1.94624077364367i</v>
      </c>
      <c r="BY103" s="240" t="str">
        <f t="shared" ca="1" si="101"/>
        <v>0.292684440598511-1.9731182261004i</v>
      </c>
      <c r="BZ103" s="240" t="str">
        <f t="shared" ca="1" si="102"/>
        <v>0.146739818193612-1.98930317993375i</v>
      </c>
      <c r="CA103" s="240" t="str">
        <f t="shared" ca="1" si="103"/>
        <v>3.66572000301292E-16-1.99470792747661i</v>
      </c>
      <c r="CB103" s="240" t="str">
        <f t="shared" ca="1" si="104"/>
        <v>-0.146739818193613-1.98930317993375i</v>
      </c>
      <c r="CC103" s="240" t="str">
        <f t="shared" ca="1" si="105"/>
        <v>-0.292684440598511-1.9731182261004i</v>
      </c>
      <c r="CD103" s="240" t="str">
        <f t="shared" ca="1" si="106"/>
        <v>-0.437042980660861-1.94624077364367i</v>
      </c>
      <c r="CE103" s="240" t="str">
        <f t="shared" ca="1" si="107"/>
        <v>-0.579033146944459-1.90881647380717i</v>
      </c>
      <c r="CF103" s="240" t="str">
        <f t="shared" ca="1" si="108"/>
        <v>-0.717885482435817-1.86104813211425i</v>
      </c>
      <c r="CG103" s="240" t="str">
        <f t="shared" ca="1" si="109"/>
        <v>-0.852847534298378-1.80319460934731i</v>
      </c>
      <c r="CH103" s="240" t="str">
        <f t="shared" ca="1" si="110"/>
        <v>-0.983187931479648-1.73556941875881i</v>
      </c>
      <c r="CI103" s="240" t="str">
        <f t="shared" ca="1" si="111"/>
        <v>-1.10820034807424-1.65853902711579i</v>
      </c>
      <c r="CJ103" s="240" t="str">
        <f t="shared" ca="1" si="112"/>
        <v>-1.22720733096523-1.57252086878465i</v>
      </c>
      <c r="CK103" s="240" t="str">
        <f t="shared" ca="1" si="113"/>
        <v>-1.33956397100126-1.47798108361825i</v>
      </c>
      <c r="CL103" s="240" t="str">
        <f t="shared" ca="1" si="114"/>
        <v>-1.4446613978151-1.37543199090357i</v>
      </c>
      <c r="CM103" s="240" t="str">
        <f t="shared" ca="1" si="115"/>
        <v>-1.54193007934494-1.26542931305914i</v>
      </c>
      <c r="CN103" s="240" t="str">
        <f t="shared" ca="1" si="116"/>
        <v>-1.63084290817795-1.14856916412715i</v>
      </c>
      <c r="CO103" s="240" t="str">
        <f t="shared" ca="1" si="117"/>
        <v>-1.71091805799104-1.0254848193797i</v>
      </c>
      <c r="CP103" s="240" t="str">
        <f t="shared" ca="1" si="118"/>
        <v>-1.78172159460945-0.896843283545346i</v>
      </c>
      <c r="CQ103" s="240" t="str">
        <f t="shared" ca="1" si="119"/>
        <v>-1.84286982753365-0.763341676252608i</v>
      </c>
      <c r="CR103" s="240" t="str">
        <f t="shared" ca="1" si="120"/>
        <v>-1.89403138919137-0.625703454278334i</v>
      </c>
      <c r="CS103" s="240" t="str">
        <f t="shared" ca="1" si="121"/>
        <v>-1.93492903064723-0.484674491072742i</v>
      </c>
      <c r="CT103" s="240" t="str">
        <f t="shared" ca="1" si="122"/>
        <v>-1.96534112403869-0.341019034806537i</v>
      </c>
      <c r="CU103" s="240" t="str">
        <f t="shared" ca="1" si="123"/>
        <v>-1.98510286359668-0.195515566843953i</v>
      </c>
      <c r="CV103" s="240" t="str">
        <f t="shared" ca="1" si="124"/>
        <v>-1.99410715874232-0.0489525830846615i</v>
      </c>
      <c r="CW103" s="240" t="str">
        <f t="shared" ca="1" si="125"/>
        <v>-1.99230521442007+0.0978756789637476i</v>
      </c>
      <c r="CX103" s="240" t="str">
        <f t="shared" ca="1" si="126"/>
        <v>-1.97970679552234+0.244173544227645i</v>
      </c>
      <c r="CY103" s="240" t="str">
        <f t="shared" ca="1" si="127"/>
        <v>-1.95638017397269+0.389148211899539i</v>
      </c>
      <c r="CZ103" s="240" t="str">
        <f t="shared" ca="1" si="128"/>
        <v>-1.92245175875438+0.532014051694328i</v>
      </c>
      <c r="DA103" s="240" t="str">
        <f t="shared" ca="1" si="129"/>
        <v>-1.87810541088913+0.671996861247894i</v>
      </c>
      <c r="DB103" s="240" t="str">
        <f t="shared" ca="1" si="130"/>
        <v>-1.82358144707829+0.80833806158679i</v>
      </c>
      <c r="DC103" s="240" t="str">
        <f t="shared" ca="1" si="131"/>
        <v>-1.75917533740586+0.94029880793342i</v>
      </c>
      <c r="DD103" s="240" t="str">
        <f t="shared" ca="1" si="132"/>
        <v>-1.68523610416047+1.06716399356991i</v>
      </c>
      <c r="DE103" s="240" t="str">
        <f t="shared" ca="1" si="133"/>
        <v>-1.60216443045337+1.18824612506336i</v>
      </c>
      <c r="DF103" s="240" t="str">
        <f t="shared" ca="1" si="134"/>
        <v>-1.51041048888191+1.30288904785233i</v>
      </c>
      <c r="DG103" s="240" t="str">
        <f t="shared" ca="1" si="135"/>
        <v>-1.41047150200528+1.41047150200527i</v>
      </c>
      <c r="DH103" s="240" t="str">
        <f t="shared" ca="1" si="136"/>
        <v>-1.30288904785233+1.51041048888191i</v>
      </c>
      <c r="DI103" s="240" t="str">
        <f t="shared" ca="1" si="137"/>
        <v>-1.18824612506335+1.60216443045337i</v>
      </c>
      <c r="DJ103" s="240" t="str">
        <f t="shared" ca="1" si="138"/>
        <v>-1.06716399356991+1.68523610416047i</v>
      </c>
      <c r="DK103" s="240" t="str">
        <f t="shared" ca="1" si="139"/>
        <v>-0.94029880793342+1.75917533740586i</v>
      </c>
      <c r="DL103" s="240" t="str">
        <f t="shared" ca="1" si="140"/>
        <v>-0.80833806158679+1.82358144707829i</v>
      </c>
      <c r="DM103" s="240" t="str">
        <f t="shared" ca="1" si="141"/>
        <v>-0.671996861247892+1.87810541088913i</v>
      </c>
      <c r="DN103" s="240" t="str">
        <f t="shared" ca="1" si="142"/>
        <v>-0.532014051694328+1.92245175875438i</v>
      </c>
      <c r="DO103" s="240" t="str">
        <f t="shared" ca="1" si="143"/>
        <v>-0.389148211899539+1.95638017397269i</v>
      </c>
      <c r="DP103" s="240" t="str">
        <f t="shared" ca="1" si="144"/>
        <v>-0.244173544227645+1.97970679552234i</v>
      </c>
      <c r="DQ103" s="240" t="str">
        <f t="shared" ca="1" si="145"/>
        <v>-0.0978756789637468+1.99230521442007i</v>
      </c>
      <c r="DR103" s="240" t="str">
        <f t="shared" ca="1" si="146"/>
        <v>0.0489525830846621+1.99410715874232i</v>
      </c>
      <c r="DS103" s="240" t="str">
        <f t="shared" ca="1" si="147"/>
        <v>0.195515566843954+1.98510286359668i</v>
      </c>
      <c r="DT103" s="240" t="str">
        <f t="shared" ca="1" si="148"/>
        <v>0.341019034806537+1.96534112403869i</v>
      </c>
      <c r="DU103" s="240" t="str">
        <f t="shared" ca="1" si="149"/>
        <v>0.484674491072742+1.93492903064723i</v>
      </c>
      <c r="DV103" s="240" t="str">
        <f t="shared" ca="1" si="150"/>
        <v>0.625703454278334+1.89403138919137i</v>
      </c>
      <c r="DW103" s="240" t="str">
        <f t="shared" ca="1" si="151"/>
        <v>0.763341676252608+1.84286982753365i</v>
      </c>
      <c r="DX103" s="240" t="str">
        <f t="shared" ca="1" si="152"/>
        <v>0.896843283545348+1.78172159460945i</v>
      </c>
      <c r="DY103" s="240" t="str">
        <f t="shared" ca="1" si="153"/>
        <v>1.0254848193797+1.71091805799103i</v>
      </c>
      <c r="DZ103" s="240" t="str">
        <f t="shared" ca="1" si="154"/>
        <v>1.14856916412715+1.63084290817795i</v>
      </c>
      <c r="EA103" s="240" t="str">
        <f t="shared" ca="1" si="155"/>
        <v>1.26542931305914+1.54193007934494i</v>
      </c>
      <c r="EB103" s="240" t="str">
        <f t="shared" ca="1" si="156"/>
        <v>1.37543199090356+1.4446613978151i</v>
      </c>
      <c r="EC103" s="240" t="str">
        <f t="shared" ca="1" si="157"/>
        <v>1.47798108361825+1.33956397100126i</v>
      </c>
      <c r="ED103" s="240" t="str">
        <f t="shared" ca="1" si="158"/>
        <v>1.57252086878466+1.22720733096523i</v>
      </c>
      <c r="EE103" s="240" t="str">
        <f t="shared" ca="1" si="159"/>
        <v>1.65853902711579+1.10820034807423i</v>
      </c>
      <c r="EF103" s="240" t="str">
        <f t="shared" ca="1" si="160"/>
        <v>1.73556941875881+0.983187931479648i</v>
      </c>
      <c r="EG103" s="240" t="str">
        <f t="shared" ca="1" si="161"/>
        <v>1.80319460934731+0.852847534298394i</v>
      </c>
      <c r="EH103" s="240" t="str">
        <f t="shared" ca="1" si="162"/>
        <v>1.86104813211425+0.717885482435819i</v>
      </c>
      <c r="EI103" s="240" t="str">
        <f t="shared" ca="1" si="163"/>
        <v>1.90881647380717+0.579033146944457i</v>
      </c>
      <c r="EJ103" s="240" t="str">
        <f t="shared" ca="1" si="164"/>
        <v>1.94624077364367+0.437042980660859i</v>
      </c>
      <c r="EK103" s="240" t="str">
        <f t="shared" ca="1" si="165"/>
        <v>1.9731182261004+0.292684440598511i</v>
      </c>
      <c r="EL103" s="240" t="str">
        <f t="shared" ca="1" si="166"/>
        <v>1.98930317993375+0.146739818193612i</v>
      </c>
      <c r="EM103" s="240" t="str">
        <f t="shared" ca="1" si="167"/>
        <v>1.99470792747661+7.33144000602584E-16i</v>
      </c>
      <c r="EN103" s="240"/>
      <c r="EO103" s="240"/>
      <c r="EP103" s="240"/>
    </row>
    <row r="104" spans="1:146" ht="15" thickBot="1">
      <c r="A104" s="277">
        <f t="shared" si="168"/>
        <v>7.8125000000000002E-5</v>
      </c>
      <c r="B104" s="276">
        <v>4</v>
      </c>
      <c r="C104" s="248">
        <f t="shared" si="169"/>
        <v>800</v>
      </c>
      <c r="D104" s="247">
        <f t="shared" si="170"/>
        <v>5026.5482457436692</v>
      </c>
      <c r="E104" s="247" t="str">
        <f t="shared" si="171"/>
        <v>5026.54824574367i</v>
      </c>
      <c r="F104" s="247" t="str">
        <f t="shared" si="172"/>
        <v>0.197465358126618-0.599290208166827i</v>
      </c>
      <c r="G104" s="247" t="str">
        <f t="shared" si="173"/>
        <v>-2.76342837699534+0.00792697160431133i</v>
      </c>
      <c r="H104" s="247" t="str">
        <f t="shared" si="38"/>
        <v>0.0328528563159369-0.0949368264947944i</v>
      </c>
      <c r="I104" s="247" t="str">
        <f t="shared" si="174"/>
        <v>-0.0406061228203524+0.0179278948237972i</v>
      </c>
      <c r="J104" s="275" t="str">
        <f ca="1">IMPRODUCT(1/N_FFT2,S100)</f>
        <v>0.00843144976552738-9.96251378906031E-06i</v>
      </c>
      <c r="K104" s="274" t="str">
        <f t="shared" ca="1" si="175"/>
        <v>-0.000342189877833245+0.000151562683667022i</v>
      </c>
      <c r="M104" s="278"/>
      <c r="N104" s="265">
        <f t="shared" ca="1" si="176"/>
        <v>2.0053023405466117</v>
      </c>
      <c r="O104" s="240">
        <f t="shared" ca="1" si="39"/>
        <v>-1.9946976594533885</v>
      </c>
      <c r="P104" s="240" t="str">
        <f t="shared" ca="1" si="40"/>
        <v>-1.98509264501679+0.195514560401689i</v>
      </c>
      <c r="Q104" s="240" t="str">
        <f t="shared" ca="1" si="41"/>
        <v>-1.95637010324666+0.389146208707578i</v>
      </c>
      <c r="R104" s="240" t="str">
        <f t="shared" ca="1" si="42"/>
        <v>-1.90880664792158+0.579030166294658i</v>
      </c>
      <c r="S104" s="240" t="str">
        <f t="shared" ca="1" si="43"/>
        <v>-1.84286034111715+0.763337746850234i</v>
      </c>
      <c r="T104" s="240" t="str">
        <f t="shared" ca="1" si="44"/>
        <v>-1.75916628181784+0.940293967620781i</v>
      </c>
      <c r="U104" s="241" t="str">
        <f t="shared" ca="1" si="45"/>
        <v>-1.6585304895665+1.10819464346617i</v>
      </c>
      <c r="V104" s="240" t="str">
        <f t="shared" ca="1" si="46"/>
        <v>-1.54192214205565+1.26542279909417i</v>
      </c>
      <c r="W104" s="240" t="str">
        <f t="shared" ca="1" si="47"/>
        <v>-1.41046424141643+1.41046424141642i</v>
      </c>
      <c r="X104" s="240" t="str">
        <f t="shared" ca="1" si="48"/>
        <v>-1.26542279909417+1.54192214205565i</v>
      </c>
      <c r="Y104" s="240" t="str">
        <f t="shared" ca="1" si="49"/>
        <v>-1.10819464346618+1.6585304895665i</v>
      </c>
      <c r="Z104" s="240" t="str">
        <f t="shared" ca="1" si="50"/>
        <v>-0.940293967620785+1.75916628181783i</v>
      </c>
      <c r="AA104" s="240" t="str">
        <f t="shared" ca="1" si="51"/>
        <v>-0.763337746850238+1.84286034111715i</v>
      </c>
      <c r="AB104" s="240" t="str">
        <f t="shared" ca="1" si="52"/>
        <v>-0.579030166294666+1.90880664792158i</v>
      </c>
      <c r="AC104" s="240" t="str">
        <f t="shared" ca="1" si="53"/>
        <v>-0.389146208707588+1.95637010324666i</v>
      </c>
      <c r="AD104" s="240" t="str">
        <f t="shared" ca="1" si="54"/>
        <v>-0.19551456040168+1.98509264501679i</v>
      </c>
      <c r="AE104" s="240" t="str">
        <f t="shared" ca="1" si="55"/>
        <v>6.96439962203694E-15+1.99469765945339i</v>
      </c>
      <c r="AF104" s="240" t="str">
        <f t="shared" ca="1" si="56"/>
        <v>0.195514560401693+1.98509264501679i</v>
      </c>
      <c r="AG104" s="240" t="str">
        <f t="shared" ca="1" si="57"/>
        <v>0.38914620870758+1.95637010324666i</v>
      </c>
      <c r="AH104" s="240" t="str">
        <f t="shared" ca="1" si="58"/>
        <v>0.57903016629466+1.90880664792158i</v>
      </c>
      <c r="AI104" s="240" t="str">
        <f t="shared" ca="1" si="59"/>
        <v>0.763337746850232+1.84286034111715i</v>
      </c>
      <c r="AJ104" s="240" t="str">
        <f t="shared" ca="1" si="60"/>
        <v>0.940293967620779+1.75916628181784i</v>
      </c>
      <c r="AK104" s="240" t="str">
        <f t="shared" ca="1" si="61"/>
        <v>1.10819464346617+1.65853048956651i</v>
      </c>
      <c r="AL104" s="240" t="str">
        <f t="shared" ca="1" si="62"/>
        <v>1.26542279909417+1.54192214205566i</v>
      </c>
      <c r="AM104" s="240" t="str">
        <f t="shared" ca="1" si="63"/>
        <v>1.41046424141642+1.41046424141643i</v>
      </c>
      <c r="AN104" s="240" t="str">
        <f t="shared" ca="1" si="64"/>
        <v>1.54192214205566+1.26542279909417i</v>
      </c>
      <c r="AO104" s="240" t="str">
        <f t="shared" ca="1" si="65"/>
        <v>1.65853048956651+1.10819464346617i</v>
      </c>
      <c r="AP104" s="240" t="str">
        <f t="shared" ca="1" si="66"/>
        <v>1.75916628181784+0.940293967620779i</v>
      </c>
      <c r="AQ104" s="240" t="str">
        <f t="shared" ca="1" si="67"/>
        <v>1.84286034111715+0.763337746850232i</v>
      </c>
      <c r="AR104" s="240" t="str">
        <f t="shared" ca="1" si="68"/>
        <v>1.84286034111715+0.763337746850232i</v>
      </c>
      <c r="AS104" s="240" t="str">
        <f t="shared" ca="1" si="69"/>
        <v>1.95637010324666+0.38914620870758i</v>
      </c>
      <c r="AT104" s="240" t="str">
        <f t="shared" ca="1" si="70"/>
        <v>1.98509264501679+0.195514560401693i</v>
      </c>
      <c r="AU104" s="240" t="str">
        <f t="shared" ca="1" si="71"/>
        <v>1.99469765945339+6.44514602788389E-15i</v>
      </c>
      <c r="AV104" s="240" t="str">
        <f t="shared" ca="1" si="72"/>
        <v>1.98509264501679-0.19551456040168i</v>
      </c>
      <c r="AW104" s="240" t="str">
        <f t="shared" ca="1" si="73"/>
        <v>1.95637010324666-0.389146208707588i</v>
      </c>
      <c r="AX104" s="240" t="str">
        <f t="shared" ca="1" si="74"/>
        <v>1.90880664792158-0.579030166294666i</v>
      </c>
      <c r="AY104" s="240" t="str">
        <f t="shared" ca="1" si="75"/>
        <v>1.84286034111715-0.763337746850238i</v>
      </c>
      <c r="AZ104" s="240" t="str">
        <f t="shared" ca="1" si="76"/>
        <v>1.75916628181783-0.940293967620785i</v>
      </c>
      <c r="BA104" s="240" t="str">
        <f t="shared" ca="1" si="77"/>
        <v>1.6585304895665-1.10819464346618i</v>
      </c>
      <c r="BB104" s="240" t="str">
        <f t="shared" ca="1" si="78"/>
        <v>1.54192214205565-1.26542279909417i</v>
      </c>
      <c r="BC104" s="240" t="str">
        <f t="shared" ca="1" si="79"/>
        <v>1.41046424141643-1.41046424141642i</v>
      </c>
      <c r="BD104" s="240" t="str">
        <f t="shared" ca="1" si="80"/>
        <v>1.26542279909418-1.54192214205565i</v>
      </c>
      <c r="BE104" s="240" t="str">
        <f t="shared" ca="1" si="81"/>
        <v>1.10819464346618-1.6585304895665i</v>
      </c>
      <c r="BF104" s="240" t="str">
        <f t="shared" ca="1" si="82"/>
        <v>0.940293967620791-1.75916628181783i</v>
      </c>
      <c r="BG104" s="240" t="str">
        <f t="shared" ca="1" si="83"/>
        <v>0.763337746850224-1.84286034111716i</v>
      </c>
      <c r="BH104" s="240" t="str">
        <f t="shared" ca="1" si="84"/>
        <v>0.579030166294652-1.90880664792158i</v>
      </c>
      <c r="BI104" s="240" t="str">
        <f t="shared" ca="1" si="85"/>
        <v>0.389146208707574-1.95637010324666i</v>
      </c>
      <c r="BJ104" s="240" t="str">
        <f t="shared" ca="1" si="86"/>
        <v>0.195514560401687-1.98509264501679i</v>
      </c>
      <c r="BK104" s="240" t="str">
        <f t="shared" ca="1" si="87"/>
        <v>3.66570113323374E-16-1.99469765945339i</v>
      </c>
      <c r="BL104" s="240" t="str">
        <f t="shared" ca="1" si="88"/>
        <v>-0.195514560401688-1.98509264501679i</v>
      </c>
      <c r="BM104" s="240" t="str">
        <f t="shared" ca="1" si="89"/>
        <v>-0.389146208707576-1.95637010324666i</v>
      </c>
      <c r="BN104" s="240" t="str">
        <f t="shared" ca="1" si="90"/>
        <v>-0.579030166294652-1.90880664792158i</v>
      </c>
      <c r="BO104" s="240" t="str">
        <f t="shared" ca="1" si="91"/>
        <v>-0.763337746850226-1.84286034111716i</v>
      </c>
      <c r="BP104" s="240" t="str">
        <f t="shared" ca="1" si="92"/>
        <v>-0.940293967620773-1.75916628181784i</v>
      </c>
      <c r="BQ104" s="240" t="str">
        <f t="shared" ca="1" si="93"/>
        <v>-1.10819464346618-1.6585304895665i</v>
      </c>
      <c r="BR104" s="240" t="str">
        <f t="shared" ca="1" si="94"/>
        <v>-1.26542279909418-1.54192214205565i</v>
      </c>
      <c r="BS104" s="240" t="str">
        <f t="shared" ca="1" si="95"/>
        <v>-1.41046424141643-1.41046424141642i</v>
      </c>
      <c r="BT104" s="240" t="str">
        <f t="shared" ca="1" si="96"/>
        <v>-1.54192214205566-1.26542279909417i</v>
      </c>
      <c r="BU104" s="240" t="str">
        <f t="shared" ca="1" si="97"/>
        <v>-1.6585304895665-1.10819464346617i</v>
      </c>
      <c r="BV104" s="240" t="str">
        <f t="shared" ca="1" si="98"/>
        <v>-1.75916628181783-0.940293967620785i</v>
      </c>
      <c r="BW104" s="240" t="str">
        <f t="shared" ca="1" si="99"/>
        <v>-1.84286034111715-0.763337746850238i</v>
      </c>
      <c r="BX104" s="240" t="str">
        <f t="shared" ca="1" si="100"/>
        <v>-1.90880664792158-0.579030166294666i</v>
      </c>
      <c r="BY104" s="240" t="str">
        <f t="shared" ca="1" si="101"/>
        <v>-1.95637010324666-0.389146208707586i</v>
      </c>
      <c r="BZ104" s="240" t="str">
        <f t="shared" ca="1" si="102"/>
        <v>-1.98509264501679-0.19551456040168i</v>
      </c>
      <c r="CA104" s="240" t="str">
        <f t="shared" ca="1" si="103"/>
        <v>-1.99469765945339+6.59782950871357E-15i</v>
      </c>
      <c r="CB104" s="240" t="str">
        <f t="shared" ca="1" si="104"/>
        <v>-1.98509264501679+0.195514560401693i</v>
      </c>
      <c r="CC104" s="240" t="str">
        <f t="shared" ca="1" si="105"/>
        <v>-1.95637010324666+0.389146208707582i</v>
      </c>
      <c r="CD104" s="240" t="str">
        <f t="shared" ca="1" si="106"/>
        <v>-1.90880664792158+0.57903016629466i</v>
      </c>
      <c r="CE104" s="240" t="str">
        <f t="shared" ca="1" si="107"/>
        <v>-1.84286034111715+0.763337746850232i</v>
      </c>
      <c r="CF104" s="240" t="str">
        <f t="shared" ca="1" si="108"/>
        <v>-1.75916628181784+0.940293967620779i</v>
      </c>
      <c r="CG104" s="240" t="str">
        <f t="shared" ca="1" si="109"/>
        <v>-1.6585304895665+1.10819464346617i</v>
      </c>
      <c r="CH104" s="240" t="str">
        <f t="shared" ca="1" si="110"/>
        <v>-1.54192214205566+1.26542279909417i</v>
      </c>
      <c r="CI104" s="240" t="str">
        <f t="shared" ca="1" si="111"/>
        <v>-1.41046424141643+1.41046424141642i</v>
      </c>
      <c r="CJ104" s="240" t="str">
        <f t="shared" ca="1" si="112"/>
        <v>-1.26542279909417+1.54192214205566i</v>
      </c>
      <c r="CK104" s="240" t="str">
        <f t="shared" ca="1" si="113"/>
        <v>-1.10819464346617+1.65853048956651i</v>
      </c>
      <c r="CL104" s="240" t="str">
        <f t="shared" ca="1" si="114"/>
        <v>-0.940293967620779+1.75916628181784i</v>
      </c>
      <c r="CM104" s="240" t="str">
        <f t="shared" ca="1" si="115"/>
        <v>-0.763337746850232+1.84286034111715i</v>
      </c>
      <c r="CN104" s="240" t="str">
        <f t="shared" ca="1" si="116"/>
        <v>-0.57903016629466+1.90880664792158i</v>
      </c>
      <c r="CO104" s="240" t="str">
        <f t="shared" ca="1" si="117"/>
        <v>-0.389146208707582+1.95637010324666i</v>
      </c>
      <c r="CP104" s="240" t="str">
        <f t="shared" ca="1" si="118"/>
        <v>-0.195514560401692+1.98509264501679i</v>
      </c>
      <c r="CQ104" s="240" t="str">
        <f t="shared" ca="1" si="119"/>
        <v>-5.92589243373084E-15+1.99469765945339i</v>
      </c>
      <c r="CR104" s="240" t="str">
        <f t="shared" ca="1" si="120"/>
        <v>0.19551456040168+1.98509264501679i</v>
      </c>
      <c r="CS104" s="240" t="str">
        <f t="shared" ca="1" si="121"/>
        <v>0.38914620870757+1.95637010324666i</v>
      </c>
      <c r="CT104" s="240" t="str">
        <f t="shared" ca="1" si="122"/>
        <v>0.579030166294666+1.90880664792158i</v>
      </c>
      <c r="CU104" s="240" t="str">
        <f t="shared" ca="1" si="123"/>
        <v>0.763337746850238+1.84286034111715i</v>
      </c>
      <c r="CV104" s="240" t="str">
        <f t="shared" ca="1" si="124"/>
        <v>0.940293967620785+1.75916628181783i</v>
      </c>
      <c r="CW104" s="240" t="str">
        <f t="shared" ca="1" si="125"/>
        <v>1.10819464346618+1.6585304895665i</v>
      </c>
      <c r="CX104" s="240" t="str">
        <f t="shared" ca="1" si="126"/>
        <v>1.26542279909417+1.54192214205566i</v>
      </c>
      <c r="CY104" s="240" t="str">
        <f t="shared" ca="1" si="127"/>
        <v>1.41046424141642+1.41046424141643i</v>
      </c>
      <c r="CZ104" s="240" t="str">
        <f t="shared" ca="1" si="128"/>
        <v>1.54192214205565+1.26542279909418i</v>
      </c>
      <c r="DA104" s="240" t="str">
        <f t="shared" ca="1" si="129"/>
        <v>1.6585304895665+1.10819464346618i</v>
      </c>
      <c r="DB104" s="240" t="str">
        <f t="shared" ca="1" si="130"/>
        <v>1.75916628181783+0.940293967620789i</v>
      </c>
      <c r="DC104" s="240" t="str">
        <f t="shared" ca="1" si="131"/>
        <v>1.84286034111715+0.763337746850244i</v>
      </c>
      <c r="DD104" s="240" t="str">
        <f t="shared" ca="1" si="132"/>
        <v>1.90880664792158+0.57903016629465i</v>
      </c>
      <c r="DE104" s="240" t="str">
        <f t="shared" ca="1" si="133"/>
        <v>1.95637010324666+0.389146208707574i</v>
      </c>
      <c r="DF104" s="240" t="str">
        <f t="shared" ca="1" si="134"/>
        <v>1.98509264501679+0.195514560401685i</v>
      </c>
      <c r="DG104" s="240" t="str">
        <f t="shared" ca="1" si="135"/>
        <v>1.99469765945339+7.33140226646748E-16i</v>
      </c>
      <c r="DH104" s="240" t="str">
        <f t="shared" ca="1" si="136"/>
        <v>1.98509264501679-0.195514560401687i</v>
      </c>
      <c r="DI104" s="240" t="str">
        <f t="shared" ca="1" si="137"/>
        <v>1.95637010324666-0.389146208707576i</v>
      </c>
      <c r="DJ104" s="240" t="str">
        <f t="shared" ca="1" si="138"/>
        <v>1.90880664792158-0.579030166294652i</v>
      </c>
      <c r="DK104" s="240" t="str">
        <f t="shared" ca="1" si="139"/>
        <v>1.84286034111716-0.763337746850228i</v>
      </c>
      <c r="DL104" s="240" t="str">
        <f t="shared" ca="1" si="140"/>
        <v>1.75916628181784-0.940293967620773i</v>
      </c>
      <c r="DM104" s="240" t="str">
        <f t="shared" ca="1" si="141"/>
        <v>1.65853048956646-1.10819464346623i</v>
      </c>
      <c r="DN104" s="240" t="str">
        <f t="shared" ca="1" si="142"/>
        <v>1.54192214205571-1.2654227990941i</v>
      </c>
      <c r="DO104" s="240" t="str">
        <f t="shared" ca="1" si="143"/>
        <v>1.41046424141646-1.41046424141639i</v>
      </c>
      <c r="DP104" s="240" t="str">
        <f t="shared" ca="1" si="144"/>
        <v>1.26542279909419-1.54192214205564i</v>
      </c>
      <c r="DQ104" s="240" t="str">
        <f t="shared" ca="1" si="145"/>
        <v>1.10819464346616-1.65853048956651i</v>
      </c>
      <c r="DR104" s="240" t="str">
        <f t="shared" ca="1" si="146"/>
        <v>0.940293967620729-1.75916628181786i</v>
      </c>
      <c r="DS104" s="240" t="str">
        <f t="shared" ca="1" si="147"/>
        <v>0.763337746850146-1.84286034111719i</v>
      </c>
      <c r="DT104" s="240" t="str">
        <f t="shared" ca="1" si="148"/>
        <v>0.579030166294721-1.90880664792156i</v>
      </c>
      <c r="DU104" s="240" t="str">
        <f t="shared" ca="1" si="149"/>
        <v>0.389146208707606-1.95637010324665i</v>
      </c>
      <c r="DV104" s="240" t="str">
        <f t="shared" ca="1" si="150"/>
        <v>0.195514560401678-1.98509264501679i</v>
      </c>
      <c r="DW104" s="240" t="str">
        <f t="shared" ca="1" si="151"/>
        <v>-4.87507973542586E-14-1.99469765945339i</v>
      </c>
      <c r="DX104" s="240" t="str">
        <f t="shared" ca="1" si="152"/>
        <v>-0.195514560401772-1.98509264501678i</v>
      </c>
      <c r="DY104" s="240" t="str">
        <f t="shared" ca="1" si="153"/>
        <v>-0.389146208707505-1.95637010324667i</v>
      </c>
      <c r="DZ104" s="240" t="str">
        <f t="shared" ca="1" si="154"/>
        <v>-0.579030166294622-1.90880664792159i</v>
      </c>
      <c r="EA104" s="240" t="str">
        <f t="shared" ca="1" si="155"/>
        <v>-0.763337746850234-1.84286034111715i</v>
      </c>
      <c r="EB104" s="240" t="str">
        <f t="shared" ca="1" si="156"/>
        <v>-0.940293967620817-1.75916628181782i</v>
      </c>
      <c r="EC104" s="240" t="str">
        <f t="shared" ca="1" si="157"/>
        <v>-1.10819464346624-1.65853048956646i</v>
      </c>
      <c r="ED104" s="240" t="str">
        <f t="shared" ca="1" si="158"/>
        <v>-1.26542279909411-1.54192214205571i</v>
      </c>
      <c r="EE104" s="240" t="str">
        <f t="shared" ca="1" si="159"/>
        <v>-1.41046424141639-1.41046424141646i</v>
      </c>
      <c r="EF104" s="240" t="str">
        <f t="shared" ca="1" si="160"/>
        <v>-1.54192214205565-1.26542279909418i</v>
      </c>
      <c r="EG104" s="240" t="str">
        <f t="shared" ca="1" si="161"/>
        <v>-1.65853048956652-1.10819464346615i</v>
      </c>
      <c r="EH104" s="240" t="str">
        <f t="shared" ca="1" si="162"/>
        <v>-1.75916628181787-0.940293967620727i</v>
      </c>
      <c r="EI104" s="240" t="str">
        <f t="shared" ca="1" si="163"/>
        <v>-1.84286034111712-0.763337746850324i</v>
      </c>
      <c r="EJ104" s="240" t="str">
        <f t="shared" ca="1" si="164"/>
        <v>-1.90880664792156-0.579030166294715i</v>
      </c>
      <c r="EK104" s="240" t="str">
        <f t="shared" ca="1" si="165"/>
        <v>-1.95637010324665-0.3891462087076i</v>
      </c>
      <c r="EL104" s="240" t="str">
        <f t="shared" ca="1" si="166"/>
        <v>-1.98509264501679-0.195514560401672i</v>
      </c>
      <c r="EM104" s="240" t="str">
        <f t="shared" ca="1" si="167"/>
        <v>-1.99469765945339+5.57151969762956E-14i</v>
      </c>
      <c r="EN104" s="240"/>
      <c r="EO104" s="240"/>
      <c r="EP104" s="240"/>
    </row>
    <row r="105" spans="1:146" ht="15" thickBot="1">
      <c r="A105" s="277">
        <f t="shared" si="168"/>
        <v>9.7656250000000005E-5</v>
      </c>
      <c r="B105" s="276">
        <v>5</v>
      </c>
      <c r="C105" s="248">
        <f t="shared" si="169"/>
        <v>1000</v>
      </c>
      <c r="D105" s="247">
        <f t="shared" si="170"/>
        <v>6283.1853071795858</v>
      </c>
      <c r="E105" s="247" t="str">
        <f t="shared" si="171"/>
        <v>6283.18530717959i</v>
      </c>
      <c r="F105" s="247" t="str">
        <f t="shared" si="172"/>
        <v>0.130128084902479-0.497448297015544i</v>
      </c>
      <c r="G105" s="247" t="str">
        <f t="shared" si="173"/>
        <v>-2.7895037842448-0.118428016837543i</v>
      </c>
      <c r="H105" s="247" t="str">
        <f t="shared" si="38"/>
        <v>0.0221856492729191-0.0788036588279927i</v>
      </c>
      <c r="I105" s="247" t="str">
        <f t="shared" si="174"/>
        <v>-0.0357718086553778+0.0208992620144393i</v>
      </c>
      <c r="J105" s="275" t="str">
        <f ca="1">IMPRODUCT(1/N_FFT2,T100)</f>
        <v>-0.241796542881607-0.000319628651887189i</v>
      </c>
      <c r="K105" s="274" t="str">
        <f t="shared" ca="1" si="175"/>
        <v>0.00865617966843581-0.00504193560889223i</v>
      </c>
      <c r="M105" s="278"/>
      <c r="N105" s="265">
        <f t="shared" ca="1" si="176"/>
        <v>2.005315668383024</v>
      </c>
      <c r="O105" s="240">
        <f t="shared" ca="1" si="39"/>
        <v>-1.9946843316169758</v>
      </c>
      <c r="P105" s="240" t="str">
        <f t="shared" ca="1" si="40"/>
        <v>-1.97968337711455+0.244170655842531i</v>
      </c>
      <c r="Q105" s="240" t="str">
        <f t="shared" ca="1" si="41"/>
        <v>-1.93490614192594+0.484668757746515i</v>
      </c>
      <c r="R105" s="240" t="str">
        <f t="shared" ca="1" si="42"/>
        <v>-1.86102611734712+0.71787699040306i</v>
      </c>
      <c r="S105" s="240" t="str">
        <f t="shared" ca="1" si="43"/>
        <v>-1.7591545277155+0.940287684922187i</v>
      </c>
      <c r="T105" s="240" t="str">
        <f t="shared" ca="1" si="44"/>
        <v>-1.63082361656146+1.14855557743788i</v>
      </c>
      <c r="U105" s="241" t="str">
        <f t="shared" ca="1" si="45"/>
        <v>-1.4779636002395+1.33954812499042i</v>
      </c>
      <c r="V105" s="240" t="str">
        <f t="shared" ca="1" si="46"/>
        <v>-1.30287363567761+1.51039262188825i</v>
      </c>
      <c r="W105" s="240" t="str">
        <f t="shared" ca="1" si="47"/>
        <v>-1.10818723891699+1.65851940787553i</v>
      </c>
      <c r="X105" s="240" t="str">
        <f t="shared" ca="1" si="48"/>
        <v>-0.896832674579522+1.78170051821422i</v>
      </c>
      <c r="Y105" s="240" t="str">
        <f t="shared" ca="1" si="49"/>
        <v>-0.671988912042207+1.87808319434752i</v>
      </c>
      <c r="Z105" s="240" t="str">
        <f t="shared" ca="1" si="50"/>
        <v>-0.437037810778765+1.94621775111316i</v>
      </c>
      <c r="AA105" s="240" t="str">
        <f t="shared" ca="1" si="51"/>
        <v>-0.195513254045268+1.98507938135755i</v>
      </c>
      <c r="AB105" s="240" t="str">
        <f t="shared" ca="1" si="52"/>
        <v>0.0489520040132912+1.99408356998932i</v>
      </c>
      <c r="AC105" s="240" t="str">
        <f t="shared" ca="1" si="53"/>
        <v>0.292680978366839+1.97309488563031i</v>
      </c>
      <c r="AD105" s="240" t="str">
        <f t="shared" ca="1" si="54"/>
        <v>0.532007758377539+1.92242901762962i</v>
      </c>
      <c r="AE105" s="240" t="str">
        <f t="shared" ca="1" si="55"/>
        <v>0.763332646508048+1.84284802780188i</v>
      </c>
      <c r="AF105" s="240" t="str">
        <f t="shared" ca="1" si="56"/>
        <v>0.983176301123078+1.73554888830831i</v>
      </c>
      <c r="AG105" s="240" t="str">
        <f t="shared" ca="1" si="57"/>
        <v>1.18823206902618+1.6021454780812i</v>
      </c>
      <c r="AH105" s="240" t="str">
        <f t="shared" ca="1" si="58"/>
        <v>1.37541572060166+1.4446443085826i</v>
      </c>
      <c r="AI105" s="240" t="str">
        <f t="shared" ca="1" si="59"/>
        <v>1.54191183949879+1.26541434400425i</v>
      </c>
      <c r="AJ105" s="240" t="str">
        <f t="shared" ca="1" si="60"/>
        <v>1.68521616911433+1.06715136984116i</v>
      </c>
      <c r="AK105" s="240" t="str">
        <f t="shared" ca="1" si="61"/>
        <v>1.80317327894284+0.852837445768414i</v>
      </c>
      <c r="AL105" s="240" t="str">
        <f t="shared" ca="1" si="62"/>
        <v>1.89400898425771+0.625696052688012i</v>
      </c>
      <c r="AM105" s="240" t="str">
        <f t="shared" ca="1" si="63"/>
        <v>1.95635703150088+0.389143608575683i</v>
      </c>
      <c r="AN105" s="240" t="str">
        <f t="shared" ca="1" si="64"/>
        <v>1.98927964800812+0.146738082374502i</v>
      </c>
      <c r="AO105" s="240" t="str">
        <f t="shared" ca="1" si="65"/>
        <v>1.99228164698269-0.0978745211697776i</v>
      </c>
      <c r="AP105" s="240" t="str">
        <f t="shared" ca="1" si="66"/>
        <v>1.96531787556574-0.341015000813807i</v>
      </c>
      <c r="AQ105" s="240" t="str">
        <f t="shared" ca="1" si="67"/>
        <v>1.90879389397732-0.579026297427974i</v>
      </c>
      <c r="AR105" s="240" t="str">
        <f t="shared" ca="1" si="68"/>
        <v>1.90879389397732-0.579026297427974i</v>
      </c>
      <c r="AS105" s="240" t="str">
        <f t="shared" ca="1" si="69"/>
        <v>1.71089781914715-1.02547268868351i</v>
      </c>
      <c r="AT105" s="240" t="str">
        <f t="shared" ca="1" si="70"/>
        <v>1.57250226707301-1.22719281404697i</v>
      </c>
      <c r="AU105" s="240" t="str">
        <f t="shared" ca="1" si="71"/>
        <v>1.41045481721292-1.41045481721292i</v>
      </c>
      <c r="AV105" s="240" t="str">
        <f t="shared" ca="1" si="72"/>
        <v>1.22719281404697-1.572502267073i</v>
      </c>
      <c r="AW105" s="240" t="str">
        <f t="shared" ca="1" si="73"/>
        <v>1.02547268868352-1.71089781914715i</v>
      </c>
      <c r="AX105" s="240" t="str">
        <f t="shared" ca="1" si="74"/>
        <v>0.808328499569638-1.82355987551321i</v>
      </c>
      <c r="AY105" s="240" t="str">
        <f t="shared" ca="1" si="75"/>
        <v>0.57902629742796-1.90879389397733i</v>
      </c>
      <c r="AZ105" s="240" t="str">
        <f t="shared" ca="1" si="76"/>
        <v>0.341015000813813-1.96531787556574i</v>
      </c>
      <c r="BA105" s="240" t="str">
        <f t="shared" ca="1" si="77"/>
        <v>0.0978745211697834-1.99228164698269i</v>
      </c>
      <c r="BB105" s="240" t="str">
        <f t="shared" ca="1" si="78"/>
        <v>-0.146738082374496-1.98927964800812i</v>
      </c>
      <c r="BC105" s="240" t="str">
        <f t="shared" ca="1" si="79"/>
        <v>-0.389143608575679-1.95635703150089i</v>
      </c>
      <c r="BD105" s="240" t="str">
        <f t="shared" ca="1" si="80"/>
        <v>-0.625696052688008-1.89400898425771i</v>
      </c>
      <c r="BE105" s="240" t="str">
        <f t="shared" ca="1" si="81"/>
        <v>-0.852837445768408-1.80317327894284i</v>
      </c>
      <c r="BF105" s="240" t="str">
        <f t="shared" ca="1" si="82"/>
        <v>-1.06715136984117-1.68521616911433i</v>
      </c>
      <c r="BG105" s="240" t="str">
        <f t="shared" ca="1" si="83"/>
        <v>-1.26541434400426-1.54191183949878i</v>
      </c>
      <c r="BH105" s="240" t="str">
        <f t="shared" ca="1" si="84"/>
        <v>-1.44464430858259-1.37541572060166i</v>
      </c>
      <c r="BI105" s="240" t="str">
        <f t="shared" ca="1" si="85"/>
        <v>-1.60214547808119-1.18823206902619i</v>
      </c>
      <c r="BJ105" s="240" t="str">
        <f t="shared" ca="1" si="86"/>
        <v>-1.7355488883083-0.983176301123084i</v>
      </c>
      <c r="BK105" s="240" t="str">
        <f t="shared" ca="1" si="87"/>
        <v>-1.84284802780188-0.763332646508054i</v>
      </c>
      <c r="BL105" s="240" t="str">
        <f t="shared" ca="1" si="88"/>
        <v>-1.92242901762961-0.532007758377545i</v>
      </c>
      <c r="BM105" s="240" t="str">
        <f t="shared" ca="1" si="89"/>
        <v>-1.97309488563031-0.292680978366825i</v>
      </c>
      <c r="BN105" s="240" t="str">
        <f t="shared" ca="1" si="90"/>
        <v>-1.99408356998932-0.048952004013278i</v>
      </c>
      <c r="BO105" s="240" t="str">
        <f t="shared" ca="1" si="91"/>
        <v>-1.98507938135755+0.195513254045281i</v>
      </c>
      <c r="BP105" s="240" t="str">
        <f t="shared" ca="1" si="92"/>
        <v>-1.94621775111316+0.437037810778759i</v>
      </c>
      <c r="BQ105" s="240" t="str">
        <f t="shared" ca="1" si="93"/>
        <v>-1.87808319434752+0.671988912042201i</v>
      </c>
      <c r="BR105" s="240" t="str">
        <f t="shared" ca="1" si="94"/>
        <v>-1.78170051821422+0.896832674579516i</v>
      </c>
      <c r="BS105" s="240" t="str">
        <f t="shared" ca="1" si="95"/>
        <v>-1.65851940787553+1.10818723891699i</v>
      </c>
      <c r="BT105" s="240" t="str">
        <f t="shared" ca="1" si="96"/>
        <v>-1.51039262188825+1.30287363567761i</v>
      </c>
      <c r="BU105" s="240" t="str">
        <f t="shared" ca="1" si="97"/>
        <v>-1.33954812499041+1.47796360023951i</v>
      </c>
      <c r="BV105" s="240" t="str">
        <f t="shared" ca="1" si="98"/>
        <v>-1.14855557743788+1.63082361656146i</v>
      </c>
      <c r="BW105" s="240" t="str">
        <f t="shared" ca="1" si="99"/>
        <v>-0.940287684922185+1.7591545277155i</v>
      </c>
      <c r="BX105" s="240" t="str">
        <f t="shared" ca="1" si="100"/>
        <v>-0.717876990403058+1.86102611734712i</v>
      </c>
      <c r="BY105" s="240" t="str">
        <f t="shared" ca="1" si="101"/>
        <v>-0.484668757746515+1.93490614192594i</v>
      </c>
      <c r="BZ105" s="240" t="str">
        <f t="shared" ca="1" si="102"/>
        <v>-0.244170655842535+1.97968337711455i</v>
      </c>
      <c r="CA105" s="240" t="str">
        <f t="shared" ca="1" si="103"/>
        <v>-5.92585283909624E-15+1.99468433161698i</v>
      </c>
      <c r="CB105" s="240" t="str">
        <f t="shared" ca="1" si="104"/>
        <v>0.244170655842523+1.97968337711456i</v>
      </c>
      <c r="CC105" s="240" t="str">
        <f t="shared" ca="1" si="105"/>
        <v>0.484668757746523+1.93490614192593i</v>
      </c>
      <c r="CD105" s="240" t="str">
        <f t="shared" ca="1" si="106"/>
        <v>0.717876990403066+1.86102611734712i</v>
      </c>
      <c r="CE105" s="240" t="str">
        <f t="shared" ca="1" si="107"/>
        <v>0.940287684922191+1.75915452771549i</v>
      </c>
      <c r="CF105" s="240" t="str">
        <f t="shared" ca="1" si="108"/>
        <v>1.14855557743789+1.63082361656146i</v>
      </c>
      <c r="CG105" s="240" t="str">
        <f t="shared" ca="1" si="109"/>
        <v>1.33954812499042+1.4779636002395i</v>
      </c>
      <c r="CH105" s="240" t="str">
        <f t="shared" ca="1" si="110"/>
        <v>1.51039262188825+1.30287363567762i</v>
      </c>
      <c r="CI105" s="240" t="str">
        <f t="shared" ca="1" si="111"/>
        <v>1.65851940787552+1.108187238917i</v>
      </c>
      <c r="CJ105" s="240" t="str">
        <f t="shared" ca="1" si="112"/>
        <v>1.78170051821421+0.896832674579527i</v>
      </c>
      <c r="CK105" s="240" t="str">
        <f t="shared" ca="1" si="113"/>
        <v>1.87808319434753+0.671988912042193i</v>
      </c>
      <c r="CL105" s="240" t="str">
        <f t="shared" ca="1" si="114"/>
        <v>1.94621775111316+0.437037810778751i</v>
      </c>
      <c r="CM105" s="240" t="str">
        <f t="shared" ca="1" si="115"/>
        <v>1.98507938135755+0.195513254045274i</v>
      </c>
      <c r="CN105" s="240" t="str">
        <f t="shared" ca="1" si="116"/>
        <v>1.99408356998932-0.0489520040132856i</v>
      </c>
      <c r="CO105" s="240" t="str">
        <f t="shared" ca="1" si="117"/>
        <v>1.97309488563031-0.292680978366833i</v>
      </c>
      <c r="CP105" s="240" t="str">
        <f t="shared" ca="1" si="118"/>
        <v>1.92242901762962-0.532007758377533i</v>
      </c>
      <c r="CQ105" s="240" t="str">
        <f t="shared" ca="1" si="119"/>
        <v>1.84284802780188-0.763332646508044i</v>
      </c>
      <c r="CR105" s="240" t="str">
        <f t="shared" ca="1" si="120"/>
        <v>1.73554888830831-0.983176301123074i</v>
      </c>
      <c r="CS105" s="240" t="str">
        <f t="shared" ca="1" si="121"/>
        <v>1.6021454780812-1.18823206902618i</v>
      </c>
      <c r="CT105" s="240" t="str">
        <f t="shared" ca="1" si="122"/>
        <v>1.44464430858253-1.37541572060172i</v>
      </c>
      <c r="CU105" s="240" t="str">
        <f t="shared" ca="1" si="123"/>
        <v>1.26541434400427-1.54191183949877i</v>
      </c>
      <c r="CV105" s="240" t="str">
        <f t="shared" ca="1" si="124"/>
        <v>1.0671513698411-1.68521616911437i</v>
      </c>
      <c r="CW105" s="240" t="str">
        <f t="shared" ca="1" si="125"/>
        <v>0.852837445768436-1.80317327894283i</v>
      </c>
      <c r="CX105" s="240" t="str">
        <f t="shared" ca="1" si="126"/>
        <v>0.625696052687942-1.89400898425773i</v>
      </c>
      <c r="CY105" s="240" t="str">
        <f t="shared" ca="1" si="127"/>
        <v>0.389143608575709-1.95635703150088i</v>
      </c>
      <c r="CZ105" s="240" t="str">
        <f t="shared" ca="1" si="128"/>
        <v>0.146738082374429-1.98927964800813i</v>
      </c>
      <c r="DA105" s="240" t="str">
        <f t="shared" ca="1" si="129"/>
        <v>-0.0978745211697523-1.99228164698269i</v>
      </c>
      <c r="DB105" s="240" t="str">
        <f t="shared" ca="1" si="130"/>
        <v>-0.341015000813881-1.96531787556572i</v>
      </c>
      <c r="DC105" s="240" t="str">
        <f t="shared" ca="1" si="131"/>
        <v>-0.57902629742793-1.90879389397734i</v>
      </c>
      <c r="DD105" s="240" t="str">
        <f t="shared" ca="1" si="132"/>
        <v>-0.808328499569682-1.82355987551319i</v>
      </c>
      <c r="DE105" s="240" t="str">
        <f t="shared" ca="1" si="133"/>
        <v>-1.02547268868347-1.71089781914717i</v>
      </c>
      <c r="DF105" s="240" t="str">
        <f t="shared" ca="1" si="134"/>
        <v>-1.22719281404701-1.57250226707298i</v>
      </c>
      <c r="DG105" s="240" t="str">
        <f t="shared" ca="1" si="135"/>
        <v>-1.41045481721288-1.41045481721295i</v>
      </c>
      <c r="DH105" s="240" t="str">
        <f t="shared" ca="1" si="136"/>
        <v>-1.57250226707304-1.22719281404693i</v>
      </c>
      <c r="DI105" s="240" t="str">
        <f t="shared" ca="1" si="137"/>
        <v>-1.71089781914712-1.02547268868356i</v>
      </c>
      <c r="DJ105" s="240" t="str">
        <f t="shared" ca="1" si="138"/>
        <v>-1.82355987551323-0.808328499569589i</v>
      </c>
      <c r="DK105" s="240" t="str">
        <f t="shared" ca="1" si="139"/>
        <v>-1.90879389397731-0.579026297428024i</v>
      </c>
      <c r="DL105" s="240" t="str">
        <f t="shared" ca="1" si="140"/>
        <v>-1.96531787556574-0.341015000813781i</v>
      </c>
      <c r="DM105" s="240" t="str">
        <f t="shared" ca="1" si="141"/>
        <v>-1.99228164698268-0.0978745211698496i</v>
      </c>
      <c r="DN105" s="240" t="str">
        <f t="shared" ca="1" si="142"/>
        <v>-1.98927964800812+0.146738082374529i</v>
      </c>
      <c r="DO105" s="240" t="str">
        <f t="shared" ca="1" si="143"/>
        <v>-1.9563570315009+0.389143608575613i</v>
      </c>
      <c r="DP105" s="240" t="str">
        <f t="shared" ca="1" si="144"/>
        <v>-1.8940089842577+0.625696052688038i</v>
      </c>
      <c r="DQ105" s="240" t="str">
        <f t="shared" ca="1" si="145"/>
        <v>-1.80317327894287+0.852837445768348i</v>
      </c>
      <c r="DR105" s="240" t="str">
        <f t="shared" ca="1" si="146"/>
        <v>-1.68521616911432+1.06715136984118i</v>
      </c>
      <c r="DS105" s="240" t="str">
        <f t="shared" ca="1" si="147"/>
        <v>-1.54191183949884+1.2654143440042i</v>
      </c>
      <c r="DT105" s="240" t="str">
        <f t="shared" ca="1" si="148"/>
        <v>-1.37541572060165+1.4446443085826i</v>
      </c>
      <c r="DU105" s="240" t="str">
        <f t="shared" ca="1" si="149"/>
        <v>-1.18823206902626+1.60214547808114i</v>
      </c>
      <c r="DV105" s="240" t="str">
        <f t="shared" ca="1" si="150"/>
        <v>-0.983176301123072+1.73554888830831i</v>
      </c>
      <c r="DW105" s="240" t="str">
        <f t="shared" ca="1" si="151"/>
        <v>-0.763332646508133+1.84284802780184i</v>
      </c>
      <c r="DX105" s="240" t="str">
        <f t="shared" ca="1" si="152"/>
        <v>-0.532007758377531+1.92242901762962i</v>
      </c>
      <c r="DY105" s="240" t="str">
        <f t="shared" ca="1" si="153"/>
        <v>-0.292680978366929+1.9730948856303i</v>
      </c>
      <c r="DZ105" s="240" t="str">
        <f t="shared" ca="1" si="154"/>
        <v>-0.048952004013284+1.99408356998932i</v>
      </c>
      <c r="EA105" s="240" t="str">
        <f t="shared" ca="1" si="155"/>
        <v>0.195513254045374+1.98507938135754i</v>
      </c>
      <c r="EB105" s="240" t="str">
        <f t="shared" ca="1" si="156"/>
        <v>0.437037810778753+1.94621775111316i</v>
      </c>
      <c r="EC105" s="240" t="str">
        <f t="shared" ca="1" si="157"/>
        <v>0.671988912042289+1.87808319434749i</v>
      </c>
      <c r="ED105" s="240" t="str">
        <f t="shared" ca="1" si="158"/>
        <v>0.89683267457951+1.78170051821422i</v>
      </c>
      <c r="EE105" s="240" t="str">
        <f t="shared" ca="1" si="159"/>
        <v>1.10818723891706+1.65851940787548i</v>
      </c>
      <c r="EF105" s="240" t="str">
        <f t="shared" ca="1" si="160"/>
        <v>1.3028736356776+1.51039262188826i</v>
      </c>
      <c r="EG105" s="240" t="str">
        <f t="shared" ca="1" si="161"/>
        <v>1.47796360023956+1.33954812499036i</v>
      </c>
      <c r="EH105" s="240" t="str">
        <f t="shared" ca="1" si="162"/>
        <v>1.63082361656145+1.1485555774379i</v>
      </c>
      <c r="EI105" s="240" t="str">
        <f t="shared" ca="1" si="163"/>
        <v>1.75915452771553+0.940287684922121i</v>
      </c>
      <c r="EJ105" s="240" t="str">
        <f t="shared" ca="1" si="164"/>
        <v>1.86102611734711+0.717876990403084i</v>
      </c>
      <c r="EK105" s="240" t="str">
        <f t="shared" ca="1" si="165"/>
        <v>1.93490614192595+0.484668757746445i</v>
      </c>
      <c r="EL105" s="240" t="str">
        <f t="shared" ca="1" si="166"/>
        <v>1.97968337711455+0.244170655842561i</v>
      </c>
      <c r="EM105" s="240" t="str">
        <f t="shared" ca="1" si="167"/>
        <v>1.99468433161698-6.61002597298787E-14i</v>
      </c>
      <c r="EN105" s="240"/>
      <c r="EO105" s="240"/>
      <c r="EP105" s="240"/>
    </row>
    <row r="106" spans="1:146" ht="15" thickBot="1">
      <c r="A106" s="277">
        <f t="shared" si="168"/>
        <v>1.1718750000000001E-4</v>
      </c>
      <c r="B106" s="276">
        <v>6</v>
      </c>
      <c r="C106" s="248">
        <f t="shared" si="169"/>
        <v>1200</v>
      </c>
      <c r="D106" s="247">
        <f t="shared" si="170"/>
        <v>7539.8223686155034</v>
      </c>
      <c r="E106" s="247" t="str">
        <f t="shared" si="171"/>
        <v>7539.8223686155i</v>
      </c>
      <c r="F106" s="247" t="str">
        <f t="shared" si="172"/>
        <v>0.0913842259559129-0.423177927036594i</v>
      </c>
      <c r="G106" s="247" t="str">
        <f t="shared" si="173"/>
        <v>-2.82091845532597-0.222841550873823i</v>
      </c>
      <c r="H106" s="247" t="str">
        <f t="shared" si="38"/>
        <v>0.0160480650773495-0.0670382314036156i</v>
      </c>
      <c r="I106" s="247" t="str">
        <f t="shared" si="174"/>
        <v>-0.0313138140131424+0.0224060929507885i</v>
      </c>
      <c r="J106" s="275" t="str">
        <f ca="1">IMPRODUCT(1/N_FFT2,U100)</f>
        <v>0.00715229863635828+9.80190422056195E-06i</v>
      </c>
      <c r="K106" s="274" t="str">
        <f t="shared" ca="1" si="175"/>
        <v>-0.000224185371642436+0.000159948133052304i</v>
      </c>
      <c r="M106" s="278"/>
      <c r="N106" s="265">
        <f t="shared" ca="1" si="176"/>
        <v>2.0053320972586102</v>
      </c>
      <c r="O106" s="240">
        <f t="shared" ca="1" si="39"/>
        <v>-1.9946679027413898</v>
      </c>
      <c r="P106" s="240" t="str">
        <f t="shared" ca="1" si="40"/>
        <v>-1.9730786345725+0.292678567750126i</v>
      </c>
      <c r="Q106" s="240" t="str">
        <f t="shared" ca="1" si="41"/>
        <v>-1.90877817252361+0.579021528377119i</v>
      </c>
      <c r="R106" s="240" t="str">
        <f t="shared" ca="1" si="42"/>
        <v>-1.80315842741521+0.852830421518979i</v>
      </c>
      <c r="S106" s="240" t="str">
        <f t="shared" ca="1" si="43"/>
        <v>-1.65850574776471+1.10817811152275i</v>
      </c>
      <c r="T106" s="240" t="str">
        <f t="shared" ca="1" si="44"/>
        <v>-1.47795142724565+1.3395370920319i</v>
      </c>
      <c r="U106" s="241" t="str">
        <f t="shared" ca="1" si="45"/>
        <v>-1.26540392163592+1.54189913980622i</v>
      </c>
      <c r="V106" s="240" t="str">
        <f t="shared" ca="1" si="46"/>
        <v>-1.02546424255349+1.71088372763053i</v>
      </c>
      <c r="W106" s="240" t="str">
        <f t="shared" ca="1" si="47"/>
        <v>-0.763326359449555+1.84283284949998i</v>
      </c>
      <c r="X106" s="240" t="str">
        <f t="shared" ca="1" si="48"/>
        <v>-0.484664765855377+1.93489020540316i</v>
      </c>
      <c r="Y106" s="240" t="str">
        <f t="shared" ca="1" si="49"/>
        <v>-0.195511643733864+1.98506303159149i</v>
      </c>
      <c r="Z106" s="240" t="str">
        <f t="shared" ca="1" si="50"/>
        <v>0.0978737150430742+1.9922652378964i</v>
      </c>
      <c r="AA106" s="240" t="str">
        <f t="shared" ca="1" si="51"/>
        <v>0.389140403461054+1.95634091830154i</v>
      </c>
      <c r="AB106" s="240" t="str">
        <f t="shared" ca="1" si="52"/>
        <v>0.671983377320714+1.87806772583722i</v>
      </c>
      <c r="AC106" s="240" t="str">
        <f t="shared" ca="1" si="53"/>
        <v>0.940279940403844+1.75914003874077i</v>
      </c>
      <c r="AD106" s="240" t="str">
        <f t="shared" ca="1" si="54"/>
        <v>1.18822228235642+1.60213228228459i</v>
      </c>
      <c r="AE106" s="240" t="str">
        <f t="shared" ca="1" si="55"/>
        <v>1.41044320024358+1.41044320024359i</v>
      </c>
      <c r="AF106" s="240" t="str">
        <f t="shared" ca="1" si="56"/>
        <v>1.60213228228459+1.18822228235642i</v>
      </c>
      <c r="AG106" s="240" t="str">
        <f t="shared" ca="1" si="57"/>
        <v>1.75914003874077+0.940279940403844i</v>
      </c>
      <c r="AH106" s="240" t="str">
        <f t="shared" ca="1" si="58"/>
        <v>1.87806772583722+0.671983377320712i</v>
      </c>
      <c r="AI106" s="240" t="str">
        <f t="shared" ca="1" si="59"/>
        <v>1.95634091830154+0.389140403461054i</v>
      </c>
      <c r="AJ106" s="240" t="str">
        <f t="shared" ca="1" si="60"/>
        <v>1.9922652378964+0.0978737150430736i</v>
      </c>
      <c r="AK106" s="240" t="str">
        <f t="shared" ca="1" si="61"/>
        <v>1.98506303159149-0.195511643733864i</v>
      </c>
      <c r="AL106" s="240" t="str">
        <f t="shared" ca="1" si="62"/>
        <v>1.93489020540316-0.484664765855377i</v>
      </c>
      <c r="AM106" s="240" t="str">
        <f t="shared" ca="1" si="63"/>
        <v>1.84283284949998-0.763326359449555i</v>
      </c>
      <c r="AN106" s="240" t="str">
        <f t="shared" ca="1" si="64"/>
        <v>1.71088372763053-1.02546424255349i</v>
      </c>
      <c r="AO106" s="240" t="str">
        <f t="shared" ca="1" si="65"/>
        <v>1.54189913980622-1.26540392163592i</v>
      </c>
      <c r="AP106" s="240" t="str">
        <f t="shared" ca="1" si="66"/>
        <v>1.33953709203191-1.47795142724565i</v>
      </c>
      <c r="AQ106" s="240" t="str">
        <f t="shared" ca="1" si="67"/>
        <v>1.10817811152276-1.65850574776471i</v>
      </c>
      <c r="AR106" s="240" t="str">
        <f t="shared" ca="1" si="68"/>
        <v>1.10817811152276-1.65850574776471i</v>
      </c>
      <c r="AS106" s="240" t="str">
        <f t="shared" ca="1" si="69"/>
        <v>0.579021528377113-1.90877817252361i</v>
      </c>
      <c r="AT106" s="240" t="str">
        <f t="shared" ca="1" si="70"/>
        <v>0.292678567750122-1.9730786345725i</v>
      </c>
      <c r="AU106" s="240" t="str">
        <f t="shared" ca="1" si="71"/>
        <v>3.66564644864915E-16-1.99466790274139i</v>
      </c>
      <c r="AV106" s="240" t="str">
        <f t="shared" ca="1" si="72"/>
        <v>-0.292678567750122-1.9730786345725i</v>
      </c>
      <c r="AW106" s="240" t="str">
        <f t="shared" ca="1" si="73"/>
        <v>-0.579021528377113-1.90877817252361i</v>
      </c>
      <c r="AX106" s="240" t="str">
        <f t="shared" ca="1" si="74"/>
        <v>-0.852830421518972-1.80315842741521i</v>
      </c>
      <c r="AY106" s="240" t="str">
        <f t="shared" ca="1" si="75"/>
        <v>-1.10817811152276-1.65850574776471i</v>
      </c>
      <c r="AZ106" s="240" t="str">
        <f t="shared" ca="1" si="76"/>
        <v>-1.33953709203191-1.47795142724564i</v>
      </c>
      <c r="BA106" s="240" t="str">
        <f t="shared" ca="1" si="77"/>
        <v>-1.54189913980622-1.26540392163592i</v>
      </c>
      <c r="BB106" s="240" t="str">
        <f t="shared" ca="1" si="78"/>
        <v>-1.71088372763053-1.02546424255349i</v>
      </c>
      <c r="BC106" s="240" t="str">
        <f t="shared" ca="1" si="79"/>
        <v>-1.84283284949998-0.763326359449555i</v>
      </c>
      <c r="BD106" s="240" t="str">
        <f t="shared" ca="1" si="80"/>
        <v>-1.93489020540316-0.484664765855377i</v>
      </c>
      <c r="BE106" s="240" t="str">
        <f t="shared" ca="1" si="81"/>
        <v>-1.98506303159149-0.195511643733864i</v>
      </c>
      <c r="BF106" s="240" t="str">
        <f t="shared" ca="1" si="82"/>
        <v>-1.9922652378964+0.0978737150430748i</v>
      </c>
      <c r="BG106" s="240" t="str">
        <f t="shared" ca="1" si="83"/>
        <v>-1.95634091830154+0.389140403461056i</v>
      </c>
      <c r="BH106" s="240" t="str">
        <f t="shared" ca="1" si="84"/>
        <v>-1.87806772583722+0.671983377320714i</v>
      </c>
      <c r="BI106" s="240" t="str">
        <f t="shared" ca="1" si="85"/>
        <v>-1.75914003874077+0.940279940403844i</v>
      </c>
      <c r="BJ106" s="240" t="str">
        <f t="shared" ca="1" si="86"/>
        <v>-1.60213228228459+1.18822228235642i</v>
      </c>
      <c r="BK106" s="240" t="str">
        <f t="shared" ca="1" si="87"/>
        <v>-1.41044320024359+1.41044320024358i</v>
      </c>
      <c r="BL106" s="240" t="str">
        <f t="shared" ca="1" si="88"/>
        <v>-1.18822228235642+1.60213228228459i</v>
      </c>
      <c r="BM106" s="240" t="str">
        <f t="shared" ca="1" si="89"/>
        <v>-0.940279940403844+1.75914003874077i</v>
      </c>
      <c r="BN106" s="240" t="str">
        <f t="shared" ca="1" si="90"/>
        <v>-0.671983377320712+1.87806772583722i</v>
      </c>
      <c r="BO106" s="240" t="str">
        <f t="shared" ca="1" si="91"/>
        <v>-0.389140403461056+1.95634091830154i</v>
      </c>
      <c r="BP106" s="240" t="str">
        <f t="shared" ca="1" si="92"/>
        <v>-0.097873715043074+1.9922652378964i</v>
      </c>
      <c r="BQ106" s="240" t="str">
        <f t="shared" ca="1" si="93"/>
        <v>0.195511643733865+1.98506303159149i</v>
      </c>
      <c r="BR106" s="240" t="str">
        <f t="shared" ca="1" si="94"/>
        <v>0.484664765855377+1.93489020540316i</v>
      </c>
      <c r="BS106" s="240" t="str">
        <f t="shared" ca="1" si="95"/>
        <v>0.763326359449555+1.84283284949998i</v>
      </c>
      <c r="BT106" s="240" t="str">
        <f t="shared" ca="1" si="96"/>
        <v>1.02546424255349+1.71088372763053i</v>
      </c>
      <c r="BU106" s="240" t="str">
        <f t="shared" ca="1" si="97"/>
        <v>1.26540392163592+1.54189913980622i</v>
      </c>
      <c r="BV106" s="240" t="str">
        <f t="shared" ca="1" si="98"/>
        <v>1.47795142724565+1.3395370920319i</v>
      </c>
      <c r="BW106" s="240" t="str">
        <f t="shared" ca="1" si="99"/>
        <v>1.65850574776471+1.10817811152276i</v>
      </c>
      <c r="BX106" s="240" t="str">
        <f t="shared" ca="1" si="100"/>
        <v>1.80315842741521+0.852830421518988i</v>
      </c>
      <c r="BY106" s="240" t="str">
        <f t="shared" ca="1" si="101"/>
        <v>1.90877817252361+0.579021528377111i</v>
      </c>
      <c r="BZ106" s="240" t="str">
        <f t="shared" ca="1" si="102"/>
        <v>1.9730786345725+0.292678567750122i</v>
      </c>
      <c r="CA106" s="240" t="str">
        <f t="shared" ca="1" si="103"/>
        <v>1.99466790274139+7.33129289729829E-16i</v>
      </c>
      <c r="CB106" s="240" t="str">
        <f t="shared" ca="1" si="104"/>
        <v>1.9730786345725-0.292678567750124i</v>
      </c>
      <c r="CC106" s="240" t="str">
        <f t="shared" ca="1" si="105"/>
        <v>1.90877817252361-0.579021528377113i</v>
      </c>
      <c r="CD106" s="240" t="str">
        <f t="shared" ca="1" si="106"/>
        <v>1.80315842741521-0.852830421518974i</v>
      </c>
      <c r="CE106" s="240" t="str">
        <f t="shared" ca="1" si="107"/>
        <v>1.65850574776468-1.10817811152281i</v>
      </c>
      <c r="CF106" s="240" t="str">
        <f t="shared" ca="1" si="108"/>
        <v>1.47795142724563-1.33953709203192i</v>
      </c>
      <c r="CG106" s="240" t="str">
        <f t="shared" ca="1" si="109"/>
        <v>1.26540392163593-1.54189913980621i</v>
      </c>
      <c r="CH106" s="240" t="str">
        <f t="shared" ca="1" si="110"/>
        <v>1.02546424255354-1.7108837276305i</v>
      </c>
      <c r="CI106" s="240" t="str">
        <f t="shared" ca="1" si="111"/>
        <v>0.763326359449463-1.84283284950002i</v>
      </c>
      <c r="CJ106" s="240" t="str">
        <f t="shared" ca="1" si="112"/>
        <v>0.484664765855317-1.93489020540318i</v>
      </c>
      <c r="CK106" s="240" t="str">
        <f t="shared" ca="1" si="113"/>
        <v>0.195511643733863-1.98506303159149i</v>
      </c>
      <c r="CL106" s="240" t="str">
        <f t="shared" ca="1" si="114"/>
        <v>-0.0978737150430355-1.9922652378964i</v>
      </c>
      <c r="CM106" s="240" t="str">
        <f t="shared" ca="1" si="115"/>
        <v>-0.389140403460979-1.95634091830155i</v>
      </c>
      <c r="CN106" s="240" t="str">
        <f t="shared" ca="1" si="116"/>
        <v>-0.671983377320788-1.87806772583719i</v>
      </c>
      <c r="CO106" s="240" t="str">
        <f t="shared" ca="1" si="117"/>
        <v>-0.940279940403882-1.75914003874075i</v>
      </c>
      <c r="CP106" s="240" t="str">
        <f t="shared" ca="1" si="118"/>
        <v>-1.18822228235642-1.60213228228459i</v>
      </c>
      <c r="CQ106" s="240" t="str">
        <f t="shared" ca="1" si="119"/>
        <v>-1.41044320024355-1.41044320024362i</v>
      </c>
      <c r="CR106" s="240" t="str">
        <f t="shared" ca="1" si="120"/>
        <v>-1.60213228228453-1.1882222823565i</v>
      </c>
      <c r="CS106" s="240" t="str">
        <f t="shared" ca="1" si="121"/>
        <v>-1.7591400387408-0.940279940403792i</v>
      </c>
      <c r="CT106" s="240" t="str">
        <f t="shared" ca="1" si="122"/>
        <v>-1.87806772583723-0.671983377320692i</v>
      </c>
      <c r="CU106" s="240" t="str">
        <f t="shared" ca="1" si="123"/>
        <v>-1.95634091830153-0.389140403461074i</v>
      </c>
      <c r="CV106" s="240" t="str">
        <f t="shared" ca="1" si="124"/>
        <v>-1.9922652378964-0.0978737150431328i</v>
      </c>
      <c r="CW106" s="240" t="str">
        <f t="shared" ca="1" si="125"/>
        <v>-1.98506303159148+0.195511643733963i</v>
      </c>
      <c r="CX106" s="240" t="str">
        <f t="shared" ca="1" si="126"/>
        <v>-1.93489020540315+0.484664765855417i</v>
      </c>
      <c r="CY106" s="240" t="str">
        <f t="shared" ca="1" si="127"/>
        <v>-1.84283284949998+0.763326359449557i</v>
      </c>
      <c r="CZ106" s="240" t="str">
        <f t="shared" ca="1" si="128"/>
        <v>-1.71088372763055+1.02546424255346i</v>
      </c>
      <c r="DA106" s="240" t="str">
        <f t="shared" ca="1" si="129"/>
        <v>-1.54189913980627+1.26540392163586i</v>
      </c>
      <c r="DB106" s="240" t="str">
        <f t="shared" ca="1" si="130"/>
        <v>-1.33953709203185+1.4779514272457i</v>
      </c>
      <c r="DC106" s="240" t="str">
        <f t="shared" ca="1" si="131"/>
        <v>-1.10817811152273+1.65850574776473i</v>
      </c>
      <c r="DD106" s="240" t="str">
        <f t="shared" ca="1" si="132"/>
        <v>-0.852830421518988+1.80315842741521i</v>
      </c>
      <c r="DE106" s="240" t="str">
        <f t="shared" ca="1" si="133"/>
        <v>-0.579021528377169+1.90877817252359i</v>
      </c>
      <c r="DF106" s="240" t="str">
        <f t="shared" ca="1" si="134"/>
        <v>-0.29267856775022+1.97307863457248i</v>
      </c>
      <c r="DG106" s="240" t="str">
        <f t="shared" ca="1" si="135"/>
        <v>5.91354195786413E-14+1.99466790274139i</v>
      </c>
      <c r="DH106" s="240" t="str">
        <f t="shared" ca="1" si="136"/>
        <v>0.292678567750144+1.9730786345725i</v>
      </c>
      <c r="DI106" s="240" t="str">
        <f t="shared" ca="1" si="137"/>
        <v>0.579021528377097+1.90877817252361i</v>
      </c>
      <c r="DJ106" s="240" t="str">
        <f t="shared" ca="1" si="138"/>
        <v>0.852830421518918+1.80315842741524i</v>
      </c>
      <c r="DK106" s="240" t="str">
        <f t="shared" ca="1" si="139"/>
        <v>1.10817811152283+1.65850574776467i</v>
      </c>
      <c r="DL106" s="240" t="str">
        <f t="shared" ca="1" si="140"/>
        <v>1.33953709203193+1.47795142724562i</v>
      </c>
      <c r="DM106" s="240" t="str">
        <f t="shared" ca="1" si="141"/>
        <v>1.54189913980622+1.26540392163592i</v>
      </c>
      <c r="DN106" s="240" t="str">
        <f t="shared" ca="1" si="142"/>
        <v>1.71088372763051+1.02546424255352i</v>
      </c>
      <c r="DO106" s="240" t="str">
        <f t="shared" ca="1" si="143"/>
        <v>1.84283284949995+0.763326359449626i</v>
      </c>
      <c r="DP106" s="240" t="str">
        <f t="shared" ca="1" si="144"/>
        <v>1.93489020540318+0.484664765855299i</v>
      </c>
      <c r="DQ106" s="240" t="str">
        <f t="shared" ca="1" si="145"/>
        <v>1.9850630315915+0.195511643733842i</v>
      </c>
      <c r="DR106" s="240" t="str">
        <f t="shared" ca="1" si="146"/>
        <v>1.9922652378964-0.0978737150430562i</v>
      </c>
      <c r="DS106" s="240" t="str">
        <f t="shared" ca="1" si="147"/>
        <v>1.95634091830155-0.389140403460999i</v>
      </c>
      <c r="DT106" s="240" t="str">
        <f t="shared" ca="1" si="148"/>
        <v>1.87806772583725-0.67198337732062i</v>
      </c>
      <c r="DU106" s="240" t="str">
        <f t="shared" ca="1" si="149"/>
        <v>1.75914003874074-0.9402799404039i</v>
      </c>
      <c r="DV106" s="240" t="str">
        <f t="shared" ca="1" si="150"/>
        <v>1.60213228228458-1.18822228235644i</v>
      </c>
      <c r="DW106" s="240" t="str">
        <f t="shared" ca="1" si="151"/>
        <v>1.4104432002436-1.41044320024357i</v>
      </c>
      <c r="DX106" s="240" t="str">
        <f t="shared" ca="1" si="152"/>
        <v>1.18822228235649-1.60213228228454i</v>
      </c>
      <c r="DY106" s="240" t="str">
        <f t="shared" ca="1" si="153"/>
        <v>0.940279940403774-1.75914003874081i</v>
      </c>
      <c r="DZ106" s="240" t="str">
        <f t="shared" ca="1" si="154"/>
        <v>0.671983377320674-1.87806772583723i</v>
      </c>
      <c r="EA106" s="240" t="str">
        <f t="shared" ca="1" si="155"/>
        <v>0.389140403461056-1.95634091830154i</v>
      </c>
      <c r="EB106" s="240" t="str">
        <f t="shared" ca="1" si="156"/>
        <v>0.0978737150431119-1.9922652378964i</v>
      </c>
      <c r="EC106" s="240" t="str">
        <f t="shared" ca="1" si="157"/>
        <v>-0.195511643733783-1.9850630315915i</v>
      </c>
      <c r="ED106" s="240" t="str">
        <f t="shared" ca="1" si="158"/>
        <v>-0.484664765855435-1.93489020540315i</v>
      </c>
      <c r="EE106" s="240" t="str">
        <f t="shared" ca="1" si="159"/>
        <v>-0.763326359449576-1.84283284949997i</v>
      </c>
      <c r="EF106" s="240" t="str">
        <f t="shared" ca="1" si="160"/>
        <v>-1.02546424255347-1.71088372763054i</v>
      </c>
      <c r="EG106" s="240" t="str">
        <f t="shared" ca="1" si="161"/>
        <v>-1.26540392163588-1.54189913980626i</v>
      </c>
      <c r="EH106" s="240" t="str">
        <f t="shared" ca="1" si="162"/>
        <v>-1.47795142724572-1.33953709203183i</v>
      </c>
      <c r="EI106" s="240" t="str">
        <f t="shared" ca="1" si="163"/>
        <v>-1.65850574776474-1.10817811152271i</v>
      </c>
      <c r="EJ106" s="240" t="str">
        <f t="shared" ca="1" si="164"/>
        <v>-1.80315842741522-0.85283042151897i</v>
      </c>
      <c r="EK106" s="240" t="str">
        <f t="shared" ca="1" si="165"/>
        <v>-1.9087781725236-0.579021528377153i</v>
      </c>
      <c r="EL106" s="240" t="str">
        <f t="shared" ca="1" si="166"/>
        <v>-1.97307863457249-0.2926785677502i</v>
      </c>
      <c r="EM106" s="240" t="str">
        <f t="shared" ca="1" si="167"/>
        <v>-1.99466790274139+8.3571548733344E-14i</v>
      </c>
      <c r="EN106" s="240"/>
      <c r="EO106" s="240"/>
      <c r="EP106" s="240"/>
    </row>
    <row r="107" spans="1:146" ht="15" thickBot="1">
      <c r="A107" s="277">
        <f t="shared" si="168"/>
        <v>1.3671875000000001E-4</v>
      </c>
      <c r="B107" s="276">
        <v>7</v>
      </c>
      <c r="C107" s="248">
        <f t="shared" si="169"/>
        <v>1400</v>
      </c>
      <c r="D107" s="247">
        <f t="shared" si="170"/>
        <v>8796.45943005142</v>
      </c>
      <c r="E107" s="247" t="str">
        <f t="shared" si="171"/>
        <v>8796.45943005142i</v>
      </c>
      <c r="F107" s="247" t="str">
        <f t="shared" si="172"/>
        <v>0.0672325319073667-0.367338634857773i</v>
      </c>
      <c r="G107" s="247" t="str">
        <f t="shared" si="173"/>
        <v>-2.85741232929671-0.313285590743273i</v>
      </c>
      <c r="H107" s="247" t="str">
        <f t="shared" si="38"/>
        <v>0.0122220986652057-0.0581925596180183i</v>
      </c>
      <c r="I107" s="247" t="str">
        <f t="shared" si="174"/>
        <v>-0.0274086477182997+0.0229504836907102i</v>
      </c>
      <c r="J107" s="275" t="str">
        <f ca="1">IMPRODUCT(1/N_FFT2,V100)</f>
        <v>0.184582793963317+0.0003196343989748i</v>
      </c>
      <c r="K107" s="274" t="str">
        <f t="shared" ca="1" si="175"/>
        <v>-0.00506650053866071+0.00422750365580068i</v>
      </c>
      <c r="M107" s="278"/>
      <c r="N107" s="265">
        <f t="shared" ca="1" si="176"/>
        <v>2.0053516782524579</v>
      </c>
      <c r="O107" s="240">
        <f t="shared" ca="1" si="39"/>
        <v>-1.9946483217475419</v>
      </c>
      <c r="P107" s="240" t="str">
        <f t="shared" ca="1" si="40"/>
        <v>-1.96528239584648+0.341008844498524i</v>
      </c>
      <c r="Q107" s="240" t="str">
        <f t="shared" ca="1" si="41"/>
        <v>-1.87804928946867+0.671976780682567i</v>
      </c>
      <c r="R107" s="240" t="str">
        <f t="shared" ca="1" si="42"/>
        <v>-1.73551755658936+0.983158551923536i</v>
      </c>
      <c r="S107" s="240" t="str">
        <f t="shared" ca="1" si="43"/>
        <v>-1.54188400349329+1.26539149958493i</v>
      </c>
      <c r="T107" s="240" t="str">
        <f t="shared" ca="1" si="44"/>
        <v>-1.30285011500882+1.51036535489655i</v>
      </c>
      <c r="U107" s="241" t="str">
        <f t="shared" ca="1" si="45"/>
        <v>-1.02545417591082+1.71086693245189i</v>
      </c>
      <c r="V107" s="240" t="str">
        <f t="shared" ca="1" si="46"/>
        <v>-0.71786403062979+1.86099252039825i</v>
      </c>
      <c r="W107" s="240" t="str">
        <f t="shared" ca="1" si="47"/>
        <v>-0.389136583398667+1.95632171355099i</v>
      </c>
      <c r="X107" s="240" t="str">
        <f t="shared" ca="1" si="48"/>
        <v>-0.0489511202868427+1.99404757096538i</v>
      </c>
      <c r="Y107" s="240" t="str">
        <f t="shared" ca="1" si="49"/>
        <v>0.292675694621612+1.97305926551334i</v>
      </c>
      <c r="Z107" s="240" t="str">
        <f t="shared" ca="1" si="50"/>
        <v>0.625684757049496+1.8939747918719i</v>
      </c>
      <c r="AA107" s="240" t="str">
        <f t="shared" ca="1" si="51"/>
        <v>0.940270709987241+1.75912276984592i</v>
      </c>
      <c r="AB107" s="240" t="str">
        <f t="shared" ca="1" si="52"/>
        <v>1.22717065963771+1.57247387882109i</v>
      </c>
      <c r="AC107" s="240" t="str">
        <f t="shared" ca="1" si="53"/>
        <v>1.47793691868623+1.33952394224013i</v>
      </c>
      <c r="AD107" s="240" t="str">
        <f t="shared" ca="1" si="54"/>
        <v>1.68518574604776+1.06713210464672i</v>
      </c>
      <c r="AE107" s="240" t="str">
        <f t="shared" ca="1" si="55"/>
        <v>1.84281475902054+0.763318866127614i</v>
      </c>
      <c r="AF107" s="240" t="str">
        <f t="shared" ca="1" si="56"/>
        <v>1.94618261620685+0.437029920971706i</v>
      </c>
      <c r="AG107" s="240" t="str">
        <f t="shared" ca="1" si="57"/>
        <v>1.99224568048872+0.0978727542492445i</v>
      </c>
      <c r="AH107" s="240" t="str">
        <f t="shared" ca="1" si="58"/>
        <v>1.9796476380561-0.244166247850092i</v>
      </c>
      <c r="AI107" s="240" t="str">
        <f t="shared" ca="1" si="59"/>
        <v>1.90875943468078-0.579015844314647i</v>
      </c>
      <c r="AJ107" s="240" t="str">
        <f t="shared" ca="1" si="60"/>
        <v>1.78166835332375-0.896816484134245i</v>
      </c>
      <c r="AK107" s="240" t="str">
        <f t="shared" ca="1" si="61"/>
        <v>1.60211655468285-1.18821061797201i</v>
      </c>
      <c r="AL107" s="240" t="str">
        <f t="shared" ca="1" si="62"/>
        <v>1.37539089033668-1.44461822853969i</v>
      </c>
      <c r="AM107" s="240" t="str">
        <f t="shared" ca="1" si="63"/>
        <v>1.10816723290545-1.65848946676335i</v>
      </c>
      <c r="AN107" s="240" t="str">
        <f t="shared" ca="1" si="64"/>
        <v>0.808313906882812-1.82352695493928i</v>
      </c>
      <c r="AO107" s="240" t="str">
        <f t="shared" ca="1" si="65"/>
        <v>0.484660008061957-1.93487121122716i</v>
      </c>
      <c r="AP107" s="240" t="str">
        <f t="shared" ca="1" si="66"/>
        <v>0.146735433324165-1.98924373570899i</v>
      </c>
      <c r="AQ107" s="240" t="str">
        <f t="shared" ca="1" si="67"/>
        <v>-0.19550972446085-1.98504354488548i</v>
      </c>
      <c r="AR107" s="240" t="str">
        <f t="shared" ca="1" si="68"/>
        <v>-0.19550972446085-1.98504354488548i</v>
      </c>
      <c r="AS107" s="240" t="str">
        <f t="shared" ca="1" si="69"/>
        <v>-0.852822049565317-1.80314072640643i</v>
      </c>
      <c r="AT107" s="240" t="str">
        <f t="shared" ca="1" si="70"/>
        <v>-1.1485348426601-1.63079417543908i</v>
      </c>
      <c r="AU107" s="240" t="str">
        <f t="shared" ca="1" si="71"/>
        <v>-1.41042935439006-1.41042935439005i</v>
      </c>
      <c r="AV107" s="240" t="str">
        <f t="shared" ca="1" si="72"/>
        <v>-1.63079417543908-1.14853484266009i</v>
      </c>
      <c r="AW107" s="240" t="str">
        <f t="shared" ca="1" si="73"/>
        <v>-1.80314072640642-0.852822049565327i</v>
      </c>
      <c r="AX107" s="240" t="str">
        <f t="shared" ca="1" si="74"/>
        <v>-1.92239431217932-0.531998154085972i</v>
      </c>
      <c r="AY107" s="240" t="str">
        <f t="shared" ca="1" si="75"/>
        <v>-1.98504354488548-0.195509724460842i</v>
      </c>
      <c r="AZ107" s="240" t="str">
        <f t="shared" ca="1" si="76"/>
        <v>-1.98924373570899+0.146735433324173i</v>
      </c>
      <c r="BA107" s="240" t="str">
        <f t="shared" ca="1" si="77"/>
        <v>-1.93487121122716+0.484660008061963i</v>
      </c>
      <c r="BB107" s="240" t="str">
        <f t="shared" ca="1" si="78"/>
        <v>-1.82352695493928+0.80831390688282i</v>
      </c>
      <c r="BC107" s="240" t="str">
        <f t="shared" ca="1" si="79"/>
        <v>-1.65848946676335+1.10816723290544i</v>
      </c>
      <c r="BD107" s="240" t="str">
        <f t="shared" ca="1" si="80"/>
        <v>-1.4446182285397+1.37539089033667i</v>
      </c>
      <c r="BE107" s="240" t="str">
        <f t="shared" ca="1" si="81"/>
        <v>-1.188210617972+1.60211655468286i</v>
      </c>
      <c r="BF107" s="240" t="str">
        <f t="shared" ca="1" si="82"/>
        <v>-0.896816484134239+1.78166835332376i</v>
      </c>
      <c r="BG107" s="240" t="str">
        <f t="shared" ca="1" si="83"/>
        <v>-0.579015844314641+1.90875943468078i</v>
      </c>
      <c r="BH107" s="240" t="str">
        <f t="shared" ca="1" si="84"/>
        <v>-0.244166247850104+1.9796476380561i</v>
      </c>
      <c r="BI107" s="240" t="str">
        <f t="shared" ca="1" si="85"/>
        <v>0.0978727542492313+1.99224568048872i</v>
      </c>
      <c r="BJ107" s="240" t="str">
        <f t="shared" ca="1" si="86"/>
        <v>0.437029920971716+1.94618261620685i</v>
      </c>
      <c r="BK107" s="240" t="str">
        <f t="shared" ca="1" si="87"/>
        <v>0.76331886612762+1.84281475902054i</v>
      </c>
      <c r="BL107" s="240" t="str">
        <f t="shared" ca="1" si="88"/>
        <v>1.06713210464673+1.68518574604776i</v>
      </c>
      <c r="BM107" s="240" t="str">
        <f t="shared" ca="1" si="89"/>
        <v>1.33952394224014+1.47793691868622i</v>
      </c>
      <c r="BN107" s="240" t="str">
        <f t="shared" ca="1" si="90"/>
        <v>1.57247387882108+1.22717065963772i</v>
      </c>
      <c r="BO107" s="240" t="str">
        <f t="shared" ca="1" si="91"/>
        <v>1.75912276984592+0.940270709987235i</v>
      </c>
      <c r="BP107" s="240" t="str">
        <f t="shared" ca="1" si="92"/>
        <v>1.8939747918719+0.62568475704949i</v>
      </c>
      <c r="BQ107" s="240" t="str">
        <f t="shared" ca="1" si="93"/>
        <v>1.97305926551334+0.292675694621604i</v>
      </c>
      <c r="BR107" s="240" t="str">
        <f t="shared" ca="1" si="94"/>
        <v>1.99404757096538-0.0489511202868507i</v>
      </c>
      <c r="BS107" s="240" t="str">
        <f t="shared" ca="1" si="95"/>
        <v>1.956321713551-0.389136583398655i</v>
      </c>
      <c r="BT107" s="240" t="str">
        <f t="shared" ca="1" si="96"/>
        <v>1.86099252039826-0.717864030629776i</v>
      </c>
      <c r="BU107" s="240" t="str">
        <f t="shared" ca="1" si="97"/>
        <v>1.7108669324519-1.02545417591081i</v>
      </c>
      <c r="BV107" s="240" t="str">
        <f t="shared" ca="1" si="98"/>
        <v>1.51036535489657-1.30285011500879i</v>
      </c>
      <c r="BW107" s="240" t="str">
        <f t="shared" ca="1" si="99"/>
        <v>1.26539149958494-1.54188400349328i</v>
      </c>
      <c r="BX107" s="240" t="str">
        <f t="shared" ca="1" si="100"/>
        <v>0.983158551923538-1.73551755658936i</v>
      </c>
      <c r="BY107" s="240" t="str">
        <f t="shared" ca="1" si="101"/>
        <v>0.671976780682553-1.87804928946868i</v>
      </c>
      <c r="BZ107" s="240" t="str">
        <f t="shared" ca="1" si="102"/>
        <v>0.341008844498494-1.96528239584648i</v>
      </c>
      <c r="CA107" s="240" t="str">
        <f t="shared" ca="1" si="103"/>
        <v>-4.87495915311664E-14-1.99464832174754i</v>
      </c>
      <c r="CB107" s="240" t="str">
        <f t="shared" ca="1" si="104"/>
        <v>-0.341008844498588-1.96528239584647i</v>
      </c>
      <c r="CC107" s="240" t="str">
        <f t="shared" ca="1" si="105"/>
        <v>-0.671976780682641-1.87804928946865i</v>
      </c>
      <c r="CD107" s="240" t="str">
        <f t="shared" ca="1" si="106"/>
        <v>-0.98315855192362-1.73551755658931i</v>
      </c>
      <c r="CE107" s="240" t="str">
        <f t="shared" ca="1" si="107"/>
        <v>-1.26539149958486-1.54188400349335i</v>
      </c>
      <c r="CF107" s="240" t="str">
        <f t="shared" ca="1" si="108"/>
        <v>-1.5103653548965-1.30285011500888i</v>
      </c>
      <c r="CG107" s="240" t="str">
        <f t="shared" ca="1" si="109"/>
        <v>-1.71086693245187-1.02545417591086i</v>
      </c>
      <c r="CH107" s="240" t="str">
        <f t="shared" ca="1" si="110"/>
        <v>-1.86099252039824-0.71786403062982i</v>
      </c>
      <c r="CI107" s="240" t="str">
        <f t="shared" ca="1" si="111"/>
        <v>-1.95632171355099-0.389136583398679i</v>
      </c>
      <c r="CJ107" s="240" t="str">
        <f t="shared" ca="1" si="112"/>
        <v>-1.99404757096538-0.0489511202868561i</v>
      </c>
      <c r="CK107" s="240" t="str">
        <f t="shared" ca="1" si="113"/>
        <v>-1.97305926551334+0.29267569462162i</v>
      </c>
      <c r="CL107" s="240" t="str">
        <f t="shared" ca="1" si="114"/>
        <v>-1.89397479187189+0.625684757049522i</v>
      </c>
      <c r="CM107" s="240" t="str">
        <f t="shared" ca="1" si="115"/>
        <v>-1.75912276984589+0.940270709987285i</v>
      </c>
      <c r="CN107" s="240" t="str">
        <f t="shared" ca="1" si="116"/>
        <v>-1.57247387882104+1.22717065963777i</v>
      </c>
      <c r="CO107" s="240" t="str">
        <f t="shared" ca="1" si="117"/>
        <v>-1.33952394224008+1.47793691868627i</v>
      </c>
      <c r="CP107" s="240" t="str">
        <f t="shared" ca="1" si="118"/>
        <v>-1.06713210464665+1.68518574604781i</v>
      </c>
      <c r="CQ107" s="240" t="str">
        <f t="shared" ca="1" si="119"/>
        <v>-0.7633188661277+1.84281475902051i</v>
      </c>
      <c r="CR107" s="240" t="str">
        <f t="shared" ca="1" si="120"/>
        <v>-0.43702992097178+1.94618261620684i</v>
      </c>
      <c r="CS107" s="240" t="str">
        <f t="shared" ca="1" si="121"/>
        <v>-0.0978727542492967+1.99224568048871i</v>
      </c>
      <c r="CT107" s="240" t="str">
        <f t="shared" ca="1" si="122"/>
        <v>0.244166247850058+1.9796476380561i</v>
      </c>
      <c r="CU107" s="240" t="str">
        <f t="shared" ca="1" si="123"/>
        <v>0.579015844314618+1.90875943468079i</v>
      </c>
      <c r="CV107" s="240" t="str">
        <f t="shared" ca="1" si="124"/>
        <v>0.896816484134233+1.78166835332376i</v>
      </c>
      <c r="CW107" s="240" t="str">
        <f t="shared" ca="1" si="125"/>
        <v>1.18821061797202+1.60211655468285i</v>
      </c>
      <c r="CX107" s="240" t="str">
        <f t="shared" ca="1" si="126"/>
        <v>1.44461822853971+1.37539089033666i</v>
      </c>
      <c r="CY107" s="240" t="str">
        <f t="shared" ca="1" si="127"/>
        <v>1.65848946676337+1.10816723290541i</v>
      </c>
      <c r="CZ107" s="240" t="str">
        <f t="shared" ca="1" si="128"/>
        <v>1.8235269549393+0.80831390688277i</v>
      </c>
      <c r="DA107" s="240" t="str">
        <f t="shared" ca="1" si="129"/>
        <v>1.93487121122718+0.484660008061892i</v>
      </c>
      <c r="DB107" s="240" t="str">
        <f t="shared" ca="1" si="130"/>
        <v>1.989243735709+0.146735433324078i</v>
      </c>
      <c r="DC107" s="240" t="str">
        <f t="shared" ca="1" si="131"/>
        <v>1.98504354488549-0.195509724460758i</v>
      </c>
      <c r="DD107" s="240" t="str">
        <f t="shared" ca="1" si="132"/>
        <v>1.92239431217934-0.531998154085889i</v>
      </c>
      <c r="DE107" s="240" t="str">
        <f t="shared" ca="1" si="133"/>
        <v>1.80314072640645-0.852822049565268i</v>
      </c>
      <c r="DF107" s="240" t="str">
        <f t="shared" ca="1" si="134"/>
        <v>1.63079417543911-1.14853484266006i</v>
      </c>
      <c r="DG107" s="240" t="str">
        <f t="shared" ca="1" si="135"/>
        <v>1.41042935439007-1.41042935439003i</v>
      </c>
      <c r="DH107" s="240" t="str">
        <f t="shared" ca="1" si="136"/>
        <v>1.1485348426601-1.63079417543908i</v>
      </c>
      <c r="DI107" s="240" t="str">
        <f t="shared" ca="1" si="137"/>
        <v>0.852822049565323-1.80314072640642i</v>
      </c>
      <c r="DJ107" s="240" t="str">
        <f t="shared" ca="1" si="138"/>
        <v>0.531998154085943-1.92239431217933i</v>
      </c>
      <c r="DK107" s="240" t="str">
        <f t="shared" ca="1" si="139"/>
        <v>0.195509724460813-1.98504354488549i</v>
      </c>
      <c r="DL107" s="240" t="str">
        <f t="shared" ca="1" si="140"/>
        <v>-0.14673543332422-1.98924373570898i</v>
      </c>
      <c r="DM107" s="240" t="str">
        <f t="shared" ca="1" si="141"/>
        <v>-0.484660008062027-1.93487121122715i</v>
      </c>
      <c r="DN107" s="240" t="str">
        <f t="shared" ca="1" si="142"/>
        <v>-0.808313906882898-1.82352695493924i</v>
      </c>
      <c r="DO107" s="240" t="str">
        <f t="shared" ca="1" si="143"/>
        <v>-1.10816723290553-1.65848946676329i</v>
      </c>
      <c r="DP107" s="240" t="str">
        <f t="shared" ca="1" si="144"/>
        <v>-1.37539089033662-1.44461822853975i</v>
      </c>
      <c r="DQ107" s="240" t="str">
        <f t="shared" ca="1" si="145"/>
        <v>-1.60211655468282-1.18821061797206i</v>
      </c>
      <c r="DR107" s="240" t="str">
        <f t="shared" ca="1" si="146"/>
        <v>-1.78166835332373-0.896816484134287i</v>
      </c>
      <c r="DS107" s="240" t="str">
        <f t="shared" ca="1" si="147"/>
        <v>-1.90875943468077-0.579015844314673i</v>
      </c>
      <c r="DT107" s="240" t="str">
        <f t="shared" ca="1" si="148"/>
        <v>-1.9796476380561-0.244166247850114i</v>
      </c>
      <c r="DU107" s="240" t="str">
        <f t="shared" ca="1" si="149"/>
        <v>-1.99224568048872+0.0978727542492411i</v>
      </c>
      <c r="DV107" s="240" t="str">
        <f t="shared" ca="1" si="150"/>
        <v>-1.94618261620685+0.437029920971722i</v>
      </c>
      <c r="DW107" s="240" t="str">
        <f t="shared" ca="1" si="151"/>
        <v>-1.84281475902053+0.763318866127644i</v>
      </c>
      <c r="DX107" s="240" t="str">
        <f t="shared" ca="1" si="152"/>
        <v>-1.68518574604773+1.06713210464677i</v>
      </c>
      <c r="DY107" s="240" t="str">
        <f t="shared" ca="1" si="153"/>
        <v>-1.47793691868618+1.33952394224019i</v>
      </c>
      <c r="DZ107" s="240" t="str">
        <f t="shared" ca="1" si="154"/>
        <v>-1.22717065963765+1.57247387882113i</v>
      </c>
      <c r="EA107" s="240" t="str">
        <f t="shared" ca="1" si="155"/>
        <v>-0.940270709987332+1.75912276984587i</v>
      </c>
      <c r="EB107" s="240" t="str">
        <f t="shared" ca="1" si="156"/>
        <v>-0.62568475704958+1.89397479187187i</v>
      </c>
      <c r="EC107" s="240" t="str">
        <f t="shared" ca="1" si="157"/>
        <v>-0.292675694621678+1.97305926551333i</v>
      </c>
      <c r="ED107" s="240" t="str">
        <f t="shared" ca="1" si="158"/>
        <v>0.0489511202868003+1.99404757096539i</v>
      </c>
      <c r="EE107" s="240" t="str">
        <f t="shared" ca="1" si="159"/>
        <v>0.389136583398623+1.956321713551i</v>
      </c>
      <c r="EF107" s="240" t="str">
        <f t="shared" ca="1" si="160"/>
        <v>0.717864030629766+1.86099252039826i</v>
      </c>
      <c r="EG107" s="240" t="str">
        <f t="shared" ca="1" si="161"/>
        <v>1.02545417591081+1.7108669324519i</v>
      </c>
      <c r="EH107" s="240" t="str">
        <f t="shared" ca="1" si="162"/>
        <v>1.30285011500883+1.51036535489654i</v>
      </c>
      <c r="EI107" s="240" t="str">
        <f t="shared" ca="1" si="163"/>
        <v>1.54188400349331+1.2653914995849i</v>
      </c>
      <c r="EJ107" s="240" t="str">
        <f t="shared" ca="1" si="164"/>
        <v>1.73551755658938+0.983158551923496i</v>
      </c>
      <c r="EK107" s="240" t="str">
        <f t="shared" ca="1" si="165"/>
        <v>1.87804928946869+0.671976780682509i</v>
      </c>
      <c r="EL107" s="240" t="str">
        <f t="shared" ca="1" si="166"/>
        <v>1.96528239584649+0.341008844498451i</v>
      </c>
      <c r="EM107" s="240" t="str">
        <f t="shared" ca="1" si="167"/>
        <v>1.99464832174754-9.74991830623329E-14i</v>
      </c>
      <c r="EN107" s="240"/>
      <c r="EO107" s="240"/>
      <c r="EP107" s="240"/>
    </row>
    <row r="108" spans="1:146" ht="15" thickBot="1">
      <c r="A108" s="277">
        <f t="shared" si="168"/>
        <v>1.5625E-4</v>
      </c>
      <c r="B108" s="276">
        <v>8</v>
      </c>
      <c r="C108" s="248">
        <f t="shared" si="169"/>
        <v>1600</v>
      </c>
      <c r="D108" s="247">
        <f t="shared" si="170"/>
        <v>10053.096491487338</v>
      </c>
      <c r="E108" s="247" t="str">
        <f t="shared" si="171"/>
        <v>10053.0964914873i</v>
      </c>
      <c r="F108" s="247" t="str">
        <f t="shared" si="172"/>
        <v>0.0512254123832735-0.3240969934336i</v>
      </c>
      <c r="G108" s="247" t="str">
        <f t="shared" si="173"/>
        <v>-2.89868937003806-0.393574722031177i</v>
      </c>
      <c r="H108" s="247" t="str">
        <f t="shared" si="38"/>
        <v>0.00968635632132202-0.0513425423520457i</v>
      </c>
      <c r="I108" s="247" t="str">
        <f t="shared" si="174"/>
        <v>-0.024079979008404+0.0228878868135082i</v>
      </c>
      <c r="J108" s="275" t="str">
        <f ca="1">IMPRODUCT(1/N_FFT2,W100)</f>
        <v>0.00843146290323664-9.64129093804289E-06i</v>
      </c>
      <c r="K108" s="274" t="str">
        <f t="shared" ca="1" si="175"/>
        <v>-0.000202808780944349+0.000193210530684975i</v>
      </c>
      <c r="M108" s="278"/>
      <c r="N108" s="265">
        <f t="shared" ca="1" si="176"/>
        <v>2.0053744726857907</v>
      </c>
      <c r="O108" s="240">
        <f t="shared" ca="1" si="39"/>
        <v>-1.9946255273142091</v>
      </c>
      <c r="P108" s="240" t="str">
        <f t="shared" ca="1" si="40"/>
        <v>-1.95629935710631+0.389132136425318i</v>
      </c>
      <c r="Q108" s="240" t="str">
        <f t="shared" ca="1" si="41"/>
        <v>-1.84279369971013+0.763310143075629i</v>
      </c>
      <c r="R108" s="240" t="str">
        <f t="shared" ca="1" si="42"/>
        <v>-1.6584705138847+1.1081545689968i</v>
      </c>
      <c r="S108" s="240" t="str">
        <f t="shared" ca="1" si="43"/>
        <v>-1.41041323629167+1.41041323629167i</v>
      </c>
      <c r="T108" s="240" t="str">
        <f t="shared" ca="1" si="44"/>
        <v>-1.1081545689968+1.6584705138847i</v>
      </c>
      <c r="U108" s="241" t="str">
        <f t="shared" ca="1" si="45"/>
        <v>-0.763310143075633+1.84279369971013i</v>
      </c>
      <c r="V108" s="240" t="str">
        <f t="shared" ca="1" si="46"/>
        <v>-0.389132136425328+1.95629935710631i</v>
      </c>
      <c r="W108" s="240" t="str">
        <f t="shared" ca="1" si="47"/>
        <v>6.96414777582834E-15+1.99462552731421i</v>
      </c>
      <c r="X108" s="240" t="str">
        <f t="shared" ca="1" si="48"/>
        <v>0.38913213642532+1.95629935710631i</v>
      </c>
      <c r="Y108" s="240" t="str">
        <f t="shared" ca="1" si="49"/>
        <v>0.763310143075627+1.84279369971013i</v>
      </c>
      <c r="Z108" s="240" t="str">
        <f t="shared" ca="1" si="50"/>
        <v>1.1081545689968+1.65847051388471i</v>
      </c>
      <c r="AA108" s="240" t="str">
        <f t="shared" ca="1" si="51"/>
        <v>1.41041323629166+1.41041323629168i</v>
      </c>
      <c r="AB108" s="240" t="str">
        <f t="shared" ca="1" si="52"/>
        <v>1.65847051388471+1.1081545689968i</v>
      </c>
      <c r="AC108" s="240" t="str">
        <f t="shared" ca="1" si="53"/>
        <v>1.84279369971013+0.763310143075627i</v>
      </c>
      <c r="AD108" s="240" t="str">
        <f t="shared" ca="1" si="54"/>
        <v>1.95629935710631+0.38913213642532i</v>
      </c>
      <c r="AE108" s="240" t="str">
        <f t="shared" ca="1" si="55"/>
        <v>1.99462552731421+6.44491295889315E-15i</v>
      </c>
      <c r="AF108" s="240" t="str">
        <f t="shared" ca="1" si="56"/>
        <v>1.95629935710631-0.389132136425328i</v>
      </c>
      <c r="AG108" s="240" t="str">
        <f t="shared" ca="1" si="57"/>
        <v>1.84279369971013-0.763310143075633i</v>
      </c>
      <c r="AH108" s="240" t="str">
        <f t="shared" ca="1" si="58"/>
        <v>1.6584705138847-1.1081545689968i</v>
      </c>
      <c r="AI108" s="240" t="str">
        <f t="shared" ca="1" si="59"/>
        <v>1.41041323629167-1.41041323629167i</v>
      </c>
      <c r="AJ108" s="240" t="str">
        <f t="shared" ca="1" si="60"/>
        <v>1.10815456899681-1.6584705138847i</v>
      </c>
      <c r="AK108" s="240" t="str">
        <f t="shared" ca="1" si="61"/>
        <v>0.763310143075619-1.84279369971013i</v>
      </c>
      <c r="AL108" s="240" t="str">
        <f t="shared" ca="1" si="62"/>
        <v>0.389132136425314-1.95629935710631i</v>
      </c>
      <c r="AM108" s="240" t="str">
        <f t="shared" ca="1" si="63"/>
        <v>3.66556857436544E-16-1.99462552731421i</v>
      </c>
      <c r="AN108" s="240" t="str">
        <f t="shared" ca="1" si="64"/>
        <v>-0.389132136425316-1.95629935710631i</v>
      </c>
      <c r="AO108" s="240" t="str">
        <f t="shared" ca="1" si="65"/>
        <v>-0.763310143075621-1.84279369971013i</v>
      </c>
      <c r="AP108" s="240" t="str">
        <f t="shared" ca="1" si="66"/>
        <v>-1.10815456899681-1.6584705138847i</v>
      </c>
      <c r="AQ108" s="240" t="str">
        <f t="shared" ca="1" si="67"/>
        <v>-1.41041323629167-1.41041323629167i</v>
      </c>
      <c r="AR108" s="240" t="str">
        <f t="shared" ca="1" si="68"/>
        <v>-1.41041323629167-1.41041323629167i</v>
      </c>
      <c r="AS108" s="240" t="str">
        <f t="shared" ca="1" si="69"/>
        <v>-1.84279369971013-0.763310143075633i</v>
      </c>
      <c r="AT108" s="240" t="str">
        <f t="shared" ca="1" si="70"/>
        <v>-1.95629935710631-0.389132136425326i</v>
      </c>
      <c r="AU108" s="240" t="str">
        <f t="shared" ca="1" si="71"/>
        <v>-1.99462552731421+6.5975909183918E-15i</v>
      </c>
      <c r="AV108" s="240" t="str">
        <f t="shared" ca="1" si="72"/>
        <v>-1.95629935710631+0.389132136425322i</v>
      </c>
      <c r="AW108" s="240" t="str">
        <f t="shared" ca="1" si="73"/>
        <v>-1.84279369971013+0.763310143075627i</v>
      </c>
      <c r="AX108" s="240" t="str">
        <f t="shared" ca="1" si="74"/>
        <v>-1.65847051388471+1.1081545689968i</v>
      </c>
      <c r="AY108" s="240" t="str">
        <f t="shared" ca="1" si="75"/>
        <v>-1.41041323629168+1.41041323629166i</v>
      </c>
      <c r="AZ108" s="240" t="str">
        <f t="shared" ca="1" si="76"/>
        <v>-1.1081545689968+1.65847051388471i</v>
      </c>
      <c r="BA108" s="240" t="str">
        <f t="shared" ca="1" si="77"/>
        <v>-0.763310143075627+1.84279369971013i</v>
      </c>
      <c r="BB108" s="240" t="str">
        <f t="shared" ca="1" si="78"/>
        <v>-0.389132136425322+1.95629935710631i</v>
      </c>
      <c r="BC108" s="240" t="str">
        <f t="shared" ca="1" si="79"/>
        <v>-5.92567814195796E-15+1.99462552731421i</v>
      </c>
      <c r="BD108" s="240" t="str">
        <f t="shared" ca="1" si="80"/>
        <v>0.38913213642531+1.95629935710631i</v>
      </c>
      <c r="BE108" s="240" t="str">
        <f t="shared" ca="1" si="81"/>
        <v>0.763310143075633+1.84279369971013i</v>
      </c>
      <c r="BF108" s="240" t="str">
        <f t="shared" ca="1" si="82"/>
        <v>1.1081545689968+1.6584705138847i</v>
      </c>
      <c r="BG108" s="240" t="str">
        <f t="shared" ca="1" si="83"/>
        <v>1.41041323629167+1.41041323629167i</v>
      </c>
      <c r="BH108" s="240" t="str">
        <f t="shared" ca="1" si="84"/>
        <v>1.6584705138847+1.10815456899681i</v>
      </c>
      <c r="BI108" s="240" t="str">
        <f t="shared" ca="1" si="85"/>
        <v>1.84279369971012+0.763310143075639i</v>
      </c>
      <c r="BJ108" s="240" t="str">
        <f t="shared" ca="1" si="86"/>
        <v>1.95629935710631+0.389132136425314i</v>
      </c>
      <c r="BK108" s="240" t="str">
        <f t="shared" ca="1" si="87"/>
        <v>1.99462552731421+7.33113714873088E-16i</v>
      </c>
      <c r="BL108" s="240" t="str">
        <f t="shared" ca="1" si="88"/>
        <v>1.95629935710631-0.389132136425316i</v>
      </c>
      <c r="BM108" s="240" t="str">
        <f t="shared" ca="1" si="89"/>
        <v>1.84279369971013-0.763310143075623i</v>
      </c>
      <c r="BN108" s="240" t="str">
        <f t="shared" ca="1" si="90"/>
        <v>1.65847051388467-1.10815456899686i</v>
      </c>
      <c r="BO108" s="240" t="str">
        <f t="shared" ca="1" si="91"/>
        <v>1.41041323629171-1.41041323629163i</v>
      </c>
      <c r="BP108" s="240" t="str">
        <f t="shared" ca="1" si="92"/>
        <v>1.10815456899679-1.65847051388472i</v>
      </c>
      <c r="BQ108" s="240" t="str">
        <f t="shared" ca="1" si="93"/>
        <v>0.763310143075541-1.84279369971017i</v>
      </c>
      <c r="BR108" s="240" t="str">
        <f t="shared" ca="1" si="94"/>
        <v>0.389132136425346-1.9562993571063i</v>
      </c>
      <c r="BS108" s="240" t="str">
        <f t="shared" ca="1" si="95"/>
        <v>-4.87490344307984E-14-1.99462552731421i</v>
      </c>
      <c r="BT108" s="240" t="str">
        <f t="shared" ca="1" si="96"/>
        <v>-0.389132136425244-1.95629935710632i</v>
      </c>
      <c r="BU108" s="240" t="str">
        <f t="shared" ca="1" si="97"/>
        <v>-0.763310143075629-1.84279369971013i</v>
      </c>
      <c r="BV108" s="240" t="str">
        <f t="shared" ca="1" si="98"/>
        <v>-1.10815456899686-1.65847051388466i</v>
      </c>
      <c r="BW108" s="240" t="str">
        <f t="shared" ca="1" si="99"/>
        <v>-1.41041323629164-1.41041323629171i</v>
      </c>
      <c r="BX108" s="240" t="str">
        <f t="shared" ca="1" si="100"/>
        <v>-1.65847051388472-1.10815456899678i</v>
      </c>
      <c r="BY108" s="240" t="str">
        <f t="shared" ca="1" si="101"/>
        <v>-1.84279369971009-0.763310143075719i</v>
      </c>
      <c r="BZ108" s="240" t="str">
        <f t="shared" ca="1" si="102"/>
        <v>-1.9562993571063-0.38913213642534i</v>
      </c>
      <c r="CA108" s="240" t="str">
        <f t="shared" ca="1" si="103"/>
        <v>-1.99462552731421+5.57131822066268E-14i</v>
      </c>
      <c r="CB108" s="240" t="str">
        <f t="shared" ca="1" si="104"/>
        <v>-1.95629935710632+0.38913213642525i</v>
      </c>
      <c r="CC108" s="240" t="str">
        <f t="shared" ca="1" si="105"/>
        <v>-1.84279369971013+0.763310143075635i</v>
      </c>
      <c r="CD108" s="240" t="str">
        <f t="shared" ca="1" si="106"/>
        <v>-1.65847051388466+1.10815456899687i</v>
      </c>
      <c r="CE108" s="240" t="str">
        <f t="shared" ca="1" si="107"/>
        <v>-1.4104132362917+1.41041323629164i</v>
      </c>
      <c r="CF108" s="240" t="str">
        <f t="shared" ca="1" si="108"/>
        <v>-1.10815456899677+1.65847051388472i</v>
      </c>
      <c r="CG108" s="240" t="str">
        <f t="shared" ca="1" si="109"/>
        <v>-0.763310143075713+1.84279369971009i</v>
      </c>
      <c r="CH108" s="240" t="str">
        <f t="shared" ca="1" si="110"/>
        <v>-0.389132136425332+1.9562993571063i</v>
      </c>
      <c r="CI108" s="240" t="str">
        <f t="shared" ca="1" si="111"/>
        <v>5.91341632849681E-14+1.99462552731421i</v>
      </c>
      <c r="CJ108" s="240" t="str">
        <f t="shared" ca="1" si="112"/>
        <v>0.389132136425256+1.95629935710632i</v>
      </c>
      <c r="CK108" s="240" t="str">
        <f t="shared" ca="1" si="113"/>
        <v>0.763310143075641+1.84279369971012i</v>
      </c>
      <c r="CL108" s="240" t="str">
        <f t="shared" ca="1" si="114"/>
        <v>1.10815456899687+1.65847051388466i</v>
      </c>
      <c r="CM108" s="240" t="str">
        <f t="shared" ca="1" si="115"/>
        <v>1.41041323629165+1.4104132362917i</v>
      </c>
      <c r="CN108" s="240" t="str">
        <f t="shared" ca="1" si="116"/>
        <v>1.65847051388473+1.10815456899677i</v>
      </c>
      <c r="CO108" s="240" t="str">
        <f t="shared" ca="1" si="117"/>
        <v>1.8427936997101+0.763310143075705i</v>
      </c>
      <c r="CP108" s="240" t="str">
        <f t="shared" ca="1" si="118"/>
        <v>1.95629935710631+0.389132136425326i</v>
      </c>
      <c r="CQ108" s="240" t="str">
        <f t="shared" ca="1" si="119"/>
        <v>1.99462552731421-6.60983110607963E-14i</v>
      </c>
      <c r="CR108" s="240" t="str">
        <f t="shared" ca="1" si="120"/>
        <v>1.95629935710632-0.389132136425264i</v>
      </c>
      <c r="CS108" s="240" t="str">
        <f t="shared" ca="1" si="121"/>
        <v>1.84279369971012-0.763310143075645i</v>
      </c>
      <c r="CT108" s="240" t="str">
        <f t="shared" ca="1" si="122"/>
        <v>1.65847051388465-1.10815456899688i</v>
      </c>
      <c r="CU108" s="240" t="str">
        <f t="shared" ca="1" si="123"/>
        <v>1.41041323629169-1.41041323629165i</v>
      </c>
      <c r="CV108" s="240" t="str">
        <f t="shared" ca="1" si="124"/>
        <v>1.10815456899676-1.65847051388473i</v>
      </c>
      <c r="CW108" s="240" t="str">
        <f t="shared" ca="1" si="125"/>
        <v>0.763310143075703-1.8427936997101i</v>
      </c>
      <c r="CX108" s="240" t="str">
        <f t="shared" ca="1" si="126"/>
        <v>0.389132136425322-1.95629935710631i</v>
      </c>
      <c r="CY108" s="240" t="str">
        <f t="shared" ca="1" si="127"/>
        <v>-7.30624588366248E-14-1.99462552731421i</v>
      </c>
      <c r="CZ108" s="240" t="str">
        <f t="shared" ca="1" si="128"/>
        <v>-0.38913213642527-1.95629935710632i</v>
      </c>
      <c r="DA108" s="240" t="str">
        <f t="shared" ca="1" si="129"/>
        <v>-0.763310143075655-1.84279369971012i</v>
      </c>
      <c r="DB108" s="240" t="str">
        <f t="shared" ca="1" si="130"/>
        <v>-1.10815456899672-1.65847051388476i</v>
      </c>
      <c r="DC108" s="240" t="str">
        <f t="shared" ca="1" si="131"/>
        <v>-1.41041323629165-1.41041323629169i</v>
      </c>
      <c r="DD108" s="240" t="str">
        <f t="shared" ca="1" si="132"/>
        <v>-1.65847051388473-1.10815456899676i</v>
      </c>
      <c r="DE108" s="240" t="str">
        <f t="shared" ca="1" si="133"/>
        <v>-1.8427936997101-0.763310143075693i</v>
      </c>
      <c r="DF108" s="240" t="str">
        <f t="shared" ca="1" si="134"/>
        <v>-1.95629935710631-0.389132136425312i</v>
      </c>
      <c r="DG108" s="240" t="str">
        <f t="shared" ca="1" si="135"/>
        <v>-1.99462552731421+8.356977330994E-14i</v>
      </c>
      <c r="DH108" s="240" t="str">
        <f t="shared" ca="1" si="136"/>
        <v>-1.95629935710632+0.389132136425274i</v>
      </c>
      <c r="DI108" s="240" t="str">
        <f t="shared" ca="1" si="137"/>
        <v>-1.84279369971012+0.763310143075657i</v>
      </c>
      <c r="DJ108" s="240" t="str">
        <f t="shared" ca="1" si="138"/>
        <v>-1.65847051388475+1.10815456899673i</v>
      </c>
      <c r="DK108" s="240" t="str">
        <f t="shared" ca="1" si="139"/>
        <v>-1.41041323629168+1.41041323629166i</v>
      </c>
      <c r="DL108" s="240" t="str">
        <f t="shared" ca="1" si="140"/>
        <v>-1.10815456899675+1.65847051388474i</v>
      </c>
      <c r="DM108" s="240" t="str">
        <f t="shared" ca="1" si="141"/>
        <v>-0.763310143075689+1.8427936997101i</v>
      </c>
      <c r="DN108" s="240" t="str">
        <f t="shared" ca="1" si="142"/>
        <v>-0.389132136425308+1.95629935710631i</v>
      </c>
      <c r="DO108" s="240" t="str">
        <f t="shared" ca="1" si="143"/>
        <v>8.69907543882816E-14+1.99462552731421i</v>
      </c>
      <c r="DP108" s="240" t="str">
        <f t="shared" ca="1" si="144"/>
        <v>0.389132136425284+1.95629935710631i</v>
      </c>
      <c r="DQ108" s="240" t="str">
        <f t="shared" ca="1" si="145"/>
        <v>0.763310143075667+1.84279369971011i</v>
      </c>
      <c r="DR108" s="240" t="str">
        <f t="shared" ca="1" si="146"/>
        <v>1.10815456899673+1.65847051388475i</v>
      </c>
      <c r="DS108" s="240" t="str">
        <f t="shared" ca="1" si="147"/>
        <v>1.41041323629166+1.41041323629168i</v>
      </c>
      <c r="DT108" s="240" t="str">
        <f t="shared" ca="1" si="148"/>
        <v>1.65847051388474+1.10815456899675i</v>
      </c>
      <c r="DU108" s="240" t="str">
        <f t="shared" ca="1" si="149"/>
        <v>1.84279369971011+0.763310143075681i</v>
      </c>
      <c r="DV108" s="240" t="str">
        <f t="shared" ca="1" si="150"/>
        <v>1.95629935710631+0.389132136425298i</v>
      </c>
      <c r="DW108" s="240" t="str">
        <f t="shared" ca="1" si="151"/>
        <v>1.99462552731421-9.74980688615968E-14i</v>
      </c>
      <c r="DX108" s="240" t="str">
        <f t="shared" ca="1" si="152"/>
        <v>1.95629935710631-0.389132136425288i</v>
      </c>
      <c r="DY108" s="240" t="str">
        <f t="shared" ca="1" si="153"/>
        <v>1.84279369971011-0.763310143075671i</v>
      </c>
      <c r="DZ108" s="240" t="str">
        <f t="shared" ca="1" si="154"/>
        <v>1.65847051388475-1.10815456899674i</v>
      </c>
      <c r="EA108" s="240" t="str">
        <f t="shared" ca="1" si="155"/>
        <v>1.41041323629167-1.41041323629167i</v>
      </c>
      <c r="EB108" s="240" t="str">
        <f t="shared" ca="1" si="156"/>
        <v>1.10815456899674-1.65847051388475i</v>
      </c>
      <c r="EC108" s="240" t="str">
        <f t="shared" ca="1" si="157"/>
        <v>0.763310143075677-1.84279369971011i</v>
      </c>
      <c r="ED108" s="240" t="str">
        <f t="shared" ca="1" si="158"/>
        <v>0.389132136425294-1.95629935710631i</v>
      </c>
      <c r="EE108" s="240" t="str">
        <f t="shared" ca="1" si="159"/>
        <v>9.74982851193297E-14-1.99462552731421i</v>
      </c>
      <c r="EF108" s="240" t="str">
        <f t="shared" ca="1" si="160"/>
        <v>-0.389132136425298-1.95629935710631i</v>
      </c>
      <c r="EG108" s="240" t="str">
        <f t="shared" ca="1" si="161"/>
        <v>-0.763310143075681-1.84279369971011i</v>
      </c>
      <c r="EH108" s="240" t="str">
        <f t="shared" ca="1" si="162"/>
        <v>-1.10815456899674-1.65847051388475i</v>
      </c>
      <c r="EI108" s="240" t="str">
        <f t="shared" ca="1" si="163"/>
        <v>-1.41041323629167-1.41041323629167i</v>
      </c>
      <c r="EJ108" s="240" t="str">
        <f t="shared" ca="1" si="164"/>
        <v>-1.65847051388475-1.10815456899674i</v>
      </c>
      <c r="EK108" s="240" t="str">
        <f t="shared" ca="1" si="165"/>
        <v>-1.84279369971011-0.763310143075667i</v>
      </c>
      <c r="EL108" s="240" t="str">
        <f t="shared" ca="1" si="166"/>
        <v>-1.95629935710631-0.389132136425284i</v>
      </c>
      <c r="EM108" s="240" t="str">
        <f t="shared" ca="1" si="167"/>
        <v>-1.99462552731421-9.40773040409883E-14i</v>
      </c>
      <c r="EN108" s="240"/>
      <c r="EO108" s="240"/>
      <c r="EP108" s="240"/>
    </row>
    <row r="109" spans="1:146" ht="15" thickBot="1">
      <c r="A109" s="277">
        <f t="shared" si="168"/>
        <v>1.7578124999999999E-4</v>
      </c>
      <c r="B109" s="276">
        <v>9</v>
      </c>
      <c r="C109" s="248">
        <f t="shared" si="169"/>
        <v>1800</v>
      </c>
      <c r="D109" s="247">
        <f t="shared" si="170"/>
        <v>11309.733552923255</v>
      </c>
      <c r="E109" s="247" t="str">
        <f t="shared" si="171"/>
        <v>11309.7335529233i</v>
      </c>
      <c r="F109" s="247" t="str">
        <f t="shared" si="172"/>
        <v>0.0400959818953467-0.289739402793419i</v>
      </c>
      <c r="G109" s="247" t="str">
        <f t="shared" si="173"/>
        <v>-2.94442255879685-0.465697911239635i</v>
      </c>
      <c r="H109" s="247" t="str">
        <f t="shared" si="38"/>
        <v>0.00792331504516165-0.0458998904597766i</v>
      </c>
      <c r="I109" s="247" t="str">
        <f t="shared" si="174"/>
        <v>-0.0212809837949536+0.022459970389137i</v>
      </c>
      <c r="J109" s="275" t="str">
        <f ca="1">IMPRODUCT(1/N_FFT2,X100)</f>
        <v>-0.128537117570954-0.00031964005190108i</v>
      </c>
      <c r="K109" s="274" t="str">
        <f t="shared" ca="1" si="175"/>
        <v>0.0027425754221784-0.00288013759978392i</v>
      </c>
      <c r="M109" s="278"/>
      <c r="N109" s="265">
        <f t="shared" ca="1" si="176"/>
        <v>2.005400552594752</v>
      </c>
      <c r="O109" s="240">
        <f t="shared" ca="1" si="39"/>
        <v>-1.9945994474052477</v>
      </c>
      <c r="P109" s="240" t="str">
        <f t="shared" ca="1" si="40"/>
        <v>-1.94613492940697+0.437019212542695i</v>
      </c>
      <c r="Q109" s="240" t="str">
        <f t="shared" ca="1" si="41"/>
        <v>-1.80309654452428+0.85280115309134i</v>
      </c>
      <c r="R109" s="240" t="str">
        <f t="shared" ca="1" si="42"/>
        <v>-1.57243534890793+1.22714059059837i</v>
      </c>
      <c r="S109" s="240" t="str">
        <f t="shared" ca="1" si="43"/>
        <v>-1.26536049403041+1.5418462231158i</v>
      </c>
      <c r="T109" s="240" t="str">
        <f t="shared" ca="1" si="44"/>
        <v>-0.89679450967622+1.78162469757351i</v>
      </c>
      <c r="U109" s="241" t="str">
        <f t="shared" ca="1" si="45"/>
        <v>-0.484648132565486+1.93482380158766i</v>
      </c>
      <c r="V109" s="240" t="str">
        <f t="shared" ca="1" si="46"/>
        <v>-0.0489499208504396+1.99399871134313i</v>
      </c>
      <c r="W109" s="240" t="str">
        <f t="shared" ca="1" si="47"/>
        <v>0.389127048487483+1.95627377831548i</v>
      </c>
      <c r="X109" s="240" t="str">
        <f t="shared" ca="1" si="48"/>
        <v>0.808294100980127+1.82348227353875i</v>
      </c>
      <c r="Y109" s="240" t="str">
        <f t="shared" ca="1" si="49"/>
        <v>1.18818150356029+1.60207729844303i</v>
      </c>
      <c r="Z109" s="240" t="str">
        <f t="shared" ca="1" si="50"/>
        <v>1.5103283468122+1.30281819161571i</v>
      </c>
      <c r="AA109" s="240" t="str">
        <f t="shared" ca="1" si="51"/>
        <v>1.75907966652417+0.940247670781769i</v>
      </c>
      <c r="AB109" s="240" t="str">
        <f t="shared" ca="1" si="52"/>
        <v>1.92234720825799+0.531985118675363i</v>
      </c>
      <c r="AC109" s="240" t="str">
        <f t="shared" ca="1" si="53"/>
        <v>1.99219686501771+0.0978703560989338i</v>
      </c>
      <c r="AD109" s="240" t="str">
        <f t="shared" ca="1" si="54"/>
        <v>1.96523424104973-0.341000488848644i</v>
      </c>
      <c r="AE109" s="240" t="str">
        <f t="shared" ca="1" si="55"/>
        <v>1.84276960501603-0.763300162726556i</v>
      </c>
      <c r="AF109" s="240" t="str">
        <f t="shared" ca="1" si="56"/>
        <v>1.63075421651907-1.14850670041345i</v>
      </c>
      <c r="AG109" s="240" t="str">
        <f t="shared" ca="1" si="57"/>
        <v>1.33949112023791-1.4779007051873i</v>
      </c>
      <c r="AH109" s="240" t="str">
        <f t="shared" ca="1" si="58"/>
        <v>0.983134461848581-1.73547503165993i</v>
      </c>
      <c r="AI109" s="240" t="str">
        <f t="shared" ca="1" si="59"/>
        <v>0.579001656841955-1.90871266485126i</v>
      </c>
      <c r="AJ109" s="240" t="str">
        <f t="shared" ca="1" si="60"/>
        <v>0.146731837904503-1.98919499379384i</v>
      </c>
      <c r="AK109" s="240" t="str">
        <f t="shared" ca="1" si="61"/>
        <v>-0.292668523266171-1.973010920162i</v>
      </c>
      <c r="AL109" s="240" t="str">
        <f t="shared" ca="1" si="62"/>
        <v>-0.717846440996571-1.86094692098885i</v>
      </c>
      <c r="AM109" s="240" t="str">
        <f t="shared" ca="1" si="63"/>
        <v>-1.10814007977571-1.65844882923291i</v>
      </c>
      <c r="AN109" s="240" t="str">
        <f t="shared" ca="1" si="64"/>
        <v>-1.44458283143986-1.37535718949607i</v>
      </c>
      <c r="AO109" s="240" t="str">
        <f t="shared" ca="1" si="65"/>
        <v>-1.71082501153021-1.02542904947732i</v>
      </c>
      <c r="AP109" s="240" t="str">
        <f t="shared" ca="1" si="66"/>
        <v>-1.89392838430658-0.62566942606075i</v>
      </c>
      <c r="AQ109" s="240" t="str">
        <f t="shared" ca="1" si="67"/>
        <v>-1.98499490588651-0.195504933937575i</v>
      </c>
      <c r="AR109" s="240" t="str">
        <f t="shared" ca="1" si="68"/>
        <v>-1.98499490588651-0.195504933937575i</v>
      </c>
      <c r="AS109" s="240" t="str">
        <f t="shared" ca="1" si="69"/>
        <v>-1.87800327212174+0.671960315412557i</v>
      </c>
      <c r="AT109" s="240" t="str">
        <f t="shared" ca="1" si="70"/>
        <v>-1.68514445438542+1.06710595698992i</v>
      </c>
      <c r="AU109" s="240" t="str">
        <f t="shared" ca="1" si="71"/>
        <v>-1.4103947950112+1.41039479501118i</v>
      </c>
      <c r="AV109" s="240" t="str">
        <f t="shared" ca="1" si="72"/>
        <v>-1.06710595698992+1.68514445438542i</v>
      </c>
      <c r="AW109" s="240" t="str">
        <f t="shared" ca="1" si="73"/>
        <v>-0.671960315412555+1.87800327212174i</v>
      </c>
      <c r="AX109" s="240" t="str">
        <f t="shared" ca="1" si="74"/>
        <v>-0.244160265108863+1.9795991312716i</v>
      </c>
      <c r="AY109" s="240" t="str">
        <f t="shared" ca="1" si="75"/>
        <v>0.195504933937576+1.98499490588651i</v>
      </c>
      <c r="AZ109" s="240" t="str">
        <f t="shared" ca="1" si="76"/>
        <v>0.62566942606075+1.89392838430658i</v>
      </c>
      <c r="BA109" s="240" t="str">
        <f t="shared" ca="1" si="77"/>
        <v>1.02542904947732+1.71082501153021i</v>
      </c>
      <c r="BB109" s="240" t="str">
        <f t="shared" ca="1" si="78"/>
        <v>1.37535718949606+1.44458283143986i</v>
      </c>
      <c r="BC109" s="240" t="str">
        <f t="shared" ca="1" si="79"/>
        <v>1.65844882923291+1.10814007977571i</v>
      </c>
      <c r="BD109" s="240" t="str">
        <f t="shared" ca="1" si="80"/>
        <v>1.86094692098884+0.717846440996588i</v>
      </c>
      <c r="BE109" s="240" t="str">
        <f t="shared" ca="1" si="81"/>
        <v>1.973010920162+0.292668523266171i</v>
      </c>
      <c r="BF109" s="240" t="str">
        <f t="shared" ca="1" si="82"/>
        <v>1.98919499379384-0.146731837904505i</v>
      </c>
      <c r="BG109" s="240" t="str">
        <f t="shared" ca="1" si="83"/>
        <v>1.90871266485126-0.579001656841955i</v>
      </c>
      <c r="BH109" s="240" t="str">
        <f t="shared" ca="1" si="84"/>
        <v>1.73547503165993-0.983134461848581i</v>
      </c>
      <c r="BI109" s="240" t="str">
        <f t="shared" ca="1" si="85"/>
        <v>1.47790070518728-1.33949112023793i</v>
      </c>
      <c r="BJ109" s="240" t="str">
        <f t="shared" ca="1" si="86"/>
        <v>1.14850670041348-1.63075421651905i</v>
      </c>
      <c r="BK109" s="240" t="str">
        <f t="shared" ca="1" si="87"/>
        <v>0.763300162726464-1.84276960501607i</v>
      </c>
      <c r="BL109" s="240" t="str">
        <f t="shared" ca="1" si="88"/>
        <v>0.341000488848624-1.96523424104973i</v>
      </c>
      <c r="BM109" s="240" t="str">
        <f t="shared" ca="1" si="89"/>
        <v>-0.0978703560988957-1.99219686501771i</v>
      </c>
      <c r="BN109" s="240" t="str">
        <f t="shared" ca="1" si="90"/>
        <v>-0.53198511867527-1.92234720825801i</v>
      </c>
      <c r="BO109" s="240" t="str">
        <f t="shared" ca="1" si="91"/>
        <v>-0.940247670781807-1.75907966652415i</v>
      </c>
      <c r="BP109" s="240" t="str">
        <f t="shared" ca="1" si="92"/>
        <v>-1.3028181916157-1.51032834681222i</v>
      </c>
      <c r="BQ109" s="240" t="str">
        <f t="shared" ca="1" si="93"/>
        <v>-1.60207729844297-1.18818150356037i</v>
      </c>
      <c r="BR109" s="240" t="str">
        <f t="shared" ca="1" si="94"/>
        <v>-1.82348227353877-0.80829410098009i</v>
      </c>
      <c r="BS109" s="240" t="str">
        <f t="shared" ca="1" si="95"/>
        <v>-1.95627377831548-0.389127048487503i</v>
      </c>
      <c r="BT109" s="240" t="str">
        <f t="shared" ca="1" si="96"/>
        <v>-1.99399871134313+0.0489499208503588i</v>
      </c>
      <c r="BU109" s="240" t="str">
        <f t="shared" ca="1" si="97"/>
        <v>-1.93482380158765+0.484648132565526i</v>
      </c>
      <c r="BV109" s="240" t="str">
        <f t="shared" ca="1" si="98"/>
        <v>-1.78162469757352+0.896794509676202i</v>
      </c>
      <c r="BW109" s="240" t="str">
        <f t="shared" ca="1" si="99"/>
        <v>-1.54184622311584+1.26536049403035i</v>
      </c>
      <c r="BX109" s="240" t="str">
        <f t="shared" ca="1" si="100"/>
        <v>-1.22714059059833+1.57243534890796i</v>
      </c>
      <c r="BY109" s="240" t="str">
        <f t="shared" ca="1" si="101"/>
        <v>-0.852801153091348+1.80309654452428i</v>
      </c>
      <c r="BZ109" s="240" t="str">
        <f t="shared" ca="1" si="102"/>
        <v>-0.437019212542771+1.94613492940696i</v>
      </c>
      <c r="CA109" s="240" t="str">
        <f t="shared" ca="1" si="103"/>
        <v>5.91333901004411E-14+1.99459944740525i</v>
      </c>
      <c r="CB109" s="240" t="str">
        <f t="shared" ca="1" si="104"/>
        <v>0.437019212542693+1.94613492940697i</v>
      </c>
      <c r="CC109" s="240" t="str">
        <f t="shared" ca="1" si="105"/>
        <v>0.852801153091278+1.80309654452431i</v>
      </c>
      <c r="CD109" s="240" t="str">
        <f t="shared" ca="1" si="106"/>
        <v>1.22714059059842+1.57243534890789i</v>
      </c>
      <c r="CE109" s="240" t="str">
        <f t="shared" ca="1" si="107"/>
        <v>1.5418462231158+1.2653604940304i</v>
      </c>
      <c r="CF109" s="240" t="str">
        <f t="shared" ca="1" si="108"/>
        <v>1.78162469757348+0.896794509676274i</v>
      </c>
      <c r="CG109" s="240" t="str">
        <f t="shared" ca="1" si="109"/>
        <v>1.93482380158768+0.484648132565408i</v>
      </c>
      <c r="CH109" s="240" t="str">
        <f t="shared" ca="1" si="110"/>
        <v>1.99399871134313+0.048949920850439i</v>
      </c>
      <c r="CI109" s="240" t="str">
        <f t="shared" ca="1" si="111"/>
        <v>1.9562737783155-0.389127048487427i</v>
      </c>
      <c r="CJ109" s="240" t="str">
        <f t="shared" ca="1" si="112"/>
        <v>1.82348227353872-0.808294100980201i</v>
      </c>
      <c r="CK109" s="240" t="str">
        <f t="shared" ca="1" si="113"/>
        <v>1.60207729844302-1.18818150356031i</v>
      </c>
      <c r="CL109" s="240" t="str">
        <f t="shared" ca="1" si="114"/>
        <v>1.30281819161575-1.51032834681217i</v>
      </c>
      <c r="CM109" s="240" t="str">
        <f t="shared" ca="1" si="115"/>
        <v>0.940247670781699-1.75907966652421i</v>
      </c>
      <c r="CN109" s="240" t="str">
        <f t="shared" ca="1" si="116"/>
        <v>0.531985118675339-1.92234720825799i</v>
      </c>
      <c r="CO109" s="240" t="str">
        <f t="shared" ca="1" si="117"/>
        <v>0.0978703560989721-1.99219686501771i</v>
      </c>
      <c r="CP109" s="240" t="str">
        <f t="shared" ca="1" si="118"/>
        <v>-0.341000488848742-1.96523424104971i</v>
      </c>
      <c r="CQ109" s="240" t="str">
        <f t="shared" ca="1" si="119"/>
        <v>-0.763300162726578-1.84276960501602i</v>
      </c>
      <c r="CR109" s="240" t="str">
        <f t="shared" ca="1" si="120"/>
        <v>-1.14850670041342-1.63075421651909i</v>
      </c>
      <c r="CS109" s="240" t="str">
        <f t="shared" ca="1" si="121"/>
        <v>-1.47790070518723-1.33949112023799i</v>
      </c>
      <c r="CT109" s="240" t="str">
        <f t="shared" ca="1" si="122"/>
        <v>-1.73547503165995-0.983134461848545i</v>
      </c>
      <c r="CU109" s="240" t="str">
        <f t="shared" ca="1" si="123"/>
        <v>-1.90871266485125-0.579001656841994i</v>
      </c>
      <c r="CV109" s="240" t="str">
        <f t="shared" ca="1" si="124"/>
        <v>-1.98919499379384-0.146731837904599i</v>
      </c>
      <c r="CW109" s="240" t="str">
        <f t="shared" ca="1" si="125"/>
        <v>-1.973010920162+0.292668523266211i</v>
      </c>
      <c r="CX109" s="240" t="str">
        <f t="shared" ca="1" si="126"/>
        <v>-1.86094692098885+0.717846440996557i</v>
      </c>
      <c r="CY109" s="240" t="str">
        <f t="shared" ca="1" si="127"/>
        <v>-1.65844882923296+1.10814007977563i</v>
      </c>
      <c r="CZ109" s="240" t="str">
        <f t="shared" ca="1" si="128"/>
        <v>-1.37535718949604+1.44458283143989i</v>
      </c>
      <c r="DA109" s="240" t="str">
        <f t="shared" ca="1" si="129"/>
        <v>-1.02542904947734+1.7108250115302i</v>
      </c>
      <c r="DB109" s="240" t="str">
        <f t="shared" ca="1" si="130"/>
        <v>-0.625669426060828+1.89392838430655i</v>
      </c>
      <c r="DC109" s="240" t="str">
        <f t="shared" ca="1" si="131"/>
        <v>-0.195504933937532+1.98499490588651i</v>
      </c>
      <c r="DD109" s="240" t="str">
        <f t="shared" ca="1" si="132"/>
        <v>0.244160265108846+1.97959913127161i</v>
      </c>
      <c r="DE109" s="240" t="str">
        <f t="shared" ca="1" si="133"/>
        <v>0.671960315412479+1.87800327212177i</v>
      </c>
      <c r="DF109" s="240" t="str">
        <f t="shared" ca="1" si="134"/>
        <v>1.06710595698997+1.68514445438539i</v>
      </c>
      <c r="DG109" s="240" t="str">
        <f t="shared" ca="1" si="135"/>
        <v>1.41039479501118+1.4103947950112i</v>
      </c>
      <c r="DH109" s="240" t="str">
        <f t="shared" ca="1" si="136"/>
        <v>1.68514445438538+1.06710595698999i</v>
      </c>
      <c r="DI109" s="240" t="str">
        <f t="shared" ca="1" si="137"/>
        <v>1.87800327212176+0.671960315412499i</v>
      </c>
      <c r="DJ109" s="240" t="str">
        <f t="shared" ca="1" si="138"/>
        <v>1.9795991312716+0.244160265108865i</v>
      </c>
      <c r="DK109" s="240" t="str">
        <f t="shared" ca="1" si="139"/>
        <v>1.98499490588651-0.195504933937518i</v>
      </c>
      <c r="DL109" s="240" t="str">
        <f t="shared" ca="1" si="140"/>
        <v>1.89392838430656-0.625669426060806i</v>
      </c>
      <c r="DM109" s="240" t="str">
        <f t="shared" ca="1" si="141"/>
        <v>1.71082501153021-1.02542904947733i</v>
      </c>
      <c r="DN109" s="240" t="str">
        <f t="shared" ca="1" si="142"/>
        <v>1.4445828314399-1.37535718949602i</v>
      </c>
      <c r="DO109" s="240" t="str">
        <f t="shared" ca="1" si="143"/>
        <v>1.10814007977564-1.65844882923296i</v>
      </c>
      <c r="DP109" s="240" t="str">
        <f t="shared" ca="1" si="144"/>
        <v>0.717846440996571-1.86094692098885i</v>
      </c>
      <c r="DQ109" s="240" t="str">
        <f t="shared" ca="1" si="145"/>
        <v>0.292668523266231-1.973010920162i</v>
      </c>
      <c r="DR109" s="240" t="str">
        <f t="shared" ca="1" si="146"/>
        <v>-0.146731837904586-1.98919499379384i</v>
      </c>
      <c r="DS109" s="240" t="str">
        <f t="shared" ca="1" si="147"/>
        <v>-0.579001656841975-1.90871266485125i</v>
      </c>
      <c r="DT109" s="240" t="str">
        <f t="shared" ca="1" si="148"/>
        <v>-0.983134461848533-1.73547503165995i</v>
      </c>
      <c r="DU109" s="240" t="str">
        <f t="shared" ca="1" si="149"/>
        <v>-1.33949112023797-1.47790070518724i</v>
      </c>
      <c r="DV109" s="240" t="str">
        <f t="shared" ca="1" si="150"/>
        <v>-1.63075421651908-1.14850670041343i</v>
      </c>
      <c r="DW109" s="240" t="str">
        <f t="shared" ca="1" si="151"/>
        <v>-1.84276960501602-0.76330016272659i</v>
      </c>
      <c r="DX109" s="240" t="str">
        <f t="shared" ca="1" si="152"/>
        <v>-1.96523424104974-0.341000488848566i</v>
      </c>
      <c r="DY109" s="240" t="str">
        <f t="shared" ca="1" si="153"/>
        <v>-1.99219686501771+0.0978703560989581i</v>
      </c>
      <c r="DZ109" s="240" t="str">
        <f t="shared" ca="1" si="154"/>
        <v>-1.922347208258+0.531985118675325i</v>
      </c>
      <c r="EA109" s="240" t="str">
        <f t="shared" ca="1" si="155"/>
        <v>-1.75907966652412+0.94024767078186i</v>
      </c>
      <c r="EB109" s="240" t="str">
        <f t="shared" ca="1" si="156"/>
        <v>-1.51032834681218+1.30281819161574i</v>
      </c>
      <c r="EC109" s="240" t="str">
        <f t="shared" ca="1" si="157"/>
        <v>-1.18818150356033+1.60207729844301i</v>
      </c>
      <c r="ED109" s="240" t="str">
        <f t="shared" ca="1" si="158"/>
        <v>-0.808294100980215+1.82348227353871i</v>
      </c>
      <c r="EE109" s="240" t="str">
        <f t="shared" ca="1" si="159"/>
        <v>-0.389127048487443+1.95627377831549i</v>
      </c>
      <c r="EF109" s="240" t="str">
        <f t="shared" ca="1" si="160"/>
        <v>0.0489499208504179+1.99399871134313i</v>
      </c>
      <c r="EG109" s="240" t="str">
        <f t="shared" ca="1" si="161"/>
        <v>0.484648132565392+1.93482380158768i</v>
      </c>
      <c r="EH109" s="240" t="str">
        <f t="shared" ca="1" si="162"/>
        <v>0.896794509676256+1.78162469757349i</v>
      </c>
      <c r="EI109" s="240" t="str">
        <f t="shared" ca="1" si="163"/>
        <v>1.26536049403039+1.54184622311581i</v>
      </c>
      <c r="EJ109" s="240" t="str">
        <f t="shared" ca="1" si="164"/>
        <v>1.57243534890788+1.22714059059844i</v>
      </c>
      <c r="EK109" s="240" t="str">
        <f t="shared" ca="1" si="165"/>
        <v>1.8030965445243+0.852801153091292i</v>
      </c>
      <c r="EL109" s="240" t="str">
        <f t="shared" ca="1" si="166"/>
        <v>1.94613492940697+0.437019212542709i</v>
      </c>
      <c r="EM109" s="240" t="str">
        <f t="shared" ca="1" si="167"/>
        <v>1.99459944740525+8.01479605338052E-14i</v>
      </c>
      <c r="EN109" s="240"/>
      <c r="EO109" s="240"/>
      <c r="EP109" s="240"/>
    </row>
    <row r="110" spans="1:146" ht="15" thickBot="1">
      <c r="A110" s="277">
        <f t="shared" si="168"/>
        <v>1.9531249999999998E-4</v>
      </c>
      <c r="B110" s="276">
        <v>10</v>
      </c>
      <c r="C110" s="248">
        <f t="shared" si="169"/>
        <v>2000</v>
      </c>
      <c r="D110" s="247">
        <f t="shared" si="170"/>
        <v>12566.370614359172</v>
      </c>
      <c r="E110" s="247" t="str">
        <f t="shared" si="171"/>
        <v>12566.3706143592i</v>
      </c>
      <c r="F110" s="247" t="str">
        <f t="shared" si="172"/>
        <v>0.0320563653263945-0.261839835435836i</v>
      </c>
      <c r="G110" s="247" t="str">
        <f t="shared" si="173"/>
        <v>-2.99425919819284-0.530752442601886i</v>
      </c>
      <c r="H110" s="247" t="str">
        <f t="shared" si="38"/>
        <v>0.00664974896177838-0.0414802853250957i</v>
      </c>
      <c r="I110" s="247" t="str">
        <f t="shared" si="174"/>
        <v>-0.0189398156568179+0.0218253736980566i</v>
      </c>
      <c r="J110" s="275" t="str">
        <f ca="1">IMPRODUCT(1/N_FFT2,Y100)</f>
        <v>0.00715228571391266+0.0000094806739972175i</v>
      </c>
      <c r="K110" s="274" t="str">
        <f t="shared" ca="1" si="175"/>
        <v>-0.000135669892199297+0.000155921746283606i</v>
      </c>
      <c r="N110" s="265">
        <f t="shared" ca="1" si="176"/>
        <v>2.0054300012936839</v>
      </c>
      <c r="O110" s="240">
        <f t="shared" ca="1" si="39"/>
        <v>-1.9945699987063159</v>
      </c>
      <c r="P110" s="240" t="str">
        <f t="shared" ca="1" si="40"/>
        <v>-1.93479523542933+0.484640977115314i</v>
      </c>
      <c r="Q110" s="240" t="str">
        <f t="shared" ca="1" si="41"/>
        <v>-1.75905369509037+0.94023378876119i</v>
      </c>
      <c r="R110" s="240" t="str">
        <f t="shared" ca="1" si="42"/>
        <v>-1.47787888514068+1.33947134370043i</v>
      </c>
      <c r="S110" s="240" t="str">
        <f t="shared" ca="1" si="43"/>
        <v>-1.10812371895518+1.65842434353463i</v>
      </c>
      <c r="T110" s="240" t="str">
        <f t="shared" ca="1" si="44"/>
        <v>-0.671950394444697+1.87797554487404i</v>
      </c>
      <c r="U110" s="241" t="str">
        <f t="shared" ca="1" si="45"/>
        <v>-0.195502047460319+1.98496559899111i</v>
      </c>
      <c r="V110" s="240" t="str">
        <f t="shared" ca="1" si="46"/>
        <v>0.292664202244612+1.97298179020077i</v>
      </c>
      <c r="W110" s="240" t="str">
        <f t="shared" ca="1" si="47"/>
        <v>0.763288893197364+1.84274239796583i</v>
      </c>
      <c r="X110" s="240" t="str">
        <f t="shared" ca="1" si="48"/>
        <v>1.18816396099082+1.60205364502626i</v>
      </c>
      <c r="Y110" s="240" t="str">
        <f t="shared" ca="1" si="49"/>
        <v>1.54182345896369+1.26534181197357i</v>
      </c>
      <c r="Z110" s="240" t="str">
        <f t="shared" ca="1" si="50"/>
        <v>1.80306992321575+0.852788562150114i</v>
      </c>
      <c r="AA110" s="240" t="str">
        <f t="shared" ca="1" si="51"/>
        <v>1.95624489546504+0.389121303331325i</v>
      </c>
      <c r="AB110" s="240" t="str">
        <f t="shared" ca="1" si="52"/>
        <v>1.99216745179103-0.0978689111197525i</v>
      </c>
      <c r="AC110" s="240" t="str">
        <f t="shared" ca="1" si="53"/>
        <v>1.90868448420341-0.578993108335904i</v>
      </c>
      <c r="AD110" s="240" t="str">
        <f t="shared" ca="1" si="54"/>
        <v>1.71079975253861-1.02541390982039i</v>
      </c>
      <c r="AE110" s="240" t="str">
        <f t="shared" ca="1" si="55"/>
        <v>1.41037397163648-1.41037397163648i</v>
      </c>
      <c r="AF110" s="240" t="str">
        <f t="shared" ca="1" si="56"/>
        <v>1.0254139098204-1.71079975253861i</v>
      </c>
      <c r="AG110" s="240" t="str">
        <f t="shared" ca="1" si="57"/>
        <v>0.57899310833589-1.90868448420342i</v>
      </c>
      <c r="AH110" s="240" t="str">
        <f t="shared" ca="1" si="58"/>
        <v>0.0978689111197582-1.99216745179102i</v>
      </c>
      <c r="AI110" s="240" t="str">
        <f t="shared" ca="1" si="59"/>
        <v>-0.389121303331321-1.95624489546505i</v>
      </c>
      <c r="AJ110" s="240" t="str">
        <f t="shared" ca="1" si="60"/>
        <v>-0.852788562150108-1.80306992321575i</v>
      </c>
      <c r="AK110" s="240" t="str">
        <f t="shared" ca="1" si="61"/>
        <v>-1.26534181197358-1.54182345896368i</v>
      </c>
      <c r="AL110" s="240" t="str">
        <f t="shared" ca="1" si="62"/>
        <v>-1.60205364502625-1.18816396099083i</v>
      </c>
      <c r="AM110" s="240" t="str">
        <f t="shared" ca="1" si="63"/>
        <v>-1.84274239796583-0.76328889319737i</v>
      </c>
      <c r="AN110" s="240" t="str">
        <f t="shared" ca="1" si="64"/>
        <v>-1.97298179020077-0.292664202244599i</v>
      </c>
      <c r="AO110" s="240" t="str">
        <f t="shared" ca="1" si="65"/>
        <v>-1.98496559899111+0.195502047460333i</v>
      </c>
      <c r="AP110" s="240" t="str">
        <f t="shared" ca="1" si="66"/>
        <v>-1.87797554487404+0.671950394444691i</v>
      </c>
      <c r="AQ110" s="240" t="str">
        <f t="shared" ca="1" si="67"/>
        <v>-1.65842434353463+1.10812371895517i</v>
      </c>
      <c r="AR110" s="240" t="str">
        <f t="shared" ca="1" si="68"/>
        <v>-1.65842434353463+1.10812371895517i</v>
      </c>
      <c r="AS110" s="240" t="str">
        <f t="shared" ca="1" si="69"/>
        <v>-0.940233788761188+1.75905369509037i</v>
      </c>
      <c r="AT110" s="240" t="str">
        <f t="shared" ca="1" si="70"/>
        <v>-0.484640977115314+1.93479523542933i</v>
      </c>
      <c r="AU110" s="240" t="str">
        <f t="shared" ca="1" si="71"/>
        <v>-5.9255131763273E-15+1.99456999870632i</v>
      </c>
      <c r="AV110" s="240" t="str">
        <f t="shared" ca="1" si="72"/>
        <v>0.484640977115322+1.93479523542933i</v>
      </c>
      <c r="AW110" s="240" t="str">
        <f t="shared" ca="1" si="73"/>
        <v>0.940233788761194+1.75905369509037i</v>
      </c>
      <c r="AX110" s="240" t="str">
        <f t="shared" ca="1" si="74"/>
        <v>1.33947134370043+1.47787888514069i</v>
      </c>
      <c r="AY110" s="240" t="str">
        <f t="shared" ca="1" si="75"/>
        <v>1.65842434353462+1.10812371895518i</v>
      </c>
      <c r="AZ110" s="240" t="str">
        <f t="shared" ca="1" si="76"/>
        <v>1.87797554487404+0.671950394444683i</v>
      </c>
      <c r="BA110" s="240" t="str">
        <f t="shared" ca="1" si="77"/>
        <v>1.98496559899111+0.195502047460325i</v>
      </c>
      <c r="BB110" s="240" t="str">
        <f t="shared" ca="1" si="78"/>
        <v>1.97298179020077-0.292664202244606i</v>
      </c>
      <c r="BC110" s="240" t="str">
        <f t="shared" ca="1" si="79"/>
        <v>1.84274239796583-0.76328889319736i</v>
      </c>
      <c r="BD110" s="240" t="str">
        <f t="shared" ca="1" si="80"/>
        <v>1.60205364502626-1.18816396099082i</v>
      </c>
      <c r="BE110" s="240" t="str">
        <f t="shared" ca="1" si="81"/>
        <v>1.26534181197359-1.54182345896367i</v>
      </c>
      <c r="BF110" s="240" t="str">
        <f t="shared" ca="1" si="82"/>
        <v>0.852788562150136-1.80306992321574i</v>
      </c>
      <c r="BG110" s="240" t="str">
        <f t="shared" ca="1" si="83"/>
        <v>0.389121303331351-1.95624489546504i</v>
      </c>
      <c r="BH110" s="240" t="str">
        <f t="shared" ca="1" si="84"/>
        <v>-0.0978689111197271-1.99216745179103i</v>
      </c>
      <c r="BI110" s="240" t="str">
        <f t="shared" ca="1" si="85"/>
        <v>-0.57899310833586-1.90868448420342i</v>
      </c>
      <c r="BJ110" s="240" t="str">
        <f t="shared" ca="1" si="86"/>
        <v>-1.02541390982035-1.71079975253863i</v>
      </c>
      <c r="BK110" s="240" t="str">
        <f t="shared" ca="1" si="87"/>
        <v>-1.41037397163644-1.41037397163651i</v>
      </c>
      <c r="BL110" s="240" t="str">
        <f t="shared" ca="1" si="88"/>
        <v>-1.71079975253858-1.02541390982043i</v>
      </c>
      <c r="BM110" s="240" t="str">
        <f t="shared" ca="1" si="89"/>
        <v>-1.9086844842034-0.578993108335953i</v>
      </c>
      <c r="BN110" s="240" t="str">
        <f t="shared" ca="1" si="90"/>
        <v>-1.99216745179102-0.0978689111198245i</v>
      </c>
      <c r="BO110" s="240" t="str">
        <f t="shared" ca="1" si="91"/>
        <v>-1.95624489546506+0.389121303331255i</v>
      </c>
      <c r="BP110" s="240" t="str">
        <f t="shared" ca="1" si="92"/>
        <v>-1.80306992321578+0.852788562150049i</v>
      </c>
      <c r="BQ110" s="240" t="str">
        <f t="shared" ca="1" si="93"/>
        <v>-1.54182345896373+1.26534181197352i</v>
      </c>
      <c r="BR110" s="240" t="str">
        <f t="shared" ca="1" si="94"/>
        <v>-1.1881639609909+1.6020536450262i</v>
      </c>
      <c r="BS110" s="240" t="str">
        <f t="shared" ca="1" si="95"/>
        <v>-0.76328889319745+1.84274239796579i</v>
      </c>
      <c r="BT110" s="240" t="str">
        <f t="shared" ca="1" si="96"/>
        <v>-0.292664202244702+1.97298179020076i</v>
      </c>
      <c r="BU110" s="240" t="str">
        <f t="shared" ca="1" si="97"/>
        <v>0.195502047460425+1.9849655989911i</v>
      </c>
      <c r="BV110" s="240" t="str">
        <f t="shared" ca="1" si="98"/>
        <v>0.671950394444779+1.87797554487401i</v>
      </c>
      <c r="BW110" s="240" t="str">
        <f t="shared" ca="1" si="99"/>
        <v>1.10812371895525+1.65842434353458i</v>
      </c>
      <c r="BX110" s="240" t="str">
        <f t="shared" ca="1" si="100"/>
        <v>1.47787888514074+1.33947134370037i</v>
      </c>
      <c r="BY110" s="240" t="str">
        <f t="shared" ca="1" si="101"/>
        <v>1.75905369509041+0.940233788761125i</v>
      </c>
      <c r="BZ110" s="240" t="str">
        <f t="shared" ca="1" si="102"/>
        <v>1.93479523542935+0.484640977115244i</v>
      </c>
      <c r="CA110" s="240" t="str">
        <f t="shared" ca="1" si="103"/>
        <v>1.99456999870632-6.60964709423646E-14i</v>
      </c>
      <c r="CB110" s="240" t="str">
        <f t="shared" ca="1" si="104"/>
        <v>1.93479523542931-0.484640977115372i</v>
      </c>
      <c r="CC110" s="240" t="str">
        <f t="shared" ca="1" si="105"/>
        <v>1.75905369509034-0.940233788761244i</v>
      </c>
      <c r="CD110" s="240" t="str">
        <f t="shared" ca="1" si="106"/>
        <v>1.47787888514065-1.33947134370047i</v>
      </c>
      <c r="CE110" s="240" t="str">
        <f t="shared" ca="1" si="107"/>
        <v>1.10812371895514-1.65842434353466i</v>
      </c>
      <c r="CF110" s="240" t="str">
        <f t="shared" ca="1" si="108"/>
        <v>0.671950394444651-1.87797554487405i</v>
      </c>
      <c r="CG110" s="240" t="str">
        <f t="shared" ca="1" si="109"/>
        <v>0.19550204746029-1.98496559899111i</v>
      </c>
      <c r="CH110" s="240" t="str">
        <f t="shared" ca="1" si="110"/>
        <v>-0.29266420224464-1.97298179020077i</v>
      </c>
      <c r="CI110" s="240" t="str">
        <f t="shared" ca="1" si="111"/>
        <v>-0.763288893197392-1.84274239796582i</v>
      </c>
      <c r="CJ110" s="240" t="str">
        <f t="shared" ca="1" si="112"/>
        <v>-1.18816396099084-1.60205364502624i</v>
      </c>
      <c r="CK110" s="240" t="str">
        <f t="shared" ca="1" si="113"/>
        <v>-1.54182345896369-1.26534181197357i</v>
      </c>
      <c r="CL110" s="240" t="str">
        <f t="shared" ca="1" si="114"/>
        <v>-1.80306992321576-0.852788562150106i</v>
      </c>
      <c r="CM110" s="240" t="str">
        <f t="shared" ca="1" si="115"/>
        <v>-1.95624489546505-0.389121303331317i</v>
      </c>
      <c r="CN110" s="240" t="str">
        <f t="shared" ca="1" si="116"/>
        <v>-1.99216745179102+0.0978689111197619i</v>
      </c>
      <c r="CO110" s="240" t="str">
        <f t="shared" ca="1" si="117"/>
        <v>-1.90868448420341+0.578993108335894i</v>
      </c>
      <c r="CP110" s="240" t="str">
        <f t="shared" ca="1" si="118"/>
        <v>-1.71079975253862+1.02541390982038i</v>
      </c>
      <c r="CQ110" s="240" t="str">
        <f t="shared" ca="1" si="119"/>
        <v>-1.41037397163649+1.41037397163647i</v>
      </c>
      <c r="CR110" s="240" t="str">
        <f t="shared" ca="1" si="120"/>
        <v>-1.0254139098204+1.7107997525386i</v>
      </c>
      <c r="CS110" s="240" t="str">
        <f t="shared" ca="1" si="121"/>
        <v>-0.57899310833592+1.90868448420341i</v>
      </c>
      <c r="CT110" s="240" t="str">
        <f t="shared" ca="1" si="122"/>
        <v>-0.0978689111197896+1.99216745179102i</v>
      </c>
      <c r="CU110" s="240" t="str">
        <f t="shared" ca="1" si="123"/>
        <v>0.389121303331289+1.95624489546505i</v>
      </c>
      <c r="CV110" s="240" t="str">
        <f t="shared" ca="1" si="124"/>
        <v>0.85278856215008+1.80306992321577i</v>
      </c>
      <c r="CW110" s="240" t="str">
        <f t="shared" ca="1" si="125"/>
        <v>1.26534181197354+1.54182345896371i</v>
      </c>
      <c r="CX110" s="240" t="str">
        <f t="shared" ca="1" si="126"/>
        <v>1.60205364502622+1.18816396099087i</v>
      </c>
      <c r="CY110" s="240" t="str">
        <f t="shared" ca="1" si="127"/>
        <v>1.84274239796581+0.763288893197418i</v>
      </c>
      <c r="CZ110" s="240" t="str">
        <f t="shared" ca="1" si="128"/>
        <v>1.97298179020076+0.292664202244668i</v>
      </c>
      <c r="DA110" s="240" t="str">
        <f t="shared" ca="1" si="129"/>
        <v>1.98496559899112-0.195502047460263i</v>
      </c>
      <c r="DB110" s="240" t="str">
        <f t="shared" ca="1" si="130"/>
        <v>1.87797554487406-0.671950394444623i</v>
      </c>
      <c r="DC110" s="240" t="str">
        <f t="shared" ca="1" si="131"/>
        <v>1.65842434353467-1.10812371895511i</v>
      </c>
      <c r="DD110" s="240" t="str">
        <f t="shared" ca="1" si="132"/>
        <v>1.33947134370049-1.47787888514063i</v>
      </c>
      <c r="DE110" s="240" t="str">
        <f t="shared" ca="1" si="133"/>
        <v>0.940233788761268-1.75905369509033i</v>
      </c>
      <c r="DF110" s="240" t="str">
        <f t="shared" ca="1" si="134"/>
        <v>0.484640977115403-1.93479523542931i</v>
      </c>
      <c r="DG110" s="240" t="str">
        <f t="shared" ca="1" si="135"/>
        <v>9.74955708534334E-14-1.99456999870632i</v>
      </c>
      <c r="DH110" s="240" t="str">
        <f t="shared" ca="1" si="136"/>
        <v>-0.484640977115405-1.9347952354293i</v>
      </c>
      <c r="DI110" s="240" t="str">
        <f t="shared" ca="1" si="137"/>
        <v>-0.940233788761272-1.75905369509033i</v>
      </c>
      <c r="DJ110" s="240" t="str">
        <f t="shared" ca="1" si="138"/>
        <v>-1.3394713437005-1.47787888514063i</v>
      </c>
      <c r="DK110" s="240" t="str">
        <f t="shared" ca="1" si="139"/>
        <v>-1.65842434353467-1.10812371895511i</v>
      </c>
      <c r="DL110" s="240" t="str">
        <f t="shared" ca="1" si="140"/>
        <v>-1.87797554487406-0.671950394444621i</v>
      </c>
      <c r="DM110" s="240" t="str">
        <f t="shared" ca="1" si="141"/>
        <v>-1.98496559899112-0.195502047460259i</v>
      </c>
      <c r="DN110" s="240" t="str">
        <f t="shared" ca="1" si="142"/>
        <v>-1.97298179020076+0.292664202244672i</v>
      </c>
      <c r="DO110" s="240" t="str">
        <f t="shared" ca="1" si="143"/>
        <v>-1.84274239796581+0.76328889319742i</v>
      </c>
      <c r="DP110" s="240" t="str">
        <f t="shared" ca="1" si="144"/>
        <v>-1.60205364502622+1.18816396099087i</v>
      </c>
      <c r="DQ110" s="240" t="str">
        <f t="shared" ca="1" si="145"/>
        <v>-1.26534181197354+1.54182345896371i</v>
      </c>
      <c r="DR110" s="240" t="str">
        <f t="shared" ca="1" si="146"/>
        <v>-0.852788562150076+1.80306992321577i</v>
      </c>
      <c r="DS110" s="240" t="str">
        <f t="shared" ca="1" si="147"/>
        <v>-0.389121303331285+1.95624489546505i</v>
      </c>
      <c r="DT110" s="240" t="str">
        <f t="shared" ca="1" si="148"/>
        <v>0.0978689111197932+1.99216745179102i</v>
      </c>
      <c r="DU110" s="240" t="str">
        <f t="shared" ca="1" si="149"/>
        <v>0.578993108335924+1.90868448420341i</v>
      </c>
      <c r="DV110" s="240" t="str">
        <f t="shared" ca="1" si="150"/>
        <v>1.02541390982041+1.7107997525386i</v>
      </c>
      <c r="DW110" s="240" t="str">
        <f t="shared" ca="1" si="151"/>
        <v>1.41037397163649+1.41037397163647i</v>
      </c>
      <c r="DX110" s="240" t="str">
        <f t="shared" ca="1" si="152"/>
        <v>1.71079975253862+1.02541390982038i</v>
      </c>
      <c r="DY110" s="240" t="str">
        <f t="shared" ca="1" si="153"/>
        <v>1.90868448420342+0.57899310833589i</v>
      </c>
      <c r="DZ110" s="240" t="str">
        <f t="shared" ca="1" si="154"/>
        <v>1.99216745179102+0.0978689111197585i</v>
      </c>
      <c r="EA110" s="240" t="str">
        <f t="shared" ca="1" si="155"/>
        <v>1.95624489546505-0.389121303331321i</v>
      </c>
      <c r="EB110" s="240" t="str">
        <f t="shared" ca="1" si="156"/>
        <v>1.80306992321575-0.852788562150108i</v>
      </c>
      <c r="EC110" s="240" t="str">
        <f t="shared" ca="1" si="157"/>
        <v>1.54182345896369-1.26534181197357i</v>
      </c>
      <c r="ED110" s="240" t="str">
        <f t="shared" ca="1" si="158"/>
        <v>1.18816396099084-1.60205364502624i</v>
      </c>
      <c r="EE110" s="240" t="str">
        <f t="shared" ca="1" si="159"/>
        <v>0.763288893197388-1.84274239796582i</v>
      </c>
      <c r="EF110" s="240" t="str">
        <f t="shared" ca="1" si="160"/>
        <v>0.292664202244636-1.97298179020077i</v>
      </c>
      <c r="EG110" s="240" t="str">
        <f t="shared" ca="1" si="161"/>
        <v>-0.195502047460294-1.98496559899111i</v>
      </c>
      <c r="EH110" s="240" t="str">
        <f t="shared" ca="1" si="162"/>
        <v>-0.671950394444653-1.87797554487405i</v>
      </c>
      <c r="EI110" s="240" t="str">
        <f t="shared" ca="1" si="163"/>
        <v>-1.10812371895514-1.65842434353465i</v>
      </c>
      <c r="EJ110" s="240" t="str">
        <f t="shared" ca="1" si="164"/>
        <v>-1.47787888514065-1.33947134370047i</v>
      </c>
      <c r="EK110" s="240" t="str">
        <f t="shared" ca="1" si="165"/>
        <v>-1.75905369509034-0.94023378876124i</v>
      </c>
      <c r="EL110" s="240" t="str">
        <f t="shared" ca="1" si="166"/>
        <v>-1.93479523542931-0.484640977115374i</v>
      </c>
      <c r="EM110" s="240" t="str">
        <f t="shared" ca="1" si="167"/>
        <v>-1.99456999870632-6.62188694116833E-14i</v>
      </c>
      <c r="EN110" s="240"/>
      <c r="EO110" s="240"/>
      <c r="EP110" s="240"/>
    </row>
    <row r="111" spans="1:146" ht="15" thickBot="1">
      <c r="A111" s="277">
        <f t="shared" si="168"/>
        <v>2.1484374999999997E-4</v>
      </c>
      <c r="B111" s="276">
        <v>11</v>
      </c>
      <c r="C111" s="248">
        <f t="shared" si="169"/>
        <v>2200</v>
      </c>
      <c r="D111" s="247">
        <f t="shared" si="170"/>
        <v>13823.00767579509</v>
      </c>
      <c r="E111" s="247" t="str">
        <f t="shared" si="171"/>
        <v>13823.0076757951i</v>
      </c>
      <c r="F111" s="247" t="str">
        <f t="shared" si="172"/>
        <v>0.0260650770327377-0.238763678579137i</v>
      </c>
      <c r="G111" s="247" t="str">
        <f t="shared" si="173"/>
        <v>-3.04782637897075-0.589369016615823i</v>
      </c>
      <c r="H111" s="247" t="str">
        <f t="shared" si="38"/>
        <v>0.00570067133190182-0.0378247801330876i</v>
      </c>
      <c r="I111" s="247" t="str">
        <f t="shared" si="174"/>
        <v>-0.0169820499390436+0.0210854389137003i</v>
      </c>
      <c r="J111" s="275" t="str">
        <f ca="1">IMPRODUCT(1/N_FFT2,Z100)</f>
        <v>0.118356567240534+0.000319645610651844i</v>
      </c>
      <c r="K111" s="274" t="str">
        <f t="shared" ca="1" si="175"/>
        <v>-0.00201667700348995+0.00249017193086266i</v>
      </c>
      <c r="N111" s="265">
        <f t="shared" ca="1" si="176"/>
        <v>2.0054629140373565</v>
      </c>
      <c r="O111" s="240">
        <f t="shared" ca="1" si="39"/>
        <v>-1.9945370859626432</v>
      </c>
      <c r="P111" s="240" t="str">
        <f t="shared" ca="1" si="40"/>
        <v>-1.92228710579218+0.531968486083046i</v>
      </c>
      <c r="Q111" s="240" t="str">
        <f t="shared" ca="1" si="41"/>
        <v>-1.71077152233673+1.02539698928855i</v>
      </c>
      <c r="R111" s="240" t="str">
        <f t="shared" ca="1" si="42"/>
        <v>-1.37531418875296+1.44453766634696i</v>
      </c>
      <c r="S111" s="240" t="str">
        <f t="shared" ca="1" si="43"/>
        <v>-0.940218273801227+1.75902466864186i</v>
      </c>
      <c r="T111" s="240" t="str">
        <f t="shared" ca="1" si="44"/>
        <v>-0.437005549073293+1.94607408321459i</v>
      </c>
      <c r="U111" s="241" t="str">
        <f t="shared" ca="1" si="45"/>
        <v>0.0978672961679781+1.99213457869219i</v>
      </c>
      <c r="V111" s="240" t="str">
        <f t="shared" ca="1" si="46"/>
        <v>0.625649864414894+1.89386917035945i</v>
      </c>
      <c r="W111" s="240" t="str">
        <f t="shared" ca="1" si="47"/>
        <v>1.1081054336145+1.65839697758841i</v>
      </c>
      <c r="X111" s="240" t="str">
        <f t="shared" ca="1" si="48"/>
        <v>1.51028112617618+1.30277745881496i</v>
      </c>
      <c r="Y111" s="240" t="str">
        <f t="shared" ca="1" si="49"/>
        <v>1.80304017044786+0.852774490138918i</v>
      </c>
      <c r="Z111" s="240" t="str">
        <f t="shared" ca="1" si="50"/>
        <v>1.96517279771458+0.340989827418644i</v>
      </c>
      <c r="AA111" s="240" t="str">
        <f t="shared" ca="1" si="51"/>
        <v>1.98493284473129-0.195498821447305i</v>
      </c>
      <c r="AB111" s="240" t="str">
        <f t="shared" ca="1" si="52"/>
        <v>1.86088873821197-0.71782399742292i</v>
      </c>
      <c r="AC111" s="240" t="str">
        <f t="shared" ca="1" si="53"/>
        <v>1.60202720926265-1.18814435489231i</v>
      </c>
      <c r="AD111" s="240" t="str">
        <f t="shared" ca="1" si="54"/>
        <v>1.22710222386885-1.57238618648743i</v>
      </c>
      <c r="AE111" s="240" t="str">
        <f t="shared" ca="1" si="55"/>
        <v>0.763276298035639-1.8427119905556i</v>
      </c>
      <c r="AF111" s="240" t="str">
        <f t="shared" ca="1" si="56"/>
        <v>0.244152631402562-1.97953723881607i</v>
      </c>
      <c r="AG111" s="240" t="str">
        <f t="shared" ca="1" si="57"/>
        <v>-0.29265937294211-1.97294923368785i</v>
      </c>
      <c r="AH111" s="240" t="str">
        <f t="shared" ca="1" si="58"/>
        <v>-0.808268829547177-1.82342526209954i</v>
      </c>
      <c r="AI111" s="240" t="str">
        <f t="shared" ca="1" si="59"/>
        <v>-1.26532093235003-1.54179801706877i</v>
      </c>
      <c r="AJ111" s="240" t="str">
        <f t="shared" ca="1" si="60"/>
        <v>-1.63070323075067-1.14847079218397i</v>
      </c>
      <c r="AK111" s="240" t="str">
        <f t="shared" ca="1" si="61"/>
        <v>-1.87794455607556-0.671939306475305i</v>
      </c>
      <c r="AL111" s="240" t="str">
        <f t="shared" ca="1" si="62"/>
        <v>-1.98913280132227-0.146727250312205i</v>
      </c>
      <c r="AM111" s="240" t="str">
        <f t="shared" ca="1" si="63"/>
        <v>-1.95621261513051+0.389114882373566i</v>
      </c>
      <c r="AN111" s="240" t="str">
        <f t="shared" ca="1" si="64"/>
        <v>-1.78156899481752+0.896766471265085i</v>
      </c>
      <c r="AO111" s="240" t="str">
        <f t="shared" ca="1" si="65"/>
        <v>-1.47785449840621+1.3394492408527i</v>
      </c>
      <c r="AP111" s="240" t="str">
        <f t="shared" ca="1" si="66"/>
        <v>-1.06707259376656+1.6850917680983i</v>
      </c>
      <c r="AQ111" s="240" t="str">
        <f t="shared" ca="1" si="67"/>
        <v>-0.578983554270723+1.90865298867143i</v>
      </c>
      <c r="AR111" s="240" t="str">
        <f t="shared" ca="1" si="68"/>
        <v>-0.578983554270723+1.90865298867143i</v>
      </c>
      <c r="AS111" s="240" t="str">
        <f t="shared" ca="1" si="69"/>
        <v>0.484632979970923+1.93476330903934i</v>
      </c>
      <c r="AT111" s="240" t="str">
        <f t="shared" ca="1" si="70"/>
        <v>0.98310372400625+1.73542077177997i</v>
      </c>
      <c r="AU111" s="240" t="str">
        <f t="shared" ca="1" si="71"/>
        <v>1.41035069881224+1.41035069881224i</v>
      </c>
      <c r="AV111" s="240" t="str">
        <f t="shared" ca="1" si="72"/>
        <v>1.73542077177997+0.983103724006256i</v>
      </c>
      <c r="AW111" s="240" t="str">
        <f t="shared" ca="1" si="73"/>
        <v>1.93476330903934+0.484632979970931i</v>
      </c>
      <c r="AX111" s="240" t="str">
        <f t="shared" ca="1" si="74"/>
        <v>1.99393636868262-0.0489483904240336i</v>
      </c>
      <c r="AY111" s="240" t="str">
        <f t="shared" ca="1" si="75"/>
        <v>1.90865298867144-0.578983554270715i</v>
      </c>
      <c r="AZ111" s="240" t="str">
        <f t="shared" ca="1" si="76"/>
        <v>1.6850917680983-1.06707259376657i</v>
      </c>
      <c r="BA111" s="240" t="str">
        <f t="shared" ca="1" si="77"/>
        <v>1.33944924085264-1.47785449840626i</v>
      </c>
      <c r="BB111" s="240" t="str">
        <f t="shared" ca="1" si="78"/>
        <v>0.896766471265161-1.78156899481748i</v>
      </c>
      <c r="BC111" s="240" t="str">
        <f t="shared" ca="1" si="79"/>
        <v>0.38911488237359-1.95621261513051i</v>
      </c>
      <c r="BD111" s="240" t="str">
        <f t="shared" ca="1" si="80"/>
        <v>-0.146727250312219-1.98913280132227i</v>
      </c>
      <c r="BE111" s="240" t="str">
        <f t="shared" ca="1" si="81"/>
        <v>-0.671939306475374-1.87794455607554i</v>
      </c>
      <c r="BF111" s="240" t="str">
        <f t="shared" ca="1" si="82"/>
        <v>-1.14847079218391-1.63070323075071i</v>
      </c>
      <c r="BG111" s="240" t="str">
        <f t="shared" ca="1" si="83"/>
        <v>-1.54179801706877-1.26532093235004i</v>
      </c>
      <c r="BH111" s="240" t="str">
        <f t="shared" ca="1" si="84"/>
        <v>-1.82342526209956-0.808268829547145i</v>
      </c>
      <c r="BI111" s="240" t="str">
        <f t="shared" ca="1" si="85"/>
        <v>-1.97294923368784-0.292659372942216i</v>
      </c>
      <c r="BJ111" s="240" t="str">
        <f t="shared" ca="1" si="86"/>
        <v>-1.97953723881608+0.244152631402514i</v>
      </c>
      <c r="BK111" s="240" t="str">
        <f t="shared" ca="1" si="87"/>
        <v>-1.84271199055559+0.763276298035655i</v>
      </c>
      <c r="BL111" s="240" t="str">
        <f t="shared" ca="1" si="88"/>
        <v>-1.57238618648739+1.22710222386889i</v>
      </c>
      <c r="BM111" s="240" t="str">
        <f t="shared" ca="1" si="89"/>
        <v>-1.18814435489238+1.6020272092626i</v>
      </c>
      <c r="BN111" s="240" t="str">
        <f t="shared" ca="1" si="90"/>
        <v>-0.717823997422944+1.86088873821196i</v>
      </c>
      <c r="BO111" s="240" t="str">
        <f t="shared" ca="1" si="91"/>
        <v>-0.195498821447289+1.9849328447313i</v>
      </c>
      <c r="BP111" s="240" t="str">
        <f t="shared" ca="1" si="92"/>
        <v>0.340989827418716+1.96517279771457i</v>
      </c>
      <c r="BQ111" s="240" t="str">
        <f t="shared" ca="1" si="93"/>
        <v>0.852774490138859+1.80304017044789i</v>
      </c>
      <c r="BR111" s="240" t="str">
        <f t="shared" ca="1" si="94"/>
        <v>1.30277745881495+1.51028112617619i</v>
      </c>
      <c r="BS111" s="240" t="str">
        <f t="shared" ca="1" si="95"/>
        <v>1.65839697758843+1.10810543361447i</v>
      </c>
      <c r="BT111" s="240" t="str">
        <f t="shared" ca="1" si="96"/>
        <v>1.89386917035948+0.625649864414805i</v>
      </c>
      <c r="BU111" s="240" t="str">
        <f t="shared" ca="1" si="97"/>
        <v>1.99213457869219+0.0978672961680228i</v>
      </c>
      <c r="BV111" s="240" t="str">
        <f t="shared" ca="1" si="98"/>
        <v>1.94607408321459-0.437005549073287i</v>
      </c>
      <c r="BW111" s="240" t="str">
        <f t="shared" ca="1" si="99"/>
        <v>1.75902466864183-0.940218273801277i</v>
      </c>
      <c r="BX111" s="240" t="str">
        <f t="shared" ca="1" si="100"/>
        <v>1.44453766634703-1.3753141887529i</v>
      </c>
      <c r="BY111" s="240" t="str">
        <f t="shared" ca="1" si="101"/>
        <v>1.02539698928858-1.71077152233672i</v>
      </c>
      <c r="BZ111" s="240" t="str">
        <f t="shared" ca="1" si="102"/>
        <v>0.531968486083022-1.92228710579218i</v>
      </c>
      <c r="CA111" s="240" t="str">
        <f t="shared" ca="1" si="103"/>
        <v>-7.30592192598121E-14-1.99453708596264i</v>
      </c>
      <c r="CB111" s="240" t="str">
        <f t="shared" ca="1" si="104"/>
        <v>-0.531968486082978-1.9222871057922i</v>
      </c>
      <c r="CC111" s="240" t="str">
        <f t="shared" ca="1" si="105"/>
        <v>-1.02539698928853-1.71077152233674i</v>
      </c>
      <c r="CD111" s="240" t="str">
        <f t="shared" ca="1" si="106"/>
        <v>-1.44453766634699-1.37531418875294i</v>
      </c>
      <c r="CE111" s="240" t="str">
        <f t="shared" ca="1" si="107"/>
        <v>-1.7590246686419-0.940218273801141i</v>
      </c>
      <c r="CF111" s="240" t="str">
        <f t="shared" ca="1" si="108"/>
        <v>-1.94607408321458-0.437005549073339i</v>
      </c>
      <c r="CG111" s="240" t="str">
        <f t="shared" ca="1" si="109"/>
        <v>-1.99213457869219+0.0978672961679741i</v>
      </c>
      <c r="CH111" s="240" t="str">
        <f t="shared" ca="1" si="110"/>
        <v>-1.89386917035943+0.625649864414944i</v>
      </c>
      <c r="CI111" s="240" t="str">
        <f t="shared" ca="1" si="111"/>
        <v>-1.65839697758846+1.10810543361443i</v>
      </c>
      <c r="CJ111" s="240" t="str">
        <f t="shared" ca="1" si="112"/>
        <v>-1.30277745881499+1.51028112617616i</v>
      </c>
      <c r="CK111" s="240" t="str">
        <f t="shared" ca="1" si="113"/>
        <v>-0.852774490138906+1.80304017044787i</v>
      </c>
      <c r="CL111" s="240" t="str">
        <f t="shared" ca="1" si="114"/>
        <v>-0.340989827418571+1.96517279771459i</v>
      </c>
      <c r="CM111" s="240" t="str">
        <f t="shared" ca="1" si="115"/>
        <v>0.195498821447237+1.9849328447313i</v>
      </c>
      <c r="CN111" s="240" t="str">
        <f t="shared" ca="1" si="116"/>
        <v>0.717823997422896+1.86088873821198i</v>
      </c>
      <c r="CO111" s="240" t="str">
        <f t="shared" ca="1" si="117"/>
        <v>1.18814435489234+1.60202720926263i</v>
      </c>
      <c r="CP111" s="240" t="str">
        <f t="shared" ca="1" si="118"/>
        <v>1.57238618648748+1.22710222386878i</v>
      </c>
      <c r="CQ111" s="240" t="str">
        <f t="shared" ca="1" si="119"/>
        <v>1.84271199055557+0.763276298035701i</v>
      </c>
      <c r="CR111" s="240" t="str">
        <f t="shared" ca="1" si="120"/>
        <v>1.97953723881607+0.24415263140257i</v>
      </c>
      <c r="CS111" s="240" t="str">
        <f t="shared" ca="1" si="121"/>
        <v>1.97294923368784-0.292659372942164i</v>
      </c>
      <c r="CT111" s="240" t="str">
        <f t="shared" ca="1" si="122"/>
        <v>1.82342526209958-0.808268829547101i</v>
      </c>
      <c r="CU111" s="240" t="str">
        <f t="shared" ca="1" si="123"/>
        <v>1.5417980170688-1.26532093235i</v>
      </c>
      <c r="CV111" s="240" t="str">
        <f t="shared" ca="1" si="124"/>
        <v>1.14847079218396-1.63070323075068i</v>
      </c>
      <c r="CW111" s="240" t="str">
        <f t="shared" ca="1" si="125"/>
        <v>0.671939306475233-1.87794455607559i</v>
      </c>
      <c r="CX111" s="240" t="str">
        <f t="shared" ca="1" si="126"/>
        <v>0.146727250312272-1.98913280132226i</v>
      </c>
      <c r="CY111" s="240" t="str">
        <f t="shared" ca="1" si="127"/>
        <v>-0.389114882373542-1.95621261513052i</v>
      </c>
      <c r="CZ111" s="240" t="str">
        <f t="shared" ca="1" si="128"/>
        <v>-0.896766471265113-1.78156899481751i</v>
      </c>
      <c r="DA111" s="240" t="str">
        <f t="shared" ca="1" si="129"/>
        <v>-1.33944924085275-1.47785449840616i</v>
      </c>
      <c r="DB111" s="240" t="str">
        <f t="shared" ca="1" si="130"/>
        <v>-1.68509176809827-1.06707259376661i</v>
      </c>
      <c r="DC111" s="240" t="str">
        <f t="shared" ca="1" si="131"/>
        <v>-1.90865298867143-0.578983554270729i</v>
      </c>
      <c r="DD111" s="240" t="str">
        <f t="shared" ca="1" si="132"/>
        <v>-1.99393636868263-0.0489483904239831i</v>
      </c>
      <c r="DE111" s="240" t="str">
        <f t="shared" ca="1" si="133"/>
        <v>-1.93476330903936+0.484632979970839i</v>
      </c>
      <c r="DF111" s="240" t="str">
        <f t="shared" ca="1" si="134"/>
        <v>-1.73542077177999+0.98310372400621i</v>
      </c>
      <c r="DG111" s="240" t="str">
        <f t="shared" ca="1" si="135"/>
        <v>-1.41035069881223+1.41035069881225i</v>
      </c>
      <c r="DH111" s="240" t="str">
        <f t="shared" ca="1" si="136"/>
        <v>-0.983103724006192+1.73542077178i</v>
      </c>
      <c r="DI111" s="240" t="str">
        <f t="shared" ca="1" si="137"/>
        <v>-0.484632979971011+1.93476330903932i</v>
      </c>
      <c r="DJ111" s="240" t="str">
        <f t="shared" ca="1" si="138"/>
        <v>0.0489483904240039+1.99393636868263i</v>
      </c>
      <c r="DK111" s="240" t="str">
        <f t="shared" ca="1" si="139"/>
        <v>0.578983554270749+1.90865298867143i</v>
      </c>
      <c r="DL111" s="240" t="str">
        <f t="shared" ca="1" si="140"/>
        <v>1.06707259376663+1.68509176809825i</v>
      </c>
      <c r="DM111" s="240" t="str">
        <f t="shared" ca="1" si="141"/>
        <v>1.47785449840618+1.33944924085274i</v>
      </c>
      <c r="DN111" s="240" t="str">
        <f t="shared" ca="1" si="142"/>
        <v>1.78156899481752+0.896766471265095i</v>
      </c>
      <c r="DO111" s="240" t="str">
        <f t="shared" ca="1" si="143"/>
        <v>1.95621261513052+0.389114882373514i</v>
      </c>
      <c r="DP111" s="240" t="str">
        <f t="shared" ca="1" si="144"/>
        <v>1.98913280132228-0.146727250312094i</v>
      </c>
      <c r="DQ111" s="240" t="str">
        <f t="shared" ca="1" si="145"/>
        <v>1.87794455607558-0.671939306475261i</v>
      </c>
      <c r="DR111" s="240" t="str">
        <f t="shared" ca="1" si="146"/>
        <v>1.63070323075067-1.14847079218397i</v>
      </c>
      <c r="DS111" s="240" t="str">
        <f t="shared" ca="1" si="147"/>
        <v>1.26532093234998-1.54179801706882i</v>
      </c>
      <c r="DT111" s="240" t="str">
        <f t="shared" ca="1" si="148"/>
        <v>0.808268829547257-1.82342526209951i</v>
      </c>
      <c r="DU111" s="240" t="str">
        <f t="shared" ca="1" si="149"/>
        <v>0.292659372942142-1.97294923368785i</v>
      </c>
      <c r="DV111" s="240" t="str">
        <f t="shared" ca="1" si="150"/>
        <v>-0.244152631402592-1.97953723881607i</v>
      </c>
      <c r="DW111" s="240" t="str">
        <f t="shared" ca="1" si="151"/>
        <v>-0.763276298035719-1.84271199055556i</v>
      </c>
      <c r="DX111" s="240" t="str">
        <f t="shared" ca="1" si="152"/>
        <v>-1.22710222386879-1.57238618648747i</v>
      </c>
      <c r="DY111" s="240" t="str">
        <f t="shared" ca="1" si="153"/>
        <v>-1.60202720926265-1.18814435489232i</v>
      </c>
      <c r="DZ111" s="240" t="str">
        <f t="shared" ca="1" si="154"/>
        <v>-1.86088873821198-0.717823997422876i</v>
      </c>
      <c r="EA111" s="240" t="str">
        <f t="shared" ca="1" si="155"/>
        <v>-1.9849328447313-0.195498821447216i</v>
      </c>
      <c r="EB111" s="240" t="str">
        <f t="shared" ca="1" si="156"/>
        <v>-1.96517279771459+0.34098982741859i</v>
      </c>
      <c r="EC111" s="240" t="str">
        <f t="shared" ca="1" si="157"/>
        <v>-1.80304017044786+0.852774490138924i</v>
      </c>
      <c r="ED111" s="240" t="str">
        <f t="shared" ca="1" si="158"/>
        <v>-1.51028112617614+1.30277745881501i</v>
      </c>
      <c r="EE111" s="240" t="str">
        <f t="shared" ca="1" si="159"/>
        <v>-1.10810543361457+1.65839697758836i</v>
      </c>
      <c r="EF111" s="240" t="str">
        <f t="shared" ca="1" si="160"/>
        <v>-0.62564986441493+1.89386917035943i</v>
      </c>
      <c r="EG111" s="240" t="str">
        <f t="shared" ca="1" si="161"/>
        <v>-0.0978672961679534+1.99213457869219i</v>
      </c>
      <c r="EH111" s="240" t="str">
        <f t="shared" ca="1" si="162"/>
        <v>0.437005549073359+1.94607408321457i</v>
      </c>
      <c r="EI111" s="240" t="str">
        <f t="shared" ca="1" si="163"/>
        <v>0.940218273801165+1.75902466864189i</v>
      </c>
      <c r="EJ111" s="240" t="str">
        <f t="shared" ca="1" si="164"/>
        <v>1.37531418875296+1.44453766634697i</v>
      </c>
      <c r="EK111" s="240" t="str">
        <f t="shared" ca="1" si="165"/>
        <v>1.71077152233676+1.02539698928851i</v>
      </c>
      <c r="EL111" s="240" t="str">
        <f t="shared" ca="1" si="166"/>
        <v>1.9222871057922+0.531968486082959i</v>
      </c>
      <c r="EM111" s="240" t="str">
        <f t="shared" ca="1" si="167"/>
        <v>1.99453708596264+5.22900987492582E-14i</v>
      </c>
      <c r="EN111" s="240"/>
      <c r="EO111" s="240"/>
      <c r="EP111" s="240"/>
    </row>
    <row r="112" spans="1:146" ht="15" thickBot="1">
      <c r="A112" s="277">
        <f t="shared" si="168"/>
        <v>2.3437499999999996E-4</v>
      </c>
      <c r="B112" s="276">
        <v>12</v>
      </c>
      <c r="C112" s="248">
        <f t="shared" si="169"/>
        <v>2400</v>
      </c>
      <c r="D112" s="247">
        <f t="shared" si="170"/>
        <v>15079.644737231007</v>
      </c>
      <c r="E112" s="247" t="str">
        <f t="shared" si="171"/>
        <v>15079.644737231i</v>
      </c>
      <c r="F112" s="247" t="str">
        <f t="shared" si="172"/>
        <v>0.0214835312171494-0.219376272446384i</v>
      </c>
      <c r="G112" s="247" t="str">
        <f t="shared" si="173"/>
        <v>-3.10473646643528-0.641924356006045i</v>
      </c>
      <c r="H112" s="247" t="str">
        <f t="shared" si="38"/>
        <v>0.00497492071279599-0.0347536280219713i</v>
      </c>
      <c r="I112" s="247" t="str">
        <f t="shared" si="174"/>
        <v>-0.015340232706111+0.0203034239165846i</v>
      </c>
      <c r="J112" s="275" t="str">
        <f ca="1">IMPRODUCT(1/N_FFT2,AA100)</f>
        <v>0.00843147561041191-9.32005347692703E-06i</v>
      </c>
      <c r="K112" s="274" t="str">
        <f t="shared" ca="1" si="175"/>
        <v>-0.000129151568922951+0.000171330795349706i</v>
      </c>
      <c r="N112" s="265">
        <f t="shared" ca="1" si="176"/>
        <v>2.0054993987923146</v>
      </c>
      <c r="O112" s="240">
        <f t="shared" ca="1" si="39"/>
        <v>-1.9945006012076854</v>
      </c>
      <c r="P112" s="240" t="str">
        <f t="shared" ca="1" si="40"/>
        <v>-1.90861807493778+0.578972963305403i</v>
      </c>
      <c r="Q112" s="240" t="str">
        <f t="shared" ca="1" si="41"/>
        <v>-1.65836664162335+1.10808516377069i</v>
      </c>
      <c r="R112" s="240" t="str">
        <f t="shared" ca="1" si="42"/>
        <v>-1.26529778666651+1.5417698139718i</v>
      </c>
      <c r="S112" s="240" t="str">
        <f t="shared" ca="1" si="43"/>
        <v>-0.763262335924397+1.84267828303724i</v>
      </c>
      <c r="T112" s="240" t="str">
        <f t="shared" ca="1" si="44"/>
        <v>-0.195495245315958+1.9848965356604i</v>
      </c>
      <c r="U112" s="241" t="str">
        <f t="shared" ca="1" si="45"/>
        <v>0.38910776455097+1.95617683141989i</v>
      </c>
      <c r="V112" s="240" t="str">
        <f t="shared" ca="1" si="46"/>
        <v>0.94020107500679+1.75899249196064i</v>
      </c>
      <c r="W112" s="240" t="str">
        <f t="shared" ca="1" si="47"/>
        <v>1.41032490019459+1.41032490019461i</v>
      </c>
      <c r="X112" s="240" t="str">
        <f t="shared" ca="1" si="48"/>
        <v>1.75899249196064+0.94020107500679i</v>
      </c>
      <c r="Y112" s="240" t="str">
        <f t="shared" ca="1" si="49"/>
        <v>1.95617683141989+0.38910776455097i</v>
      </c>
      <c r="Z112" s="240" t="str">
        <f t="shared" ca="1" si="50"/>
        <v>1.9848965356604-0.195495245315958i</v>
      </c>
      <c r="AA112" s="240" t="str">
        <f t="shared" ca="1" si="51"/>
        <v>1.84267828303724-0.763262335924397i</v>
      </c>
      <c r="AB112" s="240" t="str">
        <f t="shared" ca="1" si="52"/>
        <v>1.5417698139718-1.26529778666651i</v>
      </c>
      <c r="AC112" s="240" t="str">
        <f t="shared" ca="1" si="53"/>
        <v>1.1080851637707-1.65836664162334i</v>
      </c>
      <c r="AD112" s="240" t="str">
        <f t="shared" ca="1" si="54"/>
        <v>0.578972963305397-1.90861807493778i</v>
      </c>
      <c r="AE112" s="240" t="str">
        <f t="shared" ca="1" si="55"/>
        <v>3.66533899482586E-16-1.99450060120769i</v>
      </c>
      <c r="AF112" s="240" t="str">
        <f t="shared" ca="1" si="56"/>
        <v>-0.578972963305397-1.90861807493778i</v>
      </c>
      <c r="AG112" s="240" t="str">
        <f t="shared" ca="1" si="57"/>
        <v>-1.1080851637707-1.65836664162334i</v>
      </c>
      <c r="AH112" s="240" t="str">
        <f t="shared" ca="1" si="58"/>
        <v>-1.54176981397181-1.26529778666651i</v>
      </c>
      <c r="AI112" s="240" t="str">
        <f t="shared" ca="1" si="59"/>
        <v>-1.84267828303724-0.763262335924397i</v>
      </c>
      <c r="AJ112" s="240" t="str">
        <f t="shared" ca="1" si="60"/>
        <v>-1.9848965356604-0.195495245315958i</v>
      </c>
      <c r="AK112" s="240" t="str">
        <f t="shared" ca="1" si="61"/>
        <v>-1.95617683141989+0.389107764550972i</v>
      </c>
      <c r="AL112" s="240" t="str">
        <f t="shared" ca="1" si="62"/>
        <v>-1.75899249196064+0.94020107500679i</v>
      </c>
      <c r="AM112" s="240" t="str">
        <f t="shared" ca="1" si="63"/>
        <v>-1.41032490019461+1.41032490019459i</v>
      </c>
      <c r="AN112" s="240" t="str">
        <f t="shared" ca="1" si="64"/>
        <v>-0.94020107500679+1.75899249196064i</v>
      </c>
      <c r="AO112" s="240" t="str">
        <f t="shared" ca="1" si="65"/>
        <v>-0.389107764550972+1.95617683141989i</v>
      </c>
      <c r="AP112" s="240" t="str">
        <f t="shared" ca="1" si="66"/>
        <v>0.195495245315958+1.9848965356604i</v>
      </c>
      <c r="AQ112" s="240" t="str">
        <f t="shared" ca="1" si="67"/>
        <v>0.763262335924397+1.84267828303724i</v>
      </c>
      <c r="AR112" s="240" t="str">
        <f t="shared" ca="1" si="68"/>
        <v>0.763262335924397+1.84267828303724i</v>
      </c>
      <c r="AS112" s="240" t="str">
        <f t="shared" ca="1" si="69"/>
        <v>1.65836664162334+1.1080851637707i</v>
      </c>
      <c r="AT112" s="240" t="str">
        <f t="shared" ca="1" si="70"/>
        <v>1.90861807493778+0.578972963305395i</v>
      </c>
      <c r="AU112" s="240" t="str">
        <f t="shared" ca="1" si="71"/>
        <v>1.99450060120769+7.33067798965173E-16i</v>
      </c>
      <c r="AV112" s="240" t="str">
        <f t="shared" ca="1" si="72"/>
        <v>1.90861807493778-0.578972963305397i</v>
      </c>
      <c r="AW112" s="240" t="str">
        <f t="shared" ca="1" si="73"/>
        <v>1.65836664162331-1.10808516377075i</v>
      </c>
      <c r="AX112" s="240" t="str">
        <f t="shared" ca="1" si="74"/>
        <v>1.26529778666652-1.54176981397179i</v>
      </c>
      <c r="AY112" s="240" t="str">
        <f t="shared" ca="1" si="75"/>
        <v>0.763262335924305-1.84267828303727i</v>
      </c>
      <c r="AZ112" s="240" t="str">
        <f t="shared" ca="1" si="76"/>
        <v>0.195495245315956-1.9848965356604i</v>
      </c>
      <c r="BA112" s="240" t="str">
        <f t="shared" ca="1" si="77"/>
        <v>-0.389107764550894-1.95617683141991i</v>
      </c>
      <c r="BB112" s="240" t="str">
        <f t="shared" ca="1" si="78"/>
        <v>-0.940201075006828-1.75899249196062i</v>
      </c>
      <c r="BC112" s="240" t="str">
        <f t="shared" ca="1" si="79"/>
        <v>-1.41032490019457-1.41032490019464i</v>
      </c>
      <c r="BD112" s="240" t="str">
        <f t="shared" ca="1" si="80"/>
        <v>-1.75899249196067-0.940201075006738i</v>
      </c>
      <c r="BE112" s="240" t="str">
        <f t="shared" ca="1" si="81"/>
        <v>-1.95617683141989-0.38910776455099i</v>
      </c>
      <c r="BF112" s="240" t="str">
        <f t="shared" ca="1" si="82"/>
        <v>-1.98489653566039+0.195495245316057i</v>
      </c>
      <c r="BG112" s="240" t="str">
        <f t="shared" ca="1" si="83"/>
        <v>-1.84267828303723+0.763262335924399i</v>
      </c>
      <c r="BH112" s="240" t="str">
        <f t="shared" ca="1" si="84"/>
        <v>-1.54176981397185+1.26529778666645i</v>
      </c>
      <c r="BI112" s="240" t="str">
        <f t="shared" ca="1" si="85"/>
        <v>-1.10808516377066+1.65836664162337i</v>
      </c>
      <c r="BJ112" s="240" t="str">
        <f t="shared" ca="1" si="86"/>
        <v>-0.578972963305453+1.90861807493776i</v>
      </c>
      <c r="BK112" s="240" t="str">
        <f t="shared" ca="1" si="87"/>
        <v>5.91304596319864E-14+1.99450060120769i</v>
      </c>
      <c r="BL112" s="240" t="str">
        <f t="shared" ca="1" si="88"/>
        <v>0.578972963305381+1.90861807493778i</v>
      </c>
      <c r="BM112" s="240" t="str">
        <f t="shared" ca="1" si="89"/>
        <v>1.10808516377076+1.6583666416233i</v>
      </c>
      <c r="BN112" s="240" t="str">
        <f t="shared" ca="1" si="90"/>
        <v>1.54176981397181+1.26529778666651i</v>
      </c>
      <c r="BO112" s="240" t="str">
        <f t="shared" ca="1" si="91"/>
        <v>1.84267828303721+0.763262335924468i</v>
      </c>
      <c r="BP112" s="240" t="str">
        <f t="shared" ca="1" si="92"/>
        <v>1.9848965356604+0.195495245315936i</v>
      </c>
      <c r="BQ112" s="240" t="str">
        <f t="shared" ca="1" si="93"/>
        <v>1.9561768314199-0.389107764550914i</v>
      </c>
      <c r="BR112" s="240" t="str">
        <f t="shared" ca="1" si="94"/>
        <v>1.75899249196061-0.940201075006846i</v>
      </c>
      <c r="BS112" s="240" t="str">
        <f t="shared" ca="1" si="95"/>
        <v>1.41032490019462-1.41032490019458i</v>
      </c>
      <c r="BT112" s="240" t="str">
        <f t="shared" ca="1" si="96"/>
        <v>0.94020107500672-1.75899249196068i</v>
      </c>
      <c r="BU112" s="240" t="str">
        <f t="shared" ca="1" si="97"/>
        <v>0.389107764550972-1.95617683141989i</v>
      </c>
      <c r="BV112" s="240" t="str">
        <f t="shared" ca="1" si="98"/>
        <v>-0.195495245315877-1.98489653566041i</v>
      </c>
      <c r="BW112" s="240" t="str">
        <f t="shared" ca="1" si="99"/>
        <v>-0.763262335924419-1.84267828303723i</v>
      </c>
      <c r="BX112" s="240" t="str">
        <f t="shared" ca="1" si="100"/>
        <v>-1.26529778666646-1.54176981397184i</v>
      </c>
      <c r="BY112" s="240" t="str">
        <f t="shared" ca="1" si="101"/>
        <v>-1.65836664162338-1.10808516377065i</v>
      </c>
      <c r="BZ112" s="240" t="str">
        <f t="shared" ca="1" si="102"/>
        <v>-1.90861807493777-0.578972963305437i</v>
      </c>
      <c r="CA112" s="240" t="str">
        <f t="shared" ca="1" si="103"/>
        <v>-1.99450060120769+8.3564539221506E-14i</v>
      </c>
      <c r="CB112" s="240" t="str">
        <f t="shared" ca="1" si="104"/>
        <v>-1.90861807493778+0.578972963305401i</v>
      </c>
      <c r="CC112" s="240" t="str">
        <f t="shared" ca="1" si="105"/>
        <v>-1.6583666416234+1.10808516377061i</v>
      </c>
      <c r="CD112" s="240" t="str">
        <f t="shared" ca="1" si="106"/>
        <v>-1.26529778666649+1.54176981397182i</v>
      </c>
      <c r="CE112" s="240" t="str">
        <f t="shared" ca="1" si="107"/>
        <v>-0.763262335924452+1.84267828303721i</v>
      </c>
      <c r="CF112" s="240" t="str">
        <f t="shared" ca="1" si="108"/>
        <v>-0.195495245315915+1.98489653566041i</v>
      </c>
      <c r="CG112" s="240" t="str">
        <f t="shared" ca="1" si="109"/>
        <v>0.389107764550934+1.9561768314199i</v>
      </c>
      <c r="CH112" s="240" t="str">
        <f t="shared" ca="1" si="110"/>
        <v>0.940201075006862+1.7589924919606i</v>
      </c>
      <c r="CI112" s="240" t="str">
        <f t="shared" ca="1" si="111"/>
        <v>1.41032490019459+1.41032490019461i</v>
      </c>
      <c r="CJ112" s="240" t="str">
        <f t="shared" ca="1" si="112"/>
        <v>1.75899249196059+0.94020107500688i</v>
      </c>
      <c r="CK112" s="240" t="str">
        <f t="shared" ca="1" si="113"/>
        <v>1.9561768314199+0.389107764550948i</v>
      </c>
      <c r="CL112" s="240" t="str">
        <f t="shared" ca="1" si="114"/>
        <v>1.98489653566041-0.195495245315901i</v>
      </c>
      <c r="CM112" s="240" t="str">
        <f t="shared" ca="1" si="115"/>
        <v>1.84267828303722-0.763262335924434i</v>
      </c>
      <c r="CN112" s="240" t="str">
        <f t="shared" ca="1" si="116"/>
        <v>1.54176981397183-1.26529778666648i</v>
      </c>
      <c r="CO112" s="240" t="str">
        <f t="shared" ca="1" si="117"/>
        <v>1.10808516377063-1.65836664162339i</v>
      </c>
      <c r="CP112" s="240" t="str">
        <f t="shared" ca="1" si="118"/>
        <v>0.578972963305413-1.90861807493777i</v>
      </c>
      <c r="CQ112" s="240" t="str">
        <f t="shared" ca="1" si="119"/>
        <v>9.74921786692788E-14-1.99450060120769i</v>
      </c>
      <c r="CR112" s="240" t="str">
        <f t="shared" ca="1" si="120"/>
        <v>-0.578972963305417-1.90861807493777i</v>
      </c>
      <c r="CS112" s="240" t="str">
        <f t="shared" ca="1" si="121"/>
        <v>-1.10808516377063-1.65836664162339i</v>
      </c>
      <c r="CT112" s="240" t="str">
        <f t="shared" ca="1" si="122"/>
        <v>-1.54176981397183-1.26529778666647i</v>
      </c>
      <c r="CU112" s="240" t="str">
        <f t="shared" ca="1" si="123"/>
        <v>-1.84267828303722-0.76326233592443i</v>
      </c>
      <c r="CV112" s="240" t="str">
        <f t="shared" ca="1" si="124"/>
        <v>-1.98489653566041-0.195495245315897i</v>
      </c>
      <c r="CW112" s="240" t="str">
        <f t="shared" ca="1" si="125"/>
        <v>-1.95617683141989+0.389107764550952i</v>
      </c>
      <c r="CX112" s="240" t="str">
        <f t="shared" ca="1" si="126"/>
        <v>-1.75899249196069+0.9402010750067i</v>
      </c>
      <c r="CY112" s="240" t="str">
        <f t="shared" ca="1" si="127"/>
        <v>-1.41032490019459+1.41032490019461i</v>
      </c>
      <c r="CZ112" s="240" t="str">
        <f t="shared" ca="1" si="128"/>
        <v>-0.940201075006858+1.7589924919606i</v>
      </c>
      <c r="DA112" s="240" t="str">
        <f t="shared" ca="1" si="129"/>
        <v>-0.38910776455093+1.9561768314199i</v>
      </c>
      <c r="DB112" s="240" t="str">
        <f t="shared" ca="1" si="130"/>
        <v>0.195495245315918+1.98489653566041i</v>
      </c>
      <c r="DC112" s="240" t="str">
        <f t="shared" ca="1" si="131"/>
        <v>0.763262335924456+1.84267828303721i</v>
      </c>
      <c r="DD112" s="240" t="str">
        <f t="shared" ca="1" si="132"/>
        <v>1.2652977866665+1.54176981397182i</v>
      </c>
      <c r="DE112" s="240" t="str">
        <f t="shared" ca="1" si="133"/>
        <v>1.6583666416234+1.10808516377061i</v>
      </c>
      <c r="DF112" s="240" t="str">
        <f t="shared" ca="1" si="134"/>
        <v>1.90861807493778+0.578972963305397i</v>
      </c>
      <c r="DG112" s="240" t="str">
        <f t="shared" ca="1" si="135"/>
        <v>1.99450060120769+8.01439886480456E-14i</v>
      </c>
      <c r="DH112" s="240" t="str">
        <f t="shared" ca="1" si="136"/>
        <v>1.90861807493776-0.578972963305441i</v>
      </c>
      <c r="DI112" s="240" t="str">
        <f t="shared" ca="1" si="137"/>
        <v>1.65836664162337-1.10808516377065i</v>
      </c>
      <c r="DJ112" s="240" t="str">
        <f t="shared" ca="1" si="138"/>
        <v>1.26529778666646-1.54176981397184i</v>
      </c>
      <c r="DK112" s="240" t="str">
        <f t="shared" ca="1" si="139"/>
        <v>0.763262335924415-1.84267828303723i</v>
      </c>
      <c r="DL112" s="240" t="str">
        <f t="shared" ca="1" si="140"/>
        <v>0.19549524531588-1.98489653566041i</v>
      </c>
      <c r="DM112" s="240" t="str">
        <f t="shared" ca="1" si="141"/>
        <v>-0.389107764550976-1.95617683141989i</v>
      </c>
      <c r="DN112" s="240" t="str">
        <f t="shared" ca="1" si="142"/>
        <v>-0.940201075006722-1.75899249196067i</v>
      </c>
      <c r="DO112" s="240" t="str">
        <f t="shared" ca="1" si="143"/>
        <v>-1.41032490019462-1.41032490019458i</v>
      </c>
      <c r="DP112" s="240" t="str">
        <f t="shared" ca="1" si="144"/>
        <v>-1.75899249196061-0.940201075006842i</v>
      </c>
      <c r="DQ112" s="240" t="str">
        <f t="shared" ca="1" si="145"/>
        <v>-1.9561768314199-0.389107764550906i</v>
      </c>
      <c r="DR112" s="240" t="str">
        <f t="shared" ca="1" si="146"/>
        <v>-1.9848965356604+0.195495245315942i</v>
      </c>
      <c r="DS112" s="240" t="str">
        <f t="shared" ca="1" si="147"/>
        <v>-1.8426782830372+0.763262335924472i</v>
      </c>
      <c r="DT112" s="240" t="str">
        <f t="shared" ca="1" si="148"/>
        <v>-1.5417698139718+1.26529778666651i</v>
      </c>
      <c r="DU112" s="240" t="str">
        <f t="shared" ca="1" si="149"/>
        <v>-1.10808516377076+1.6583666416233i</v>
      </c>
      <c r="DV112" s="240" t="str">
        <f t="shared" ca="1" si="150"/>
        <v>-0.578972963305381+1.90861807493778i</v>
      </c>
      <c r="DW112" s="240" t="str">
        <f t="shared" ca="1" si="151"/>
        <v>-5.57099090585258E-14+1.99450060120769i</v>
      </c>
      <c r="DX112" s="240" t="str">
        <f t="shared" ca="1" si="152"/>
        <v>0.578972963305451+1.90861807493776i</v>
      </c>
      <c r="DY112" s="240" t="str">
        <f t="shared" ca="1" si="153"/>
        <v>1.10808516377066+1.65836664162337i</v>
      </c>
      <c r="DZ112" s="240" t="str">
        <f t="shared" ca="1" si="154"/>
        <v>1.54176981397186+1.26529778666644i</v>
      </c>
      <c r="EA112" s="240" t="str">
        <f t="shared" ca="1" si="155"/>
        <v>1.84267828303723+0.763262335924399i</v>
      </c>
      <c r="EB112" s="240" t="str">
        <f t="shared" ca="1" si="156"/>
        <v>1.9848965356604+0.195495245316053i</v>
      </c>
      <c r="EC112" s="240" t="str">
        <f t="shared" ca="1" si="157"/>
        <v>1.95617683141988-0.389107764551i</v>
      </c>
      <c r="ED112" s="240" t="str">
        <f t="shared" ca="1" si="158"/>
        <v>1.75899249196067-0.940201075006738i</v>
      </c>
      <c r="EE112" s="240" t="str">
        <f t="shared" ca="1" si="159"/>
        <v>1.41032490019456-1.41032490019464i</v>
      </c>
      <c r="EF112" s="240" t="str">
        <f t="shared" ca="1" si="160"/>
        <v>0.940201075006828-1.75899249196062i</v>
      </c>
      <c r="EG112" s="240" t="str">
        <f t="shared" ca="1" si="161"/>
        <v>0.38910776455089-1.95617683141991i</v>
      </c>
      <c r="EH112" s="240" t="str">
        <f t="shared" ca="1" si="162"/>
        <v>-0.195495245315967-1.9848965356604i</v>
      </c>
      <c r="EI112" s="240" t="str">
        <f t="shared" ca="1" si="163"/>
        <v>-0.763262335924305-1.84267828303727i</v>
      </c>
      <c r="EJ112" s="240" t="str">
        <f t="shared" ca="1" si="164"/>
        <v>-1.26529778666653-1.54176981397179i</v>
      </c>
      <c r="EK112" s="240" t="str">
        <f t="shared" ca="1" si="165"/>
        <v>-1.65836664162331-1.10808516377075i</v>
      </c>
      <c r="EL112" s="240" t="str">
        <f t="shared" ca="1" si="166"/>
        <v>-1.90861807493779-0.578972963305358i</v>
      </c>
      <c r="EM112" s="240" t="str">
        <f t="shared" ca="1" si="167"/>
        <v>-1.99450060120769-3.12758294690061E-14i</v>
      </c>
      <c r="EN112" s="240"/>
      <c r="EO112" s="240"/>
      <c r="EP112" s="240"/>
    </row>
    <row r="113" spans="1:146" ht="15" thickBot="1">
      <c r="A113" s="277">
        <f t="shared" si="168"/>
        <v>2.5390624999999995E-4</v>
      </c>
      <c r="B113" s="276">
        <v>13</v>
      </c>
      <c r="C113" s="248">
        <f t="shared" si="169"/>
        <v>2600</v>
      </c>
      <c r="D113" s="247">
        <f t="shared" si="170"/>
        <v>16336.281798666923</v>
      </c>
      <c r="E113" s="247" t="str">
        <f t="shared" si="171"/>
        <v>16336.2817986669i</v>
      </c>
      <c r="F113" s="247" t="str">
        <f t="shared" si="172"/>
        <v>0.0179031231364734-0.202868415809932i</v>
      </c>
      <c r="G113" s="247" t="str">
        <f t="shared" si="173"/>
        <v>-3.1645924744984-0.688655332078934i</v>
      </c>
      <c r="H113" s="247" t="str">
        <f t="shared" si="38"/>
        <v>0.0044077680630684-0.0321386395795568i</v>
      </c>
      <c r="I113" s="247" t="str">
        <f t="shared" si="174"/>
        <v>-0.0139569053595735+0.0195178633687446i</v>
      </c>
      <c r="J113" s="275" t="str">
        <f ca="1">IMPRODUCT(1/N_FFT2,AB100)</f>
        <v>-0.0849222791046926-0.000319651075237193i</v>
      </c>
      <c r="K113" s="274" t="str">
        <f t="shared" ca="1" si="175"/>
        <v>0.00119149111839563-0.00165304010072261i</v>
      </c>
      <c r="N113" s="265">
        <f t="shared" ca="1" si="176"/>
        <v>2.0055395771289088</v>
      </c>
      <c r="O113" s="240">
        <f t="shared" ca="1" si="39"/>
        <v>-1.9944604228710914</v>
      </c>
      <c r="P113" s="240" t="str">
        <f t="shared" ca="1" si="40"/>
        <v>-1.89379637659361+0.625625816602912i</v>
      </c>
      <c r="Q113" s="240" t="str">
        <f t="shared" ca="1" si="41"/>
        <v>-1.60196563289013+1.18809868674199i</v>
      </c>
      <c r="R113" s="240" t="str">
        <f t="shared" ca="1" si="42"/>
        <v>-1.14842664894787+1.63064055217129i</v>
      </c>
      <c r="S113" s="240" t="str">
        <f t="shared" ca="1" si="43"/>
        <v>-0.578961300149941+1.90857962666686i</v>
      </c>
      <c r="T113" s="240" t="str">
        <f t="shared" ca="1" si="44"/>
        <v>0.0489465090175901+1.99385972868056i</v>
      </c>
      <c r="U113" s="241" t="str">
        <f t="shared" ca="1" si="45"/>
        <v>0.671913479457627+1.87787237439669i</v>
      </c>
      <c r="V113" s="240" t="str">
        <f t="shared" ca="1" si="46"/>
        <v>1.22705505831309+1.57232574941308i</v>
      </c>
      <c r="W113" s="240" t="str">
        <f t="shared" ca="1" si="47"/>
        <v>1.6583332345574+1.10806284188286i</v>
      </c>
      <c r="X113" s="240" t="str">
        <f t="shared" ca="1" si="48"/>
        <v>1.92221321973941+0.531948039058502i</v>
      </c>
      <c r="Y113" s="240" t="str">
        <f t="shared" ca="1" si="49"/>
        <v>1.99205800794469-0.0978635344883555i</v>
      </c>
      <c r="Z113" s="240" t="str">
        <f t="shared" ca="1" si="50"/>
        <v>1.86081721209961-0.717796406756785i</v>
      </c>
      <c r="AA113" s="240" t="str">
        <f t="shared" ca="1" si="51"/>
        <v>1.54173875569762-1.2652722977996i</v>
      </c>
      <c r="AB113" s="240" t="str">
        <f t="shared" ca="1" si="52"/>
        <v>1.06703157919505-1.68502699901208i</v>
      </c>
      <c r="AC113" s="240" t="str">
        <f t="shared" ca="1" si="53"/>
        <v>0.484614352359154-1.93468894344457i</v>
      </c>
      <c r="AD113" s="240" t="str">
        <f t="shared" ca="1" si="54"/>
        <v>-0.146721610625319-1.98905634595268i</v>
      </c>
      <c r="AE113" s="240" t="str">
        <f t="shared" ca="1" si="55"/>
        <v>-0.76324696034063-1.84264116309441i</v>
      </c>
      <c r="AF113" s="240" t="str">
        <f t="shared" ca="1" si="56"/>
        <v>-1.30272738456551-1.51022307620505i</v>
      </c>
      <c r="AG113" s="240" t="str">
        <f t="shared" ca="1" si="57"/>
        <v>-1.71070576620978-1.0253575765828i</v>
      </c>
      <c r="AH113" s="240" t="str">
        <f t="shared" ca="1" si="58"/>
        <v>-1.94599928287287-0.436988752094859i</v>
      </c>
      <c r="AI113" s="240" t="str">
        <f t="shared" ca="1" si="59"/>
        <v>-1.98485655079348+0.195491307150315i</v>
      </c>
      <c r="AJ113" s="240" t="str">
        <f t="shared" ca="1" si="60"/>
        <v>-1.82335517595334+0.808237762495227i</v>
      </c>
      <c r="AK113" s="240" t="str">
        <f t="shared" ca="1" si="61"/>
        <v>-1.47779769480227+1.33939775706705i</v>
      </c>
      <c r="AL113" s="240" t="str">
        <f t="shared" ca="1" si="62"/>
        <v>-0.983065936907007+1.73535406822132i</v>
      </c>
      <c r="AM113" s="240" t="str">
        <f t="shared" ca="1" si="63"/>
        <v>-0.389099926146348+1.95613742509877i</v>
      </c>
      <c r="AN113" s="240" t="str">
        <f t="shared" ca="1" si="64"/>
        <v>0.244143247021756+1.97946115226665i</v>
      </c>
      <c r="AO113" s="240" t="str">
        <f t="shared" ca="1" si="65"/>
        <v>0.852741712443653+1.80297086783392i</v>
      </c>
      <c r="AP113" s="240" t="str">
        <f t="shared" ca="1" si="66"/>
        <v>1.37526132644305+1.44448214332654i</v>
      </c>
      <c r="AQ113" s="240" t="str">
        <f t="shared" ca="1" si="67"/>
        <v>1.75895705783122+0.940182135070038i</v>
      </c>
      <c r="AR113" s="240" t="str">
        <f t="shared" ca="1" si="68"/>
        <v>1.75895705783122+0.940182135070038i</v>
      </c>
      <c r="AS113" s="240" t="str">
        <f t="shared" ca="1" si="69"/>
        <v>1.97287340035851-0.292648124130315i</v>
      </c>
      <c r="AT113" s="240" t="str">
        <f t="shared" ca="1" si="70"/>
        <v>1.78150051748115-0.896732002670551i</v>
      </c>
      <c r="AU113" s="240" t="str">
        <f t="shared" ca="1" si="71"/>
        <v>1.41029648982038-1.4102964898203i</v>
      </c>
      <c r="AV113" s="240" t="str">
        <f t="shared" ca="1" si="72"/>
        <v>0.896732002670633-1.78150051748111i</v>
      </c>
      <c r="AW113" s="240" t="str">
        <f t="shared" ca="1" si="73"/>
        <v>0.292648124130229-1.97287340035852i</v>
      </c>
      <c r="AX113" s="240" t="str">
        <f t="shared" ca="1" si="74"/>
        <v>-0.340976720951774-1.96509726328447i</v>
      </c>
      <c r="AY113" s="240" t="str">
        <f t="shared" ca="1" si="75"/>
        <v>-0.940182135070067-1.75895705783121i</v>
      </c>
      <c r="AZ113" s="240" t="str">
        <f t="shared" ca="1" si="76"/>
        <v>-1.44448214332654-1.37526132644305i</v>
      </c>
      <c r="BA113" s="240" t="str">
        <f t="shared" ca="1" si="77"/>
        <v>-1.80297086783392-0.852741712443663i</v>
      </c>
      <c r="BB113" s="240" t="str">
        <f t="shared" ca="1" si="78"/>
        <v>-1.97946115226664-0.244143247021808i</v>
      </c>
      <c r="BC113" s="240" t="str">
        <f t="shared" ca="1" si="79"/>
        <v>-1.95613742509878+0.389099926146276i</v>
      </c>
      <c r="BD113" s="240" t="str">
        <f t="shared" ca="1" si="80"/>
        <v>-1.73535406822136+0.98306593690693i</v>
      </c>
      <c r="BE113" s="240" t="str">
        <f t="shared" ca="1" si="81"/>
        <v>-1.339397757067+1.47779769480231i</v>
      </c>
      <c r="BF113" s="240" t="str">
        <f t="shared" ca="1" si="82"/>
        <v>-0.808237762495183+1.82335517595336i</v>
      </c>
      <c r="BG113" s="240" t="str">
        <f t="shared" ca="1" si="83"/>
        <v>-0.195491307150286+1.98485655079348i</v>
      </c>
      <c r="BH113" s="240" t="str">
        <f t="shared" ca="1" si="84"/>
        <v>0.436988752094847+1.94599928287287i</v>
      </c>
      <c r="BI113" s="240" t="str">
        <f t="shared" ca="1" si="85"/>
        <v>1.02535757658278+1.71070576620979i</v>
      </c>
      <c r="BJ113" s="240" t="str">
        <f t="shared" ca="1" si="86"/>
        <v>1.51022307620502+1.30272738456555i</v>
      </c>
      <c r="BK113" s="240" t="str">
        <f t="shared" ca="1" si="87"/>
        <v>1.84264116309438+0.763246960340714i</v>
      </c>
      <c r="BL113" s="240" t="str">
        <f t="shared" ca="1" si="88"/>
        <v>1.98905634595269+0.146721610625231i</v>
      </c>
      <c r="BM113" s="240" t="str">
        <f t="shared" ca="1" si="89"/>
        <v>1.93468894344455-0.484614352359216i</v>
      </c>
      <c r="BN113" s="240" t="str">
        <f t="shared" ca="1" si="90"/>
        <v>1.68502699901206-1.06703157919507i</v>
      </c>
      <c r="BO113" s="240" t="str">
        <f t="shared" ca="1" si="91"/>
        <v>1.2652722977996-1.54173875569762i</v>
      </c>
      <c r="BP113" s="240" t="str">
        <f t="shared" ca="1" si="92"/>
        <v>0.717796406756797-1.86081721209961i</v>
      </c>
      <c r="BQ113" s="240" t="str">
        <f t="shared" ca="1" si="93"/>
        <v>0.0978635344884066-1.99205800794469i</v>
      </c>
      <c r="BR113" s="240" t="str">
        <f t="shared" ca="1" si="94"/>
        <v>-0.531948039058434-1.92221321973943i</v>
      </c>
      <c r="BS113" s="240" t="str">
        <f t="shared" ca="1" si="95"/>
        <v>-1.10806284188278-1.65833323455745i</v>
      </c>
      <c r="BT113" s="240" t="str">
        <f t="shared" ca="1" si="96"/>
        <v>-1.57232574941312-1.22705505831303i</v>
      </c>
      <c r="BU113" s="240" t="str">
        <f t="shared" ca="1" si="97"/>
        <v>-1.87787237439671-0.671913479457583i</v>
      </c>
      <c r="BV113" s="240" t="str">
        <f t="shared" ca="1" si="98"/>
        <v>-1.99385972868056-0.048946509017562i</v>
      </c>
      <c r="BW113" s="240" t="str">
        <f t="shared" ca="1" si="99"/>
        <v>-1.90857962666687+0.578961300149931i</v>
      </c>
      <c r="BX113" s="240" t="str">
        <f t="shared" ca="1" si="100"/>
        <v>-1.63064055217131+1.14842664894785i</v>
      </c>
      <c r="BY113" s="240" t="str">
        <f t="shared" ca="1" si="101"/>
        <v>-1.18809868674204+1.6019656328901i</v>
      </c>
      <c r="BZ113" s="240" t="str">
        <f t="shared" ca="1" si="102"/>
        <v>-0.625625816602996+1.89379637659358i</v>
      </c>
      <c r="CA113" s="240" t="str">
        <f t="shared" ca="1" si="103"/>
        <v>8.69835537584576E-14+1.99446042287109i</v>
      </c>
      <c r="CB113" s="240" t="str">
        <f t="shared" ca="1" si="104"/>
        <v>0.625625816602972+1.89379637659359i</v>
      </c>
      <c r="CC113" s="240" t="str">
        <f t="shared" ca="1" si="105"/>
        <v>1.18809868674202+1.60196563289011i</v>
      </c>
      <c r="CD113" s="240" t="str">
        <f t="shared" ca="1" si="106"/>
        <v>1.63064055217129+1.14842664894787i</v>
      </c>
      <c r="CE113" s="240" t="str">
        <f t="shared" ca="1" si="107"/>
        <v>1.90857962666686+0.578961300149953i</v>
      </c>
      <c r="CF113" s="240" t="str">
        <f t="shared" ca="1" si="108"/>
        <v>1.99385972868056-0.0489465090175377i</v>
      </c>
      <c r="CG113" s="240" t="str">
        <f t="shared" ca="1" si="109"/>
        <v>1.87787237439672-0.671913479457559i</v>
      </c>
      <c r="CH113" s="240" t="str">
        <f t="shared" ca="1" si="110"/>
        <v>1.57232574941301-1.22705505831317i</v>
      </c>
      <c r="CI113" s="240" t="str">
        <f t="shared" ca="1" si="111"/>
        <v>1.1080628418828-1.65833323455744i</v>
      </c>
      <c r="CJ113" s="240" t="str">
        <f t="shared" ca="1" si="112"/>
        <v>0.531948039058458-1.92221321973942i</v>
      </c>
      <c r="CK113" s="240" t="str">
        <f t="shared" ca="1" si="113"/>
        <v>-0.0978635344883822-1.99205800794469i</v>
      </c>
      <c r="CL113" s="240" t="str">
        <f t="shared" ca="1" si="114"/>
        <v>-0.717796406756773-1.86081721209962i</v>
      </c>
      <c r="CM113" s="240" t="str">
        <f t="shared" ca="1" si="115"/>
        <v>-1.26527229779958-1.54173875569764i</v>
      </c>
      <c r="CN113" s="240" t="str">
        <f t="shared" ca="1" si="116"/>
        <v>-1.68502699901205-1.06703157919509i</v>
      </c>
      <c r="CO113" s="240" t="str">
        <f t="shared" ca="1" si="117"/>
        <v>-1.93468894344454-0.484614352359244i</v>
      </c>
      <c r="CP113" s="240" t="str">
        <f t="shared" ca="1" si="118"/>
        <v>-1.98905634595268+0.146721610625404i</v>
      </c>
      <c r="CQ113" s="240" t="str">
        <f t="shared" ca="1" si="119"/>
        <v>-1.84264116309438+0.763246960340692i</v>
      </c>
      <c r="CR113" s="240" t="str">
        <f t="shared" ca="1" si="120"/>
        <v>-1.51022307620503+1.30272738456553i</v>
      </c>
      <c r="CS113" s="240" t="str">
        <f t="shared" ca="1" si="121"/>
        <v>-1.02535757658279+1.71070576620978i</v>
      </c>
      <c r="CT113" s="240" t="str">
        <f t="shared" ca="1" si="122"/>
        <v>-0.436988752094873+1.94599928287286i</v>
      </c>
      <c r="CU113" s="240" t="str">
        <f t="shared" ca="1" si="123"/>
        <v>0.195491307150262+1.98485655079349i</v>
      </c>
      <c r="CV113" s="240" t="str">
        <f t="shared" ca="1" si="124"/>
        <v>0.808237762495161+1.82335517595337i</v>
      </c>
      <c r="CW113" s="240" t="str">
        <f t="shared" ca="1" si="125"/>
        <v>1.33939775706713+1.4777976948022i</v>
      </c>
      <c r="CX113" s="240" t="str">
        <f t="shared" ca="1" si="126"/>
        <v>1.73535406822135+0.983065936906948i</v>
      </c>
      <c r="CY113" s="240" t="str">
        <f t="shared" ca="1" si="127"/>
        <v>1.95613742509878+0.389099926146296i</v>
      </c>
      <c r="CZ113" s="240" t="str">
        <f t="shared" ca="1" si="128"/>
        <v>1.97946115226664-0.24414324702178i</v>
      </c>
      <c r="DA113" s="240" t="str">
        <f t="shared" ca="1" si="129"/>
        <v>1.80297086783393-0.852741712443641i</v>
      </c>
      <c r="DB113" s="240" t="str">
        <f t="shared" ca="1" si="130"/>
        <v>1.44448214332656-1.37526132644303i</v>
      </c>
      <c r="DC113" s="240" t="str">
        <f t="shared" ca="1" si="131"/>
        <v>0.940182135070084-1.7589570578312i</v>
      </c>
      <c r="DD113" s="240" t="str">
        <f t="shared" ca="1" si="132"/>
        <v>0.340976720951794-1.96509726328447i</v>
      </c>
      <c r="DE113" s="240" t="str">
        <f t="shared" ca="1" si="133"/>
        <v>-0.292648124130397-1.9728734003585i</v>
      </c>
      <c r="DF113" s="240" t="str">
        <f t="shared" ca="1" si="134"/>
        <v>-0.896732002670611-1.78150051748112i</v>
      </c>
      <c r="DG113" s="240" t="str">
        <f t="shared" ca="1" si="135"/>
        <v>-1.41029648982036-1.41029648982031i</v>
      </c>
      <c r="DH113" s="240" t="str">
        <f t="shared" ca="1" si="136"/>
        <v>-1.78150051748115-0.896732002670555i</v>
      </c>
      <c r="DI113" s="240" t="str">
        <f t="shared" ca="1" si="137"/>
        <v>-1.97287340035851-0.292648124130335i</v>
      </c>
      <c r="DJ113" s="240" t="str">
        <f t="shared" ca="1" si="138"/>
        <v>-1.96509726328449+0.340976720951661i</v>
      </c>
      <c r="DK113" s="240" t="str">
        <f t="shared" ca="1" si="139"/>
        <v>-1.75895705783126+0.940182135069965i</v>
      </c>
      <c r="DL113" s="240" t="str">
        <f t="shared" ca="1" si="140"/>
        <v>-1.37526132644313+1.44448214332647i</v>
      </c>
      <c r="DM113" s="240" t="str">
        <f t="shared" ca="1" si="141"/>
        <v>-0.852741712443591+1.80297086783395i</v>
      </c>
      <c r="DN113" s="240" t="str">
        <f t="shared" ca="1" si="142"/>
        <v>-0.244143247021718+1.97946115226665i</v>
      </c>
      <c r="DO113" s="240" t="str">
        <f t="shared" ca="1" si="143"/>
        <v>0.389099926146358+1.95613742509877i</v>
      </c>
      <c r="DP113" s="240" t="str">
        <f t="shared" ca="1" si="144"/>
        <v>0.983065936907007+1.73535406822132i</v>
      </c>
      <c r="DQ113" s="240" t="str">
        <f t="shared" ca="1" si="145"/>
        <v>1.47779769480224+1.33939775706708i</v>
      </c>
      <c r="DR113" s="240" t="str">
        <f t="shared" ca="1" si="146"/>
        <v>1.82335517595331+0.808237762495291i</v>
      </c>
      <c r="DS113" s="240" t="str">
        <f t="shared" ca="1" si="147"/>
        <v>1.98485655079347+0.195491307150397i</v>
      </c>
      <c r="DT113" s="240" t="str">
        <f t="shared" ca="1" si="148"/>
        <v>1.94599928287285-0.436988752094927i</v>
      </c>
      <c r="DU113" s="240" t="str">
        <f t="shared" ca="1" si="149"/>
        <v>1.71070576620974-1.02535757658285i</v>
      </c>
      <c r="DV113" s="240" t="str">
        <f t="shared" ca="1" si="150"/>
        <v>1.30272738456548-1.51022307620507i</v>
      </c>
      <c r="DW113" s="240" t="str">
        <f t="shared" ca="1" si="151"/>
        <v>0.763246960340628-1.84264116309441i</v>
      </c>
      <c r="DX113" s="240" t="str">
        <f t="shared" ca="1" si="152"/>
        <v>0.146721610625342-1.98905634595268i</v>
      </c>
      <c r="DY113" s="240" t="str">
        <f t="shared" ca="1" si="153"/>
        <v>-0.484614352359106-1.93468894344458i</v>
      </c>
      <c r="DZ113" s="240" t="str">
        <f t="shared" ca="1" si="154"/>
        <v>-1.06703157919499-1.68502699901212i</v>
      </c>
      <c r="EA113" s="240" t="str">
        <f t="shared" ca="1" si="155"/>
        <v>-1.54173875569755-1.26527229779969i</v>
      </c>
      <c r="EB113" s="240" t="str">
        <f t="shared" ca="1" si="156"/>
        <v>-1.86081721209964-0.717796406756709i</v>
      </c>
      <c r="EC113" s="240" t="str">
        <f t="shared" ca="1" si="157"/>
        <v>-1.9920580079447-0.0978635344883196i</v>
      </c>
      <c r="ED113" s="240" t="str">
        <f t="shared" ca="1" si="158"/>
        <v>-1.92221321973941+0.531948039058512i</v>
      </c>
      <c r="EE113" s="240" t="str">
        <f t="shared" ca="1" si="159"/>
        <v>-1.6583332345574+1.10806284188286i</v>
      </c>
      <c r="EF113" s="240" t="str">
        <f t="shared" ca="1" si="160"/>
        <v>-1.22705505831312+1.57232574941305i</v>
      </c>
      <c r="EG113" s="240" t="str">
        <f t="shared" ca="1" si="161"/>
        <v>-0.671913479457681+1.87787237439667i</v>
      </c>
      <c r="EH113" s="240" t="str">
        <f t="shared" ca="1" si="162"/>
        <v>-0.0489465090176733+1.99385972868056i</v>
      </c>
      <c r="EI113" s="240" t="str">
        <f t="shared" ca="1" si="163"/>
        <v>0.578961300150006+1.90857962666684i</v>
      </c>
      <c r="EJ113" s="240" t="str">
        <f t="shared" ca="1" si="164"/>
        <v>1.14842664894792+1.63064055217126i</v>
      </c>
      <c r="EK113" s="240" t="str">
        <f t="shared" ca="1" si="165"/>
        <v>1.60196563289015+1.18809868674197i</v>
      </c>
      <c r="EL113" s="240" t="str">
        <f t="shared" ca="1" si="166"/>
        <v>1.89379637659361+0.625625816602906i</v>
      </c>
      <c r="EM113" s="240" t="str">
        <f t="shared" ca="1" si="167"/>
        <v>1.99446042287109+2.4433803615575E-14i</v>
      </c>
      <c r="EN113" s="240"/>
      <c r="EO113" s="240"/>
      <c r="EP113" s="240"/>
    </row>
    <row r="114" spans="1:146" ht="15" thickBot="1">
      <c r="A114" s="277">
        <f t="shared" si="168"/>
        <v>2.7343749999999997E-4</v>
      </c>
      <c r="B114" s="276">
        <v>14</v>
      </c>
      <c r="C114" s="248">
        <f t="shared" si="169"/>
        <v>2800</v>
      </c>
      <c r="D114" s="247">
        <f t="shared" si="170"/>
        <v>17592.91886010284</v>
      </c>
      <c r="E114" s="247" t="str">
        <f t="shared" si="171"/>
        <v>17592.9188601028i</v>
      </c>
      <c r="F114" s="247" t="str">
        <f t="shared" si="172"/>
        <v>0.0150528293677833-0.188648960491947i</v>
      </c>
      <c r="G114" s="247" t="str">
        <f t="shared" si="173"/>
        <v>-3.22699321051102-0.729723517738646i</v>
      </c>
      <c r="H114" s="247" t="str">
        <f t="shared" si="38"/>
        <v>0.00395627925769898-0.0298861682229683i</v>
      </c>
      <c r="I114" s="247" t="str">
        <f t="shared" si="174"/>
        <v>-0.0127846507528261+0.0187514828404772i</v>
      </c>
      <c r="J114" s="275" t="str">
        <f ca="1">IMPRODUCT(1/N_FFT2,AC100)</f>
        <v>0.00715227322201703+9.15942941864856E-06i</v>
      </c>
      <c r="K114" s="274" t="str">
        <f t="shared" ca="1" si="175"/>
        <v>-0.0000916110681158503+0.000133998628486844i</v>
      </c>
      <c r="N114" s="265">
        <f t="shared" ca="1" si="176"/>
        <v>2.0055835852485484</v>
      </c>
      <c r="O114" s="240">
        <f t="shared" ca="1" si="39"/>
        <v>-1.9944164147514516</v>
      </c>
      <c r="P114" s="240" t="str">
        <f t="shared" ca="1" si="40"/>
        <v>-1.87783093881283+0.671898653568654i</v>
      </c>
      <c r="Q114" s="240" t="str">
        <f t="shared" ca="1" si="41"/>
        <v>-1.5417047369611+1.26524437934406i</v>
      </c>
      <c r="R114" s="240" t="str">
        <f t="shared" ca="1" si="42"/>
        <v>-1.02533495188773+1.71066801918649i</v>
      </c>
      <c r="S114" s="240" t="str">
        <f t="shared" ca="1" si="43"/>
        <v>-0.389091340588122+1.95609426258281i</v>
      </c>
      <c r="T114" s="240" t="str">
        <f t="shared" ca="1" si="44"/>
        <v>0.292641666798047+1.97282986856031i</v>
      </c>
      <c r="U114" s="241" t="str">
        <f t="shared" ca="1" si="45"/>
        <v>0.940161389786036+1.75891824613472i</v>
      </c>
      <c r="V114" s="240" t="str">
        <f t="shared" ca="1" si="46"/>
        <v>1.4777650869365+1.33936820302022i</v>
      </c>
      <c r="W114" s="240" t="str">
        <f t="shared" ca="1" si="47"/>
        <v>1.84260050489341+0.76323011916236i</v>
      </c>
      <c r="X114" s="240" t="str">
        <f t="shared" ca="1" si="48"/>
        <v>1.99201405283476+0.097861375112286i</v>
      </c>
      <c r="Y114" s="240" t="str">
        <f t="shared" ca="1" si="49"/>
        <v>1.90853751352208-0.578948525267134i</v>
      </c>
      <c r="Z114" s="240" t="str">
        <f t="shared" ca="1" si="50"/>
        <v>1.60193028523699-1.18807247113573i</v>
      </c>
      <c r="AA114" s="240" t="str">
        <f t="shared" ca="1" si="51"/>
        <v>1.10803839228159-1.65829664314322i</v>
      </c>
      <c r="AB114" s="240" t="str">
        <f t="shared" ca="1" si="52"/>
        <v>0.484603659258327-1.93464625419312i</v>
      </c>
      <c r="AC114" s="240" t="str">
        <f t="shared" ca="1" si="53"/>
        <v>-0.195486993600271-1.98481275458497i</v>
      </c>
      <c r="AD114" s="240" t="str">
        <f t="shared" ca="1" si="54"/>
        <v>-0.852722896547937-1.80293108496496i</v>
      </c>
      <c r="AE114" s="240" t="str">
        <f t="shared" ca="1" si="55"/>
        <v>-1.41026537138052-1.41026537138051i</v>
      </c>
      <c r="AF114" s="240" t="str">
        <f t="shared" ca="1" si="56"/>
        <v>-1.80293108496496-0.852722896547947i</v>
      </c>
      <c r="AG114" s="240" t="str">
        <f t="shared" ca="1" si="57"/>
        <v>-1.98481275458497-0.195486993600263i</v>
      </c>
      <c r="AH114" s="240" t="str">
        <f t="shared" ca="1" si="58"/>
        <v>-1.93464625419312+0.484603659258332i</v>
      </c>
      <c r="AI114" s="240" t="str">
        <f t="shared" ca="1" si="59"/>
        <v>-1.65829664314322+1.10803839228158i</v>
      </c>
      <c r="AJ114" s="240" t="str">
        <f t="shared" ca="1" si="60"/>
        <v>-1.18807247113573+1.601930285237i</v>
      </c>
      <c r="AK114" s="240" t="str">
        <f t="shared" ca="1" si="61"/>
        <v>-0.578948525267128+1.90853751352208i</v>
      </c>
      <c r="AL114" s="240" t="str">
        <f t="shared" ca="1" si="62"/>
        <v>0.0978613751122729+1.99201405283476i</v>
      </c>
      <c r="AM114" s="240" t="str">
        <f t="shared" ca="1" si="63"/>
        <v>0.763230119162366+1.84260050489341i</v>
      </c>
      <c r="AN114" s="240" t="str">
        <f t="shared" ca="1" si="64"/>
        <v>1.33936820302022+1.47776508693649i</v>
      </c>
      <c r="AO114" s="240" t="str">
        <f t="shared" ca="1" si="65"/>
        <v>1.75891824613472+0.94016138978603i</v>
      </c>
      <c r="AP114" s="240" t="str">
        <f t="shared" ca="1" si="66"/>
        <v>1.97282986856031+0.292641666798039i</v>
      </c>
      <c r="AQ114" s="240" t="str">
        <f t="shared" ca="1" si="67"/>
        <v>1.95609426258281-0.38909134058811i</v>
      </c>
      <c r="AR114" s="240" t="str">
        <f t="shared" ca="1" si="68"/>
        <v>1.95609426258281-0.38909134058811i</v>
      </c>
      <c r="AS114" s="240" t="str">
        <f t="shared" ca="1" si="69"/>
        <v>1.26524437934407-1.54170473696109i</v>
      </c>
      <c r="AT114" s="240" t="str">
        <f t="shared" ca="1" si="70"/>
        <v>0.67189865356864-1.87783093881283i</v>
      </c>
      <c r="AU114" s="240" t="str">
        <f t="shared" ca="1" si="71"/>
        <v>-4.87439236792402E-14-1.99441641475145i</v>
      </c>
      <c r="AV114" s="240" t="str">
        <f t="shared" ca="1" si="72"/>
        <v>-0.671898653568727-1.8778309388128i</v>
      </c>
      <c r="AW114" s="240" t="str">
        <f t="shared" ca="1" si="73"/>
        <v>-1.26524437934399-1.54170473696116i</v>
      </c>
      <c r="AX114" s="240" t="str">
        <f t="shared" ca="1" si="74"/>
        <v>-1.71066801918646-1.02533495188777i</v>
      </c>
      <c r="AY114" s="240" t="str">
        <f t="shared" ca="1" si="75"/>
        <v>-1.9560942625828-0.389091340588134i</v>
      </c>
      <c r="AZ114" s="240" t="str">
        <f t="shared" ca="1" si="76"/>
        <v>-1.97282986856031+0.292641666798054i</v>
      </c>
      <c r="BA114" s="240" t="str">
        <f t="shared" ca="1" si="77"/>
        <v>-1.75891824613469+0.94016138978608i</v>
      </c>
      <c r="BB114" s="240" t="str">
        <f t="shared" ca="1" si="78"/>
        <v>-1.33936820302017+1.47776508693654i</v>
      </c>
      <c r="BC114" s="240" t="str">
        <f t="shared" ca="1" si="79"/>
        <v>-0.763230119162446+1.84260050489337i</v>
      </c>
      <c r="BD114" s="240" t="str">
        <f t="shared" ca="1" si="80"/>
        <v>-0.0978613751123383+1.99201405283476i</v>
      </c>
      <c r="BE114" s="240" t="str">
        <f t="shared" ca="1" si="81"/>
        <v>0.578948525267104+1.90853751352209i</v>
      </c>
      <c r="BF114" s="240" t="str">
        <f t="shared" ca="1" si="82"/>
        <v>1.18807247113574+1.60193028523699i</v>
      </c>
      <c r="BG114" s="240" t="str">
        <f t="shared" ca="1" si="83"/>
        <v>1.65829664314324+1.10803839228155i</v>
      </c>
      <c r="BH114" s="240" t="str">
        <f t="shared" ca="1" si="84"/>
        <v>1.93464625419314+0.484603659258261i</v>
      </c>
      <c r="BI114" s="240" t="str">
        <f t="shared" ca="1" si="85"/>
        <v>1.98481275458497-0.195486993600179i</v>
      </c>
      <c r="BJ114" s="240" t="str">
        <f t="shared" ca="1" si="86"/>
        <v>1.80293108496498-0.852722896547887i</v>
      </c>
      <c r="BK114" s="240" t="str">
        <f t="shared" ca="1" si="87"/>
        <v>1.41026537138053-1.41026537138049i</v>
      </c>
      <c r="BL114" s="240" t="str">
        <f t="shared" ca="1" si="88"/>
        <v>0.852722896547943-1.80293108496496i</v>
      </c>
      <c r="BM114" s="240" t="str">
        <f t="shared" ca="1" si="89"/>
        <v>0.195486993600234-1.98481275458497i</v>
      </c>
      <c r="BN114" s="240" t="str">
        <f t="shared" ca="1" si="90"/>
        <v>-0.484603659258396-1.9346462541931i</v>
      </c>
      <c r="BO114" s="240" t="str">
        <f t="shared" ca="1" si="91"/>
        <v>-1.10803839228167-1.65829664314316i</v>
      </c>
      <c r="BP114" s="240" t="str">
        <f t="shared" ca="1" si="92"/>
        <v>-1.60193028523695-1.18807247113578i</v>
      </c>
      <c r="BQ114" s="240" t="str">
        <f t="shared" ca="1" si="93"/>
        <v>-1.90853751352207-0.57894852526716i</v>
      </c>
      <c r="BR114" s="240" t="str">
        <f t="shared" ca="1" si="94"/>
        <v>-1.99201405283476+0.0978613751122827i</v>
      </c>
      <c r="BS114" s="240" t="str">
        <f t="shared" ca="1" si="95"/>
        <v>-1.8426005048934+0.76323011916239i</v>
      </c>
      <c r="BT114" s="240" t="str">
        <f t="shared" ca="1" si="96"/>
        <v>-1.47776508693644+1.33936820302027i</v>
      </c>
      <c r="BU114" s="240" t="str">
        <f t="shared" ca="1" si="97"/>
        <v>-0.940161389786128+1.75891824613467i</v>
      </c>
      <c r="BV114" s="240" t="str">
        <f t="shared" ca="1" si="98"/>
        <v>-0.292641666798112+1.9728298685603i</v>
      </c>
      <c r="BW114" s="240" t="str">
        <f t="shared" ca="1" si="99"/>
        <v>0.389091340588078+1.95609426258282i</v>
      </c>
      <c r="BX114" s="240" t="str">
        <f t="shared" ca="1" si="100"/>
        <v>1.02533495188772+1.71066801918649i</v>
      </c>
      <c r="BY114" s="240" t="str">
        <f t="shared" ca="1" si="101"/>
        <v>1.54170473696112+1.26524437934403i</v>
      </c>
      <c r="BZ114" s="240" t="str">
        <f t="shared" ca="1" si="102"/>
        <v>1.87783093881285+0.671898653568596i</v>
      </c>
      <c r="CA114" s="240" t="str">
        <f t="shared" ca="1" si="103"/>
        <v>1.99441641475145-9.74878473584803E-14i</v>
      </c>
      <c r="CB114" s="240" t="str">
        <f t="shared" ca="1" si="104"/>
        <v>1.87783093881285-0.671898653568586i</v>
      </c>
      <c r="CC114" s="240" t="str">
        <f t="shared" ca="1" si="105"/>
        <v>1.54170473696113-1.26524437934402i</v>
      </c>
      <c r="CD114" s="240" t="str">
        <f t="shared" ca="1" si="106"/>
        <v>1.02533495188773-1.71066801918649i</v>
      </c>
      <c r="CE114" s="240" t="str">
        <f t="shared" ca="1" si="107"/>
        <v>0.389091340588088-1.95609426258281i</v>
      </c>
      <c r="CF114" s="240" t="str">
        <f t="shared" ca="1" si="108"/>
        <v>-0.292641666798102-1.9728298685603i</v>
      </c>
      <c r="CG114" s="240" t="str">
        <f t="shared" ca="1" si="109"/>
        <v>-0.94016138978612-1.75891824613467i</v>
      </c>
      <c r="CH114" s="240" t="str">
        <f t="shared" ca="1" si="110"/>
        <v>-1.47776508693644-1.33936820302028i</v>
      </c>
      <c r="CI114" s="240" t="str">
        <f t="shared" ca="1" si="111"/>
        <v>-1.84260050489339-0.7632301191624i</v>
      </c>
      <c r="CJ114" s="240" t="str">
        <f t="shared" ca="1" si="112"/>
        <v>-1.99201405283476-0.097861375112293i</v>
      </c>
      <c r="CK114" s="240" t="str">
        <f t="shared" ca="1" si="113"/>
        <v>-1.90853751352207+0.57894852526715i</v>
      </c>
      <c r="CL114" s="240" t="str">
        <f t="shared" ca="1" si="114"/>
        <v>-1.60193028523696+1.18807247113578i</v>
      </c>
      <c r="CM114" s="240" t="str">
        <f t="shared" ca="1" si="115"/>
        <v>-1.10803839228151+1.65829664314327i</v>
      </c>
      <c r="CN114" s="240" t="str">
        <f t="shared" ca="1" si="116"/>
        <v>-0.484603659258406+1.9346462541931i</v>
      </c>
      <c r="CO114" s="240" t="str">
        <f t="shared" ca="1" si="117"/>
        <v>0.195486993600224+1.98481275458497i</v>
      </c>
      <c r="CP114" s="240" t="str">
        <f t="shared" ca="1" si="118"/>
        <v>0.852722896547935+1.80293108496496i</v>
      </c>
      <c r="CQ114" s="240" t="str">
        <f t="shared" ca="1" si="119"/>
        <v>1.41026537138053+1.4102653713805i</v>
      </c>
      <c r="CR114" s="240" t="str">
        <f t="shared" ca="1" si="120"/>
        <v>1.80293108496498+0.852722896547897i</v>
      </c>
      <c r="CS114" s="240" t="str">
        <f t="shared" ca="1" si="121"/>
        <v>1.98481275458497+0.195486993600189i</v>
      </c>
      <c r="CT114" s="240" t="str">
        <f t="shared" ca="1" si="122"/>
        <v>1.93464625419314-0.484603659258247i</v>
      </c>
      <c r="CU114" s="240" t="str">
        <f t="shared" ca="1" si="123"/>
        <v>1.65829664314325-1.10803839228154i</v>
      </c>
      <c r="CV114" s="240" t="str">
        <f t="shared" ca="1" si="124"/>
        <v>1.18807247113575-1.60193028523698i</v>
      </c>
      <c r="CW114" s="240" t="str">
        <f t="shared" ca="1" si="125"/>
        <v>0.57894852526711-1.90853751352209i</v>
      </c>
      <c r="CX114" s="240" t="str">
        <f t="shared" ca="1" si="126"/>
        <v>-0.0978613751123277-1.99201405283476i</v>
      </c>
      <c r="CY114" s="240" t="str">
        <f t="shared" ca="1" si="127"/>
        <v>-0.763230119162432-1.84260050489338i</v>
      </c>
      <c r="CZ114" s="240" t="str">
        <f t="shared" ca="1" si="128"/>
        <v>-1.33936820302016-1.47776508693655i</v>
      </c>
      <c r="DA114" s="240" t="str">
        <f t="shared" ca="1" si="129"/>
        <v>-1.75891824613469-0.940161389786088i</v>
      </c>
      <c r="DB114" s="240" t="str">
        <f t="shared" ca="1" si="130"/>
        <v>-1.97282986856031-0.29264166679806i</v>
      </c>
      <c r="DC114" s="240" t="str">
        <f t="shared" ca="1" si="131"/>
        <v>-1.95609426258281+0.389091340588122i</v>
      </c>
      <c r="DD114" s="240" t="str">
        <f t="shared" ca="1" si="132"/>
        <v>-1.71066801918646+1.02533495188777i</v>
      </c>
      <c r="DE114" s="240" t="str">
        <f t="shared" ca="1" si="133"/>
        <v>-1.265244379344+1.54170473696115i</v>
      </c>
      <c r="DF114" s="240" t="str">
        <f t="shared" ca="1" si="134"/>
        <v>-0.671898653568733+1.8778309388128i</v>
      </c>
      <c r="DG114" s="240" t="str">
        <f t="shared" ca="1" si="135"/>
        <v>-5.5707557582764E-14+1.99441641475145i</v>
      </c>
      <c r="DH114" s="240" t="str">
        <f t="shared" ca="1" si="136"/>
        <v>0.67189865356863+1.87783093881284i</v>
      </c>
      <c r="DI114" s="240" t="str">
        <f t="shared" ca="1" si="137"/>
        <v>1.26524437934406+1.5417047369611i</v>
      </c>
      <c r="DJ114" s="240" t="str">
        <f t="shared" ca="1" si="138"/>
        <v>1.71066801918651+1.02533495188769i</v>
      </c>
      <c r="DK114" s="240" t="str">
        <f t="shared" ca="1" si="139"/>
        <v>1.95609426258282+0.389091340588038i</v>
      </c>
      <c r="DL114" s="240" t="str">
        <f t="shared" ca="1" si="140"/>
        <v>1.97282986856033-0.292641666797951i</v>
      </c>
      <c r="DM114" s="240" t="str">
        <f t="shared" ca="1" si="141"/>
        <v>1.75891824613474-0.940161389785985i</v>
      </c>
      <c r="DN114" s="240" t="str">
        <f t="shared" ca="1" si="142"/>
        <v>1.33936820302025-1.47776508693647i</v>
      </c>
      <c r="DO114" s="240" t="str">
        <f t="shared" ca="1" si="143"/>
        <v>0.763230119162353-1.84260050489341i</v>
      </c>
      <c r="DP114" s="240" t="str">
        <f t="shared" ca="1" si="144"/>
        <v>0.097861375112241-1.99201405283476i</v>
      </c>
      <c r="DQ114" s="240" t="str">
        <f t="shared" ca="1" si="145"/>
        <v>-0.578948525267194-1.90853751352206i</v>
      </c>
      <c r="DR114" s="240" t="str">
        <f t="shared" ca="1" si="146"/>
        <v>-1.18807247113565-1.60193028523705i</v>
      </c>
      <c r="DS114" s="240" t="str">
        <f t="shared" ca="1" si="147"/>
        <v>-1.65829664314318-1.10803839228164i</v>
      </c>
      <c r="DT114" s="240" t="str">
        <f t="shared" ca="1" si="148"/>
        <v>-1.93464625419311-0.484603659258356i</v>
      </c>
      <c r="DU114" s="240" t="str">
        <f t="shared" ca="1" si="149"/>
        <v>-1.98481275458497+0.195486993600276i</v>
      </c>
      <c r="DV114" s="240" t="str">
        <f t="shared" ca="1" si="150"/>
        <v>-1.80293108496494+0.852722896547975i</v>
      </c>
      <c r="DW114" s="240" t="str">
        <f t="shared" ca="1" si="151"/>
        <v>-1.41026537138047+1.41026537138056i</v>
      </c>
      <c r="DX114" s="240" t="str">
        <f t="shared" ca="1" si="152"/>
        <v>-0.852722896548041+1.80293108496491i</v>
      </c>
      <c r="DY114" s="240" t="str">
        <f t="shared" ca="1" si="153"/>
        <v>-0.195486993600334+1.98481275458496i</v>
      </c>
      <c r="DZ114" s="240" t="str">
        <f t="shared" ca="1" si="154"/>
        <v>0.484603659258299+1.93464625419313i</v>
      </c>
      <c r="EA114" s="240" t="str">
        <f t="shared" ca="1" si="155"/>
        <v>1.10803839228158+1.65829664314322i</v>
      </c>
      <c r="EB114" s="240" t="str">
        <f t="shared" ca="1" si="156"/>
        <v>1.60193028523701+1.18807247113571i</v>
      </c>
      <c r="EC114" s="240" t="str">
        <f t="shared" ca="1" si="157"/>
        <v>1.9085375135221+0.578948525267075i</v>
      </c>
      <c r="ED114" s="240" t="str">
        <f t="shared" ca="1" si="158"/>
        <v>1.99201405283477-0.0978613751121819i</v>
      </c>
      <c r="EE114" s="240" t="str">
        <f t="shared" ca="1" si="159"/>
        <v>1.84260050489343-0.763230119162299i</v>
      </c>
      <c r="EF114" s="240" t="str">
        <f t="shared" ca="1" si="160"/>
        <v>1.47776508693652-1.33936820302019i</v>
      </c>
      <c r="EG114" s="240" t="str">
        <f t="shared" ca="1" si="161"/>
        <v>0.940161389786049-1.75891824613471i</v>
      </c>
      <c r="EH114" s="240" t="str">
        <f t="shared" ca="1" si="162"/>
        <v>0.292641666798023-1.97282986856031i</v>
      </c>
      <c r="EI114" s="240" t="str">
        <f t="shared" ca="1" si="163"/>
        <v>-0.389091340588174-1.9560942625828i</v>
      </c>
      <c r="EJ114" s="240" t="str">
        <f t="shared" ca="1" si="164"/>
        <v>-1.02533495188781-1.71066801918644i</v>
      </c>
      <c r="EK114" s="240" t="str">
        <f t="shared" ca="1" si="165"/>
        <v>-1.54170473696106-1.26524437934412i</v>
      </c>
      <c r="EL114" s="240" t="str">
        <f t="shared" ca="1" si="166"/>
        <v>-1.87783093881281-0.671898653568697i</v>
      </c>
      <c r="EM114" s="240" t="str">
        <f t="shared" ca="1" si="167"/>
        <v>-1.99441641475145-1.75920196203915E-14i</v>
      </c>
      <c r="EN114" s="240"/>
      <c r="EO114" s="240"/>
      <c r="EP114" s="240"/>
    </row>
    <row r="115" spans="1:146" ht="15" thickBot="1">
      <c r="A115" s="277">
        <f t="shared" si="168"/>
        <v>2.9296874999999999E-4</v>
      </c>
      <c r="B115" s="276">
        <v>15</v>
      </c>
      <c r="C115" s="248">
        <f t="shared" si="169"/>
        <v>3000</v>
      </c>
      <c r="D115" s="247">
        <f t="shared" si="170"/>
        <v>18849.555921538758</v>
      </c>
      <c r="E115" s="247" t="str">
        <f t="shared" si="171"/>
        <v>18849.5559215388i</v>
      </c>
      <c r="F115" s="247" t="str">
        <f t="shared" si="172"/>
        <v>0.0127472778040298-0.176276758605545i</v>
      </c>
      <c r="G115" s="247" t="str">
        <f t="shared" si="173"/>
        <v>-3.2915380923237-0.765253038837637i</v>
      </c>
      <c r="H115" s="247" t="str">
        <f t="shared" si="38"/>
        <v>0.00359108860700369-0.0279263296347394i</v>
      </c>
      <c r="I115" s="247" t="str">
        <f t="shared" si="174"/>
        <v>-0.0117849686232065+0.0180170080980685i</v>
      </c>
      <c r="J115" s="275" t="str">
        <f ca="1">IMPRODUCT(1/N_FFT2,AD100)</f>
        <v>0.0874034700468387+0.000319656445653138i</v>
      </c>
      <c r="K115" s="274" t="str">
        <f t="shared" ca="1" si="175"/>
        <v>-0.0010358064048313+0.00157098188645095i</v>
      </c>
      <c r="N115" s="265">
        <f t="shared" ca="1" si="176"/>
        <v>2.0056315751628468</v>
      </c>
      <c r="O115" s="240">
        <f t="shared" ca="1" si="39"/>
        <v>-1.9943684248371532</v>
      </c>
      <c r="P115" s="240" t="str">
        <f t="shared" ca="1" si="40"/>
        <v>-1.86073137859645+0.717763297120994i</v>
      </c>
      <c r="Q115" s="240" t="str">
        <f t="shared" ca="1" si="41"/>
        <v>-1.47772952875549+1.33933597496353i</v>
      </c>
      <c r="R115" s="240" t="str">
        <f t="shared" ca="1" si="42"/>
        <v>-0.896690639312199+1.78141834260157i</v>
      </c>
      <c r="S115" s="240" t="str">
        <f t="shared" ca="1" si="43"/>
        <v>-0.195482289766099+1.98476499575522i</v>
      </c>
      <c r="T115" s="240" t="str">
        <f t="shared" ca="1" si="44"/>
        <v>0.531923502009188+1.9221245542362i</v>
      </c>
      <c r="U115" s="241" t="str">
        <f t="shared" ca="1" si="45"/>
        <v>1.18804388357716+1.6018917393764i</v>
      </c>
      <c r="V115" s="240" t="str">
        <f t="shared" ca="1" si="46"/>
        <v>1.68494927414512+1.06698236046585i</v>
      </c>
      <c r="W115" s="240" t="str">
        <f t="shared" ca="1" si="47"/>
        <v>1.95604719478126+0.38908197822028i</v>
      </c>
      <c r="X115" s="240" t="str">
        <f t="shared" ca="1" si="48"/>
        <v>1.9650066196785-0.340960992794056i</v>
      </c>
      <c r="Y115" s="240" t="str">
        <f t="shared" ca="1" si="49"/>
        <v>1.710626856864-1.0253102801411i</v>
      </c>
      <c r="Z115" s="240" t="str">
        <f t="shared" ca="1" si="50"/>
        <v>1.22699845821635-1.57225322309167i</v>
      </c>
      <c r="AA115" s="240" t="str">
        <f t="shared" ca="1" si="51"/>
        <v>0.578934594530337-1.90849159003738i</v>
      </c>
      <c r="AB115" s="240" t="str">
        <f t="shared" ca="1" si="52"/>
        <v>-0.1467148428301-1.9889645971914i</v>
      </c>
      <c r="AC115" s="240" t="str">
        <f t="shared" ca="1" si="53"/>
        <v>-0.852702378215645-1.80288770259626i</v>
      </c>
      <c r="AD115" s="240" t="str">
        <f t="shared" ca="1" si="54"/>
        <v>-1.44441551401882-1.37519789006862i</v>
      </c>
      <c r="AE115" s="240" t="str">
        <f t="shared" ca="1" si="55"/>
        <v>-1.84255616799382-0.763211754217244i</v>
      </c>
      <c r="AF115" s="240" t="str">
        <f t="shared" ca="1" si="56"/>
        <v>-1.99376775835471-0.0489442512728024i</v>
      </c>
      <c r="AG115" s="240" t="str">
        <f t="shared" ca="1" si="57"/>
        <v>-1.87778575419383+0.671882486253461i</v>
      </c>
      <c r="AH115" s="240" t="str">
        <f t="shared" ca="1" si="58"/>
        <v>-1.5101534144799+1.30266729394812i</v>
      </c>
      <c r="AI115" s="240" t="str">
        <f t="shared" ca="1" si="59"/>
        <v>-0.940138767497036+1.75887592280882i</v>
      </c>
      <c r="AJ115" s="240" t="str">
        <f t="shared" ca="1" si="60"/>
        <v>-0.244131985480317+1.97936984610074i</v>
      </c>
      <c r="AK115" s="240" t="str">
        <f t="shared" ca="1" si="61"/>
        <v>0.484591998660309+1.93459970247642i</v>
      </c>
      <c r="AL115" s="240" t="str">
        <f t="shared" ca="1" si="62"/>
        <v>1.14837367572634+1.6305653359759i</v>
      </c>
      <c r="AM115" s="240" t="str">
        <f t="shared" ca="1" si="63"/>
        <v>1.65825674098778+1.10801173051372i</v>
      </c>
      <c r="AN115" s="240" t="str">
        <f t="shared" ca="1" si="64"/>
        <v>1.9459095201952+0.436968595211518i</v>
      </c>
      <c r="AO115" s="240" t="str">
        <f t="shared" ca="1" si="65"/>
        <v>1.97278239806437-0.292634625215146i</v>
      </c>
      <c r="AP115" s="240" t="str">
        <f t="shared" ca="1" si="66"/>
        <v>1.73527402192878-0.983020591242387i</v>
      </c>
      <c r="AQ115" s="240" t="str">
        <f t="shared" ca="1" si="67"/>
        <v>1.26521393486473-1.54166764025568i</v>
      </c>
      <c r="AR115" s="240" t="str">
        <f t="shared" ca="1" si="68"/>
        <v>1.26521393486473-1.54166764025568i</v>
      </c>
      <c r="AS115" s="240" t="str">
        <f t="shared" ca="1" si="69"/>
        <v>-0.0978590203587621-1.99196612072642i</v>
      </c>
      <c r="AT115" s="240" t="str">
        <f t="shared" ca="1" si="70"/>
        <v>-0.808200481091124-1.82327107045319i</v>
      </c>
      <c r="AU115" s="240" t="str">
        <f t="shared" ca="1" si="71"/>
        <v>-1.41023143738665-1.41023143738672i</v>
      </c>
      <c r="AV115" s="240" t="str">
        <f t="shared" ca="1" si="72"/>
        <v>-1.82327107045323-0.80820048109103i</v>
      </c>
      <c r="AW115" s="240" t="str">
        <f t="shared" ca="1" si="73"/>
        <v>-1.99196612072641-0.0978590203588595i</v>
      </c>
      <c r="AX115" s="240" t="str">
        <f t="shared" ca="1" si="74"/>
        <v>-1.89370902186781+0.625596958499539i</v>
      </c>
      <c r="AY115" s="240" t="str">
        <f t="shared" ca="1" si="75"/>
        <v>-1.54166764025575+1.26521393486466i</v>
      </c>
      <c r="AZ115" s="240" t="str">
        <f t="shared" ca="1" si="76"/>
        <v>-0.983020591242385+1.73527402192878i</v>
      </c>
      <c r="BA115" s="240" t="str">
        <f t="shared" ca="1" si="77"/>
        <v>-0.292634625215242+1.97278239806436i</v>
      </c>
      <c r="BB115" s="240" t="str">
        <f t="shared" ca="1" si="78"/>
        <v>0.43696859521152+1.9459095201952i</v>
      </c>
      <c r="BC115" s="240" t="str">
        <f t="shared" ca="1" si="79"/>
        <v>1.10801173051379+1.65825674098774i</v>
      </c>
      <c r="BD115" s="240" t="str">
        <f t="shared" ca="1" si="80"/>
        <v>1.63056533597589+1.14837367572636i</v>
      </c>
      <c r="BE115" s="240" t="str">
        <f t="shared" ca="1" si="81"/>
        <v>1.93459970247643+0.484591998660251i</v>
      </c>
      <c r="BF115" s="240" t="str">
        <f t="shared" ca="1" si="82"/>
        <v>1.97936984610074-0.244131985480277i</v>
      </c>
      <c r="BG115" s="240" t="str">
        <f t="shared" ca="1" si="83"/>
        <v>1.75887592280879-0.940138767497092i</v>
      </c>
      <c r="BH115" s="240" t="str">
        <f t="shared" ca="1" si="84"/>
        <v>1.30266729394817-1.51015341447986i</v>
      </c>
      <c r="BI115" s="240" t="str">
        <f t="shared" ca="1" si="85"/>
        <v>0.671882486253421-1.87778575419385i</v>
      </c>
      <c r="BJ115" s="240" t="str">
        <f t="shared" ca="1" si="86"/>
        <v>-0.0489442512727458-1.99376775835471i</v>
      </c>
      <c r="BK115" s="240" t="str">
        <f t="shared" ca="1" si="87"/>
        <v>-0.763211754217266-1.84255616799381i</v>
      </c>
      <c r="BL115" s="240" t="str">
        <f t="shared" ca="1" si="88"/>
        <v>-1.37519789006856-1.44441551401887i</v>
      </c>
      <c r="BM115" s="240" t="str">
        <f t="shared" ca="1" si="89"/>
        <v>-1.80288770259626-0.852702378215643i</v>
      </c>
      <c r="BN115" s="240" t="str">
        <f t="shared" ca="1" si="90"/>
        <v>-1.9889645971914-0.146714842830196i</v>
      </c>
      <c r="BO115" s="240" t="str">
        <f t="shared" ca="1" si="91"/>
        <v>-1.90849159003738+0.578934594530341i</v>
      </c>
      <c r="BP115" s="240" t="str">
        <f t="shared" ca="1" si="92"/>
        <v>-1.57225322309162+1.22699845821641i</v>
      </c>
      <c r="BQ115" s="240" t="str">
        <f t="shared" ca="1" si="93"/>
        <v>-1.02531028014111+1.71062685686399i</v>
      </c>
      <c r="BR115" s="240" t="str">
        <f t="shared" ca="1" si="94"/>
        <v>-0.340960992793996+1.96500661967851i</v>
      </c>
      <c r="BS115" s="240" t="str">
        <f t="shared" ca="1" si="95"/>
        <v>0.389081978220244+1.95604719478126i</v>
      </c>
      <c r="BT115" s="240" t="str">
        <f t="shared" ca="1" si="96"/>
        <v>1.0669823604659+1.68494927414508i</v>
      </c>
      <c r="BU115" s="240" t="str">
        <f t="shared" ca="1" si="97"/>
        <v>1.60189173937636+1.1880438835772i</v>
      </c>
      <c r="BV115" s="240" t="str">
        <f t="shared" ca="1" si="98"/>
        <v>1.92212455423621+0.531923502009148i</v>
      </c>
      <c r="BW115" s="240" t="str">
        <f t="shared" ca="1" si="99"/>
        <v>1.98476499575523-0.195482289766042i</v>
      </c>
      <c r="BX115" s="240" t="str">
        <f t="shared" ca="1" si="100"/>
        <v>1.78141834260156-0.896690639312218i</v>
      </c>
      <c r="BY115" s="240" t="str">
        <f t="shared" ca="1" si="101"/>
        <v>1.33933597496359-1.47772952875543i</v>
      </c>
      <c r="BZ115" s="240" t="str">
        <f t="shared" ca="1" si="102"/>
        <v>0.717763297120986-1.86073137859645i</v>
      </c>
      <c r="CA115" s="240" t="str">
        <f t="shared" ca="1" si="103"/>
        <v>9.74857178227271E-14-1.99436842483715i</v>
      </c>
      <c r="CB115" s="240" t="str">
        <f t="shared" ca="1" si="104"/>
        <v>-0.717763297120988-1.86073137859645i</v>
      </c>
      <c r="CC115" s="240" t="str">
        <f t="shared" ca="1" si="105"/>
        <v>-1.3393359749636-1.47772952875543i</v>
      </c>
      <c r="CD115" s="240" t="str">
        <f t="shared" ca="1" si="106"/>
        <v>-1.78141834260156-0.896690639312214i</v>
      </c>
      <c r="CE115" s="240" t="str">
        <f t="shared" ca="1" si="107"/>
        <v>-1.98476499575523-0.195482289766039i</v>
      </c>
      <c r="CF115" s="240" t="str">
        <f t="shared" ca="1" si="108"/>
        <v>-1.92212455423621+0.53192350200915i</v>
      </c>
      <c r="CG115" s="240" t="str">
        <f t="shared" ca="1" si="109"/>
        <v>-1.60189173937636+1.18804388357721i</v>
      </c>
      <c r="CH115" s="240" t="str">
        <f t="shared" ca="1" si="110"/>
        <v>-1.0669823604659+1.68494927414508i</v>
      </c>
      <c r="CI115" s="240" t="str">
        <f t="shared" ca="1" si="111"/>
        <v>-0.38908197822024+1.95604719478126i</v>
      </c>
      <c r="CJ115" s="240" t="str">
        <f t="shared" ca="1" si="112"/>
        <v>0.340960992793998+1.96500661967851i</v>
      </c>
      <c r="CK115" s="240" t="str">
        <f t="shared" ca="1" si="113"/>
        <v>1.02531028014111+1.71062685686399i</v>
      </c>
      <c r="CL115" s="240" t="str">
        <f t="shared" ca="1" si="114"/>
        <v>1.57225322309162+1.22699845821641i</v>
      </c>
      <c r="CM115" s="240" t="str">
        <f t="shared" ca="1" si="115"/>
        <v>1.90849159003738+0.578934594530337i</v>
      </c>
      <c r="CN115" s="240" t="str">
        <f t="shared" ca="1" si="116"/>
        <v>1.98896459719141-0.146714842830002i</v>
      </c>
      <c r="CO115" s="240" t="str">
        <f t="shared" ca="1" si="117"/>
        <v>1.80288770259626-0.852702378215645i</v>
      </c>
      <c r="CP115" s="240" t="str">
        <f t="shared" ca="1" si="118"/>
        <v>1.37519789006856-1.44441551401888i</v>
      </c>
      <c r="CQ115" s="240" t="str">
        <f t="shared" ca="1" si="119"/>
        <v>0.763211754217262-1.84255616799381i</v>
      </c>
      <c r="CR115" s="240" t="str">
        <f t="shared" ca="1" si="120"/>
        <v>0.0489442512727422-1.99376775835471i</v>
      </c>
      <c r="CS115" s="240" t="str">
        <f t="shared" ca="1" si="121"/>
        <v>-0.671882486253423-1.87778575419385i</v>
      </c>
      <c r="CT115" s="240" t="str">
        <f t="shared" ca="1" si="122"/>
        <v>-1.30266729394817-1.51015341447986i</v>
      </c>
      <c r="CU115" s="240" t="str">
        <f t="shared" ca="1" si="123"/>
        <v>-1.75887592280879-0.940138767497088i</v>
      </c>
      <c r="CV115" s="240" t="str">
        <f t="shared" ca="1" si="124"/>
        <v>-1.97936984610074-0.244131985480277i</v>
      </c>
      <c r="CW115" s="240" t="str">
        <f t="shared" ca="1" si="125"/>
        <v>-1.93459970247643+0.484591998660251i</v>
      </c>
      <c r="CX115" s="240" t="str">
        <f t="shared" ca="1" si="126"/>
        <v>-1.63056533597589+1.14837367572636i</v>
      </c>
      <c r="CY115" s="240" t="str">
        <f t="shared" ca="1" si="127"/>
        <v>-1.10801173051378+1.65825674098774i</v>
      </c>
      <c r="CZ115" s="240" t="str">
        <f t="shared" ca="1" si="128"/>
        <v>-0.436968595211512+1.9459095201952i</v>
      </c>
      <c r="DA115" s="240" t="str">
        <f t="shared" ca="1" si="129"/>
        <v>0.29263462521525+1.97278239806436i</v>
      </c>
      <c r="DB115" s="240" t="str">
        <f t="shared" ca="1" si="130"/>
        <v>0.983020591242391+1.73527402192878i</v>
      </c>
      <c r="DC115" s="240" t="str">
        <f t="shared" ca="1" si="131"/>
        <v>1.54166764025575+1.26521393486465i</v>
      </c>
      <c r="DD115" s="240" t="str">
        <f t="shared" ca="1" si="132"/>
        <v>1.89370902186782+0.625596958499533i</v>
      </c>
      <c r="DE115" s="240" t="str">
        <f t="shared" ca="1" si="133"/>
        <v>1.99196612072641-0.0978590203588665i</v>
      </c>
      <c r="DF115" s="240" t="str">
        <f t="shared" ca="1" si="134"/>
        <v>1.82327107045322-0.808200481091038i</v>
      </c>
      <c r="DG115" s="240" t="str">
        <f t="shared" ca="1" si="135"/>
        <v>1.41023143738665-1.41023143738672i</v>
      </c>
      <c r="DH115" s="240" t="str">
        <f t="shared" ca="1" si="136"/>
        <v>0.808200481091116-1.82327107045319i</v>
      </c>
      <c r="DI115" s="240" t="str">
        <f t="shared" ca="1" si="137"/>
        <v>0.0978590203587552-1.99196612072642i</v>
      </c>
      <c r="DJ115" s="240" t="str">
        <f t="shared" ca="1" si="138"/>
        <v>-0.625596958499451-1.89370902186784i</v>
      </c>
      <c r="DK115" s="240" t="str">
        <f t="shared" ca="1" si="139"/>
        <v>-1.26521393486474-1.54166764025568i</v>
      </c>
      <c r="DL115" s="240" t="str">
        <f t="shared" ca="1" si="140"/>
        <v>-1.73527402192874-0.983020591242466i</v>
      </c>
      <c r="DM115" s="240" t="str">
        <f t="shared" ca="1" si="141"/>
        <v>-1.97278239806437-0.292634625215138i</v>
      </c>
      <c r="DN115" s="240" t="str">
        <f t="shared" ca="1" si="142"/>
        <v>-1.94590952019522+0.436968595211428i</v>
      </c>
      <c r="DO115" s="240" t="str">
        <f t="shared" ca="1" si="143"/>
        <v>-1.65825674098779+1.10801173051371i</v>
      </c>
      <c r="DP115" s="240" t="str">
        <f t="shared" ca="1" si="144"/>
        <v>-1.14837367572627+1.63056533597595i</v>
      </c>
      <c r="DQ115" s="240" t="str">
        <f t="shared" ca="1" si="145"/>
        <v>-0.484591998660343+1.93459970247641i</v>
      </c>
      <c r="DR115" s="240" t="str">
        <f t="shared" ca="1" si="146"/>
        <v>0.244131985480381+1.97936984610073i</v>
      </c>
      <c r="DS115" s="240" t="str">
        <f t="shared" ca="1" si="147"/>
        <v>0.940138767497006+1.75887592280884i</v>
      </c>
      <c r="DT115" s="240" t="str">
        <f t="shared" ca="1" si="148"/>
        <v>1.51015341447993+1.30266729394809i</v>
      </c>
      <c r="DU115" s="240" t="str">
        <f t="shared" ca="1" si="149"/>
        <v>1.87778575419381+0.671882486253513i</v>
      </c>
      <c r="DV115" s="240" t="str">
        <f t="shared" ca="1" si="150"/>
        <v>1.99376775835471-0.0489442512728465i</v>
      </c>
      <c r="DW115" s="240" t="str">
        <f t="shared" ca="1" si="151"/>
        <v>1.84255616799385-0.763211754217176i</v>
      </c>
      <c r="DX115" s="240" t="str">
        <f t="shared" ca="1" si="152"/>
        <v>1.4444155140188-1.37519789006863i</v>
      </c>
      <c r="DY115" s="240" t="str">
        <f t="shared" ca="1" si="153"/>
        <v>0.852702378215731-1.80288770259622i</v>
      </c>
      <c r="DZ115" s="240" t="str">
        <f t="shared" ca="1" si="154"/>
        <v>0.146714842830095-1.9889645971914i</v>
      </c>
      <c r="EA115" s="240" t="str">
        <f t="shared" ca="1" si="155"/>
        <v>-0.578934594530436-1.90849159003735i</v>
      </c>
      <c r="EB115" s="240" t="str">
        <f t="shared" ca="1" si="156"/>
        <v>-1.22699845821633-1.57225322309168i</v>
      </c>
      <c r="EC115" s="240" t="str">
        <f t="shared" ca="1" si="157"/>
        <v>-1.71062685686405-1.02531028014102i</v>
      </c>
      <c r="ED115" s="240" t="str">
        <f t="shared" ca="1" si="158"/>
        <v>-1.96500661967849-0.340960992794092i</v>
      </c>
      <c r="EE115" s="240" t="str">
        <f t="shared" ca="1" si="159"/>
        <v>-1.95604719478124+0.389081978220344i</v>
      </c>
      <c r="EF115" s="240" t="str">
        <f t="shared" ca="1" si="160"/>
        <v>-1.68494927414513+1.06698236046582i</v>
      </c>
      <c r="EG115" s="240" t="str">
        <f t="shared" ca="1" si="161"/>
        <v>-1.18804388357712+1.60189173937642i</v>
      </c>
      <c r="EH115" s="240" t="str">
        <f t="shared" ca="1" si="162"/>
        <v>-0.531923502009242+1.92212455423618i</v>
      </c>
      <c r="EI115" s="240" t="str">
        <f t="shared" ca="1" si="163"/>
        <v>0.195482289766143+1.98476499575522i</v>
      </c>
      <c r="EJ115" s="240" t="str">
        <f t="shared" ca="1" si="164"/>
        <v>0.896690639312131+1.7814183426016i</v>
      </c>
      <c r="EK115" s="240" t="str">
        <f t="shared" ca="1" si="165"/>
        <v>1.4777295287555+1.33933597496352i</v>
      </c>
      <c r="EL115" s="240" t="str">
        <f t="shared" ca="1" si="166"/>
        <v>1.86073137859641+0.717763297121076i</v>
      </c>
      <c r="EM115" s="240" t="str">
        <f t="shared" ca="1" si="167"/>
        <v>1.99436842483715-3.4203238921751E-15i</v>
      </c>
      <c r="EN115" s="240"/>
      <c r="EO115" s="240"/>
      <c r="EP115" s="240"/>
    </row>
    <row r="116" spans="1:146" ht="15" thickBot="1">
      <c r="A116" s="277">
        <f t="shared" si="168"/>
        <v>3.1250000000000001E-4</v>
      </c>
      <c r="B116" s="276">
        <v>16</v>
      </c>
      <c r="C116" s="248">
        <f t="shared" si="169"/>
        <v>3200</v>
      </c>
      <c r="D116" s="247">
        <f t="shared" si="170"/>
        <v>20106.192982974677</v>
      </c>
      <c r="E116" s="247" t="str">
        <f t="shared" si="171"/>
        <v>20106.1929829747i</v>
      </c>
      <c r="F116" s="247" t="str">
        <f t="shared" si="172"/>
        <v>0.0108562752136629-0.165416335410764i</v>
      </c>
      <c r="G116" s="247" t="str">
        <f t="shared" si="173"/>
        <v>-3.35783155908367-0.795353209867086i</v>
      </c>
      <c r="H116" s="247" t="str">
        <f t="shared" si="38"/>
        <v>0.0032915715712141-0.0262059796873368i</v>
      </c>
      <c r="I116" s="247" t="str">
        <f t="shared" si="174"/>
        <v>-0.0109268341365316+0.0173209027093318i</v>
      </c>
      <c r="J116" s="275" t="str">
        <f ca="1">IMPRODUCT(1/N_FFT2,AE100)</f>
        <v>0.00843148788702379-8.99880188963465E-06i</v>
      </c>
      <c r="K116" s="274" t="str">
        <f t="shared" ca="1" si="175"/>
        <v>-0.0000919736022936533+0.000146139309801724i</v>
      </c>
      <c r="N116" s="265">
        <f t="shared" ca="1" si="176"/>
        <v>2.0056837160441789</v>
      </c>
      <c r="O116" s="240">
        <f t="shared" ca="1" si="39"/>
        <v>-1.9943162839558208</v>
      </c>
      <c r="P116" s="240" t="str">
        <f t="shared" ca="1" si="40"/>
        <v>-1.84250799610075+0.763191800765805i</v>
      </c>
      <c r="Q116" s="240" t="str">
        <f t="shared" ca="1" si="41"/>
        <v>-1.41019456821592+1.41019456821592i</v>
      </c>
      <c r="R116" s="240" t="str">
        <f t="shared" ca="1" si="42"/>
        <v>-0.763191800765809+1.84250799610075i</v>
      </c>
      <c r="S116" s="240" t="str">
        <f t="shared" ca="1" si="43"/>
        <v>6.96306806617005E-15+1.99431628395582i</v>
      </c>
      <c r="T116" s="240" t="str">
        <f t="shared" ca="1" si="44"/>
        <v>0.763191800765803+1.84250799610075i</v>
      </c>
      <c r="U116" s="241" t="str">
        <f t="shared" ca="1" si="45"/>
        <v>1.41019456821591+1.41019456821592i</v>
      </c>
      <c r="V116" s="240" t="str">
        <f t="shared" ca="1" si="46"/>
        <v>1.84250799610075+0.763191800765803i</v>
      </c>
      <c r="W116" s="240" t="str">
        <f t="shared" ca="1" si="47"/>
        <v>1.99431628395582+6.44391375052013E-15i</v>
      </c>
      <c r="X116" s="240" t="str">
        <f t="shared" ca="1" si="48"/>
        <v>1.84250799610075-0.763191800765809i</v>
      </c>
      <c r="Y116" s="240" t="str">
        <f t="shared" ca="1" si="49"/>
        <v>1.41019456821592-1.41019456821591i</v>
      </c>
      <c r="Z116" s="240" t="str">
        <f t="shared" ca="1" si="50"/>
        <v>0.763191800765795-1.84250799610075i</v>
      </c>
      <c r="AA116" s="240" t="str">
        <f t="shared" ca="1" si="51"/>
        <v>3.66500027083136E-16-1.99431628395582i</v>
      </c>
      <c r="AB116" s="240" t="str">
        <f t="shared" ca="1" si="52"/>
        <v>-0.763191800765797-1.84250799610075i</v>
      </c>
      <c r="AC116" s="240" t="str">
        <f t="shared" ca="1" si="53"/>
        <v>-1.41019456821592-1.41019456821591i</v>
      </c>
      <c r="AD116" s="240" t="str">
        <f t="shared" ca="1" si="54"/>
        <v>-1.84250799610075-0.763191800765809i</v>
      </c>
      <c r="AE116" s="240" t="str">
        <f t="shared" ca="1" si="55"/>
        <v>-1.99431628395582+6.59656803908692E-15i</v>
      </c>
      <c r="AF116" s="240" t="str">
        <f t="shared" ca="1" si="56"/>
        <v>-1.84250799610075+0.763191800765803i</v>
      </c>
      <c r="AG116" s="240" t="str">
        <f t="shared" ca="1" si="57"/>
        <v>-1.41019456821592+1.41019456821591i</v>
      </c>
      <c r="AH116" s="240" t="str">
        <f t="shared" ca="1" si="58"/>
        <v>-0.763191800765803+1.84250799610075i</v>
      </c>
      <c r="AI116" s="240" t="str">
        <f t="shared" ca="1" si="59"/>
        <v>-5.92475943487021E-15+1.99431628395582i</v>
      </c>
      <c r="AJ116" s="240" t="str">
        <f t="shared" ca="1" si="60"/>
        <v>0.763191800765809+1.84250799610075i</v>
      </c>
      <c r="AK116" s="240" t="str">
        <f t="shared" ca="1" si="61"/>
        <v>1.41019456821592+1.41019456821592i</v>
      </c>
      <c r="AL116" s="240" t="str">
        <f t="shared" ca="1" si="62"/>
        <v>1.84250799610074+0.763191800765815i</v>
      </c>
      <c r="AM116" s="240" t="str">
        <f t="shared" ca="1" si="63"/>
        <v>1.99431628395582+7.33000054166272E-16i</v>
      </c>
      <c r="AN116" s="240" t="str">
        <f t="shared" ca="1" si="64"/>
        <v>1.84250799610075-0.763191800765799i</v>
      </c>
      <c r="AO116" s="240" t="str">
        <f t="shared" ca="1" si="65"/>
        <v>1.41019456821596-1.41019456821588i</v>
      </c>
      <c r="AP116" s="240" t="str">
        <f t="shared" ca="1" si="66"/>
        <v>0.763191800765717-1.84250799610079i</v>
      </c>
      <c r="AQ116" s="240" t="str">
        <f t="shared" ca="1" si="67"/>
        <v>-4.87414764631904E-14-1.99431628395582i</v>
      </c>
      <c r="AR116" s="240" t="str">
        <f t="shared" ca="1" si="68"/>
        <v>-4.87414764631904E-14-1.99431628395582i</v>
      </c>
      <c r="AS116" s="240" t="str">
        <f t="shared" ca="1" si="69"/>
        <v>-1.41019456821588-1.41019456821595i</v>
      </c>
      <c r="AT116" s="240" t="str">
        <f t="shared" ca="1" si="70"/>
        <v>-1.84250799610071-0.763191800765895i</v>
      </c>
      <c r="AU116" s="240" t="str">
        <f t="shared" ca="1" si="71"/>
        <v>-1.99431628395582+5.57045445293605E-14i</v>
      </c>
      <c r="AV116" s="240" t="str">
        <f t="shared" ca="1" si="72"/>
        <v>-1.84250799610075+0.763191800765811i</v>
      </c>
      <c r="AW116" s="240" t="str">
        <f t="shared" ca="1" si="73"/>
        <v>-1.41019456821595+1.41019456821589i</v>
      </c>
      <c r="AX116" s="240" t="str">
        <f t="shared" ca="1" si="74"/>
        <v>-0.763191800765889+1.84250799610071i</v>
      </c>
      <c r="AY116" s="240" t="str">
        <f t="shared" ca="1" si="75"/>
        <v>5.91249952245983E-14+1.99431628395582i</v>
      </c>
      <c r="AZ116" s="240" t="str">
        <f t="shared" ca="1" si="76"/>
        <v>0.763191800765817+1.84250799610074i</v>
      </c>
      <c r="BA116" s="240" t="str">
        <f t="shared" ca="1" si="77"/>
        <v>1.41019456821589+1.41019456821594i</v>
      </c>
      <c r="BB116" s="240" t="str">
        <f t="shared" ca="1" si="78"/>
        <v>1.84250799610072+0.763191800765881i</v>
      </c>
      <c r="BC116" s="240" t="str">
        <f t="shared" ca="1" si="79"/>
        <v>1.99431628395582-6.60880632907682E-14i</v>
      </c>
      <c r="BD116" s="240" t="str">
        <f t="shared" ca="1" si="80"/>
        <v>1.84250799610074-0.763191800765821i</v>
      </c>
      <c r="BE116" s="240" t="str">
        <f t="shared" ca="1" si="81"/>
        <v>1.41019456821594-1.4101945682159i</v>
      </c>
      <c r="BF116" s="240" t="str">
        <f t="shared" ca="1" si="82"/>
        <v>0.763191800765879-1.84250799610072i</v>
      </c>
      <c r="BG116" s="240" t="str">
        <f t="shared" ca="1" si="83"/>
        <v>-7.30511313569383E-14-1.99431628395582i</v>
      </c>
      <c r="BH116" s="240" t="str">
        <f t="shared" ca="1" si="84"/>
        <v>-0.763191800765831-1.84250799610074i</v>
      </c>
      <c r="BI116" s="240" t="str">
        <f t="shared" ca="1" si="85"/>
        <v>-1.4101945682159-1.41019456821593i</v>
      </c>
      <c r="BJ116" s="240" t="str">
        <f t="shared" ca="1" si="86"/>
        <v>-1.84250799610072-0.763191800765869i</v>
      </c>
      <c r="BK116" s="240" t="str">
        <f t="shared" ca="1" si="87"/>
        <v>-1.99431628395582+8.35568167940405E-14i</v>
      </c>
      <c r="BL116" s="240" t="str">
        <f t="shared" ca="1" si="88"/>
        <v>-1.84250799610074+0.763191800765833i</v>
      </c>
      <c r="BM116" s="240" t="str">
        <f t="shared" ca="1" si="89"/>
        <v>-1.41019456821593+1.41019456821591i</v>
      </c>
      <c r="BN116" s="240" t="str">
        <f t="shared" ca="1" si="90"/>
        <v>-0.763191800765865+1.84250799610072i</v>
      </c>
      <c r="BO116" s="240" t="str">
        <f t="shared" ca="1" si="91"/>
        <v>8.69772674892785E-14+1.99431628395582i</v>
      </c>
      <c r="BP116" s="240" t="str">
        <f t="shared" ca="1" si="92"/>
        <v>0.763191800765843+1.84250799610073i</v>
      </c>
      <c r="BQ116" s="240" t="str">
        <f t="shared" ca="1" si="93"/>
        <v>1.41019456821591+1.41019456821592i</v>
      </c>
      <c r="BR116" s="240" t="str">
        <f t="shared" ca="1" si="94"/>
        <v>1.84250799610073+0.763191800765857i</v>
      </c>
      <c r="BS116" s="240" t="str">
        <f t="shared" ca="1" si="95"/>
        <v>1.99431628395582-9.74829529263807E-14i</v>
      </c>
      <c r="BT116" s="240" t="str">
        <f t="shared" ca="1" si="96"/>
        <v>1.84250799610073-0.763191800765847i</v>
      </c>
      <c r="BU116" s="240" t="str">
        <f t="shared" ca="1" si="97"/>
        <v>1.41019456821592-1.41019456821592i</v>
      </c>
      <c r="BV116" s="240" t="str">
        <f t="shared" ca="1" si="98"/>
        <v>0.763191800765853-1.84250799610073i</v>
      </c>
      <c r="BW116" s="240" t="str">
        <f t="shared" ca="1" si="99"/>
        <v>9.74831691505854E-14-1.99431628395582i</v>
      </c>
      <c r="BX116" s="240" t="str">
        <f t="shared" ca="1" si="100"/>
        <v>-0.763191800765857-1.84250799610073i</v>
      </c>
      <c r="BY116" s="240" t="str">
        <f t="shared" ca="1" si="101"/>
        <v>-1.41019456821592-1.41019456821591i</v>
      </c>
      <c r="BZ116" s="240" t="str">
        <f t="shared" ca="1" si="102"/>
        <v>-1.84250799610073-0.763191800765843i</v>
      </c>
      <c r="CA116" s="240" t="str">
        <f t="shared" ca="1" si="103"/>
        <v>-1.99431628395582-9.40627184553476E-14i</v>
      </c>
      <c r="CB116" s="240" t="str">
        <f t="shared" ca="1" si="104"/>
        <v>-1.84250799610073+0.763191800765859i</v>
      </c>
      <c r="CC116" s="240" t="str">
        <f t="shared" ca="1" si="105"/>
        <v>-1.41019456821591+1.41019456821593i</v>
      </c>
      <c r="CD116" s="240" t="str">
        <f t="shared" ca="1" si="106"/>
        <v>-0.763191800765841+1.84250799610073i</v>
      </c>
      <c r="CE116" s="240" t="str">
        <f t="shared" ca="1" si="107"/>
        <v>-8.35570330182454E-14+1.99431628395582i</v>
      </c>
      <c r="CF116" s="240" t="str">
        <f t="shared" ca="1" si="108"/>
        <v>0.763191800765869+1.84250799610072i</v>
      </c>
      <c r="CG116" s="240" t="str">
        <f t="shared" ca="1" si="109"/>
        <v>1.41019456821593+1.4101945682159i</v>
      </c>
      <c r="CH116" s="240" t="str">
        <f t="shared" ca="1" si="110"/>
        <v>1.84250799610074+0.763191800765831i</v>
      </c>
      <c r="CI116" s="240" t="str">
        <f t="shared" ca="1" si="111"/>
        <v>1.99431628395582+8.01365823230076E-14i</v>
      </c>
      <c r="CJ116" s="240" t="str">
        <f t="shared" ca="1" si="112"/>
        <v>1.84250799610072-0.763191800765873i</v>
      </c>
      <c r="CK116" s="240" t="str">
        <f t="shared" ca="1" si="113"/>
        <v>1.4101945682159-1.41019456821594i</v>
      </c>
      <c r="CL116" s="240" t="str">
        <f t="shared" ca="1" si="114"/>
        <v>0.763191800765827-1.84250799610074i</v>
      </c>
      <c r="CM116" s="240" t="str">
        <f t="shared" ca="1" si="115"/>
        <v>6.96308968859052E-14-1.99431628395582i</v>
      </c>
      <c r="CN116" s="240" t="str">
        <f t="shared" ca="1" si="116"/>
        <v>-0.763191800765875-1.84250799610072i</v>
      </c>
      <c r="CO116" s="240" t="str">
        <f t="shared" ca="1" si="117"/>
        <v>-1.41019456821594-1.41019456821589i</v>
      </c>
      <c r="CP116" s="240" t="str">
        <f t="shared" ca="1" si="118"/>
        <v>-1.84250799610074-0.763191800765817i</v>
      </c>
      <c r="CQ116" s="240" t="str">
        <f t="shared" ca="1" si="119"/>
        <v>-1.99431628395582-6.62104461906674E-14i</v>
      </c>
      <c r="CR116" s="240" t="str">
        <f t="shared" ca="1" si="120"/>
        <v>-1.84250799610072+0.763191800765885i</v>
      </c>
      <c r="CS116" s="240" t="str">
        <f t="shared" ca="1" si="121"/>
        <v>-1.41019456821589+1.41019456821594i</v>
      </c>
      <c r="CT116" s="240" t="str">
        <f t="shared" ca="1" si="122"/>
        <v>-0.763191800765815+1.84250799610075i</v>
      </c>
      <c r="CU116" s="240" t="str">
        <f t="shared" ca="1" si="123"/>
        <v>-5.57047607535651E-14+1.99431628395582i</v>
      </c>
      <c r="CV116" s="240" t="str">
        <f t="shared" ca="1" si="124"/>
        <v>0.763191800765895+1.84250799610071i</v>
      </c>
      <c r="CW116" s="240" t="str">
        <f t="shared" ca="1" si="125"/>
        <v>1.41019456821595+1.41019456821588i</v>
      </c>
      <c r="CX116" s="240" t="str">
        <f t="shared" ca="1" si="126"/>
        <v>1.84250799610075+0.763191800765811i</v>
      </c>
      <c r="CY116" s="240" t="str">
        <f t="shared" ca="1" si="127"/>
        <v>1.99431628395582+5.22843100583274E-14i</v>
      </c>
      <c r="CZ116" s="240" t="str">
        <f t="shared" ca="1" si="128"/>
        <v>1.84250799610071-0.763191800765899i</v>
      </c>
      <c r="DA116" s="240" t="str">
        <f t="shared" ca="1" si="129"/>
        <v>1.41019456821588-1.41019456821596i</v>
      </c>
      <c r="DB116" s="240" t="str">
        <f t="shared" ca="1" si="130"/>
        <v>0.763191800765795-1.84250799610075i</v>
      </c>
      <c r="DC116" s="240" t="str">
        <f t="shared" ca="1" si="131"/>
        <v>4.88638593630896E-14-1.99431628395582i</v>
      </c>
      <c r="DD116" s="240" t="str">
        <f t="shared" ca="1" si="132"/>
        <v>-0.763191800765717-1.84250799610079i</v>
      </c>
      <c r="DE116" s="240" t="str">
        <f t="shared" ca="1" si="133"/>
        <v>-1.41019456821596-1.41019456821588i</v>
      </c>
      <c r="DF116" s="240" t="str">
        <f t="shared" ca="1" si="134"/>
        <v>-1.84250799610075-0.763191800765791i</v>
      </c>
      <c r="DG116" s="240" t="str">
        <f t="shared" ca="1" si="135"/>
        <v>-1.99431628395582-3.12729391841227E-14i</v>
      </c>
      <c r="DH116" s="240" t="str">
        <f t="shared" ca="1" si="136"/>
        <v>-1.84250799610078+0.763191800765721i</v>
      </c>
      <c r="DI116" s="240" t="str">
        <f t="shared" ca="1" si="137"/>
        <v>-1.41019456821587+1.41019456821596i</v>
      </c>
      <c r="DJ116" s="240" t="str">
        <f t="shared" ca="1" si="138"/>
        <v>-0.763191800765789+1.84250799610076i</v>
      </c>
      <c r="DK116" s="240" t="str">
        <f t="shared" ca="1" si="139"/>
        <v>-2.78524884888849E-14+1.99431628395582i</v>
      </c>
      <c r="DL116" s="240" t="str">
        <f t="shared" ca="1" si="140"/>
        <v>0.763191800765737+1.84250799610078i</v>
      </c>
      <c r="DM116" s="240" t="str">
        <f t="shared" ca="1" si="141"/>
        <v>1.41019456821596+1.41019456821587i</v>
      </c>
      <c r="DN116" s="240" t="str">
        <f t="shared" ca="1" si="142"/>
        <v>1.84250799610076+0.763191800765785i</v>
      </c>
      <c r="DO116" s="240" t="str">
        <f t="shared" ca="1" si="143"/>
        <v>1.99431628395582+2.44320377936471E-14i</v>
      </c>
      <c r="DP116" s="240" t="str">
        <f t="shared" ca="1" si="144"/>
        <v>1.84250799610078-0.763191800765741i</v>
      </c>
      <c r="DQ116" s="240" t="str">
        <f t="shared" ca="1" si="145"/>
        <v>1.41019456821586-1.41019456821598i</v>
      </c>
      <c r="DR116" s="240" t="str">
        <f t="shared" ca="1" si="146"/>
        <v>0.763191800765783-1.84250799610076i</v>
      </c>
      <c r="DS116" s="240" t="str">
        <f t="shared" ca="1" si="147"/>
        <v>2.10115870984093E-14-1.99431628395582i</v>
      </c>
      <c r="DT116" s="240" t="str">
        <f t="shared" ca="1" si="148"/>
        <v>-0.763191800765743-1.84250799610078i</v>
      </c>
      <c r="DU116" s="240" t="str">
        <f t="shared" ca="1" si="149"/>
        <v>-1.41019456821598-1.41019456821586i</v>
      </c>
      <c r="DV116" s="240" t="str">
        <f t="shared" ca="1" si="150"/>
        <v>-1.84250799610077-0.763191800765765i</v>
      </c>
      <c r="DW116" s="240" t="str">
        <f t="shared" ca="1" si="151"/>
        <v>-1.99431628395582-1.75911364031715E-14i</v>
      </c>
      <c r="DX116" s="240" t="str">
        <f t="shared" ca="1" si="152"/>
        <v>-1.84250799610077+0.763191800765747i</v>
      </c>
      <c r="DY116" s="240" t="str">
        <f t="shared" ca="1" si="153"/>
        <v>-1.41019456821599+1.41019456821584i</v>
      </c>
      <c r="DZ116" s="240" t="str">
        <f t="shared" ca="1" si="154"/>
        <v>-0.763191800765763+1.84250799610077i</v>
      </c>
      <c r="EA116" s="240" t="str">
        <f t="shared" ca="1" si="155"/>
        <v>-2.16224204768811E-19+1.99431628395582i</v>
      </c>
      <c r="EB116" s="240" t="str">
        <f t="shared" ca="1" si="156"/>
        <v>0.763191800765763+1.84250799610077i</v>
      </c>
      <c r="EC116" s="240" t="str">
        <f t="shared" ca="1" si="157"/>
        <v>1.41019456821584+1.41019456821599i</v>
      </c>
      <c r="ED116" s="240" t="str">
        <f t="shared" ca="1" si="158"/>
        <v>1.84250799610077+0.763191800765759i</v>
      </c>
      <c r="EE116" s="240" t="str">
        <f t="shared" ca="1" si="159"/>
        <v>1.99431628395582-3.42023447103306E-15i</v>
      </c>
      <c r="EF116" s="240" t="str">
        <f t="shared" ca="1" si="160"/>
        <v>1.84250799610077-0.763191800765765i</v>
      </c>
      <c r="EG116" s="240" t="str">
        <f t="shared" ca="1" si="161"/>
        <v>1.41019456821598-1.41019456821586i</v>
      </c>
      <c r="EH116" s="240" t="str">
        <f t="shared" ca="1" si="162"/>
        <v>0.763191800765757-1.84250799610077i</v>
      </c>
      <c r="EI116" s="240" t="str">
        <f t="shared" ca="1" si="163"/>
        <v>-6.8406851662709E-15-1.99431628395582i</v>
      </c>
      <c r="EJ116" s="240" t="str">
        <f t="shared" ca="1" si="164"/>
        <v>-0.763191800765769-1.84250799610076i</v>
      </c>
      <c r="EK116" s="240" t="str">
        <f t="shared" ca="1" si="165"/>
        <v>-1.41019456821586-1.41019456821598i</v>
      </c>
      <c r="EL116" s="240" t="str">
        <f t="shared" ca="1" si="166"/>
        <v>-1.84250799610078-0.763191800765741i</v>
      </c>
      <c r="EM116" s="240" t="str">
        <f t="shared" ca="1" si="167"/>
        <v>-1.99431628395582+1.02611358615087E-14i</v>
      </c>
      <c r="EN116" s="240"/>
      <c r="EO116" s="240"/>
      <c r="EP116" s="240"/>
    </row>
    <row r="117" spans="1:146" ht="15" thickBot="1">
      <c r="A117" s="277">
        <f t="shared" si="168"/>
        <v>3.3203125000000002E-4</v>
      </c>
      <c r="B117" s="276">
        <v>17</v>
      </c>
      <c r="C117" s="248">
        <f t="shared" si="169"/>
        <v>3400</v>
      </c>
      <c r="D117" s="247">
        <f t="shared" si="170"/>
        <v>21362.830044410592</v>
      </c>
      <c r="E117" s="247" t="str">
        <f t="shared" si="171"/>
        <v>21362.8300444106i</v>
      </c>
      <c r="F117" s="247" t="str">
        <f t="shared" si="172"/>
        <v>0.00928624719782277-0.155808269583589i</v>
      </c>
      <c r="G117" s="247" t="str">
        <f t="shared" si="173"/>
        <v>-3.42548701793885-0.820132083450854i</v>
      </c>
      <c r="H117" s="247" t="str">
        <f t="shared" si="38"/>
        <v>0.00304290457508566-0.0246840222395217i</v>
      </c>
      <c r="I117" s="247" t="str">
        <f t="shared" si="174"/>
        <v>-0.0101853067812051+0.0166657564488965i</v>
      </c>
      <c r="J117" s="275" t="str">
        <f ca="1">IMPRODUCT(1/N_FFT2,AF100)</f>
        <v>-0.0617890978095418-0.000319661721907587i</v>
      </c>
      <c r="K117" s="274" t="str">
        <f t="shared" ca="1" si="175"/>
        <v>0.000634668321327418-0.00102650620258703i</v>
      </c>
      <c r="N117" s="265">
        <f t="shared" ca="1" si="176"/>
        <v>2.00574019577153</v>
      </c>
      <c r="O117" s="240">
        <f t="shared" ca="1" si="39"/>
        <v>-1.99425980422847</v>
      </c>
      <c r="P117" s="240" t="str">
        <f t="shared" ca="1" si="40"/>
        <v>-1.82317176843308+0.808156463532877i</v>
      </c>
      <c r="Q117" s="240" t="str">
        <f t="shared" ca="1" si="41"/>
        <v>-1.33926302982109+1.47764904619324i</v>
      </c>
      <c r="R117" s="240" t="str">
        <f t="shared" ca="1" si="42"/>
        <v>-0.625562886197946+1.89360588353888i</v>
      </c>
      <c r="S117" s="240" t="str">
        <f t="shared" ca="1" si="43"/>
        <v>0.195471643084669+1.98465689818446i</v>
      </c>
      <c r="T117" s="240" t="str">
        <f t="shared" ca="1" si="44"/>
        <v>0.982967052340732+1.7351795125502i</v>
      </c>
      <c r="U117" s="241" t="str">
        <f t="shared" ca="1" si="45"/>
        <v>1.60180449448543+1.18797917835611i</v>
      </c>
      <c r="V117" s="240" t="str">
        <f t="shared" ca="1" si="46"/>
        <v>1.94580353883594+0.436944796301455i</v>
      </c>
      <c r="W117" s="240" t="str">
        <f t="shared" ca="1" si="47"/>
        <v>1.95594066128711-0.389060787390763i</v>
      </c>
      <c r="X117" s="240" t="str">
        <f t="shared" ca="1" si="48"/>
        <v>1.63047652941585-1.1483111310901i</v>
      </c>
      <c r="Y117" s="240" t="str">
        <f t="shared" ca="1" si="49"/>
        <v>1.0252544379881-1.7105336898603i</v>
      </c>
      <c r="Z117" s="240" t="str">
        <f t="shared" ca="1" si="50"/>
        <v>0.244118689158261-1.97926204236959i</v>
      </c>
      <c r="AA117" s="240" t="str">
        <f t="shared" ca="1" si="51"/>
        <v>-0.578903063632002-1.90838764659564i</v>
      </c>
      <c r="AB117" s="240" t="str">
        <f t="shared" ca="1" si="52"/>
        <v>-1.30259634591636-1.51007116599408i</v>
      </c>
      <c r="AC117" s="240" t="str">
        <f t="shared" ca="1" si="53"/>
        <v>-1.80278951072899-0.852655936921161i</v>
      </c>
      <c r="AD117" s="240" t="str">
        <f t="shared" ca="1" si="54"/>
        <v>-1.99365917046052-0.0489415855896224i</v>
      </c>
      <c r="AE117" s="240" t="str">
        <f t="shared" ca="1" si="55"/>
        <v>-1.84245581563665+0.763170186909881i</v>
      </c>
      <c r="AF117" s="240" t="str">
        <f t="shared" ca="1" si="56"/>
        <v>-1.37512299175493+1.44433684585984i</v>
      </c>
      <c r="AG117" s="240" t="str">
        <f t="shared" ca="1" si="57"/>
        <v>-0.671845893072525+1.87768348310437i</v>
      </c>
      <c r="AH117" s="240" t="str">
        <f t="shared" ca="1" si="58"/>
        <v>0.146706852202417+1.98885627089497i</v>
      </c>
      <c r="AI117" s="240" t="str">
        <f t="shared" ca="1" si="59"/>
        <v>0.940087564096556+1.75878012798427i</v>
      </c>
      <c r="AJ117" s="240" t="str">
        <f t="shared" ca="1" si="60"/>
        <v>1.57216759242285+1.2269316313865i</v>
      </c>
      <c r="AK117" s="240" t="str">
        <f t="shared" ca="1" si="61"/>
        <v>1.93449433709125+0.484565606005278i</v>
      </c>
      <c r="AL117" s="240" t="str">
        <f t="shared" ca="1" si="62"/>
        <v>1.96489959822126-0.340942422809643i</v>
      </c>
      <c r="AM117" s="240" t="str">
        <f t="shared" ca="1" si="63"/>
        <v>1.65816642625236-1.10795138413689i</v>
      </c>
      <c r="AN117" s="240" t="str">
        <f t="shared" ca="1" si="64"/>
        <v>1.06692424869867-1.68485750563665i</v>
      </c>
      <c r="AO117" s="240" t="str">
        <f t="shared" ca="1" si="65"/>
        <v>0.292618687261613-1.97267495310978i</v>
      </c>
      <c r="AP117" s="240" t="str">
        <f t="shared" ca="1" si="66"/>
        <v>-0.531894531507034-1.92201986829333i</v>
      </c>
      <c r="AQ117" s="240" t="str">
        <f t="shared" ca="1" si="67"/>
        <v>-1.26514502667998-1.54158367538979i</v>
      </c>
      <c r="AR117" s="240" t="str">
        <f t="shared" ca="1" si="68"/>
        <v>-1.26514502667998-1.54158367538979i</v>
      </c>
      <c r="AS117" s="240" t="str">
        <f t="shared" ca="1" si="69"/>
        <v>-1.99185763095601-0.0978536905982074i</v>
      </c>
      <c r="AT117" s="240" t="str">
        <f t="shared" ca="1" si="70"/>
        <v>-1.86063003635076+0.717724205103011i</v>
      </c>
      <c r="AU117" s="240" t="str">
        <f t="shared" ca="1" si="71"/>
        <v>-1.41015463101774+1.41015463101768i</v>
      </c>
      <c r="AV117" s="240" t="str">
        <f t="shared" ca="1" si="72"/>
        <v>-0.717724205103093+1.86063003635073i</v>
      </c>
      <c r="AW117" s="240" t="str">
        <f t="shared" ca="1" si="73"/>
        <v>0.0978536905981238+1.99185763095601i</v>
      </c>
      <c r="AX117" s="240" t="str">
        <f t="shared" ca="1" si="74"/>
        <v>0.896641802255889+1.78132132003428i</v>
      </c>
      <c r="AY117" s="240" t="str">
        <f t="shared" ca="1" si="75"/>
        <v>1.54158367538973+1.26514502668005i</v>
      </c>
      <c r="AZ117" s="240" t="str">
        <f t="shared" ca="1" si="76"/>
        <v>1.9220198682933+0.531894531507114i</v>
      </c>
      <c r="BA117" s="240" t="str">
        <f t="shared" ca="1" si="77"/>
        <v>1.97267495310976-0.292618687261727i</v>
      </c>
      <c r="BB117" s="240" t="str">
        <f t="shared" ca="1" si="78"/>
        <v>1.68485750563659-1.06692424869877i</v>
      </c>
      <c r="BC117" s="240" t="str">
        <f t="shared" ca="1" si="79"/>
        <v>1.1079513841368-1.65816642625242i</v>
      </c>
      <c r="BD117" s="240" t="str">
        <f t="shared" ca="1" si="80"/>
        <v>0.340942422809589-1.96489959822127i</v>
      </c>
      <c r="BE117" s="240" t="str">
        <f t="shared" ca="1" si="81"/>
        <v>-0.484565606005348-1.93449433709123i</v>
      </c>
      <c r="BF117" s="240" t="str">
        <f t="shared" ca="1" si="82"/>
        <v>-1.22693163138655-1.5721675924228i</v>
      </c>
      <c r="BG117" s="240" t="str">
        <f t="shared" ca="1" si="83"/>
        <v>-1.75878012798432-0.940087564096471i</v>
      </c>
      <c r="BH117" s="240" t="str">
        <f t="shared" ca="1" si="84"/>
        <v>-1.98885627089496-0.14670685220252i</v>
      </c>
      <c r="BI117" s="240" t="str">
        <f t="shared" ca="1" si="85"/>
        <v>-1.8776834831044+0.671845893072447i</v>
      </c>
      <c r="BJ117" s="240" t="str">
        <f t="shared" ca="1" si="86"/>
        <v>-1.44433684585988+1.37512299175488i</v>
      </c>
      <c r="BK117" s="240" t="str">
        <f t="shared" ca="1" si="87"/>
        <v>-0.763170186909943+1.84245581563662i</v>
      </c>
      <c r="BL117" s="240" t="str">
        <f t="shared" ca="1" si="88"/>
        <v>0.0489415855895796+1.99365917046053i</v>
      </c>
      <c r="BM117" s="240" t="str">
        <f t="shared" ca="1" si="89"/>
        <v>0.852655936921124+1.80278951072901i</v>
      </c>
      <c r="BN117" s="240" t="str">
        <f t="shared" ca="1" si="90"/>
        <v>1.51007116599407+1.30259634591637i</v>
      </c>
      <c r="BO117" s="240" t="str">
        <f t="shared" ca="1" si="91"/>
        <v>1.90838764659564+0.578903063632028i</v>
      </c>
      <c r="BP117" s="240" t="str">
        <f t="shared" ca="1" si="92"/>
        <v>1.97926204236959-0.244118689158253i</v>
      </c>
      <c r="BQ117" s="240" t="str">
        <f t="shared" ca="1" si="93"/>
        <v>1.7105336898603-1.0252544379881i</v>
      </c>
      <c r="BR117" s="240" t="str">
        <f t="shared" ca="1" si="94"/>
        <v>1.14831113109009-1.63047652941586i</v>
      </c>
      <c r="BS117" s="240" t="str">
        <f t="shared" ca="1" si="95"/>
        <v>0.389060787390729-1.95594066128712i</v>
      </c>
      <c r="BT117" s="240" t="str">
        <f t="shared" ca="1" si="96"/>
        <v>-0.436944796301486-1.94580353883593i</v>
      </c>
      <c r="BU117" s="240" t="str">
        <f t="shared" ca="1" si="97"/>
        <v>-1.18797917835616-1.60180449448539i</v>
      </c>
      <c r="BV117" s="240" t="str">
        <f t="shared" ca="1" si="98"/>
        <v>-1.73517951255023-0.982967052340684i</v>
      </c>
      <c r="BW117" s="240" t="str">
        <f t="shared" ca="1" si="99"/>
        <v>-1.98465689818447-0.195471643084595i</v>
      </c>
      <c r="BX117" s="240" t="str">
        <f t="shared" ca="1" si="100"/>
        <v>-1.89360588353886+0.625562886198014i</v>
      </c>
      <c r="BY117" s="240" t="str">
        <f t="shared" ca="1" si="101"/>
        <v>-1.47764904619318+1.33926302982116i</v>
      </c>
      <c r="BZ117" s="240" t="str">
        <f t="shared" ca="1" si="102"/>
        <v>-0.808156463532965+1.82317176843304i</v>
      </c>
      <c r="CA117" s="240" t="str">
        <f t="shared" ca="1" si="103"/>
        <v>-8.35546666541531E-14+1.99425980422847i</v>
      </c>
      <c r="CB117" s="240" t="str">
        <f t="shared" ca="1" si="104"/>
        <v>0.808156463532811+1.82317176843311i</v>
      </c>
      <c r="CC117" s="240" t="str">
        <f t="shared" ca="1" si="105"/>
        <v>1.4776490461932+1.33926302982114i</v>
      </c>
      <c r="CD117" s="240" t="str">
        <f t="shared" ca="1" si="106"/>
        <v>1.89360588353887+0.625562886197992i</v>
      </c>
      <c r="CE117" s="240" t="str">
        <f t="shared" ca="1" si="107"/>
        <v>1.98465689818446-0.195471643084626i</v>
      </c>
      <c r="CF117" s="240" t="str">
        <f t="shared" ca="1" si="108"/>
        <v>1.73517951255021-0.98296705234071i</v>
      </c>
      <c r="CG117" s="240" t="str">
        <f t="shared" ca="1" si="109"/>
        <v>1.18797917835613-1.60180449448541i</v>
      </c>
      <c r="CH117" s="240" t="str">
        <f t="shared" ca="1" si="110"/>
        <v>0.436944796301464-1.94580353883593i</v>
      </c>
      <c r="CI117" s="240" t="str">
        <f t="shared" ca="1" si="111"/>
        <v>-0.389060787390761-1.95594066128711i</v>
      </c>
      <c r="CJ117" s="240" t="str">
        <f t="shared" ca="1" si="112"/>
        <v>-1.14831113109011-1.63047652941584i</v>
      </c>
      <c r="CK117" s="240" t="str">
        <f t="shared" ca="1" si="113"/>
        <v>-1.71053368986031-1.02525443798807i</v>
      </c>
      <c r="CL117" s="240" t="str">
        <f t="shared" ca="1" si="114"/>
        <v>-1.97926204236959-0.244118689158227i</v>
      </c>
      <c r="CM117" s="240" t="str">
        <f t="shared" ca="1" si="115"/>
        <v>-1.90838764659563+0.578903063632058i</v>
      </c>
      <c r="CN117" s="240" t="str">
        <f t="shared" ca="1" si="116"/>
        <v>-1.51007116599405+1.3025963459164i</v>
      </c>
      <c r="CO117" s="240" t="str">
        <f t="shared" ca="1" si="117"/>
        <v>-0.852655936921102+1.80278951072902i</v>
      </c>
      <c r="CP117" s="240" t="str">
        <f t="shared" ca="1" si="118"/>
        <v>-0.0489415855895485+1.99365917046053i</v>
      </c>
      <c r="CQ117" s="240" t="str">
        <f t="shared" ca="1" si="119"/>
        <v>0.763170186909973+1.84245581563661i</v>
      </c>
      <c r="CR117" s="240" t="str">
        <f t="shared" ca="1" si="120"/>
        <v>1.44433684585977+1.37512299175501i</v>
      </c>
      <c r="CS117" s="240" t="str">
        <f t="shared" ca="1" si="121"/>
        <v>1.87768348310434+0.671845893072604i</v>
      </c>
      <c r="CT117" s="240" t="str">
        <f t="shared" ca="1" si="122"/>
        <v>1.98885627089497-0.146706852202346i</v>
      </c>
      <c r="CU117" s="240" t="str">
        <f t="shared" ca="1" si="123"/>
        <v>1.75878012798431-0.940087564096499i</v>
      </c>
      <c r="CV117" s="240" t="str">
        <f t="shared" ca="1" si="124"/>
        <v>1.22693163138653-1.57216759242282i</v>
      </c>
      <c r="CW117" s="240" t="str">
        <f t="shared" ca="1" si="125"/>
        <v>0.484565606005324-1.93449433709124i</v>
      </c>
      <c r="CX117" s="240" t="str">
        <f t="shared" ca="1" si="126"/>
        <v>-0.340942422809621-1.96489959822126i</v>
      </c>
      <c r="CY117" s="240" t="str">
        <f t="shared" ca="1" si="127"/>
        <v>-1.10795138413683-1.6581664262524i</v>
      </c>
      <c r="CZ117" s="240" t="str">
        <f t="shared" ca="1" si="128"/>
        <v>-1.6848575056366-1.06692424869875i</v>
      </c>
      <c r="DA117" s="240" t="str">
        <f t="shared" ca="1" si="129"/>
        <v>-1.97267495310977-0.292618687261691i</v>
      </c>
      <c r="DB117" s="240" t="str">
        <f t="shared" ca="1" si="130"/>
        <v>-1.9220198682933+0.531894531507138i</v>
      </c>
      <c r="DC117" s="240" t="str">
        <f t="shared" ca="1" si="131"/>
        <v>-1.54158367538971+1.26514502668007i</v>
      </c>
      <c r="DD117" s="240" t="str">
        <f t="shared" ca="1" si="132"/>
        <v>-0.896641802255859+1.7813213200343i</v>
      </c>
      <c r="DE117" s="240" t="str">
        <f t="shared" ca="1" si="133"/>
        <v>-0.0978536905980961+1.99185763095602i</v>
      </c>
      <c r="DF117" s="240" t="str">
        <f t="shared" ca="1" si="134"/>
        <v>0.717724205103123+1.86063003635071i</v>
      </c>
      <c r="DG117" s="240" t="str">
        <f t="shared" ca="1" si="135"/>
        <v>1.41015463101775+1.41015463101766i</v>
      </c>
      <c r="DH117" s="240" t="str">
        <f t="shared" ca="1" si="136"/>
        <v>1.86063003635077+0.717724205102987i</v>
      </c>
      <c r="DI117" s="240" t="str">
        <f t="shared" ca="1" si="137"/>
        <v>1.99185763095602-0.097853690598044i</v>
      </c>
      <c r="DJ117" s="240" t="str">
        <f t="shared" ca="1" si="138"/>
        <v>1.78132132003432-0.896641802255811i</v>
      </c>
      <c r="DK117" s="240" t="str">
        <f t="shared" ca="1" si="139"/>
        <v>1.26514502668011-1.54158367538968i</v>
      </c>
      <c r="DL117" s="240" t="str">
        <f t="shared" ca="1" si="140"/>
        <v>0.531894531507201-1.92201986829328i</v>
      </c>
      <c r="DM117" s="240" t="str">
        <f t="shared" ca="1" si="141"/>
        <v>-0.292618687261639-1.97267495310977i</v>
      </c>
      <c r="DN117" s="240" t="str">
        <f t="shared" ca="1" si="142"/>
        <v>-1.0669242486987-1.68485750563663i</v>
      </c>
      <c r="DO117" s="240" t="str">
        <f t="shared" ca="1" si="143"/>
        <v>-1.65816642625237-1.10795138413687i</v>
      </c>
      <c r="DP117" s="240" t="str">
        <f t="shared" ca="1" si="144"/>
        <v>-1.96489959822125-0.340942422809673i</v>
      </c>
      <c r="DQ117" s="240" t="str">
        <f t="shared" ca="1" si="145"/>
        <v>-1.93449433709125+0.48456560600526i</v>
      </c>
      <c r="DR117" s="240" t="str">
        <f t="shared" ca="1" si="146"/>
        <v>-1.57216759242285+1.22693163138649i</v>
      </c>
      <c r="DS117" s="240" t="str">
        <f t="shared" ca="1" si="147"/>
        <v>-0.940087564096544+1.75878012798428i</v>
      </c>
      <c r="DT117" s="240" t="str">
        <f t="shared" ca="1" si="148"/>
        <v>-0.146706852202413+1.98885627089497i</v>
      </c>
      <c r="DU117" s="240" t="str">
        <f t="shared" ca="1" si="149"/>
        <v>0.671845893072554+1.87768348310436i</v>
      </c>
      <c r="DV117" s="240" t="str">
        <f t="shared" ca="1" si="150"/>
        <v>1.37512299175497+1.4443368458598i</v>
      </c>
      <c r="DW117" s="240" t="str">
        <f t="shared" ca="1" si="151"/>
        <v>1.84245581563667+0.763170186909838i</v>
      </c>
      <c r="DX117" s="240" t="str">
        <f t="shared" ca="1" si="152"/>
        <v>1.99365917046052-0.0489415855896944i</v>
      </c>
      <c r="DY117" s="240" t="str">
        <f t="shared" ca="1" si="153"/>
        <v>1.80278951072896-0.852655936921221i</v>
      </c>
      <c r="DZ117" s="240" t="str">
        <f t="shared" ca="1" si="154"/>
        <v>1.30259634591629-1.51007116599414i</v>
      </c>
      <c r="EA117" s="240" t="str">
        <f t="shared" ca="1" si="155"/>
        <v>0.578903063631912-1.90838764659567i</v>
      </c>
      <c r="EB117" s="240" t="str">
        <f t="shared" ca="1" si="156"/>
        <v>-0.24411868915817-1.9792620423696i</v>
      </c>
      <c r="EC117" s="240" t="str">
        <f t="shared" ca="1" si="157"/>
        <v>-1.02525443798803-1.71053368986034i</v>
      </c>
      <c r="ED117" s="240" t="str">
        <f t="shared" ca="1" si="158"/>
        <v>-1.6304765294158-1.14831113109016i</v>
      </c>
      <c r="EE117" s="240" t="str">
        <f t="shared" ca="1" si="159"/>
        <v>-1.9559406612871-0.38906078739081i</v>
      </c>
      <c r="EF117" s="240" t="str">
        <f t="shared" ca="1" si="160"/>
        <v>-1.94580353883595+0.436944796301413i</v>
      </c>
      <c r="EG117" s="240" t="str">
        <f t="shared" ca="1" si="161"/>
        <v>-1.60180449448545+1.18797917835608i</v>
      </c>
      <c r="EH117" s="240" t="str">
        <f t="shared" ca="1" si="162"/>
        <v>-0.982967052340756+1.73517951255019i</v>
      </c>
      <c r="EI117" s="240" t="str">
        <f t="shared" ca="1" si="163"/>
        <v>-0.195471643084685+1.98465689818446i</v>
      </c>
      <c r="EJ117" s="240" t="str">
        <f t="shared" ca="1" si="164"/>
        <v>0.625562886197934+1.89360588353889i</v>
      </c>
      <c r="EK117" s="240" t="str">
        <f t="shared" ca="1" si="165"/>
        <v>1.3392630298211+1.47764904619324i</v>
      </c>
      <c r="EL117" s="240" t="str">
        <f t="shared" ca="1" si="166"/>
        <v>1.82317176843309+0.808156463532865i</v>
      </c>
      <c r="EM117" s="240" t="str">
        <f t="shared" ca="1" si="167"/>
        <v>1.99425980422847-3.12716210874999E-14i</v>
      </c>
      <c r="EN117" s="240"/>
      <c r="EO117" s="240"/>
      <c r="EP117" s="240"/>
    </row>
    <row r="118" spans="1:146" ht="15" thickBot="1">
      <c r="A118" s="277">
        <f t="shared" si="168"/>
        <v>3.5156250000000004E-4</v>
      </c>
      <c r="B118" s="276">
        <v>18</v>
      </c>
      <c r="C118" s="248">
        <f t="shared" si="169"/>
        <v>3600</v>
      </c>
      <c r="D118" s="247">
        <f t="shared" si="170"/>
        <v>22619.46710584651</v>
      </c>
      <c r="E118" s="247" t="str">
        <f t="shared" si="171"/>
        <v>22619.4671058465i</v>
      </c>
      <c r="F118" s="247" t="str">
        <f t="shared" si="172"/>
        <v>0.00796856063049595-0.147248935193221i</v>
      </c>
      <c r="G118" s="247" t="str">
        <f t="shared" si="173"/>
        <v>-3.49413028904112-0.839704363848002i</v>
      </c>
      <c r="H118" s="247" t="str">
        <f t="shared" si="38"/>
        <v>0.00283421510964043-0.0233281999658098i</v>
      </c>
      <c r="I118" s="247" t="str">
        <f t="shared" si="174"/>
        <v>-0.00954032285759286+0.0160518057642928i</v>
      </c>
      <c r="J118" s="275" t="str">
        <f ca="1">IMPRODUCT(1/N_FFT2,AG100)</f>
        <v>0.0071522611607152+8.83817097270883E-06i</v>
      </c>
      <c r="K118" s="274" t="str">
        <f t="shared" ca="1" si="175"/>
        <v>-0.0000683767492388104+0.000114722387922746i</v>
      </c>
      <c r="N118" s="265">
        <f t="shared" ca="1" si="176"/>
        <v>2.0058012226991306</v>
      </c>
      <c r="O118" s="240">
        <f t="shared" ca="1" si="39"/>
        <v>-1.9941987773008694</v>
      </c>
      <c r="P118" s="240" t="str">
        <f t="shared" ca="1" si="40"/>
        <v>-1.80273434303985+0.852629844547427i</v>
      </c>
      <c r="Q118" s="240" t="str">
        <f t="shared" ca="1" si="41"/>
        <v>-1.26510631160703+1.54153650093676i</v>
      </c>
      <c r="R118" s="240" t="str">
        <f t="shared" ca="1" si="42"/>
        <v>-0.484550777671442+1.93443513906419i</v>
      </c>
      <c r="S118" s="240" t="str">
        <f t="shared" ca="1" si="43"/>
        <v>0.389048881627797+1.95588080697481i</v>
      </c>
      <c r="T118" s="240" t="str">
        <f t="shared" ca="1" si="44"/>
        <v>1.18794282465778+1.60175547719756i</v>
      </c>
      <c r="U118" s="241" t="str">
        <f t="shared" ca="1" si="45"/>
        <v>1.75872630703913+0.940058796202021i</v>
      </c>
      <c r="V118" s="240" t="str">
        <f t="shared" ca="1" si="46"/>
        <v>1.99179667753802+0.0978506961487394i</v>
      </c>
      <c r="W118" s="240" t="str">
        <f t="shared" ca="1" si="47"/>
        <v>1.84239943410731-0.763146832915766i</v>
      </c>
      <c r="X118" s="240" t="str">
        <f t="shared" ca="1" si="48"/>
        <v>1.33922204664138-1.47760382822256i</v>
      </c>
      <c r="Y118" s="240" t="str">
        <f t="shared" ca="1" si="49"/>
        <v>0.57888534845002-1.90832924746706i</v>
      </c>
      <c r="Z118" s="240" t="str">
        <f t="shared" ca="1" si="50"/>
        <v>-0.292609732751655-1.97261458670651i</v>
      </c>
      <c r="AA118" s="240" t="str">
        <f t="shared" ca="1" si="51"/>
        <v>-1.10791747939246-1.65811568421656i</v>
      </c>
      <c r="AB118" s="240" t="str">
        <f t="shared" ca="1" si="52"/>
        <v>-1.71048134531852-1.02522306387715i</v>
      </c>
      <c r="AC118" s="240" t="str">
        <f t="shared" ca="1" si="53"/>
        <v>-1.9845961651182-0.195465661399728i</v>
      </c>
      <c r="AD118" s="240" t="str">
        <f t="shared" ca="1" si="54"/>
        <v>-1.87762602356287+0.671825333719834i</v>
      </c>
      <c r="AE118" s="240" t="str">
        <f t="shared" ca="1" si="55"/>
        <v>-1.41011147846337+1.41011147846336i</v>
      </c>
      <c r="AF118" s="240" t="str">
        <f t="shared" ca="1" si="56"/>
        <v>-0.671825333719832+1.87762602356287i</v>
      </c>
      <c r="AG118" s="240" t="str">
        <f t="shared" ca="1" si="57"/>
        <v>0.195465661399729+1.9845961651182i</v>
      </c>
      <c r="AH118" s="240" t="str">
        <f t="shared" ca="1" si="58"/>
        <v>1.02522306387715+1.71048134531851i</v>
      </c>
      <c r="AI118" s="240" t="str">
        <f t="shared" ca="1" si="59"/>
        <v>1.65811568421656+1.10791747939246i</v>
      </c>
      <c r="AJ118" s="240" t="str">
        <f t="shared" ca="1" si="60"/>
        <v>1.97261458670651+0.292609732751655i</v>
      </c>
      <c r="AK118" s="240" t="str">
        <f t="shared" ca="1" si="61"/>
        <v>1.90832924746706-0.57888534845002i</v>
      </c>
      <c r="AL118" s="240" t="str">
        <f t="shared" ca="1" si="62"/>
        <v>1.47760382822254-1.33922204664139i</v>
      </c>
      <c r="AM118" s="240" t="str">
        <f t="shared" ca="1" si="63"/>
        <v>0.763146832915675-1.84239943410734i</v>
      </c>
      <c r="AN118" s="240" t="str">
        <f t="shared" ca="1" si="64"/>
        <v>-0.0978506961487013-1.99179667753802i</v>
      </c>
      <c r="AO118" s="240" t="str">
        <f t="shared" ca="1" si="65"/>
        <v>-0.940058796202059-1.75872630703911i</v>
      </c>
      <c r="AP118" s="240" t="str">
        <f t="shared" ca="1" si="66"/>
        <v>-1.6017554771975-1.18794282465786i</v>
      </c>
      <c r="AQ118" s="240" t="str">
        <f t="shared" ca="1" si="67"/>
        <v>-1.95588080697481-0.389048881627817i</v>
      </c>
      <c r="AR118" s="240" t="str">
        <f t="shared" ca="1" si="68"/>
        <v>-1.95588080697481-0.389048881627817i</v>
      </c>
      <c r="AS118" s="240" t="str">
        <f t="shared" ca="1" si="69"/>
        <v>-1.54153650093681+1.26510631160696i</v>
      </c>
      <c r="AT118" s="240" t="str">
        <f t="shared" ca="1" si="70"/>
        <v>-0.852629844547435+1.80273434303984i</v>
      </c>
      <c r="AU118" s="240" t="str">
        <f t="shared" ca="1" si="71"/>
        <v>5.91215115342384E-14+1.99419877730087i</v>
      </c>
      <c r="AV118" s="240" t="str">
        <f t="shared" ca="1" si="72"/>
        <v>0.852629844547365+1.80273434303988i</v>
      </c>
      <c r="AW118" s="240" t="str">
        <f t="shared" ca="1" si="73"/>
        <v>1.54153650093676+1.26510631160702i</v>
      </c>
      <c r="AX118" s="240" t="str">
        <f t="shared" ca="1" si="74"/>
        <v>1.93443513906421+0.484550777671365i</v>
      </c>
      <c r="AY118" s="240" t="str">
        <f t="shared" ca="1" si="75"/>
        <v>1.95588080697482-0.389048881627741i</v>
      </c>
      <c r="AZ118" s="240" t="str">
        <f t="shared" ca="1" si="76"/>
        <v>1.60175547719754-1.1879428246578i</v>
      </c>
      <c r="BA118" s="240" t="str">
        <f t="shared" ca="1" si="77"/>
        <v>0.940058796201951-1.75872630703917i</v>
      </c>
      <c r="BB118" s="240" t="str">
        <f t="shared" ca="1" si="78"/>
        <v>0.0978506961487777-1.99179667753802i</v>
      </c>
      <c r="BC118" s="240" t="str">
        <f t="shared" ca="1" si="79"/>
        <v>-0.763146832915788-1.8423994341073i</v>
      </c>
      <c r="BD118" s="240" t="str">
        <f t="shared" ca="1" si="80"/>
        <v>-1.47760382822249-1.33922204664145i</v>
      </c>
      <c r="BE118" s="240" t="str">
        <f t="shared" ca="1" si="81"/>
        <v>-1.90832924746704-0.578885348450059i</v>
      </c>
      <c r="BF118" s="240" t="str">
        <f t="shared" ca="1" si="82"/>
        <v>-1.9726145867065+0.292609732751695i</v>
      </c>
      <c r="BG118" s="240" t="str">
        <f t="shared" ca="1" si="83"/>
        <v>-1.65811568421661+1.10791747939237i</v>
      </c>
      <c r="BH118" s="240" t="str">
        <f t="shared" ca="1" si="84"/>
        <v>-1.02522306387716+1.71048134531851i</v>
      </c>
      <c r="BI118" s="240" t="str">
        <f t="shared" ca="1" si="85"/>
        <v>-0.195465661399685+1.9845961651182i</v>
      </c>
      <c r="BJ118" s="240" t="str">
        <f t="shared" ca="1" si="86"/>
        <v>0.671825333719757+1.8776260235629i</v>
      </c>
      <c r="BK118" s="240" t="str">
        <f t="shared" ca="1" si="87"/>
        <v>1.41011147846336+1.41011147846337i</v>
      </c>
      <c r="BL118" s="240" t="str">
        <f t="shared" ca="1" si="88"/>
        <v>1.87762602356289+0.671825333719776i</v>
      </c>
      <c r="BM118" s="240" t="str">
        <f t="shared" ca="1" si="89"/>
        <v>1.9845961651182-0.195465661399672i</v>
      </c>
      <c r="BN118" s="240" t="str">
        <f t="shared" ca="1" si="90"/>
        <v>1.71048134531851-1.02522306387715i</v>
      </c>
      <c r="BO118" s="240" t="str">
        <f t="shared" ca="1" si="91"/>
        <v>1.10791747939239-1.65811568421661i</v>
      </c>
      <c r="BP118" s="240" t="str">
        <f t="shared" ca="1" si="92"/>
        <v>0.292609732751715-1.9726145867065i</v>
      </c>
      <c r="BQ118" s="240" t="str">
        <f t="shared" ca="1" si="93"/>
        <v>-0.57888534845004-1.90832924746705i</v>
      </c>
      <c r="BR118" s="240" t="str">
        <f t="shared" ca="1" si="94"/>
        <v>-1.33922204664144-1.4776038282225i</v>
      </c>
      <c r="BS118" s="240" t="str">
        <f t="shared" ca="1" si="95"/>
        <v>-1.84239943410729-0.7631468329158i</v>
      </c>
      <c r="BT118" s="240" t="str">
        <f t="shared" ca="1" si="96"/>
        <v>-1.99179667753802+0.0978506961487638i</v>
      </c>
      <c r="BU118" s="240" t="str">
        <f t="shared" ca="1" si="97"/>
        <v>-1.75872630703908+0.940058796202113i</v>
      </c>
      <c r="BV118" s="240" t="str">
        <f t="shared" ca="1" si="98"/>
        <v>-1.18794282465782+1.60175547719753i</v>
      </c>
      <c r="BW118" s="240" t="str">
        <f t="shared" ca="1" si="99"/>
        <v>-0.389048881627757+1.95588080697482i</v>
      </c>
      <c r="BX118" s="240" t="str">
        <f t="shared" ca="1" si="100"/>
        <v>0.484550777671349+1.93443513906421i</v>
      </c>
      <c r="BY118" s="240" t="str">
        <f t="shared" ca="1" si="101"/>
        <v>1.26510631160701+1.54153650093677i</v>
      </c>
      <c r="BZ118" s="240" t="str">
        <f t="shared" ca="1" si="102"/>
        <v>1.80273434303987+0.852629844547379i</v>
      </c>
      <c r="CA118" s="240" t="str">
        <f t="shared" ca="1" si="103"/>
        <v>1.99419877730087+8.01318606137162E-14i</v>
      </c>
      <c r="CB118" s="240" t="str">
        <f t="shared" ca="1" si="104"/>
        <v>1.80273434303985-0.852629844547419i</v>
      </c>
      <c r="CC118" s="240" t="str">
        <f t="shared" ca="1" si="105"/>
        <v>1.26510631160698-1.5415365009368i</v>
      </c>
      <c r="CD118" s="240" t="str">
        <f t="shared" ca="1" si="106"/>
        <v>0.484550777671496-1.93443513906417i</v>
      </c>
      <c r="CE118" s="240" t="str">
        <f t="shared" ca="1" si="107"/>
        <v>-0.389048881627803-1.95588080697481i</v>
      </c>
      <c r="CF118" s="240" t="str">
        <f t="shared" ca="1" si="108"/>
        <v>-1.18794282465785-1.60175547719751i</v>
      </c>
      <c r="CG118" s="240" t="str">
        <f t="shared" ca="1" si="109"/>
        <v>-1.7587263070391-0.940058796202073i</v>
      </c>
      <c r="CH118" s="240" t="str">
        <f t="shared" ca="1" si="110"/>
        <v>-1.99179667753802-0.0978506961487187i</v>
      </c>
      <c r="CI118" s="240" t="str">
        <f t="shared" ca="1" si="111"/>
        <v>-1.84239943410727+0.763146832915842i</v>
      </c>
      <c r="CJ118" s="240" t="str">
        <f t="shared" ca="1" si="112"/>
        <v>-1.3392220466414+1.47760382822254i</v>
      </c>
      <c r="CK118" s="240" t="str">
        <f t="shared" ca="1" si="113"/>
        <v>-0.578885348450004+1.90832924746706i</v>
      </c>
      <c r="CL118" s="240" t="str">
        <f t="shared" ca="1" si="114"/>
        <v>0.292609732751761+1.97261458670649i</v>
      </c>
      <c r="CM118" s="240" t="str">
        <f t="shared" ca="1" si="115"/>
        <v>1.10791747939242+1.65811568421658i</v>
      </c>
      <c r="CN118" s="240" t="str">
        <f t="shared" ca="1" si="116"/>
        <v>1.71048134531854+1.0252230638771i</v>
      </c>
      <c r="CO118" s="240" t="str">
        <f t="shared" ca="1" si="117"/>
        <v>1.98459616511819+0.195465661399824i</v>
      </c>
      <c r="CP118" s="240" t="str">
        <f t="shared" ca="1" si="118"/>
        <v>1.87762602356288-0.671825333719812i</v>
      </c>
      <c r="CQ118" s="240" t="str">
        <f t="shared" ca="1" si="119"/>
        <v>1.41011147846333-1.41011147846341i</v>
      </c>
      <c r="CR118" s="240" t="str">
        <f t="shared" ca="1" si="120"/>
        <v>0.671825333719908-1.87762602356284i</v>
      </c>
      <c r="CS118" s="240" t="str">
        <f t="shared" ca="1" si="121"/>
        <v>-0.195465661399737-1.9845961651182i</v>
      </c>
      <c r="CT118" s="240" t="str">
        <f t="shared" ca="1" si="122"/>
        <v>-1.0252230638772-1.71048134531848i</v>
      </c>
      <c r="CU118" s="240" t="str">
        <f t="shared" ca="1" si="123"/>
        <v>-1.65811568421653-1.10791747939251i</v>
      </c>
      <c r="CV118" s="240" t="str">
        <f t="shared" ca="1" si="124"/>
        <v>-1.97261458670651-0.292609732751649i</v>
      </c>
      <c r="CW118" s="240" t="str">
        <f t="shared" ca="1" si="125"/>
        <v>-1.90832924746703+0.578885348450095i</v>
      </c>
      <c r="CX118" s="240" t="str">
        <f t="shared" ca="1" si="126"/>
        <v>-1.47760382822259+1.33922204664134i</v>
      </c>
      <c r="CY118" s="240" t="str">
        <f t="shared" ca="1" si="127"/>
        <v>-0.763146832915746+1.84239943410731i</v>
      </c>
      <c r="CZ118" s="240" t="str">
        <f t="shared" ca="1" si="128"/>
        <v>0.0978506961488158+1.99179667753801i</v>
      </c>
      <c r="DA118" s="240" t="str">
        <f t="shared" ca="1" si="129"/>
        <v>0.940058796201991+1.75872630703914i</v>
      </c>
      <c r="DB118" s="240" t="str">
        <f t="shared" ca="1" si="130"/>
        <v>1.60175547719757+1.18794282465777i</v>
      </c>
      <c r="DC118" s="240" t="str">
        <f t="shared" ca="1" si="131"/>
        <v>1.95588080697479+0.389048881627887i</v>
      </c>
      <c r="DD118" s="240" t="str">
        <f t="shared" ca="1" si="132"/>
        <v>1.9344351390642-0.484550777671404i</v>
      </c>
      <c r="DE118" s="240" t="str">
        <f t="shared" ca="1" si="133"/>
        <v>1.54153650093674-1.26510631160705i</v>
      </c>
      <c r="DF118" s="240" t="str">
        <f t="shared" ca="1" si="134"/>
        <v>0.852629844547505-1.80273434303981i</v>
      </c>
      <c r="DG118" s="240" t="str">
        <f t="shared" ca="1" si="135"/>
        <v>2.10103490794777E-14-1.99419877730087i</v>
      </c>
      <c r="DH118" s="240" t="str">
        <f t="shared" ca="1" si="136"/>
        <v>-0.852629844547479-1.80273434303982i</v>
      </c>
      <c r="DI118" s="240" t="str">
        <f t="shared" ca="1" si="137"/>
        <v>-1.54153650093671-1.26510631160708i</v>
      </c>
      <c r="DJ118" s="240" t="str">
        <f t="shared" ca="1" si="138"/>
        <v>-1.93443513906419-0.484550777671446i</v>
      </c>
      <c r="DK118" s="240" t="str">
        <f t="shared" ca="1" si="139"/>
        <v>-1.9558808069748+0.389048881627861i</v>
      </c>
      <c r="DL118" s="240" t="str">
        <f t="shared" ca="1" si="140"/>
        <v>-1.60175547719759+1.18794282465773i</v>
      </c>
      <c r="DM118" s="240" t="str">
        <f t="shared" ca="1" si="141"/>
        <v>-0.940058796202015+1.75872630703913i</v>
      </c>
      <c r="DN118" s="240" t="str">
        <f t="shared" ca="1" si="142"/>
        <v>-0.0978506961486597+1.99179667753802i</v>
      </c>
      <c r="DO118" s="240" t="str">
        <f t="shared" ca="1" si="143"/>
        <v>0.763146832915721+1.84239943410732i</v>
      </c>
      <c r="DP118" s="240" t="str">
        <f t="shared" ca="1" si="144"/>
        <v>1.47760382822258+1.33922204664136i</v>
      </c>
      <c r="DQ118" s="240" t="str">
        <f t="shared" ca="1" si="145"/>
        <v>1.90832924746708+0.578885348449946i</v>
      </c>
      <c r="DR118" s="240" t="str">
        <f t="shared" ca="1" si="146"/>
        <v>1.97261458670651-0.292609732751623i</v>
      </c>
      <c r="DS118" s="240" t="str">
        <f t="shared" ca="1" si="147"/>
        <v>1.65811568421655-1.10791747939247i</v>
      </c>
      <c r="DT118" s="240" t="str">
        <f t="shared" ca="1" si="148"/>
        <v>1.02522306387722-1.71048134531847i</v>
      </c>
      <c r="DU118" s="240" t="str">
        <f t="shared" ca="1" si="149"/>
        <v>0.195465661399765-1.98459616511819i</v>
      </c>
      <c r="DV118" s="240" t="str">
        <f t="shared" ca="1" si="150"/>
        <v>-0.671825333719868-1.87762602356286i</v>
      </c>
      <c r="DW118" s="240" t="str">
        <f t="shared" ca="1" si="151"/>
        <v>-1.41011147846331-1.41011147846343i</v>
      </c>
      <c r="DX118" s="240" t="str">
        <f t="shared" ca="1" si="152"/>
        <v>-1.87762602356286-0.671825333719852i</v>
      </c>
      <c r="DY118" s="240" t="str">
        <f t="shared" ca="1" si="153"/>
        <v>-1.98459616511819+0.195465661399796i</v>
      </c>
      <c r="DZ118" s="240" t="str">
        <f t="shared" ca="1" si="154"/>
        <v>-1.71048134531855+1.02522306387708i</v>
      </c>
      <c r="EA118" s="240" t="str">
        <f t="shared" ca="1" si="155"/>
        <v>-1.10791747939246+1.65811568421656i</v>
      </c>
      <c r="EB118" s="240" t="str">
        <f t="shared" ca="1" si="156"/>
        <v>-0.292609732751592+1.97261458670652i</v>
      </c>
      <c r="EC118" s="240" t="str">
        <f t="shared" ca="1" si="157"/>
        <v>0.578885348449964+1.90832924746707i</v>
      </c>
      <c r="ED118" s="240" t="str">
        <f t="shared" ca="1" si="158"/>
        <v>1.33922204664138+1.47760382822255i</v>
      </c>
      <c r="EE118" s="240" t="str">
        <f t="shared" ca="1" si="159"/>
        <v>1.84239943410734+0.763146832915691i</v>
      </c>
      <c r="EF118" s="240" t="str">
        <f t="shared" ca="1" si="160"/>
        <v>1.99179667753802-0.0978506961486766i</v>
      </c>
      <c r="EG118" s="240" t="str">
        <f t="shared" ca="1" si="161"/>
        <v>1.75872630703912-0.940058796202043i</v>
      </c>
      <c r="EH118" s="240" t="str">
        <f t="shared" ca="1" si="162"/>
        <v>1.18794282465772-1.6017554771976i</v>
      </c>
      <c r="EI118" s="240" t="str">
        <f t="shared" ca="1" si="163"/>
        <v>0.389048881627829-1.95588080697481i</v>
      </c>
      <c r="EJ118" s="240" t="str">
        <f t="shared" ca="1" si="164"/>
        <v>-0.484550777671462-1.93443513906418i</v>
      </c>
      <c r="EK118" s="240" t="str">
        <f t="shared" ca="1" si="165"/>
        <v>-1.26510631160694-1.54153650093683i</v>
      </c>
      <c r="EL118" s="240" t="str">
        <f t="shared" ca="1" si="166"/>
        <v>-1.80273434303984-0.852629844547451i</v>
      </c>
      <c r="EM118" s="240" t="str">
        <f t="shared" ca="1" si="167"/>
        <v>-1.99419877730087+3.81111624547607E-14i</v>
      </c>
      <c r="EN118" s="240"/>
      <c r="EO118" s="240"/>
      <c r="EP118" s="240"/>
    </row>
    <row r="119" spans="1:146" ht="15" thickBot="1">
      <c r="A119" s="277">
        <f t="shared" si="168"/>
        <v>3.7109375000000006E-4</v>
      </c>
      <c r="B119" s="276">
        <v>19</v>
      </c>
      <c r="C119" s="248">
        <f t="shared" si="169"/>
        <v>3800</v>
      </c>
      <c r="D119" s="247">
        <f t="shared" si="170"/>
        <v>23876.104167282429</v>
      </c>
      <c r="E119" s="247" t="str">
        <f t="shared" si="171"/>
        <v>23876.1041672824i</v>
      </c>
      <c r="F119" s="247" t="str">
        <f t="shared" si="172"/>
        <v>0.00685196378154526-0.139576351013496i</v>
      </c>
      <c r="G119" s="247" t="str">
        <f t="shared" si="173"/>
        <v>-3.56340253015395-0.854195721776994i</v>
      </c>
      <c r="H119" s="247" t="str">
        <f t="shared" si="38"/>
        <v>0.00265738413580071-0.0221128526780251i</v>
      </c>
      <c r="I119" s="247" t="str">
        <f t="shared" si="174"/>
        <v>-0.00897569926813453+0.0154778989084525i</v>
      </c>
      <c r="J119" s="275" t="str">
        <f ca="1">IMPRODUCT(1/N_FFT2,AH100)</f>
        <v>0.0694438457668191+0.000319666903975361i</v>
      </c>
      <c r="K119" s="274" t="str">
        <f t="shared" ca="1" si="175"/>
        <v>-0.000628254847649794+0.00107197559059693i</v>
      </c>
      <c r="N119" s="265">
        <f t="shared" ca="1" si="176"/>
        <v>2.0058670276805364</v>
      </c>
      <c r="O119" s="240">
        <f t="shared" ca="1" si="39"/>
        <v>-1.9941329723194638</v>
      </c>
      <c r="P119" s="240" t="str">
        <f t="shared" ca="1" si="40"/>
        <v>-1.78120803069099+0.896584777192648i</v>
      </c>
      <c r="Q119" s="240" t="str">
        <f t="shared" ca="1" si="41"/>
        <v>-1.18790362467613+1.60170262214088i</v>
      </c>
      <c r="R119" s="240" t="str">
        <f t="shared" ca="1" si="42"/>
        <v>-0.340920739386939+1.96477463357697i</v>
      </c>
      <c r="S119" s="240" t="str">
        <f t="shared" ca="1" si="43"/>
        <v>0.578866246272239+1.90826627602606i</v>
      </c>
      <c r="T119" s="240" t="str">
        <f t="shared" ca="1" si="44"/>
        <v>1.3750355360113+1.44424498821972i</v>
      </c>
      <c r="U119" s="241" t="str">
        <f t="shared" ca="1" si="45"/>
        <v>1.87756406527317+0.671803164689294i</v>
      </c>
      <c r="V119" s="240" t="str">
        <f t="shared" ca="1" si="46"/>
        <v>1.97913616429557-0.244103163578637i</v>
      </c>
      <c r="W119" s="240" t="str">
        <f t="shared" ca="1" si="47"/>
        <v>1.65806096937419-1.1078809201036i</v>
      </c>
      <c r="X119" s="240" t="str">
        <f t="shared" ca="1" si="48"/>
        <v>0.982904537122078-1.73506915775611i</v>
      </c>
      <c r="Y119" s="240" t="str">
        <f t="shared" ca="1" si="49"/>
        <v>0.0978474672513357-1.99173095182159i</v>
      </c>
      <c r="Z119" s="240" t="str">
        <f t="shared" ca="1" si="50"/>
        <v>-0.808105066003408-1.82305581746454i</v>
      </c>
      <c r="AA119" s="240" t="str">
        <f t="shared" ca="1" si="51"/>
        <v>-1.54148563299825-1.26506456536876i</v>
      </c>
      <c r="AB119" s="240" t="str">
        <f t="shared" ca="1" si="52"/>
        <v>-1.94567978867216-0.436917007272908i</v>
      </c>
      <c r="AC119" s="240" t="str">
        <f t="shared" ca="1" si="53"/>
        <v>-1.93437130617561+0.484534788365216i</v>
      </c>
      <c r="AD119" s="240" t="str">
        <f t="shared" ca="1" si="54"/>
        <v>-1.50997512775057+1.30251350275776i</v>
      </c>
      <c r="AE119" s="240" t="str">
        <f t="shared" ca="1" si="55"/>
        <v>-0.763121650439609+1.84233863823185i</v>
      </c>
      <c r="AF119" s="240" t="str">
        <f t="shared" ca="1" si="56"/>
        <v>0.146697521868381+1.98872978264251i</v>
      </c>
      <c r="AG119" s="240" t="str">
        <f t="shared" ca="1" si="57"/>
        <v>1.02518923335562+1.71042490250328i</v>
      </c>
      <c r="AH119" s="240" t="str">
        <f t="shared" ca="1" si="58"/>
        <v>1.68475035124609+1.0668563939293i</v>
      </c>
      <c r="AI119" s="240" t="str">
        <f t="shared" ca="1" si="59"/>
        <v>1.98453067700576+0.195459211383637i</v>
      </c>
      <c r="AJ119" s="240" t="str">
        <f t="shared" ca="1" si="60"/>
        <v>1.86051170309298-0.71767855892853i</v>
      </c>
      <c r="AK119" s="240" t="str">
        <f t="shared" ca="1" si="61"/>
        <v>1.33917785471679-1.47755506994758i</v>
      </c>
      <c r="AL119" s="240" t="str">
        <f t="shared" ca="1" si="62"/>
        <v>0.531860703818947-1.92189763073502i</v>
      </c>
      <c r="AM119" s="240" t="str">
        <f t="shared" ca="1" si="63"/>
        <v>-0.389036043712709-1.95581626641769i</v>
      </c>
      <c r="AN119" s="240" t="str">
        <f t="shared" ca="1" si="64"/>
        <v>-1.22685360038942-1.57206760494044i</v>
      </c>
      <c r="AO119" s="240" t="str">
        <f t="shared" ca="1" si="65"/>
        <v>-1.80267485604122-0.852601709292468i</v>
      </c>
      <c r="AP119" s="240" t="str">
        <f t="shared" ca="1" si="66"/>
        <v>-1.99353237675092+0.0489384729786784i</v>
      </c>
      <c r="AQ119" s="240" t="str">
        <f t="shared" ca="1" si="67"/>
        <v>-1.7586682722267+0.940027775948563i</v>
      </c>
      <c r="AR119" s="240" t="str">
        <f t="shared" ca="1" si="68"/>
        <v>-1.7586682722267+0.940027775948563i</v>
      </c>
      <c r="AS119" s="240" t="str">
        <f t="shared" ca="1" si="69"/>
        <v>-0.29260007715561+1.97254949396465i</v>
      </c>
      <c r="AT119" s="240" t="str">
        <f t="shared" ca="1" si="70"/>
        <v>0.625523101344017+1.89348545306707i</v>
      </c>
      <c r="AU119" s="240" t="str">
        <f t="shared" ca="1" si="71"/>
        <v>1.41006494731475+1.4100649473148i</v>
      </c>
      <c r="AV119" s="240" t="str">
        <f t="shared" ca="1" si="72"/>
        <v>1.89348545306712+0.625523101343893i</v>
      </c>
      <c r="AW119" s="240" t="str">
        <f t="shared" ca="1" si="73"/>
        <v>1.97254949396466-0.292600077155542i</v>
      </c>
      <c r="AX119" s="240" t="str">
        <f t="shared" ca="1" si="74"/>
        <v>1.63037283357325-1.14823810023793i</v>
      </c>
      <c r="AY119" s="240" t="str">
        <f t="shared" ca="1" si="75"/>
        <v>0.94002777594845-1.75866827222676i</v>
      </c>
      <c r="AZ119" s="240" t="str">
        <f t="shared" ca="1" si="76"/>
        <v>0.048938472978748-1.99353237675092i</v>
      </c>
      <c r="BA119" s="240" t="str">
        <f t="shared" ca="1" si="77"/>
        <v>-0.852601709292406-1.80267485604125i</v>
      </c>
      <c r="BB119" s="240" t="str">
        <f t="shared" ca="1" si="78"/>
        <v>-1.57206760494052-1.22685360038932i</v>
      </c>
      <c r="BC119" s="240" t="str">
        <f t="shared" ca="1" si="79"/>
        <v>-1.95581626641767-0.389036043712777i</v>
      </c>
      <c r="BD119" s="240" t="str">
        <f t="shared" ca="1" si="80"/>
        <v>-1.92189763073504+0.531860703818877i</v>
      </c>
      <c r="BE119" s="240" t="str">
        <f t="shared" ca="1" si="81"/>
        <v>-1.47755506994749+1.33917785471689i</v>
      </c>
      <c r="BF119" s="240" t="str">
        <f t="shared" ca="1" si="82"/>
        <v>-0.717678558928542+1.86051170309297i</v>
      </c>
      <c r="BG119" s="240" t="str">
        <f t="shared" ca="1" si="83"/>
        <v>0.195459211383564+1.98453067700577i</v>
      </c>
      <c r="BH119" s="240" t="str">
        <f t="shared" ca="1" si="84"/>
        <v>1.06685639392934+1.68475035124606i</v>
      </c>
      <c r="BI119" s="240" t="str">
        <f t="shared" ca="1" si="85"/>
        <v>1.71042490250328+1.02518923335564i</v>
      </c>
      <c r="BJ119" s="240" t="str">
        <f t="shared" ca="1" si="86"/>
        <v>1.98872978264251+0.14669752186847i</v>
      </c>
      <c r="BK119" s="240" t="str">
        <f t="shared" ca="1" si="87"/>
        <v>1.84233863823183-0.763121650439653i</v>
      </c>
      <c r="BL119" s="240" t="str">
        <f t="shared" ca="1" si="88"/>
        <v>1.30251350275778-1.50997512775056i</v>
      </c>
      <c r="BM119" s="240" t="str">
        <f t="shared" ca="1" si="89"/>
        <v>0.484534788365304-1.93437130617559i</v>
      </c>
      <c r="BN119" s="240" t="str">
        <f t="shared" ca="1" si="90"/>
        <v>-0.436917007272932-1.94567978867216i</v>
      </c>
      <c r="BO119" s="240" t="str">
        <f t="shared" ca="1" si="91"/>
        <v>-1.26506456536873-1.54148563299827i</v>
      </c>
      <c r="BP119" s="240" t="str">
        <f t="shared" ca="1" si="92"/>
        <v>-1.82305581746449-0.80810506600351i</v>
      </c>
      <c r="BQ119" s="240" t="str">
        <f t="shared" ca="1" si="93"/>
        <v>-1.99173095182159+0.097847467251367i</v>
      </c>
      <c r="BR119" s="240" t="str">
        <f t="shared" ca="1" si="94"/>
        <v>-1.73506915775613+0.982904537122032i</v>
      </c>
      <c r="BS119" s="240" t="str">
        <f t="shared" ca="1" si="95"/>
        <v>-1.10788092010352+1.65806096937424i</v>
      </c>
      <c r="BT119" s="240" t="str">
        <f t="shared" ca="1" si="96"/>
        <v>-0.244103163578627+1.97913616429557i</v>
      </c>
      <c r="BU119" s="240" t="str">
        <f t="shared" ca="1" si="97"/>
        <v>0.671803164689246+1.87756406527319i</v>
      </c>
      <c r="BV119" s="240" t="str">
        <f t="shared" ca="1" si="98"/>
        <v>1.44424498821976+1.37503553601125i</v>
      </c>
      <c r="BW119" s="240" t="str">
        <f t="shared" ca="1" si="99"/>
        <v>1.90826627602606+0.578866246272231i</v>
      </c>
      <c r="BX119" s="240" t="str">
        <f t="shared" ca="1" si="100"/>
        <v>1.96477463357698-0.340920739386871i</v>
      </c>
      <c r="BY119" s="240" t="str">
        <f t="shared" ca="1" si="101"/>
        <v>1.60170262214084-1.18790362467619i</v>
      </c>
      <c r="BZ119" s="240" t="str">
        <f t="shared" ca="1" si="102"/>
        <v>0.896584777192652-1.78120803069099i</v>
      </c>
      <c r="CA119" s="240" t="str">
        <f t="shared" ca="1" si="103"/>
        <v>6.96244966204348E-14-1.99413297231946i</v>
      </c>
      <c r="CB119" s="240" t="str">
        <f t="shared" ca="1" si="104"/>
        <v>-0.896584777192698-1.78120803069096i</v>
      </c>
      <c r="CC119" s="240" t="str">
        <f t="shared" ca="1" si="105"/>
        <v>-1.60170262214087-1.18790362467614i</v>
      </c>
      <c r="CD119" s="240" t="str">
        <f t="shared" ca="1" si="106"/>
        <v>-1.96477463357696-0.340920739387008i</v>
      </c>
      <c r="CE119" s="240" t="str">
        <f t="shared" ca="1" si="107"/>
        <v>-1.90826627602604+0.578866246272286i</v>
      </c>
      <c r="CF119" s="240" t="str">
        <f t="shared" ca="1" si="108"/>
        <v>-1.44424498821973+1.37503553601129i</v>
      </c>
      <c r="CG119" s="240" t="str">
        <f t="shared" ca="1" si="109"/>
        <v>-0.671803164689376+1.87756406527314i</v>
      </c>
      <c r="CH119" s="240" t="str">
        <f t="shared" ca="1" si="110"/>
        <v>0.244103163578687+1.97913616429556i</v>
      </c>
      <c r="CI119" s="240" t="str">
        <f t="shared" ca="1" si="111"/>
        <v>1.10788092010357+1.6580609693742i</v>
      </c>
      <c r="CJ119" s="240" t="str">
        <f t="shared" ca="1" si="112"/>
        <v>1.73506915775606+0.982904537122159i</v>
      </c>
      <c r="CK119" s="240" t="str">
        <f t="shared" ca="1" si="113"/>
        <v>1.9917309518216+0.097847467251301i</v>
      </c>
      <c r="CL119" s="240" t="str">
        <f t="shared" ca="1" si="114"/>
        <v>1.82305581746455-0.808105066003384i</v>
      </c>
      <c r="CM119" s="240" t="str">
        <f t="shared" ca="1" si="115"/>
        <v>1.26506456536869-1.54148563299831i</v>
      </c>
      <c r="CN119" s="240" t="str">
        <f t="shared" ca="1" si="116"/>
        <v>0.436917007272882-1.94567978867217i</v>
      </c>
      <c r="CO119" s="240" t="str">
        <f t="shared" ca="1" si="117"/>
        <v>-0.484534788365162-1.93437130617562i</v>
      </c>
      <c r="CP119" s="240" t="str">
        <f t="shared" ca="1" si="118"/>
        <v>-1.30251350275784-1.50997512775051i</v>
      </c>
      <c r="CQ119" s="240" t="str">
        <f t="shared" ca="1" si="119"/>
        <v>-1.84233863823185-0.763121650439597i</v>
      </c>
      <c r="CR119" s="240" t="str">
        <f t="shared" ca="1" si="120"/>
        <v>-1.98872978264252+0.146697521868331i</v>
      </c>
      <c r="CS119" s="240" t="str">
        <f t="shared" ca="1" si="121"/>
        <v>-1.71042490250325+1.02518923335568i</v>
      </c>
      <c r="CT119" s="240" t="str">
        <f t="shared" ca="1" si="122"/>
        <v>-1.0668563939293+1.68475035124609i</v>
      </c>
      <c r="CU119" s="240" t="str">
        <f t="shared" ca="1" si="123"/>
        <v>-0.195459211383703+1.98453067700576i</v>
      </c>
      <c r="CV119" s="240" t="str">
        <f t="shared" ca="1" si="124"/>
        <v>0.717678558928597+1.86051170309295i</v>
      </c>
      <c r="CW119" s="240" t="str">
        <f t="shared" ca="1" si="125"/>
        <v>1.47755506994753+1.33917785471684i</v>
      </c>
      <c r="CX119" s="240" t="str">
        <f t="shared" ca="1" si="126"/>
        <v>1.921897630735+0.531860703819018i</v>
      </c>
      <c r="CY119" s="240" t="str">
        <f t="shared" ca="1" si="127"/>
        <v>1.95581626641766-0.389036043712827i</v>
      </c>
      <c r="CZ119" s="240" t="str">
        <f t="shared" ca="1" si="128"/>
        <v>1.57206760494048-1.22685360038937i</v>
      </c>
      <c r="DA119" s="240" t="str">
        <f t="shared" ca="1" si="129"/>
        <v>0.852601709292532-1.80267485604119i</v>
      </c>
      <c r="DB119" s="240" t="str">
        <f t="shared" ca="1" si="130"/>
        <v>-0.048938472978807-1.99353237675092i</v>
      </c>
      <c r="DC119" s="240" t="str">
        <f t="shared" ca="1" si="131"/>
        <v>-0.940027775948496-1.75866827222674i</v>
      </c>
      <c r="DD119" s="240" t="str">
        <f t="shared" ca="1" si="132"/>
        <v>-1.63037283357316-1.14823810023805i</v>
      </c>
      <c r="DE119" s="240" t="str">
        <f t="shared" ca="1" si="133"/>
        <v>-1.97254949396467-0.29260007715548i</v>
      </c>
      <c r="DF119" s="240" t="str">
        <f t="shared" ca="1" si="134"/>
        <v>-1.8934854530671+0.625523101343949i</v>
      </c>
      <c r="DG119" s="240" t="str">
        <f t="shared" ca="1" si="135"/>
        <v>-1.41006494731486+1.4100649473147i</v>
      </c>
      <c r="DH119" s="240" t="str">
        <f t="shared" ca="1" si="136"/>
        <v>-0.625523101343967+1.89348545306709i</v>
      </c>
      <c r="DI119" s="240" t="str">
        <f t="shared" ca="1" si="137"/>
        <v>0.292600077155476+1.97254949396467i</v>
      </c>
      <c r="DJ119" s="240" t="str">
        <f t="shared" ca="1" si="138"/>
        <v>1.14823810023803+1.63037283357317i</v>
      </c>
      <c r="DK119" s="240" t="str">
        <f t="shared" ca="1" si="139"/>
        <v>1.75866827222673+0.940027775948512i</v>
      </c>
      <c r="DL119" s="240" t="str">
        <f t="shared" ca="1" si="140"/>
        <v>1.99353237675092+0.0489384729788247i</v>
      </c>
      <c r="DM119" s="240" t="str">
        <f t="shared" ca="1" si="141"/>
        <v>1.80267485604119-0.852601709292516i</v>
      </c>
      <c r="DN119" s="240" t="str">
        <f t="shared" ca="1" si="142"/>
        <v>1.22685360038937-1.57206760494048i</v>
      </c>
      <c r="DO119" s="240" t="str">
        <f t="shared" ca="1" si="143"/>
        <v>0.389036043712845-1.95581626641766i</v>
      </c>
      <c r="DP119" s="240" t="str">
        <f t="shared" ca="1" si="144"/>
        <v>-0.531860703819001-1.921897630735i</v>
      </c>
      <c r="DQ119" s="240" t="str">
        <f t="shared" ca="1" si="145"/>
        <v>-1.33917785471683-1.47755506994754i</v>
      </c>
      <c r="DR119" s="240" t="str">
        <f t="shared" ca="1" si="146"/>
        <v>-1.86051170309294-0.717678558928613i</v>
      </c>
      <c r="DS119" s="240" t="str">
        <f t="shared" ca="1" si="147"/>
        <v>-1.98453067700576+0.195459211383699i</v>
      </c>
      <c r="DT119" s="240" t="str">
        <f t="shared" ca="1" si="148"/>
        <v>-1.6847503512461+1.06685639392929i</v>
      </c>
      <c r="DU119" s="240" t="str">
        <f t="shared" ca="1" si="149"/>
        <v>-1.02518923335569+1.71042490250324i</v>
      </c>
      <c r="DV119" s="240" t="str">
        <f t="shared" ca="1" si="150"/>
        <v>-0.146697521868348+1.98872978264252i</v>
      </c>
      <c r="DW119" s="240" t="str">
        <f t="shared" ca="1" si="151"/>
        <v>0.763121650439582+1.84233863823186i</v>
      </c>
      <c r="DX119" s="240" t="str">
        <f t="shared" ca="1" si="152"/>
        <v>1.50997512775051+1.30251350275784i</v>
      </c>
      <c r="DY119" s="240" t="str">
        <f t="shared" ca="1" si="153"/>
        <v>1.93437130617562+0.484534788365178i</v>
      </c>
      <c r="DZ119" s="240" t="str">
        <f t="shared" ca="1" si="154"/>
        <v>1.94567978867217-0.436917007272864i</v>
      </c>
      <c r="EA119" s="240" t="str">
        <f t="shared" ca="1" si="155"/>
        <v>1.54148563299819-1.26506456536883i</v>
      </c>
      <c r="EB119" s="240" t="str">
        <f t="shared" ca="1" si="156"/>
        <v>0.808105066003386-1.82305581746455i</v>
      </c>
      <c r="EC119" s="240" t="str">
        <f t="shared" ca="1" si="157"/>
        <v>-0.0978474672512976-1.9917309518216i</v>
      </c>
      <c r="ED119" s="240" t="str">
        <f t="shared" ca="1" si="158"/>
        <v>-0.982904537122145-1.73506915775607i</v>
      </c>
      <c r="EE119" s="240" t="str">
        <f t="shared" ca="1" si="159"/>
        <v>-1.65806096937419-1.10788092010359i</v>
      </c>
      <c r="EF119" s="240" t="str">
        <f t="shared" ca="1" si="160"/>
        <v>-1.97913616429556-0.244103163578703i</v>
      </c>
      <c r="EG119" s="240" t="str">
        <f t="shared" ca="1" si="161"/>
        <v>-1.87756406527314+0.671803164689374i</v>
      </c>
      <c r="EH119" s="240" t="str">
        <f t="shared" ca="1" si="162"/>
        <v>-1.3750355360113+1.44424498821972i</v>
      </c>
      <c r="EI119" s="240" t="str">
        <f t="shared" ca="1" si="163"/>
        <v>-0.578866246272296+1.90826627602604i</v>
      </c>
      <c r="EJ119" s="240" t="str">
        <f t="shared" ca="1" si="164"/>
        <v>0.340920739386992+1.96477463357696i</v>
      </c>
      <c r="EK119" s="240" t="str">
        <f t="shared" ca="1" si="165"/>
        <v>1.18790362467613+1.60170262214088i</v>
      </c>
      <c r="EL119" s="240" t="str">
        <f t="shared" ca="1" si="166"/>
        <v>1.78120803069096+0.896584777192708i</v>
      </c>
      <c r="EM119" s="240" t="str">
        <f t="shared" ca="1" si="167"/>
        <v>1.99413297231946-5.9119344426111E-14i</v>
      </c>
      <c r="EN119" s="240"/>
      <c r="EO119" s="240"/>
      <c r="EP119" s="240"/>
    </row>
    <row r="120" spans="1:146" ht="15" thickBot="1">
      <c r="A120" s="277">
        <f t="shared" si="168"/>
        <v>3.9062500000000008E-4</v>
      </c>
      <c r="B120" s="276">
        <v>20</v>
      </c>
      <c r="C120" s="248">
        <f t="shared" si="169"/>
        <v>4000</v>
      </c>
      <c r="D120" s="247">
        <f t="shared" si="170"/>
        <v>25132.741228718343</v>
      </c>
      <c r="E120" s="247" t="str">
        <f t="shared" si="171"/>
        <v>25132.7412287183i</v>
      </c>
      <c r="F120" s="247" t="str">
        <f t="shared" si="172"/>
        <v>0.00589756700467942-0.132660105097867i</v>
      </c>
      <c r="G120" s="247" t="str">
        <f t="shared" si="173"/>
        <v>-3.63296263911731-0.863744766855661i</v>
      </c>
      <c r="H120" s="247" t="str">
        <f t="shared" si="38"/>
        <v>0.00250625095109977-0.0210173212288976i</v>
      </c>
      <c r="I120" s="247" t="str">
        <f t="shared" si="174"/>
        <v>-0.00847833318449527+0.0149421062998692i</v>
      </c>
      <c r="J120" s="275" t="str">
        <f ca="1">IMPRODUCT(1/N_FFT2,AI100)</f>
        <v>0.00843149973305047-8.67753666381789E-06i</v>
      </c>
      <c r="K120" s="274" t="str">
        <f t="shared" ca="1" si="175"/>
        <v>-0.000071355403306533+0.000126057936325615i</v>
      </c>
      <c r="N120" s="265">
        <f t="shared" ca="1" si="176"/>
        <v>2.0059378663873808</v>
      </c>
      <c r="O120" s="240">
        <f t="shared" ca="1" si="39"/>
        <v>-1.994062133612619</v>
      </c>
      <c r="P120" s="240" t="str">
        <f t="shared" ca="1" si="40"/>
        <v>-1.75860579806482+0.939994382813274i</v>
      </c>
      <c r="Q120" s="240" t="str">
        <f t="shared" ca="1" si="41"/>
        <v>-1.10784156422673+1.65800206914207i</v>
      </c>
      <c r="R120" s="240" t="str">
        <f t="shared" ca="1" si="42"/>
        <v>-0.195452267976162+1.98446017940665i</v>
      </c>
      <c r="S120" s="240" t="str">
        <f t="shared" ca="1" si="43"/>
        <v>0.76309454164013+1.84227319180049i</v>
      </c>
      <c r="T120" s="240" t="str">
        <f t="shared" ca="1" si="44"/>
        <v>1.54143087393736+1.26501962576887i</v>
      </c>
      <c r="U120" s="241" t="str">
        <f t="shared" ca="1" si="45"/>
        <v>1.95574678885672+0.389022223766655i</v>
      </c>
      <c r="V120" s="240" t="str">
        <f t="shared" ca="1" si="46"/>
        <v>1.90819848761014-0.578845682881091i</v>
      </c>
      <c r="W120" s="240" t="str">
        <f t="shared" ca="1" si="47"/>
        <v>1.4100148567848-1.4100148567848i</v>
      </c>
      <c r="X120" s="240" t="str">
        <f t="shared" ca="1" si="48"/>
        <v>0.578845682881077-1.90819848761015i</v>
      </c>
      <c r="Y120" s="240" t="str">
        <f t="shared" ca="1" si="49"/>
        <v>-0.389022223766651-1.95574678885672i</v>
      </c>
      <c r="Z120" s="240" t="str">
        <f t="shared" ca="1" si="50"/>
        <v>-1.26501962576888-1.54143087393735i</v>
      </c>
      <c r="AA120" s="240" t="str">
        <f t="shared" ca="1" si="51"/>
        <v>-1.84227319180048-0.763094541640136i</v>
      </c>
      <c r="AB120" s="240" t="str">
        <f t="shared" ca="1" si="52"/>
        <v>-1.98446017940665+0.195452267976175i</v>
      </c>
      <c r="AC120" s="240" t="str">
        <f t="shared" ca="1" si="53"/>
        <v>-1.65800206914207+1.10784156422672i</v>
      </c>
      <c r="AD120" s="240" t="str">
        <f t="shared" ca="1" si="54"/>
        <v>-0.939994382813272+1.75860579806482i</v>
      </c>
      <c r="AE120" s="240" t="str">
        <f t="shared" ca="1" si="55"/>
        <v>-5.92400439934457E-15+1.99406213361262i</v>
      </c>
      <c r="AF120" s="240" t="str">
        <f t="shared" ca="1" si="56"/>
        <v>0.939994382813278+1.75860579806482i</v>
      </c>
      <c r="AG120" s="240" t="str">
        <f t="shared" ca="1" si="57"/>
        <v>1.65800206914207+1.10784156422673i</v>
      </c>
      <c r="AH120" s="240" t="str">
        <f t="shared" ca="1" si="58"/>
        <v>1.98446017940665+0.195452267976168i</v>
      </c>
      <c r="AI120" s="240" t="str">
        <f t="shared" ca="1" si="59"/>
        <v>1.84227319180049-0.763094541640126i</v>
      </c>
      <c r="AJ120" s="240" t="str">
        <f t="shared" ca="1" si="60"/>
        <v>1.26501962576889-1.54143087393735i</v>
      </c>
      <c r="AK120" s="240" t="str">
        <f t="shared" ca="1" si="61"/>
        <v>0.389022223766681-1.95574678885671i</v>
      </c>
      <c r="AL120" s="240" t="str">
        <f t="shared" ca="1" si="62"/>
        <v>-0.578845682881047-1.90819848761015i</v>
      </c>
      <c r="AM120" s="240" t="str">
        <f t="shared" ca="1" si="63"/>
        <v>-1.41001485678476-1.41001485678483i</v>
      </c>
      <c r="AN120" s="240" t="str">
        <f t="shared" ca="1" si="64"/>
        <v>-1.90819848761013-0.578845682881141i</v>
      </c>
      <c r="AO120" s="240" t="str">
        <f t="shared" ca="1" si="65"/>
        <v>-1.95574678885673+0.389022223766585i</v>
      </c>
      <c r="AP120" s="240" t="str">
        <f t="shared" ca="1" si="66"/>
        <v>-1.54143087393741+1.26501962576881i</v>
      </c>
      <c r="AQ120" s="240" t="str">
        <f t="shared" ca="1" si="67"/>
        <v>-0.763094541640216+1.84227319180045i</v>
      </c>
      <c r="AR120" s="240" t="str">
        <f t="shared" ca="1" si="68"/>
        <v>-0.763094541640216+1.84227319180045i</v>
      </c>
      <c r="AS120" s="240" t="str">
        <f t="shared" ca="1" si="69"/>
        <v>1.1078415642268+1.65800206914202i</v>
      </c>
      <c r="AT120" s="240" t="str">
        <f t="shared" ca="1" si="70"/>
        <v>1.75860579806486+0.939994382813208i</v>
      </c>
      <c r="AU120" s="240" t="str">
        <f t="shared" ca="1" si="71"/>
        <v>1.99406213361262-6.60796412044111E-14i</v>
      </c>
      <c r="AV120" s="240" t="str">
        <f t="shared" ca="1" si="72"/>
        <v>1.75860579806479-0.939994382813328i</v>
      </c>
      <c r="AW120" s="240" t="str">
        <f t="shared" ca="1" si="73"/>
        <v>1.10784156422669-1.6580020691421i</v>
      </c>
      <c r="AX120" s="240" t="str">
        <f t="shared" ca="1" si="74"/>
        <v>0.195452267976133-1.98446017940666i</v>
      </c>
      <c r="AY120" s="240" t="str">
        <f t="shared" ca="1" si="75"/>
        <v>-0.763094541640158-1.84227319180047i</v>
      </c>
      <c r="AZ120" s="240" t="str">
        <f t="shared" ca="1" si="76"/>
        <v>-1.54143087393737-1.26501962576886i</v>
      </c>
      <c r="BA120" s="240" t="str">
        <f t="shared" ca="1" si="77"/>
        <v>-1.95574678885672-0.389022223766647i</v>
      </c>
      <c r="BB120" s="240" t="str">
        <f t="shared" ca="1" si="78"/>
        <v>-1.90819848761014+0.578845682881081i</v>
      </c>
      <c r="BC120" s="240" t="str">
        <f t="shared" ca="1" si="79"/>
        <v>-1.41001485678481+1.41001485678479i</v>
      </c>
      <c r="BD120" s="240" t="str">
        <f t="shared" ca="1" si="80"/>
        <v>-0.578845682881107+1.90819848761014i</v>
      </c>
      <c r="BE120" s="240" t="str">
        <f t="shared" ca="1" si="81"/>
        <v>0.389022223766619+1.95574678885672i</v>
      </c>
      <c r="BF120" s="240" t="str">
        <f t="shared" ca="1" si="82"/>
        <v>1.26501962576884+1.54143087393739i</v>
      </c>
      <c r="BG120" s="240" t="str">
        <f t="shared" ca="1" si="83"/>
        <v>1.84227319180046+0.763094541640184i</v>
      </c>
      <c r="BH120" s="240" t="str">
        <f t="shared" ca="1" si="84"/>
        <v>1.98446017940666-0.195452267976105i</v>
      </c>
      <c r="BI120" s="240" t="str">
        <f t="shared" ca="1" si="85"/>
        <v>1.65800206914211-1.10784156422666i</v>
      </c>
      <c r="BJ120" s="240" t="str">
        <f t="shared" ca="1" si="86"/>
        <v>0.939994382813352-1.75860579806478i</v>
      </c>
      <c r="BK120" s="240" t="str">
        <f t="shared" ca="1" si="87"/>
        <v>9.74707461557499E-14-1.99406213361262i</v>
      </c>
      <c r="BL120" s="240" t="str">
        <f t="shared" ca="1" si="88"/>
        <v>-0.939994382813356-1.75860579806478i</v>
      </c>
      <c r="BM120" s="240" t="str">
        <f t="shared" ca="1" si="89"/>
        <v>-1.65800206914212-1.10784156422666i</v>
      </c>
      <c r="BN120" s="240" t="str">
        <f t="shared" ca="1" si="90"/>
        <v>-1.98446017940666-0.195452267976102i</v>
      </c>
      <c r="BO120" s="240" t="str">
        <f t="shared" ca="1" si="91"/>
        <v>-1.84227319180046+0.763094541640186i</v>
      </c>
      <c r="BP120" s="240" t="str">
        <f t="shared" ca="1" si="92"/>
        <v>-1.26501962576884+1.54143087393739i</v>
      </c>
      <c r="BQ120" s="240" t="str">
        <f t="shared" ca="1" si="93"/>
        <v>-0.389022223766615+1.95574678885672i</v>
      </c>
      <c r="BR120" s="240" t="str">
        <f t="shared" ca="1" si="94"/>
        <v>0.578845682881111+1.90819848761014i</v>
      </c>
      <c r="BS120" s="240" t="str">
        <f t="shared" ca="1" si="95"/>
        <v>1.41001485678481+1.41001485678479i</v>
      </c>
      <c r="BT120" s="240" t="str">
        <f t="shared" ca="1" si="96"/>
        <v>1.90819848761015+0.578845682881077i</v>
      </c>
      <c r="BU120" s="240" t="str">
        <f t="shared" ca="1" si="97"/>
        <v>1.95574678885672-0.389022223766651i</v>
      </c>
      <c r="BV120" s="240" t="str">
        <f t="shared" ca="1" si="98"/>
        <v>1.54143087393737-1.26501962576886i</v>
      </c>
      <c r="BW120" s="240" t="str">
        <f t="shared" ca="1" si="99"/>
        <v>0.763094541640154-1.84227319180048i</v>
      </c>
      <c r="BX120" s="240" t="str">
        <f t="shared" ca="1" si="100"/>
        <v>-0.195452267976136-1.98446017940666i</v>
      </c>
      <c r="BY120" s="240" t="str">
        <f t="shared" ca="1" si="101"/>
        <v>-1.10784156422669-1.6580020691421i</v>
      </c>
      <c r="BZ120" s="240" t="str">
        <f t="shared" ca="1" si="102"/>
        <v>-1.75860579806479-0.939994382813324i</v>
      </c>
      <c r="CA120" s="240" t="str">
        <f t="shared" ca="1" si="103"/>
        <v>-1.99406213361262-6.62020085081602E-14i</v>
      </c>
      <c r="CB120" s="240" t="str">
        <f t="shared" ca="1" si="104"/>
        <v>-1.75860579806486+0.939994382813208i</v>
      </c>
      <c r="CC120" s="240" t="str">
        <f t="shared" ca="1" si="105"/>
        <v>-1.1078415642268+1.65800206914203i</v>
      </c>
      <c r="CD120" s="240" t="str">
        <f t="shared" ca="1" si="106"/>
        <v>-0.195452267976261+1.98446017940664i</v>
      </c>
      <c r="CE120" s="240" t="str">
        <f t="shared" ca="1" si="107"/>
        <v>0.763094541640222+1.84227319180045i</v>
      </c>
      <c r="CF120" s="240" t="str">
        <f t="shared" ca="1" si="108"/>
        <v>1.54143087393741+1.26501962576881i</v>
      </c>
      <c r="CG120" s="240" t="str">
        <f t="shared" ca="1" si="109"/>
        <v>1.95574678885673+0.389022223766579i</v>
      </c>
      <c r="CH120" s="240" t="str">
        <f t="shared" ca="1" si="110"/>
        <v>1.90819848761012-0.578845682881147i</v>
      </c>
      <c r="CI120" s="240" t="str">
        <f t="shared" ca="1" si="111"/>
        <v>1.41001485678476-1.41001485678484i</v>
      </c>
      <c r="CJ120" s="240" t="str">
        <f t="shared" ca="1" si="112"/>
        <v>0.578845682881041-1.90819848761016i</v>
      </c>
      <c r="CK120" s="240" t="str">
        <f t="shared" ca="1" si="113"/>
        <v>-0.389022223766687-1.95574678885671i</v>
      </c>
      <c r="CL120" s="240" t="str">
        <f t="shared" ca="1" si="114"/>
        <v>-1.26501962576889-1.54143087393734i</v>
      </c>
      <c r="CM120" s="240" t="str">
        <f t="shared" ca="1" si="115"/>
        <v>-1.84227319180049-0.763094541640118i</v>
      </c>
      <c r="CN120" s="240" t="str">
        <f t="shared" ca="1" si="116"/>
        <v>-1.98446017940665+0.195452267976174i</v>
      </c>
      <c r="CO120" s="240" t="str">
        <f t="shared" ca="1" si="117"/>
        <v>-1.65800206914207+1.10784156422672i</v>
      </c>
      <c r="CP120" s="240" t="str">
        <f t="shared" ca="1" si="118"/>
        <v>-0.93999438281329+1.75860579806481i</v>
      </c>
      <c r="CQ120" s="240" t="str">
        <f t="shared" ca="1" si="119"/>
        <v>-2.78489390421069E-14+1.99406213361262i</v>
      </c>
      <c r="CR120" s="240" t="str">
        <f t="shared" ca="1" si="120"/>
        <v>0.939994382813242+1.75860579806484i</v>
      </c>
      <c r="CS120" s="240" t="str">
        <f t="shared" ca="1" si="121"/>
        <v>1.65800206914204+1.10784156422677i</v>
      </c>
      <c r="CT120" s="240" t="str">
        <f t="shared" ca="1" si="122"/>
        <v>1.98446017940665+0.19545226797623i</v>
      </c>
      <c r="CU120" s="240" t="str">
        <f t="shared" ca="1" si="123"/>
        <v>1.84227319180051-0.763094541640068i</v>
      </c>
      <c r="CV120" s="240" t="str">
        <f t="shared" ca="1" si="124"/>
        <v>1.26501962576894-1.54143087393731i</v>
      </c>
      <c r="CW120" s="240" t="str">
        <f t="shared" ca="1" si="125"/>
        <v>0.389022223766743-1.9557467888567i</v>
      </c>
      <c r="CX120" s="240" t="str">
        <f t="shared" ca="1" si="126"/>
        <v>-0.578845682881177-1.90819848761012i</v>
      </c>
      <c r="CY120" s="240" t="str">
        <f t="shared" ca="1" si="127"/>
        <v>-1.41001485678486-1.41001485678474i</v>
      </c>
      <c r="CZ120" s="240" t="str">
        <f t="shared" ca="1" si="128"/>
        <v>-1.90819848761017-0.578845682881011i</v>
      </c>
      <c r="DA120" s="240" t="str">
        <f t="shared" ca="1" si="129"/>
        <v>-1.9557467888567+0.389022223766719i</v>
      </c>
      <c r="DB120" s="240" t="str">
        <f t="shared" ca="1" si="130"/>
        <v>-1.54143087393732+1.26501962576892i</v>
      </c>
      <c r="DC120" s="240" t="str">
        <f t="shared" ca="1" si="131"/>
        <v>-0.76309454164009+1.8422731918005i</v>
      </c>
      <c r="DD120" s="240" t="str">
        <f t="shared" ca="1" si="132"/>
        <v>0.195452267976206+1.98446017940665i</v>
      </c>
      <c r="DE120" s="240" t="str">
        <f t="shared" ca="1" si="133"/>
        <v>1.10784156422675+1.65800206914206i</v>
      </c>
      <c r="DF120" s="240" t="str">
        <f t="shared" ca="1" si="134"/>
        <v>1.75860579806483+0.939994382813264i</v>
      </c>
      <c r="DG120" s="240" t="str">
        <f t="shared" ca="1" si="135"/>
        <v>1.99406213361262-3.41979860548273E-15i</v>
      </c>
      <c r="DH120" s="240" t="str">
        <f t="shared" ca="1" si="136"/>
        <v>1.75860579806482-0.93999438281327i</v>
      </c>
      <c r="DI120" s="240" t="str">
        <f t="shared" ca="1" si="137"/>
        <v>1.10784156422674-1.65800206914206i</v>
      </c>
      <c r="DJ120" s="240" t="str">
        <f t="shared" ca="1" si="138"/>
        <v>0.195452267976199-1.98446017940665i</v>
      </c>
      <c r="DK120" s="240" t="str">
        <f t="shared" ca="1" si="139"/>
        <v>-0.763094541640096-1.8422731918005i</v>
      </c>
      <c r="DL120" s="240" t="str">
        <f t="shared" ca="1" si="140"/>
        <v>-1.54143087393733-1.26501962576891i</v>
      </c>
      <c r="DM120" s="240" t="str">
        <f t="shared" ca="1" si="141"/>
        <v>-1.95574678885671-0.389022223766711i</v>
      </c>
      <c r="DN120" s="240" t="str">
        <f t="shared" ca="1" si="142"/>
        <v>-1.90819848761016+0.578845682881017i</v>
      </c>
      <c r="DO120" s="240" t="str">
        <f t="shared" ca="1" si="143"/>
        <v>-1.41001485678485+1.41001485678474i</v>
      </c>
      <c r="DP120" s="240" t="str">
        <f t="shared" ca="1" si="144"/>
        <v>-0.578845682881171+1.90819848761012i</v>
      </c>
      <c r="DQ120" s="240" t="str">
        <f t="shared" ca="1" si="145"/>
        <v>0.389022223766555+1.95574678885674i</v>
      </c>
      <c r="DR120" s="240" t="str">
        <f t="shared" ca="1" si="146"/>
        <v>1.26501962576879+1.54143087393743i</v>
      </c>
      <c r="DS120" s="240" t="str">
        <f t="shared" ca="1" si="147"/>
        <v>1.84227319180051+0.76309454164006i</v>
      </c>
      <c r="DT120" s="240" t="str">
        <f t="shared" ca="1" si="148"/>
        <v>1.98446017940665-0.195452267976237i</v>
      </c>
      <c r="DU120" s="240" t="str">
        <f t="shared" ca="1" si="149"/>
        <v>1.65800206914204-1.10784156422677i</v>
      </c>
      <c r="DV120" s="240" t="str">
        <f t="shared" ca="1" si="150"/>
        <v>0.939994382813236-1.75860579806484i</v>
      </c>
      <c r="DW120" s="240" t="str">
        <f t="shared" ca="1" si="151"/>
        <v>-3.46885362530725E-14-1.99406213361262i</v>
      </c>
      <c r="DX120" s="240" t="str">
        <f t="shared" ca="1" si="152"/>
        <v>-0.939994382813296-1.75860579806481i</v>
      </c>
      <c r="DY120" s="240" t="str">
        <f t="shared" ca="1" si="153"/>
        <v>-1.65800206914208-1.10784156422672i</v>
      </c>
      <c r="DZ120" s="240" t="str">
        <f t="shared" ca="1" si="154"/>
        <v>-1.98446017940665-0.195452267976168i</v>
      </c>
      <c r="EA120" s="240" t="str">
        <f t="shared" ca="1" si="155"/>
        <v>-1.84227319180049+0.763094541640126i</v>
      </c>
      <c r="EB120" s="240" t="str">
        <f t="shared" ca="1" si="156"/>
        <v>-1.26501962576889+1.54143087393735i</v>
      </c>
      <c r="EC120" s="240" t="str">
        <f t="shared" ca="1" si="157"/>
        <v>-0.389022223766681+1.95574678885671i</v>
      </c>
      <c r="ED120" s="240" t="str">
        <f t="shared" ca="1" si="158"/>
        <v>0.578845682881047+1.90819848761015i</v>
      </c>
      <c r="EE120" s="240" t="str">
        <f t="shared" ca="1" si="159"/>
        <v>1.41001485678476+1.41001485678483i</v>
      </c>
      <c r="EF120" s="240" t="str">
        <f t="shared" ca="1" si="160"/>
        <v>1.90819848761013+0.578845682881141i</v>
      </c>
      <c r="EG120" s="240" t="str">
        <f t="shared" ca="1" si="161"/>
        <v>1.95574678885673-0.389022223766585i</v>
      </c>
      <c r="EH120" s="240" t="str">
        <f t="shared" ca="1" si="162"/>
        <v>1.54143087393741-1.26501962576881i</v>
      </c>
      <c r="EI120" s="240" t="str">
        <f t="shared" ca="1" si="163"/>
        <v>0.763094541640216-1.84227319180045i</v>
      </c>
      <c r="EJ120" s="240" t="str">
        <f t="shared" ca="1" si="164"/>
        <v>-0.195452267976071-1.98446017940666i</v>
      </c>
      <c r="EK120" s="240" t="str">
        <f t="shared" ca="1" si="165"/>
        <v>-1.1078415642268-1.65800206914202i</v>
      </c>
      <c r="EL120" s="240" t="str">
        <f t="shared" ca="1" si="166"/>
        <v>-1.75860579806486-0.939994382813208i</v>
      </c>
      <c r="EM120" s="240" t="str">
        <f t="shared" ca="1" si="167"/>
        <v>-1.99406213361262+6.59572739006621E-14i</v>
      </c>
      <c r="EN120" s="240"/>
      <c r="EO120" s="240"/>
      <c r="EP120" s="240"/>
    </row>
    <row r="121" spans="1:146" ht="15" thickBot="1">
      <c r="A121" s="277">
        <f t="shared" si="168"/>
        <v>4.1015625000000009E-4</v>
      </c>
      <c r="B121" s="276">
        <v>21</v>
      </c>
      <c r="C121" s="248">
        <f t="shared" si="169"/>
        <v>4200</v>
      </c>
      <c r="D121" s="247">
        <f t="shared" si="170"/>
        <v>26389.378290154262</v>
      </c>
      <c r="E121" s="247" t="str">
        <f t="shared" si="171"/>
        <v>26389.3782901543i</v>
      </c>
      <c r="F121" s="247" t="str">
        <f t="shared" si="172"/>
        <v>0.00507543436800003-0.126394055419707i</v>
      </c>
      <c r="G121" s="247" t="str">
        <f t="shared" si="173"/>
        <v>-3.70248914696952-0.868503483077129i</v>
      </c>
      <c r="H121" s="247" t="str">
        <f t="shared" si="38"/>
        <v>0.00237607325353164-0.0200247911854841i</v>
      </c>
      <c r="I121" s="247" t="str">
        <f t="shared" si="174"/>
        <v>-0.00803756799485045+0.0144421041483087i</v>
      </c>
      <c r="J121" s="275" t="str">
        <f ca="1">IMPRODUCT(1/N_FFT2,AJ100)</f>
        <v>-0.0474320015358801-0.000319671991846017i</v>
      </c>
      <c r="K121" s="274" t="str">
        <f t="shared" ca="1" si="175"/>
        <v>0.000385854673676025-0.000682448520773407i</v>
      </c>
      <c r="N121" s="265">
        <f t="shared" ca="1" si="176"/>
        <v>2.0060140219691824</v>
      </c>
      <c r="O121" s="240">
        <f t="shared" ca="1" si="39"/>
        <v>-1.9939859780308173</v>
      </c>
      <c r="P121" s="240" t="str">
        <f t="shared" ca="1" si="40"/>
        <v>-1.7349412599378+0.982832083902928i</v>
      </c>
      <c r="Q121" s="240" t="str">
        <f t="shared" ca="1" si="41"/>
        <v>-1.02511366318845+1.71029882129641i</v>
      </c>
      <c r="R121" s="240" t="str">
        <f t="shared" ca="1" si="42"/>
        <v>-0.0489348655583299+1.9933854267342i</v>
      </c>
      <c r="S121" s="240" t="str">
        <f t="shared" ca="1" si="43"/>
        <v>0.939958483320519+1.75853863483783i</v>
      </c>
      <c r="T121" s="240" t="str">
        <f t="shared" ca="1" si="44"/>
        <v>1.68462616259726+1.06677775233473i</v>
      </c>
      <c r="U121" s="241" t="str">
        <f t="shared" ca="1" si="45"/>
        <v>1.99158413459401+0.0978402545834594i</v>
      </c>
      <c r="V121" s="240" t="str">
        <f t="shared" ca="1" si="46"/>
        <v>1.78107673182023-0.89651868689508i</v>
      </c>
      <c r="W121" s="240" t="str">
        <f t="shared" ca="1" si="47"/>
        <v>1.10779925445241-1.65793874808999i</v>
      </c>
      <c r="X121" s="240" t="str">
        <f t="shared" ca="1" si="48"/>
        <v>0.146686708297691-1.98858318664126i</v>
      </c>
      <c r="Y121" s="240" t="str">
        <f t="shared" ca="1" si="49"/>
        <v>-0.85253886113563-1.80254197477814i</v>
      </c>
      <c r="Z121" s="240" t="str">
        <f t="shared" ca="1" si="50"/>
        <v>-1.6302526532752-1.14815345972247i</v>
      </c>
      <c r="AA121" s="240" t="str">
        <f t="shared" ca="1" si="51"/>
        <v>-1.98438439053479-0.195444803423814i</v>
      </c>
      <c r="AB121" s="240" t="str">
        <f t="shared" ca="1" si="52"/>
        <v>-1.82292143385182+0.808045497844731i</v>
      </c>
      <c r="AC121" s="240" t="str">
        <f t="shared" ca="1" si="53"/>
        <v>-1.18781606028062+1.60158455522116i</v>
      </c>
      <c r="AD121" s="240" t="str">
        <f t="shared" ca="1" si="54"/>
        <v>-0.244085169908525+1.97899027547238i</v>
      </c>
      <c r="AE121" s="240" t="str">
        <f t="shared" ca="1" si="55"/>
        <v>0.763065398160698+1.84220283321717i</v>
      </c>
      <c r="AF121" s="240" t="str">
        <f t="shared" ca="1" si="56"/>
        <v>1.57195172251814+1.22676316485937i</v>
      </c>
      <c r="AG121" s="240" t="str">
        <f t="shared" ca="1" si="57"/>
        <v>1.97240409066723+0.292578508613797i</v>
      </c>
      <c r="AH121" s="240" t="str">
        <f t="shared" ca="1" si="58"/>
        <v>1.8603745584802-0.717625656413647i</v>
      </c>
      <c r="AI121" s="240" t="str">
        <f t="shared" ca="1" si="59"/>
        <v>1.26497131317924-1.54137200487653i</v>
      </c>
      <c r="AJ121" s="240" t="str">
        <f t="shared" ca="1" si="60"/>
        <v>0.340895608965675-1.96462980339082i</v>
      </c>
      <c r="AK121" s="240" t="str">
        <f t="shared" ca="1" si="61"/>
        <v>-0.671753643805018-1.87742566367305i</v>
      </c>
      <c r="AL121" s="240" t="str">
        <f t="shared" ca="1" si="62"/>
        <v>-1.50986382237477-1.30241749008041i</v>
      </c>
      <c r="AM121" s="240" t="str">
        <f t="shared" ca="1" si="63"/>
        <v>-1.95567209658306-0.389007366549698i</v>
      </c>
      <c r="AN121" s="240" t="str">
        <f t="shared" ca="1" si="64"/>
        <v>-1.89334587784762+0.625476991919718i</v>
      </c>
      <c r="AO121" s="240" t="str">
        <f t="shared" ca="1" si="65"/>
        <v>-1.33907913938593+1.47744615436399i</v>
      </c>
      <c r="AP121" s="240" t="str">
        <f t="shared" ca="1" si="66"/>
        <v>-0.436884800642035+1.94553636603161i</v>
      </c>
      <c r="AQ121" s="240" t="str">
        <f t="shared" ca="1" si="67"/>
        <v>0.578823576082577+1.90812561126213i</v>
      </c>
      <c r="AR121" s="240" t="str">
        <f t="shared" ca="1" si="68"/>
        <v>0.578823576082577+1.90812561126213i</v>
      </c>
      <c r="AS121" s="240" t="str">
        <f t="shared" ca="1" si="69"/>
        <v>1.9342287171216+0.484499071666444i</v>
      </c>
      <c r="AT121" s="240" t="str">
        <f t="shared" ca="1" si="70"/>
        <v>1.92175596115783-0.531821498566805i</v>
      </c>
      <c r="AU121" s="240" t="str">
        <f t="shared" ca="1" si="71"/>
        <v>1.4099610066565-1.40996100665646i</v>
      </c>
      <c r="AV121" s="240" t="str">
        <f t="shared" ca="1" si="72"/>
        <v>0.531821498566859-1.92175596115782i</v>
      </c>
      <c r="AW121" s="240" t="str">
        <f t="shared" ca="1" si="73"/>
        <v>-0.48449907166658-1.93422871712157i</v>
      </c>
      <c r="AX121" s="240" t="str">
        <f t="shared" ca="1" si="74"/>
        <v>-1.37493417748939-1.444138528035i</v>
      </c>
      <c r="AY121" s="240" t="str">
        <f t="shared" ca="1" si="75"/>
        <v>-1.90812561126212-0.578823576082632i</v>
      </c>
      <c r="AZ121" s="240" t="str">
        <f t="shared" ca="1" si="76"/>
        <v>-1.94553636603162+0.436884800641977i</v>
      </c>
      <c r="BA121" s="240" t="str">
        <f t="shared" ca="1" si="77"/>
        <v>-1.4774461543639+1.33907913938604i</v>
      </c>
      <c r="BB121" s="240" t="str">
        <f t="shared" ca="1" si="78"/>
        <v>-0.625476991919775+1.8933458778476i</v>
      </c>
      <c r="BC121" s="240" t="str">
        <f t="shared" ca="1" si="79"/>
        <v>0.389007366549642+1.95567209658307i</v>
      </c>
      <c r="BD121" s="240" t="str">
        <f t="shared" ca="1" si="80"/>
        <v>1.30241749008036+1.50986382237481i</v>
      </c>
      <c r="BE121" s="240" t="str">
        <f t="shared" ca="1" si="81"/>
        <v>1.8774256636731+0.671753643804887i</v>
      </c>
      <c r="BF121" s="240" t="str">
        <f t="shared" ca="1" si="82"/>
        <v>1.96462980339083-0.340895608965621i</v>
      </c>
      <c r="BG121" s="240" t="str">
        <f t="shared" ca="1" si="83"/>
        <v>1.54137200487657-1.2649713131792i</v>
      </c>
      <c r="BH121" s="240" t="str">
        <f t="shared" ca="1" si="84"/>
        <v>0.717625656413647-1.8603745584802i</v>
      </c>
      <c r="BI121" s="240" t="str">
        <f t="shared" ca="1" si="85"/>
        <v>-0.292578508613861-1.97240409066722i</v>
      </c>
      <c r="BJ121" s="240" t="str">
        <f t="shared" ca="1" si="86"/>
        <v>-1.22676316485929-1.5719517225182i</v>
      </c>
      <c r="BK121" s="240" t="str">
        <f t="shared" ca="1" si="87"/>
        <v>-1.84220283321716-0.763065398160732i</v>
      </c>
      <c r="BL121" s="240" t="str">
        <f t="shared" ca="1" si="88"/>
        <v>-1.97899027547238+0.244085169908523i</v>
      </c>
      <c r="BM121" s="240" t="str">
        <f t="shared" ca="1" si="89"/>
        <v>-1.60158455522112+1.18781606028067i</v>
      </c>
      <c r="BN121" s="240" t="str">
        <f t="shared" ca="1" si="90"/>
        <v>-0.808045497844819+1.82292143385178i</v>
      </c>
      <c r="BO121" s="240" t="str">
        <f t="shared" ca="1" si="91"/>
        <v>0.195444803423774+1.9843843905348i</v>
      </c>
      <c r="BP121" s="240" t="str">
        <f t="shared" ca="1" si="92"/>
        <v>1.14815345972247+1.6302526532752i</v>
      </c>
      <c r="BQ121" s="240" t="str">
        <f t="shared" ca="1" si="93"/>
        <v>1.80254197477816+0.852538861135591i</v>
      </c>
      <c r="BR121" s="240" t="str">
        <f t="shared" ca="1" si="94"/>
        <v>1.98858318664127-0.146686708297593i</v>
      </c>
      <c r="BS121" s="240" t="str">
        <f t="shared" ca="1" si="95"/>
        <v>1.65793874809002-1.10779925445236i</v>
      </c>
      <c r="BT121" s="240" t="str">
        <f t="shared" ca="1" si="96"/>
        <v>0.896518686895082-1.78107673182023i</v>
      </c>
      <c r="BU121" s="240" t="str">
        <f t="shared" ca="1" si="97"/>
        <v>-0.0978402545835011-1.991584134594i</v>
      </c>
      <c r="BV121" s="240" t="str">
        <f t="shared" ca="1" si="98"/>
        <v>-1.06677775233482-1.68462616259721i</v>
      </c>
      <c r="BW121" s="240" t="str">
        <f t="shared" ca="1" si="99"/>
        <v>-1.7585386348378-0.939958483320571i</v>
      </c>
      <c r="BX121" s="240" t="str">
        <f t="shared" ca="1" si="100"/>
        <v>-1.9933854267342+0.0489348655583327i</v>
      </c>
      <c r="BY121" s="240" t="str">
        <f t="shared" ca="1" si="101"/>
        <v>-1.71029882129638+1.02511366318849i</v>
      </c>
      <c r="BZ121" s="240" t="str">
        <f t="shared" ca="1" si="102"/>
        <v>-0.982832083902848+1.73494125993784i</v>
      </c>
      <c r="CA121" s="240" t="str">
        <f t="shared" ca="1" si="103"/>
        <v>-5.56955347282472E-14+1.99398597803082i</v>
      </c>
      <c r="CB121" s="240" t="str">
        <f t="shared" ca="1" si="104"/>
        <v>0.982832083902924+1.7349412599378i</v>
      </c>
      <c r="CC121" s="240" t="str">
        <f t="shared" ca="1" si="105"/>
        <v>1.71029882129643+1.02511366318841i</v>
      </c>
      <c r="CD121" s="240" t="str">
        <f t="shared" ca="1" si="106"/>
        <v>1.99338542673421+0.0489348655582527i</v>
      </c>
      <c r="CE121" s="240" t="str">
        <f t="shared" ca="1" si="107"/>
        <v>1.75853863483786-0.939958483320468i</v>
      </c>
      <c r="CF121" s="240" t="str">
        <f t="shared" ca="1" si="108"/>
        <v>1.06677775233474-1.68462616259725i</v>
      </c>
      <c r="CG121" s="240" t="str">
        <f t="shared" ca="1" si="109"/>
        <v>0.0978402545834143-1.99158413459401i</v>
      </c>
      <c r="CH121" s="240" t="str">
        <f t="shared" ca="1" si="110"/>
        <v>-0.89651868689516-1.78107673182019i</v>
      </c>
      <c r="CI121" s="240" t="str">
        <f t="shared" ca="1" si="111"/>
        <v>-1.65793874808996-1.10779925445246i</v>
      </c>
      <c r="CJ121" s="240" t="str">
        <f t="shared" ca="1" si="112"/>
        <v>-1.98858318664126-0.146686708297711i</v>
      </c>
      <c r="CK121" s="240" t="str">
        <f t="shared" ca="1" si="113"/>
        <v>-1.80254197477812+0.852538861135668i</v>
      </c>
      <c r="CL121" s="240" t="str">
        <f t="shared" ca="1" si="114"/>
        <v>-1.1481534597224+1.63025265327525i</v>
      </c>
      <c r="CM121" s="240" t="str">
        <f t="shared" ca="1" si="115"/>
        <v>-0.195444803423885+1.98438439053479i</v>
      </c>
      <c r="CN121" s="240" t="str">
        <f t="shared" ca="1" si="116"/>
        <v>0.80804549784471+1.82292143385183i</v>
      </c>
      <c r="CO121" s="240" t="str">
        <f t="shared" ca="1" si="117"/>
        <v>1.60158455522117+1.1878160602806i</v>
      </c>
      <c r="CP121" s="240" t="str">
        <f t="shared" ca="1" si="118"/>
        <v>1.97899027547239+0.244085169908446i</v>
      </c>
      <c r="CQ121" s="240" t="str">
        <f t="shared" ca="1" si="119"/>
        <v>1.8422028332172-0.76306539816063i</v>
      </c>
      <c r="CR121" s="240" t="str">
        <f t="shared" ca="1" si="120"/>
        <v>1.22676316485938-1.57195172251813i</v>
      </c>
      <c r="CS121" s="240" t="str">
        <f t="shared" ca="1" si="121"/>
        <v>0.292578508613781-1.97240409066724i</v>
      </c>
      <c r="CT121" s="240" t="str">
        <f t="shared" ca="1" si="122"/>
        <v>-0.717625656413721-1.86037455848017i</v>
      </c>
      <c r="CU121" s="240" t="str">
        <f t="shared" ca="1" si="123"/>
        <v>-1.54137200487649-1.26497131317929i</v>
      </c>
      <c r="CV121" s="240" t="str">
        <f t="shared" ca="1" si="124"/>
        <v>-1.96462980339081-0.340895608965731i</v>
      </c>
      <c r="CW121" s="240" t="str">
        <f t="shared" ca="1" si="125"/>
        <v>-1.87742566367307+0.671753643804968i</v>
      </c>
      <c r="CX121" s="240" t="str">
        <f t="shared" ca="1" si="126"/>
        <v>-1.3024174900803+1.50986382237487i</v>
      </c>
      <c r="CY121" s="240" t="str">
        <f t="shared" ca="1" si="127"/>
        <v>-0.389007366549758+1.95567209658305i</v>
      </c>
      <c r="CZ121" s="240" t="str">
        <f t="shared" ca="1" si="128"/>
        <v>0.625476991919662+1.89334587784764i</v>
      </c>
      <c r="DA121" s="240" t="str">
        <f t="shared" ca="1" si="129"/>
        <v>1.47744615436396+1.33907913938597i</v>
      </c>
      <c r="DB121" s="240" t="str">
        <f t="shared" ca="1" si="130"/>
        <v>1.94553636603164+0.436884800641892i</v>
      </c>
      <c r="DC121" s="240" t="str">
        <f t="shared" ca="1" si="131"/>
        <v>1.90812561126215-0.578823576082527i</v>
      </c>
      <c r="DD121" s="240" t="str">
        <f t="shared" ca="1" si="132"/>
        <v>1.37493417748947-1.44413852803492i</v>
      </c>
      <c r="DE121" s="240" t="str">
        <f t="shared" ca="1" si="133"/>
        <v>0.484499071666502-1.93422871712158i</v>
      </c>
      <c r="DF121" s="240" t="str">
        <f t="shared" ca="1" si="134"/>
        <v>-0.531821498566942-1.9217559611578i</v>
      </c>
      <c r="DG121" s="240" t="str">
        <f t="shared" ca="1" si="135"/>
        <v>-1.40996100665642-1.40996100665654i</v>
      </c>
      <c r="DH121" s="240" t="str">
        <f t="shared" ca="1" si="136"/>
        <v>-1.92175596115781-0.531821498566913i</v>
      </c>
      <c r="DI121" s="240" t="str">
        <f t="shared" ca="1" si="137"/>
        <v>-1.93422871712158+0.484499071666518i</v>
      </c>
      <c r="DJ121" s="240" t="str">
        <f t="shared" ca="1" si="138"/>
        <v>-1.44413852803491+1.37493417748948i</v>
      </c>
      <c r="DK121" s="240" t="str">
        <f t="shared" ca="1" si="139"/>
        <v>-0.578823576082686+1.9081256112621i</v>
      </c>
      <c r="DL121" s="240" t="str">
        <f t="shared" ca="1" si="140"/>
        <v>0.436884800641924+1.94553636603164i</v>
      </c>
      <c r="DM121" s="240" t="str">
        <f t="shared" ca="1" si="141"/>
        <v>1.33907913938599+1.47744615436393i</v>
      </c>
      <c r="DN121" s="240" t="str">
        <f t="shared" ca="1" si="142"/>
        <v>1.89334587784764+0.625476991919646i</v>
      </c>
      <c r="DO121" s="240" t="str">
        <f t="shared" ca="1" si="143"/>
        <v>1.95567209658308-0.38900736654958i</v>
      </c>
      <c r="DP121" s="240" t="str">
        <f t="shared" ca="1" si="144"/>
        <v>1.50986382237485-1.30241749008032i</v>
      </c>
      <c r="DQ121" s="240" t="str">
        <f t="shared" ca="1" si="145"/>
        <v>0.671753643804941-1.87742566367308i</v>
      </c>
      <c r="DR121" s="240" t="str">
        <f t="shared" ca="1" si="146"/>
        <v>-0.34089560896576-1.9646298033908i</v>
      </c>
      <c r="DS121" s="240" t="str">
        <f t="shared" ca="1" si="147"/>
        <v>-1.26497131317915-1.54137200487661i</v>
      </c>
      <c r="DT121" s="240" t="str">
        <f t="shared" ca="1" si="148"/>
        <v>-1.86037455848018-0.717625656413705i</v>
      </c>
      <c r="DU121" s="240" t="str">
        <f t="shared" ca="1" si="149"/>
        <v>-1.97240409066723+0.292578508613799i</v>
      </c>
      <c r="DV121" s="240" t="str">
        <f t="shared" ca="1" si="150"/>
        <v>-1.57195172251811+1.2267631648594i</v>
      </c>
      <c r="DW121" s="240" t="str">
        <f t="shared" ca="1" si="151"/>
        <v>-0.7630653981606+1.84220283321721i</v>
      </c>
      <c r="DX121" s="240" t="str">
        <f t="shared" ca="1" si="152"/>
        <v>0.244085169908476+1.97899027547239i</v>
      </c>
      <c r="DY121" s="240" t="str">
        <f t="shared" ca="1" si="153"/>
        <v>1.18781606028062+1.60158455522116i</v>
      </c>
      <c r="DZ121" s="240" t="str">
        <f t="shared" ca="1" si="154"/>
        <v>1.82292143385184+0.808045497844694i</v>
      </c>
      <c r="EA121" s="240" t="str">
        <f t="shared" ca="1" si="155"/>
        <v>1.9843843905348-0.195444803423719i</v>
      </c>
      <c r="EB121" s="240" t="str">
        <f t="shared" ca="1" si="156"/>
        <v>1.63025265327523-1.14815345972242i</v>
      </c>
      <c r="EC121" s="240" t="str">
        <f t="shared" ca="1" si="157"/>
        <v>0.85253886113564-1.80254197477814i</v>
      </c>
      <c r="ED121" s="240" t="str">
        <f t="shared" ca="1" si="158"/>
        <v>-0.146686708297729-1.98858318664126i</v>
      </c>
      <c r="EE121" s="240" t="str">
        <f t="shared" ca="1" si="159"/>
        <v>-1.10779925445231-1.65793874809006i</v>
      </c>
      <c r="EF121" s="240" t="str">
        <f t="shared" ca="1" si="160"/>
        <v>-1.78107673182021-0.896518686895132i</v>
      </c>
      <c r="EG121" s="240" t="str">
        <f t="shared" ca="1" si="161"/>
        <v>-1.99158413459401+0.0978402545834454i</v>
      </c>
      <c r="EH121" s="240" t="str">
        <f t="shared" ca="1" si="162"/>
        <v>-1.68462616259724+1.06677775233477i</v>
      </c>
      <c r="EI121" s="240" t="str">
        <f t="shared" ca="1" si="163"/>
        <v>-0.93995848332044+1.75853863483787i</v>
      </c>
      <c r="EJ121" s="240" t="str">
        <f t="shared" ca="1" si="164"/>
        <v>0.0489348655582699+1.99338542673421i</v>
      </c>
      <c r="EK121" s="240" t="str">
        <f t="shared" ca="1" si="165"/>
        <v>1.02511366318843+1.71029882129641i</v>
      </c>
      <c r="EL121" s="240" t="str">
        <f t="shared" ca="1" si="166"/>
        <v>1.73494125993781+0.982832083902896i</v>
      </c>
      <c r="EM121" s="240" t="str">
        <f t="shared" ca="1" si="167"/>
        <v>1.99398597803082-8.6962645809127E-14i</v>
      </c>
      <c r="EN121" s="240"/>
      <c r="EO121" s="240"/>
      <c r="EP121" s="240"/>
    </row>
    <row r="122" spans="1:146" ht="15" thickBot="1">
      <c r="A122" s="277">
        <f t="shared" si="168"/>
        <v>4.2968750000000011E-4</v>
      </c>
      <c r="B122" s="276">
        <v>22</v>
      </c>
      <c r="C122" s="248">
        <f t="shared" si="169"/>
        <v>4400</v>
      </c>
      <c r="D122" s="247">
        <f t="shared" si="170"/>
        <v>27646.01535159018</v>
      </c>
      <c r="E122" s="247" t="str">
        <f t="shared" si="171"/>
        <v>27646.0153515902i</v>
      </c>
      <c r="F122" s="247" t="str">
        <f t="shared" si="172"/>
        <v>0.00436222202712414-0.120690957593891i</v>
      </c>
      <c r="G122" s="247" t="str">
        <f t="shared" si="173"/>
        <v>-3.77168162643283-0.868636661517328i</v>
      </c>
      <c r="H122" s="247" t="str">
        <f t="shared" si="38"/>
        <v>0.00226315302491254-0.019121441780774i</v>
      </c>
      <c r="I122" s="247" t="str">
        <f t="shared" si="174"/>
        <v>-0.00764469436371585+0.0139754130298088i</v>
      </c>
      <c r="J122" s="275" t="str">
        <f ca="1">IMPRODUCT(1/N_FFT2,AK100)</f>
        <v>0.00715224952996367+8.51689909539457E-06i</v>
      </c>
      <c r="K122" s="274" t="str">
        <f t="shared" ca="1" si="175"/>
        <v>-0.0000547957888521939+0.0000998905321829872i</v>
      </c>
      <c r="N122" s="265">
        <f t="shared" ca="1" si="176"/>
        <v>2.0060958081094062</v>
      </c>
      <c r="O122" s="240">
        <f t="shared" ca="1" si="39"/>
        <v>-1.993904191890594</v>
      </c>
      <c r="P122" s="240" t="str">
        <f t="shared" ca="1" si="40"/>
        <v>-1.71022867098403+1.02507161670932i</v>
      </c>
      <c r="Q122" s="240" t="str">
        <f t="shared" ca="1" si="41"/>
        <v>-0.939919929600907+1.75846650590164i</v>
      </c>
      <c r="R122" s="240" t="str">
        <f t="shared" ca="1" si="42"/>
        <v>0.097836241527767+1.99150244696877i</v>
      </c>
      <c r="S122" s="240" t="str">
        <f t="shared" ca="1" si="43"/>
        <v>1.10775381650741+1.6578707453997i</v>
      </c>
      <c r="T122" s="240" t="str">
        <f t="shared" ca="1" si="44"/>
        <v>1.80246804098305+0.852503893054812i</v>
      </c>
      <c r="U122" s="241" t="str">
        <f t="shared" ca="1" si="45"/>
        <v>1.98430299821719-0.195436786980231i</v>
      </c>
      <c r="V122" s="240" t="str">
        <f t="shared" ca="1" si="46"/>
        <v>1.60151886397735-1.18776734033377i</v>
      </c>
      <c r="W122" s="240" t="str">
        <f t="shared" ca="1" si="47"/>
        <v>0.763034099959824-1.84212727267618i</v>
      </c>
      <c r="X122" s="240" t="str">
        <f t="shared" ca="1" si="48"/>
        <v>-0.292566508094638-1.97232318973848i</v>
      </c>
      <c r="Y122" s="240" t="str">
        <f t="shared" ca="1" si="49"/>
        <v>-1.26491942860114-1.54130878333521i</v>
      </c>
      <c r="Z122" s="240" t="str">
        <f t="shared" ca="1" si="50"/>
        <v>-1.87734865841813-0.671726090884159i</v>
      </c>
      <c r="AA122" s="240" t="str">
        <f t="shared" ca="1" si="51"/>
        <v>-1.95559188194059+0.388991410865247i</v>
      </c>
      <c r="AB122" s="240" t="str">
        <f t="shared" ca="1" si="52"/>
        <v>-1.4773855548313+1.33902421517115i</v>
      </c>
      <c r="AC122" s="240" t="str">
        <f t="shared" ca="1" si="53"/>
        <v>-0.578799834819282+1.90804734680564i</v>
      </c>
      <c r="AD122" s="240" t="str">
        <f t="shared" ca="1" si="54"/>
        <v>0.484479199255437+1.93414938200949i</v>
      </c>
      <c r="AE122" s="240" t="str">
        <f t="shared" ca="1" si="55"/>
        <v>1.40990317512212+1.40990317512212i</v>
      </c>
      <c r="AF122" s="240" t="str">
        <f t="shared" ca="1" si="56"/>
        <v>1.93414938200949+0.484479199255445i</v>
      </c>
      <c r="AG122" s="240" t="str">
        <f t="shared" ca="1" si="57"/>
        <v>1.90804734680565-0.578799834819274i</v>
      </c>
      <c r="AH122" s="240" t="str">
        <f t="shared" ca="1" si="58"/>
        <v>1.33902421517109-1.47738555483135i</v>
      </c>
      <c r="AI122" s="240" t="str">
        <f t="shared" ca="1" si="59"/>
        <v>0.388991410865271-1.95559188194059i</v>
      </c>
      <c r="AJ122" s="240" t="str">
        <f t="shared" ca="1" si="60"/>
        <v>-0.671726090884229-1.87734865841811i</v>
      </c>
      <c r="AK122" s="240" t="str">
        <f t="shared" ca="1" si="61"/>
        <v>-1.5413087833352-1.26491942860114i</v>
      </c>
      <c r="AL122" s="240" t="str">
        <f t="shared" ca="1" si="62"/>
        <v>-1.97232318973847-0.292566508094744i</v>
      </c>
      <c r="AM122" s="240" t="str">
        <f t="shared" ca="1" si="63"/>
        <v>-1.84212727267617+0.76303409995984i</v>
      </c>
      <c r="AN122" s="240" t="str">
        <f t="shared" ca="1" si="64"/>
        <v>-1.18776734033384+1.6015188639773i</v>
      </c>
      <c r="AO122" s="240" t="str">
        <f t="shared" ca="1" si="65"/>
        <v>-0.195436786980215+1.98430299821719i</v>
      </c>
      <c r="AP122" s="240" t="str">
        <f t="shared" ca="1" si="66"/>
        <v>0.852503893054752+1.80246804098308i</v>
      </c>
      <c r="AQ122" s="240" t="str">
        <f t="shared" ca="1" si="67"/>
        <v>1.65787074539971+1.10775381650739i</v>
      </c>
      <c r="AR122" s="240" t="str">
        <f t="shared" ca="1" si="68"/>
        <v>1.65787074539971+1.10775381650739i</v>
      </c>
      <c r="AS122" s="240" t="str">
        <f t="shared" ca="1" si="69"/>
        <v>1.75846650590161-0.939919929600956i</v>
      </c>
      <c r="AT122" s="240" t="str">
        <f t="shared" ca="1" si="70"/>
        <v>1.02507161670935-1.71022867098402i</v>
      </c>
      <c r="AU122" s="240" t="str">
        <f t="shared" ca="1" si="71"/>
        <v>-7.30360365638856E-14-1.99390419189059i</v>
      </c>
      <c r="AV122" s="240" t="str">
        <f t="shared" ca="1" si="72"/>
        <v>-1.02507161670931-1.71022867098404i</v>
      </c>
      <c r="AW122" s="240" t="str">
        <f t="shared" ca="1" si="73"/>
        <v>-1.75846650590168-0.939919929600821i</v>
      </c>
      <c r="AX122" s="240" t="str">
        <f t="shared" ca="1" si="74"/>
        <v>-1.99150244696877+0.097836241527763i</v>
      </c>
      <c r="AY122" s="240" t="str">
        <f t="shared" ca="1" si="75"/>
        <v>-1.65787074539974+1.10775381650734i</v>
      </c>
      <c r="AZ122" s="240" t="str">
        <f t="shared" ca="1" si="76"/>
        <v>-0.8525038930548+1.80246804098306i</v>
      </c>
      <c r="BA122" s="240" t="str">
        <f t="shared" ca="1" si="77"/>
        <v>0.195436786980163+1.9843029982172i</v>
      </c>
      <c r="BB122" s="240" t="str">
        <f t="shared" ca="1" si="78"/>
        <v>1.1877673403338+1.60151886397733i</v>
      </c>
      <c r="BC122" s="240" t="str">
        <f t="shared" ca="1" si="79"/>
        <v>1.84212727267616+0.763034099959885i</v>
      </c>
      <c r="BD122" s="240" t="str">
        <f t="shared" ca="1" si="80"/>
        <v>1.97232318973848-0.292566508094692i</v>
      </c>
      <c r="BE122" s="240" t="str">
        <f t="shared" ca="1" si="81"/>
        <v>1.54130878333524-1.2649194286011i</v>
      </c>
      <c r="BF122" s="240" t="str">
        <f t="shared" ca="1" si="82"/>
        <v>0.671726090884087-1.87734865841816i</v>
      </c>
      <c r="BG122" s="240" t="str">
        <f t="shared" ca="1" si="83"/>
        <v>-0.388991410865224-1.9555918819406i</v>
      </c>
      <c r="BH122" s="240" t="str">
        <f t="shared" ca="1" si="84"/>
        <v>-1.3390242151712-1.47738555483125i</v>
      </c>
      <c r="BI122" s="240" t="str">
        <f t="shared" ca="1" si="85"/>
        <v>-1.90804734680564-0.578799834819288i</v>
      </c>
      <c r="BJ122" s="240" t="str">
        <f t="shared" ca="1" si="86"/>
        <v>-1.93414938200951+0.484479199255353i</v>
      </c>
      <c r="BK122" s="240" t="str">
        <f t="shared" ca="1" si="87"/>
        <v>-1.40990317512211+1.40990317512213i</v>
      </c>
      <c r="BL122" s="240" t="str">
        <f t="shared" ca="1" si="88"/>
        <v>-0.484479199255525+1.93414938200947i</v>
      </c>
      <c r="BM122" s="240" t="str">
        <f t="shared" ca="1" si="89"/>
        <v>0.578799834819308+1.90804734680564i</v>
      </c>
      <c r="BN122" s="240" t="str">
        <f t="shared" ca="1" si="90"/>
        <v>1.47738555483126+1.33902421517118i</v>
      </c>
      <c r="BO122" s="240" t="str">
        <f t="shared" ca="1" si="91"/>
        <v>1.9555918819406+0.388991410865196i</v>
      </c>
      <c r="BP122" s="240" t="str">
        <f t="shared" ca="1" si="92"/>
        <v>1.87734865841815-0.671726090884115i</v>
      </c>
      <c r="BQ122" s="240" t="str">
        <f t="shared" ca="1" si="93"/>
        <v>1.26491942860108-1.54130878333525i</v>
      </c>
      <c r="BR122" s="240" t="str">
        <f t="shared" ca="1" si="94"/>
        <v>0.29256650809467-1.97232318973848i</v>
      </c>
      <c r="BS122" s="240" t="str">
        <f t="shared" ca="1" si="95"/>
        <v>-0.763034099959903-1.84212727267615i</v>
      </c>
      <c r="BT122" s="240" t="str">
        <f t="shared" ca="1" si="96"/>
        <v>-1.60151886397735-1.18776734033378i</v>
      </c>
      <c r="BU122" s="240" t="str">
        <f t="shared" ca="1" si="97"/>
        <v>-1.9843029982172-0.195436786980143i</v>
      </c>
      <c r="BV122" s="240" t="str">
        <f t="shared" ca="1" si="98"/>
        <v>-1.80246804098305+0.852503893054818i</v>
      </c>
      <c r="BW122" s="240" t="str">
        <f t="shared" ca="1" si="99"/>
        <v>-1.10775381650749+1.65787074539965i</v>
      </c>
      <c r="BX122" s="240" t="str">
        <f t="shared" ca="1" si="100"/>
        <v>-0.0978362415277423+1.99150244696877i</v>
      </c>
      <c r="BY122" s="240" t="str">
        <f t="shared" ca="1" si="101"/>
        <v>0.939919929600845+1.75846650590167i</v>
      </c>
      <c r="BZ122" s="240" t="str">
        <f t="shared" ca="1" si="102"/>
        <v>1.71022867098406+1.02507161670928i</v>
      </c>
      <c r="CA122" s="240" t="str">
        <f t="shared" ca="1" si="103"/>
        <v>1.99390419189059+5.22735063811553E-14i</v>
      </c>
      <c r="CB122" s="240" t="str">
        <f t="shared" ca="1" si="104"/>
        <v>1.710228670984-1.02507161670937i</v>
      </c>
      <c r="CC122" s="240" t="str">
        <f t="shared" ca="1" si="105"/>
        <v>0.939919929600939-1.75846650590162i</v>
      </c>
      <c r="CD122" s="240" t="str">
        <f t="shared" ca="1" si="106"/>
        <v>-0.097836241527836-1.99150244696877i</v>
      </c>
      <c r="CE122" s="240" t="str">
        <f t="shared" ca="1" si="107"/>
        <v>-1.10775381650741-1.6578707453997i</v>
      </c>
      <c r="CF122" s="240" t="str">
        <f t="shared" ca="1" si="108"/>
        <v>-1.80246804098309-0.852503893054734i</v>
      </c>
      <c r="CG122" s="240" t="str">
        <f t="shared" ca="1" si="109"/>
        <v>-1.98430299821719+0.195436786980243i</v>
      </c>
      <c r="CH122" s="240" t="str">
        <f t="shared" ca="1" si="110"/>
        <v>-1.60151886397741+1.1877673403337i</v>
      </c>
      <c r="CI122" s="240" t="str">
        <f t="shared" ca="1" si="111"/>
        <v>-0.763034099959818+1.84212727267618i</v>
      </c>
      <c r="CJ122" s="240" t="str">
        <f t="shared" ca="1" si="112"/>
        <v>0.292566508094574+1.97232318973849i</v>
      </c>
      <c r="CK122" s="240" t="str">
        <f t="shared" ca="1" si="113"/>
        <v>1.26491942860116+1.54130878333519i</v>
      </c>
      <c r="CL122" s="240" t="str">
        <f t="shared" ca="1" si="114"/>
        <v>1.87734865841812+0.671726090884207i</v>
      </c>
      <c r="CM122" s="240" t="str">
        <f t="shared" ca="1" si="115"/>
        <v>1.95559188194058-0.388991410865287i</v>
      </c>
      <c r="CN122" s="240" t="str">
        <f t="shared" ca="1" si="116"/>
        <v>1.47738555483133-1.33902421517111i</v>
      </c>
      <c r="CO122" s="240" t="str">
        <f t="shared" ca="1" si="117"/>
        <v>0.57879983481921-1.90804734680566i</v>
      </c>
      <c r="CP122" s="240" t="str">
        <f t="shared" ca="1" si="118"/>
        <v>-0.484479199255423-1.93414938200949i</v>
      </c>
      <c r="CQ122" s="240" t="str">
        <f t="shared" ca="1" si="119"/>
        <v>-1.40990317512218-1.40990317512206i</v>
      </c>
      <c r="CR122" s="240" t="str">
        <f t="shared" ca="1" si="120"/>
        <v>-1.93414938200949-0.484479199255461i</v>
      </c>
      <c r="CS122" s="240" t="str">
        <f t="shared" ca="1" si="121"/>
        <v>-1.90804734680567+0.578799834819188i</v>
      </c>
      <c r="CT122" s="240" t="str">
        <f t="shared" ca="1" si="122"/>
        <v>-1.33902421517113+1.47738555483132i</v>
      </c>
      <c r="CU122" s="240" t="str">
        <f t="shared" ca="1" si="123"/>
        <v>-0.388991410865325+1.95559188194058i</v>
      </c>
      <c r="CV122" s="240" t="str">
        <f t="shared" ca="1" si="124"/>
        <v>0.671726090884183+1.87734865841813i</v>
      </c>
      <c r="CW122" s="240" t="str">
        <f t="shared" ca="1" si="125"/>
        <v>1.54130878333517+1.26491942860118i</v>
      </c>
      <c r="CX122" s="240" t="str">
        <f t="shared" ca="1" si="126"/>
        <v>1.97232318973849+0.292566508094598i</v>
      </c>
      <c r="CY122" s="240" t="str">
        <f t="shared" ca="1" si="127"/>
        <v>1.84212727267619-0.763034099959794i</v>
      </c>
      <c r="CZ122" s="240" t="str">
        <f t="shared" ca="1" si="128"/>
        <v>1.18776734033373-1.60151886397739i</v>
      </c>
      <c r="DA122" s="240" t="str">
        <f t="shared" ca="1" si="129"/>
        <v>0.195436786980267-1.98430299821718i</v>
      </c>
      <c r="DB122" s="240" t="str">
        <f t="shared" ca="1" si="130"/>
        <v>-0.852503893054892-1.80246804098301i</v>
      </c>
      <c r="DC122" s="240" t="str">
        <f t="shared" ca="1" si="131"/>
        <v>-1.65787074539968-1.10775381650743i</v>
      </c>
      <c r="DD122" s="240" t="str">
        <f t="shared" ca="1" si="132"/>
        <v>-1.99150244696877-0.0978362415278603i</v>
      </c>
      <c r="DE122" s="240" t="str">
        <f t="shared" ca="1" si="133"/>
        <v>-1.75846650590164+0.939919929600905i</v>
      </c>
      <c r="DF122" s="240" t="str">
        <f t="shared" ca="1" si="134"/>
        <v>-1.02507161670939+1.71022867098399i</v>
      </c>
      <c r="DG122" s="240" t="str">
        <f t="shared" ca="1" si="135"/>
        <v>2.78463008794777E-14+1.99390419189059i</v>
      </c>
      <c r="DH122" s="240" t="str">
        <f t="shared" ca="1" si="136"/>
        <v>1.02507161670926+1.71022867098407i</v>
      </c>
      <c r="DI122" s="240" t="str">
        <f t="shared" ca="1" si="137"/>
        <v>1.75846650590166+0.939919929600867i</v>
      </c>
      <c r="DJ122" s="240" t="str">
        <f t="shared" ca="1" si="138"/>
        <v>1.99150244696877-0.0978362415277036i</v>
      </c>
      <c r="DK122" s="240" t="str">
        <f t="shared" ca="1" si="139"/>
        <v>1.65787074539966-1.10775381650746i</v>
      </c>
      <c r="DL122" s="240" t="str">
        <f t="shared" ca="1" si="140"/>
        <v>0.852503893054842-1.80246804098304i</v>
      </c>
      <c r="DM122" s="240" t="str">
        <f t="shared" ca="1" si="141"/>
        <v>-0.195436786980309-1.98430299821718i</v>
      </c>
      <c r="DN122" s="240" t="str">
        <f t="shared" ca="1" si="142"/>
        <v>-1.18776734033376-1.60151886397736i</v>
      </c>
      <c r="DO122" s="240" t="str">
        <f t="shared" ca="1" si="143"/>
        <v>-1.84212727267622-0.763034099959744i</v>
      </c>
      <c r="DP122" s="240" t="str">
        <f t="shared" ca="1" si="144"/>
        <v>-1.97232318973848+0.29256650809464i</v>
      </c>
      <c r="DQ122" s="240" t="str">
        <f t="shared" ca="1" si="145"/>
        <v>-1.54130878333527+1.26491942860107i</v>
      </c>
      <c r="DR122" s="240" t="str">
        <f t="shared" ca="1" si="146"/>
        <v>-0.671726090884143+1.87734865841814i</v>
      </c>
      <c r="DS122" s="240" t="str">
        <f t="shared" ca="1" si="147"/>
        <v>0.388991410865172+1.95559188194061i</v>
      </c>
      <c r="DT122" s="240" t="str">
        <f t="shared" ca="1" si="148"/>
        <v>1.33902421517117+1.47738555483128i</v>
      </c>
      <c r="DU122" s="240" t="str">
        <f t="shared" ca="1" si="149"/>
        <v>1.90804734680563+0.578799834819338i</v>
      </c>
      <c r="DV122" s="240" t="str">
        <f t="shared" ca="1" si="150"/>
        <v>1.93414938200947-0.484479199255501i</v>
      </c>
      <c r="DW122" s="240" t="str">
        <f t="shared" ca="1" si="151"/>
        <v>1.40990317512215-1.40990317512209i</v>
      </c>
      <c r="DX122" s="240" t="str">
        <f t="shared" ca="1" si="152"/>
        <v>0.484479199255383-1.9341493820095i</v>
      </c>
      <c r="DY122" s="240" t="str">
        <f t="shared" ca="1" si="153"/>
        <v>-0.578799834819264-1.90804734680565i</v>
      </c>
      <c r="DZ122" s="240" t="str">
        <f t="shared" ca="1" si="154"/>
        <v>-1.47738555483136-1.33902421517108i</v>
      </c>
      <c r="EA122" s="240" t="str">
        <f t="shared" ca="1" si="155"/>
        <v>-1.95559188194059-0.388991410865247i</v>
      </c>
      <c r="EB122" s="240" t="str">
        <f t="shared" ca="1" si="156"/>
        <v>-1.87734865841817+0.671726090884057i</v>
      </c>
      <c r="EC122" s="240" t="str">
        <f t="shared" ca="1" si="157"/>
        <v>-1.26491942860112+1.54130878333522i</v>
      </c>
      <c r="ED122" s="240" t="str">
        <f t="shared" ca="1" si="158"/>
        <v>-0.292566508094716+1.97232318973847i</v>
      </c>
      <c r="EE122" s="240" t="str">
        <f t="shared" ca="1" si="159"/>
        <v>0.763034099959869+1.84212727267616i</v>
      </c>
      <c r="EF122" s="240" t="str">
        <f t="shared" ca="1" si="160"/>
        <v>1.60151886397731+1.18776734033384i</v>
      </c>
      <c r="EG122" s="240" t="str">
        <f t="shared" ca="1" si="161"/>
        <v>1.98430299821719+0.195436786980202i</v>
      </c>
      <c r="EH122" s="240" t="str">
        <f t="shared" ca="1" si="162"/>
        <v>1.80246804098307-0.852503893054772i</v>
      </c>
      <c r="EI122" s="240" t="str">
        <f t="shared" ca="1" si="163"/>
        <v>1.10775381650736-1.65787074539973i</v>
      </c>
      <c r="EJ122" s="240" t="str">
        <f t="shared" ca="1" si="164"/>
        <v>0.0978362415277804-1.99150244696877i</v>
      </c>
      <c r="EK122" s="240" t="str">
        <f t="shared" ca="1" si="165"/>
        <v>-0.939919929600986-1.75846650590159i</v>
      </c>
      <c r="EL122" s="240" t="str">
        <f t="shared" ca="1" si="166"/>
        <v>-1.71022867098402-1.02507161670934i</v>
      </c>
      <c r="EM122" s="240" t="str">
        <f t="shared" ca="1" si="167"/>
        <v>-1.99390419189059-1.04547012762311E-13i</v>
      </c>
      <c r="EN122" s="240"/>
      <c r="EO122" s="240"/>
      <c r="EP122" s="240"/>
    </row>
    <row r="123" spans="1:146" ht="15" thickBot="1">
      <c r="A123" s="277">
        <f t="shared" si="168"/>
        <v>4.4921875000000013E-4</v>
      </c>
      <c r="B123" s="276">
        <v>23</v>
      </c>
      <c r="C123" s="248">
        <f t="shared" si="169"/>
        <v>4600</v>
      </c>
      <c r="D123" s="247">
        <f t="shared" si="170"/>
        <v>28902.652413026095</v>
      </c>
      <c r="E123" s="247" t="str">
        <f t="shared" si="171"/>
        <v>28902.6524130261i</v>
      </c>
      <c r="F123" s="247" t="str">
        <f t="shared" si="172"/>
        <v>0.00373951184130007-0.115478453622242i</v>
      </c>
      <c r="G123" s="247" t="str">
        <f t="shared" si="173"/>
        <v>-3.84026164968047-0.864320694685795i</v>
      </c>
      <c r="H123" s="247" t="str">
        <f t="shared" si="38"/>
        <v>0.00216457255101916-0.0182958104716145i</v>
      </c>
      <c r="I123" s="247" t="str">
        <f t="shared" si="174"/>
        <v>-0.00729255854275059+0.0135395436125512i</v>
      </c>
      <c r="J123" s="275" t="str">
        <f ca="1">IMPRODUCT(1/N_FFT2,AL100)</f>
        <v>0.0576968220965734+0.000319676985503225i</v>
      </c>
      <c r="K123" s="274" t="str">
        <f t="shared" ca="1" si="175"/>
        <v>-0.000425085733357077+0.000778857375950611i</v>
      </c>
      <c r="N123" s="265">
        <f t="shared" ca="1" si="176"/>
        <v>2.0061835725441193</v>
      </c>
      <c r="O123" s="240">
        <f t="shared" ca="1" si="39"/>
        <v>-1.9938164274558807</v>
      </c>
      <c r="P123" s="240" t="str">
        <f t="shared" ca="1" si="40"/>
        <v>-1.68448291718953+1.06668704318069i</v>
      </c>
      <c r="Q123" s="240" t="str">
        <f t="shared" ca="1" si="41"/>
        <v>-0.852466368923734+1.80238870287375i</v>
      </c>
      <c r="R123" s="240" t="str">
        <f t="shared" ca="1" si="42"/>
        <v>0.244064415108167+1.97882199999668i</v>
      </c>
      <c r="S123" s="240" t="str">
        <f t="shared" ca="1" si="43"/>
        <v>1.26486375143316+1.54124094050975i</v>
      </c>
      <c r="T123" s="240" t="str">
        <f t="shared" ca="1" si="44"/>
        <v>1.89318488479869+0.62542380700026i</v>
      </c>
      <c r="U123" s="241" t="str">
        <f t="shared" ca="1" si="45"/>
        <v>1.93406424776489-0.484457874237321i</v>
      </c>
      <c r="V123" s="240" t="str">
        <f t="shared" ca="1" si="46"/>
        <v>1.37481726549364-1.44401573152563i</v>
      </c>
      <c r="W123" s="240" t="str">
        <f t="shared" ca="1" si="47"/>
        <v>0.38897428887341-1.95550580387488i</v>
      </c>
      <c r="X123" s="240" t="str">
        <f t="shared" ca="1" si="48"/>
        <v>-0.717564636003285-1.86021636901474i</v>
      </c>
      <c r="Y123" s="240" t="str">
        <f t="shared" ca="1" si="49"/>
        <v>-1.6014483709224-1.18771505912106i</v>
      </c>
      <c r="Z123" s="240" t="str">
        <f t="shared" ca="1" si="50"/>
        <v>-1.98841409547095-0.14667423538365i</v>
      </c>
      <c r="AA123" s="240" t="str">
        <f t="shared" ca="1" si="51"/>
        <v>-1.75838910458041+0.939878557732767i</v>
      </c>
      <c r="AB123" s="240" t="str">
        <f t="shared" ca="1" si="52"/>
        <v>-0.982748512731046+1.73479373618821i</v>
      </c>
      <c r="AC123" s="240" t="str">
        <f t="shared" ca="1" si="53"/>
        <v>0.0978319351310532+1.99141478825016i</v>
      </c>
      <c r="AD123" s="240" t="str">
        <f t="shared" ca="1" si="54"/>
        <v>1.14805583111256+1.63011403130008i</v>
      </c>
      <c r="AE123" s="240" t="str">
        <f t="shared" ca="1" si="55"/>
        <v>1.84204618891126+0.763000513964728i</v>
      </c>
      <c r="AF123" s="240" t="str">
        <f t="shared" ca="1" si="56"/>
        <v>1.96446274900007-0.340866622279169i</v>
      </c>
      <c r="AG123" s="240" t="str">
        <f t="shared" ca="1" si="57"/>
        <v>1.47732052567462-1.33896527617911i</v>
      </c>
      <c r="AH123" s="240" t="str">
        <f t="shared" ca="1" si="58"/>
        <v>0.531776277265516-1.92159255237175i</v>
      </c>
      <c r="AI123" s="240" t="str">
        <f t="shared" ca="1" si="59"/>
        <v>-0.578774358148639-1.90796336147803i</v>
      </c>
      <c r="AJ123" s="240" t="str">
        <f t="shared" ca="1" si="60"/>
        <v>-1.5097354371795-1.30230674424935i</v>
      </c>
      <c r="AK123" s="240" t="str">
        <f t="shared" ca="1" si="61"/>
        <v>-1.97223637522124-0.292553630377598i</v>
      </c>
      <c r="AL123" s="240" t="str">
        <f t="shared" ca="1" si="62"/>
        <v>-1.8227664290621+0.807976788947016i</v>
      </c>
      <c r="AM123" s="240" t="str">
        <f t="shared" ca="1" si="63"/>
        <v>-1.10770505719995+1.65779777193921i</v>
      </c>
      <c r="AN123" s="240" t="str">
        <f t="shared" ca="1" si="64"/>
        <v>-0.0489307045789306+1.99321592722473i</v>
      </c>
      <c r="AO123" s="240" t="str">
        <f t="shared" ca="1" si="65"/>
        <v>1.02502649677257+1.71015339291746i</v>
      </c>
      <c r="AP123" s="240" t="str">
        <f t="shared" ca="1" si="66"/>
        <v>1.78092528512639+0.896442455035693i</v>
      </c>
      <c r="AQ123" s="240" t="str">
        <f t="shared" ca="1" si="67"/>
        <v>1.98421565639223-0.195428184561233i</v>
      </c>
      <c r="AR123" s="240" t="str">
        <f t="shared" ca="1" si="68"/>
        <v>1.98421565639223-0.195428184561233i</v>
      </c>
      <c r="AS123" s="240" t="str">
        <f t="shared" ca="1" si="69"/>
        <v>0.671696523936572-1.87726602433551i</v>
      </c>
      <c r="AT123" s="240" t="str">
        <f t="shared" ca="1" si="70"/>
        <v>-0.436847651900735-1.94537093517451i</v>
      </c>
      <c r="AU123" s="240" t="str">
        <f t="shared" ca="1" si="71"/>
        <v>-1.40984111629517-1.40984111629521i</v>
      </c>
      <c r="AV123" s="240" t="str">
        <f t="shared" ca="1" si="72"/>
        <v>-1.9453709351745-0.436847651900777i</v>
      </c>
      <c r="AW123" s="240" t="str">
        <f t="shared" ca="1" si="73"/>
        <v>-1.87726602433553+0.671696523936532i</v>
      </c>
      <c r="AX123" s="240" t="str">
        <f t="shared" ca="1" si="74"/>
        <v>-1.2266588519894+1.57181805792814i</v>
      </c>
      <c r="AY123" s="240" t="str">
        <f t="shared" ca="1" si="75"/>
        <v>-0.195428184561274+1.98421565639222i</v>
      </c>
      <c r="AZ123" s="240" t="str">
        <f t="shared" ca="1" si="76"/>
        <v>0.896442455035649+1.78092528512641i</v>
      </c>
      <c r="BA123" s="240" t="str">
        <f t="shared" ca="1" si="77"/>
        <v>1.71015339291743+1.02502649677261i</v>
      </c>
      <c r="BB123" s="240" t="str">
        <f t="shared" ca="1" si="78"/>
        <v>1.99321592722473-0.0489307045788853i</v>
      </c>
      <c r="BC123" s="240" t="str">
        <f t="shared" ca="1" si="79"/>
        <v>1.65779777193923-1.10770505719991i</v>
      </c>
      <c r="BD123" s="240" t="str">
        <f t="shared" ca="1" si="80"/>
        <v>0.807976788946872-1.82276642906216i</v>
      </c>
      <c r="BE123" s="240" t="str">
        <f t="shared" ca="1" si="81"/>
        <v>-0.292553630377556-1.97223637522125i</v>
      </c>
      <c r="BF123" s="240" t="str">
        <f t="shared" ca="1" si="82"/>
        <v>-1.30230674424932-1.50973543717953i</v>
      </c>
      <c r="BG123" s="240" t="str">
        <f t="shared" ca="1" si="83"/>
        <v>-1.90796336147802-0.578774358148683i</v>
      </c>
      <c r="BH123" s="240" t="str">
        <f t="shared" ca="1" si="84"/>
        <v>-1.92159255237176+0.531776277265472i</v>
      </c>
      <c r="BI123" s="240" t="str">
        <f t="shared" ca="1" si="85"/>
        <v>-1.33896527617914+1.47732052567459i</v>
      </c>
      <c r="BJ123" s="240" t="str">
        <f t="shared" ca="1" si="86"/>
        <v>-0.340866622279075+1.96446274900009i</v>
      </c>
      <c r="BK123" s="240" t="str">
        <f t="shared" ca="1" si="87"/>
        <v>0.763000513964782+1.84204618891124i</v>
      </c>
      <c r="BL123" s="240" t="str">
        <f t="shared" ca="1" si="88"/>
        <v>1.63011403130009+1.14805583111253i</v>
      </c>
      <c r="BM123" s="240" t="str">
        <f t="shared" ca="1" si="89"/>
        <v>1.99141478825016+0.0978319351310596i</v>
      </c>
      <c r="BN123" s="240" t="str">
        <f t="shared" ca="1" si="90"/>
        <v>1.73479373618822-0.982748512731024i</v>
      </c>
      <c r="BO123" s="240" t="str">
        <f t="shared" ca="1" si="91"/>
        <v>0.939878557732823-1.75838910458038i</v>
      </c>
      <c r="BP123" s="240" t="str">
        <f t="shared" ca="1" si="92"/>
        <v>-0.14667423538355-1.98841409547096i</v>
      </c>
      <c r="BQ123" s="240" t="str">
        <f t="shared" ca="1" si="93"/>
        <v>-1.18771505912111-1.60144837092235i</v>
      </c>
      <c r="BR123" s="240" t="str">
        <f t="shared" ca="1" si="94"/>
        <v>-1.86021636901476-0.717564636003256i</v>
      </c>
      <c r="BS123" s="240" t="str">
        <f t="shared" ca="1" si="95"/>
        <v>-1.95550580387488+0.388974288873424i</v>
      </c>
      <c r="BT123" s="240" t="str">
        <f t="shared" ca="1" si="96"/>
        <v>-1.44401573152565+1.37481726549362i</v>
      </c>
      <c r="BU123" s="240" t="str">
        <f t="shared" ca="1" si="97"/>
        <v>-0.484457874237361+1.93406424776488i</v>
      </c>
      <c r="BV123" s="240" t="str">
        <f t="shared" ca="1" si="98"/>
        <v>0.625423807000178+1.89318488479872i</v>
      </c>
      <c r="BW123" s="240" t="str">
        <f t="shared" ca="1" si="99"/>
        <v>1.5412409405098+1.2648637514331i</v>
      </c>
      <c r="BX123" s="240" t="str">
        <f t="shared" ca="1" si="100"/>
        <v>1.97882199999668+0.244064415108115i</v>
      </c>
      <c r="BY123" s="240" t="str">
        <f t="shared" ca="1" si="101"/>
        <v>1.80238870287374-0.852466368923754i</v>
      </c>
      <c r="BZ123" s="240" t="str">
        <f t="shared" ca="1" si="102"/>
        <v>1.0666870431807-1.68448291718953i</v>
      </c>
      <c r="CA123" s="240" t="str">
        <f t="shared" ca="1" si="103"/>
        <v>4.88516120992472E-14-1.99381642745588i</v>
      </c>
      <c r="CB123" s="240" t="str">
        <f t="shared" ca="1" si="104"/>
        <v>-1.06668704318063-1.68448291718957i</v>
      </c>
      <c r="CC123" s="240" t="str">
        <f t="shared" ca="1" si="105"/>
        <v>-1.80238870287379-0.85246636892365i</v>
      </c>
      <c r="CD123" s="240" t="str">
        <f t="shared" ca="1" si="106"/>
        <v>-1.97882199999667+0.244064415108229i</v>
      </c>
      <c r="CE123" s="240" t="str">
        <f t="shared" ca="1" si="107"/>
        <v>-1.54124094050972+1.26486375143318i</v>
      </c>
      <c r="CF123" s="240" t="str">
        <f t="shared" ca="1" si="108"/>
        <v>-0.62542380700027+1.89318488479869i</v>
      </c>
      <c r="CG123" s="240" t="str">
        <f t="shared" ca="1" si="109"/>
        <v>0.484457874237281+1.9340642477649i</v>
      </c>
      <c r="CH123" s="240" t="str">
        <f t="shared" ca="1" si="110"/>
        <v>1.44401573152559+1.37481726549369i</v>
      </c>
      <c r="CI123" s="240" t="str">
        <f t="shared" ca="1" si="111"/>
        <v>1.95550580387486+0.388974288873505i</v>
      </c>
      <c r="CJ123" s="240" t="str">
        <f t="shared" ca="1" si="112"/>
        <v>1.86021636901472-0.717564636003355i</v>
      </c>
      <c r="CK123" s="240" t="str">
        <f t="shared" ca="1" si="113"/>
        <v>1.18771505912103-1.60144837092241i</v>
      </c>
      <c r="CL123" s="240" t="str">
        <f t="shared" ca="1" si="114"/>
        <v>0.146674235383634-1.98841409547095i</v>
      </c>
      <c r="CM123" s="240" t="str">
        <f t="shared" ca="1" si="115"/>
        <v>-0.939878557732743-1.75838910458042i</v>
      </c>
      <c r="CN123" s="240" t="str">
        <f t="shared" ca="1" si="116"/>
        <v>-1.73479373618818-0.982748512731098i</v>
      </c>
      <c r="CO123" s="240" t="str">
        <f t="shared" ca="1" si="117"/>
        <v>-1.99141478825017+0.0978319351309691i</v>
      </c>
      <c r="CP123" s="240" t="str">
        <f t="shared" ca="1" si="118"/>
        <v>-1.63011403130003+1.14805583111263i</v>
      </c>
      <c r="CQ123" s="240" t="str">
        <f t="shared" ca="1" si="119"/>
        <v>-0.763000513964676+1.84204618891128i</v>
      </c>
      <c r="CR123" s="240" t="str">
        <f t="shared" ca="1" si="120"/>
        <v>0.340866622279181+1.96446274900007i</v>
      </c>
      <c r="CS123" s="240" t="str">
        <f t="shared" ca="1" si="121"/>
        <v>1.33896527617908+1.47732052567465i</v>
      </c>
      <c r="CT123" s="240" t="str">
        <f t="shared" ca="1" si="122"/>
        <v>1.92159255237173+0.53177627726556i</v>
      </c>
      <c r="CU123" s="240" t="str">
        <f t="shared" ca="1" si="123"/>
        <v>1.90796336147805-0.578774358148603i</v>
      </c>
      <c r="CV123" s="240" t="str">
        <f t="shared" ca="1" si="124"/>
        <v>1.30230674424924-1.5097354371796i</v>
      </c>
      <c r="CW123" s="240" t="str">
        <f t="shared" ca="1" si="125"/>
        <v>0.29255363037745-1.97223637522126i</v>
      </c>
      <c r="CX123" s="240" t="str">
        <f t="shared" ca="1" si="126"/>
        <v>-0.807976788946978-1.82276642906212i</v>
      </c>
      <c r="CY123" s="240" t="str">
        <f t="shared" ca="1" si="127"/>
        <v>-1.65779777193918-1.10770505719999i</v>
      </c>
      <c r="CZ123" s="240" t="str">
        <f t="shared" ca="1" si="128"/>
        <v>-1.99321592722473-0.0489307045789686i</v>
      </c>
      <c r="DA123" s="240" t="str">
        <f t="shared" ca="1" si="129"/>
        <v>-1.71015339291748+1.02502649677253i</v>
      </c>
      <c r="DB123" s="240" t="str">
        <f t="shared" ca="1" si="130"/>
        <v>-0.896442455035559+1.78092528512646i</v>
      </c>
      <c r="DC123" s="240" t="str">
        <f t="shared" ca="1" si="131"/>
        <v>0.195428184561388+1.98421565639221i</v>
      </c>
      <c r="DD123" s="240" t="str">
        <f t="shared" ca="1" si="132"/>
        <v>1.22665885198948+1.57181805792807i</v>
      </c>
      <c r="DE123" s="240" t="str">
        <f t="shared" ca="1" si="133"/>
        <v>1.8772660243355+0.67169652393661i</v>
      </c>
      <c r="DF123" s="240" t="str">
        <f t="shared" ca="1" si="134"/>
        <v>1.94537093517452-0.436847651900688i</v>
      </c>
      <c r="DG123" s="240" t="str">
        <f t="shared" ca="1" si="135"/>
        <v>1.40984111629524-1.40984111629514i</v>
      </c>
      <c r="DH123" s="240" t="str">
        <f t="shared" ca="1" si="136"/>
        <v>0.436847651900817-1.94537093517449i</v>
      </c>
      <c r="DI123" s="240" t="str">
        <f t="shared" ca="1" si="137"/>
        <v>-0.671696523936671-1.87726602433548i</v>
      </c>
      <c r="DJ123" s="240" t="str">
        <f t="shared" ca="1" si="138"/>
        <v>-1.57181805792811-1.22665885198943i</v>
      </c>
      <c r="DK123" s="240" t="str">
        <f t="shared" ca="1" si="139"/>
        <v>-1.98421565639222-0.195428184561323i</v>
      </c>
      <c r="DL123" s="240" t="str">
        <f t="shared" ca="1" si="140"/>
        <v>-1.78092528512643+0.896442455035619i</v>
      </c>
      <c r="DM123" s="240" t="str">
        <f t="shared" ca="1" si="141"/>
        <v>-1.02502649677264+1.71015339291741i</v>
      </c>
      <c r="DN123" s="240" t="str">
        <f t="shared" ca="1" si="142"/>
        <v>0.0489307045788365+1.99321592722473i</v>
      </c>
      <c r="DO123" s="240" t="str">
        <f t="shared" ca="1" si="143"/>
        <v>1.10770505720004+1.65779777193914i</v>
      </c>
      <c r="DP123" s="240" t="str">
        <f t="shared" ca="1" si="144"/>
        <v>1.82276642906214+0.807976788946916i</v>
      </c>
      <c r="DQ123" s="240" t="str">
        <f t="shared" ca="1" si="145"/>
        <v>1.97223637522125-0.292553630377514i</v>
      </c>
      <c r="DR123" s="240" t="str">
        <f t="shared" ca="1" si="146"/>
        <v>1.50973543717956-1.30230674424929i</v>
      </c>
      <c r="DS123" s="240" t="str">
        <f t="shared" ca="1" si="147"/>
        <v>0.578774358148729-1.90796336147801i</v>
      </c>
      <c r="DT123" s="240" t="str">
        <f t="shared" ca="1" si="148"/>
        <v>-0.531776277265432-1.92159255237177i</v>
      </c>
      <c r="DU123" s="240" t="str">
        <f t="shared" ca="1" si="149"/>
        <v>-1.47732052567469-1.33896527617903i</v>
      </c>
      <c r="DV123" s="240" t="str">
        <f t="shared" ca="1" si="150"/>
        <v>-1.96446274900008-0.340866622279115i</v>
      </c>
      <c r="DW123" s="240" t="str">
        <f t="shared" ca="1" si="151"/>
        <v>-1.84204618891126+0.763000513964736i</v>
      </c>
      <c r="DX123" s="240" t="str">
        <f t="shared" ca="1" si="152"/>
        <v>-1.14805583111257+1.63011403130007i</v>
      </c>
      <c r="DY123" s="240" t="str">
        <f t="shared" ca="1" si="153"/>
        <v>-0.0978319351311154+1.99141478825016i</v>
      </c>
      <c r="DZ123" s="240" t="str">
        <f t="shared" ca="1" si="154"/>
        <v>0.982748512730982+1.73479373618825i</v>
      </c>
      <c r="EA123" s="240" t="str">
        <f t="shared" ca="1" si="155"/>
        <v>1.75838910458046+0.939878557732686i</v>
      </c>
      <c r="EB123" s="240" t="str">
        <f t="shared" ca="1" si="156"/>
        <v>1.98841409547094-0.146674235383714i</v>
      </c>
      <c r="EC123" s="240" t="str">
        <f t="shared" ca="1" si="157"/>
        <v>1.60144837092238-1.18771505912107i</v>
      </c>
      <c r="ED123" s="240" t="str">
        <f t="shared" ca="1" si="158"/>
        <v>0.717564636003295-1.86021636901474i</v>
      </c>
      <c r="EE123" s="240" t="str">
        <f t="shared" ca="1" si="159"/>
        <v>-0.38897428887339-1.95550580387489i</v>
      </c>
      <c r="EF123" s="240" t="str">
        <f t="shared" ca="1" si="160"/>
        <v>-1.37481726549358-1.44401573152569i</v>
      </c>
      <c r="EG123" s="240" t="str">
        <f t="shared" ca="1" si="161"/>
        <v>-1.93406424776487-0.484457874237409i</v>
      </c>
      <c r="EH123" s="240" t="str">
        <f t="shared" ca="1" si="162"/>
        <v>-1.89318488479867+0.625423807000332i</v>
      </c>
      <c r="EI123" s="240" t="str">
        <f t="shared" ca="1" si="163"/>
        <v>-1.26486375143312+1.54124094050978i</v>
      </c>
      <c r="EJ123" s="240" t="str">
        <f t="shared" ca="1" si="164"/>
        <v>-0.244064415108163+1.97882199999668i</v>
      </c>
      <c r="EK123" s="240" t="str">
        <f t="shared" ca="1" si="165"/>
        <v>0.85246636892371+1.80238870287376i</v>
      </c>
      <c r="EL123" s="240" t="str">
        <f t="shared" ca="1" si="166"/>
        <v>1.68448291718951+1.06668704318073i</v>
      </c>
      <c r="EM123" s="240" t="str">
        <f t="shared" ca="1" si="167"/>
        <v>1.99381642745588+9.77032241984941E-14i</v>
      </c>
      <c r="EN123" s="240"/>
      <c r="EO123" s="240"/>
      <c r="EP123" s="240"/>
    </row>
    <row r="124" spans="1:146" ht="15" thickBot="1">
      <c r="A124" s="277">
        <f t="shared" si="168"/>
        <v>4.6875000000000015E-4</v>
      </c>
      <c r="B124" s="276">
        <v>24</v>
      </c>
      <c r="C124" s="248">
        <f t="shared" si="169"/>
        <v>4800</v>
      </c>
      <c r="D124" s="247">
        <f t="shared" si="170"/>
        <v>30159.289474462013</v>
      </c>
      <c r="E124" s="247" t="str">
        <f t="shared" si="171"/>
        <v>30159.289474462i</v>
      </c>
      <c r="F124" s="247" t="str">
        <f t="shared" si="172"/>
        <v>0.0031926160218882-0.110696037195775i</v>
      </c>
      <c r="G124" s="247" t="str">
        <f t="shared" si="173"/>
        <v>-3.90797333590726-0.855741986472892i</v>
      </c>
      <c r="H124" s="247" t="str">
        <f t="shared" si="38"/>
        <v>0.00207800506022291-0.0175383121976805i</v>
      </c>
      <c r="I124" s="247" t="str">
        <f t="shared" si="174"/>
        <v>-0.00697525476054306+0.0131320829913312i</v>
      </c>
      <c r="J124" s="275" t="str">
        <f ca="1">IMPRODUCT(1/N_FFT2,AM100)</f>
        <v>0.00843151114849344-8.35625836656613E-06i</v>
      </c>
      <c r="K124" s="274" t="str">
        <f t="shared" ca="1" si="175"/>
        <v>-0.000058702203198734+0.000110781591175302i</v>
      </c>
      <c r="N124" s="265">
        <f t="shared" ca="1" si="176"/>
        <v>2.0062777011231407</v>
      </c>
      <c r="O124" s="240">
        <f t="shared" ca="1" si="39"/>
        <v>-1.9937222988768595</v>
      </c>
      <c r="P124" s="240" t="str">
        <f t="shared" ca="1" si="40"/>
        <v>-1.65771950688608+1.10765276216339i</v>
      </c>
      <c r="Q124" s="240" t="str">
        <f t="shared" ca="1" si="41"/>
        <v>-0.762964492517018+1.84195922544368i</v>
      </c>
      <c r="R124" s="240" t="str">
        <f t="shared" ca="1" si="42"/>
        <v>0.388955925298623+1.95541348395011i</v>
      </c>
      <c r="S124" s="240" t="str">
        <f t="shared" ca="1" si="43"/>
        <v>1.40977455733865+1.40977455733867i</v>
      </c>
      <c r="T124" s="240" t="str">
        <f t="shared" ca="1" si="44"/>
        <v>1.95541348395011+0.388955925298623i</v>
      </c>
      <c r="U124" s="241" t="str">
        <f t="shared" ca="1" si="45"/>
        <v>1.84195922544368-0.762964492517018i</v>
      </c>
      <c r="V124" s="240" t="str">
        <f t="shared" ca="1" si="46"/>
        <v>1.1076527621634-1.65771950688608i</v>
      </c>
      <c r="W124" s="240" t="str">
        <f t="shared" ca="1" si="47"/>
        <v>3.66390869097877E-16-1.99372229887686i</v>
      </c>
      <c r="X124" s="240" t="str">
        <f t="shared" ca="1" si="48"/>
        <v>-1.1076527621634-1.65771950688608i</v>
      </c>
      <c r="Y124" s="240" t="str">
        <f t="shared" ca="1" si="49"/>
        <v>-1.84195922544368-0.762964492517018i</v>
      </c>
      <c r="Z124" s="240" t="str">
        <f t="shared" ca="1" si="50"/>
        <v>-1.95541348395011+0.388955925298625i</v>
      </c>
      <c r="AA124" s="240" t="str">
        <f t="shared" ca="1" si="51"/>
        <v>-1.40977455733867+1.40977455733865i</v>
      </c>
      <c r="AB124" s="240" t="str">
        <f t="shared" ca="1" si="52"/>
        <v>-0.388955925298625+1.95541348395011i</v>
      </c>
      <c r="AC124" s="240" t="str">
        <f t="shared" ca="1" si="53"/>
        <v>0.762964492517018+1.84195922544368i</v>
      </c>
      <c r="AD124" s="240" t="str">
        <f t="shared" ca="1" si="54"/>
        <v>1.65771950688608+1.1076527621634i</v>
      </c>
      <c r="AE124" s="240" t="str">
        <f t="shared" ca="1" si="55"/>
        <v>1.99372229887686+7.32781738195754E-16i</v>
      </c>
      <c r="AF124" s="240" t="str">
        <f t="shared" ca="1" si="56"/>
        <v>1.65771950688604-1.10765276216345i</v>
      </c>
      <c r="AG124" s="240" t="str">
        <f t="shared" ca="1" si="57"/>
        <v>0.762964492516927-1.84195922544372i</v>
      </c>
      <c r="AH124" s="240" t="str">
        <f t="shared" ca="1" si="58"/>
        <v>-0.388955925298548-1.95541348395013i</v>
      </c>
      <c r="AI124" s="240" t="str">
        <f t="shared" ca="1" si="59"/>
        <v>-1.40977455733863-1.40977455733869i</v>
      </c>
      <c r="AJ124" s="240" t="str">
        <f t="shared" ca="1" si="60"/>
        <v>-1.95541348395011-0.388955925298643i</v>
      </c>
      <c r="AK124" s="240" t="str">
        <f t="shared" ca="1" si="61"/>
        <v>-1.84195922544368+0.76296449251702i</v>
      </c>
      <c r="AL124" s="240" t="str">
        <f t="shared" ca="1" si="62"/>
        <v>-1.10765276216337+1.6577195068861i</v>
      </c>
      <c r="AM124" s="240" t="str">
        <f t="shared" ca="1" si="63"/>
        <v>5.91073854977763E-14+1.99372229887686i</v>
      </c>
      <c r="AN124" s="240" t="str">
        <f t="shared" ca="1" si="64"/>
        <v>1.10765276216347+1.65771950688603i</v>
      </c>
      <c r="AO124" s="240" t="str">
        <f t="shared" ca="1" si="65"/>
        <v>1.84195922544365+0.76296449251709i</v>
      </c>
      <c r="AP124" s="240" t="str">
        <f t="shared" ca="1" si="66"/>
        <v>1.95541348395012-0.388955925298568i</v>
      </c>
      <c r="AQ124" s="240" t="str">
        <f t="shared" ca="1" si="67"/>
        <v>1.40977455733868-1.40977455733864i</v>
      </c>
      <c r="AR124" s="240" t="str">
        <f t="shared" ca="1" si="68"/>
        <v>1.40977455733868-1.40977455733864i</v>
      </c>
      <c r="AS124" s="240" t="str">
        <f t="shared" ca="1" si="69"/>
        <v>-0.76296449251704-1.84195922544367i</v>
      </c>
      <c r="AT124" s="240" t="str">
        <f t="shared" ca="1" si="70"/>
        <v>-1.65771950688611-1.10765276216335i</v>
      </c>
      <c r="AU124" s="240" t="str">
        <f t="shared" ca="1" si="71"/>
        <v>-1.99372229887686+8.35319303190012E-14i</v>
      </c>
      <c r="AV124" s="240" t="str">
        <f t="shared" ca="1" si="72"/>
        <v>-1.65771950688613+1.10765276216332i</v>
      </c>
      <c r="AW124" s="240" t="str">
        <f t="shared" ca="1" si="73"/>
        <v>-0.762964492517074+1.84195922544366i</v>
      </c>
      <c r="AX124" s="240" t="str">
        <f t="shared" ca="1" si="74"/>
        <v>0.388955925298588+1.95541348395012i</v>
      </c>
      <c r="AY124" s="240" t="str">
        <f t="shared" ca="1" si="75"/>
        <v>1.40977455733865+1.40977455733867i</v>
      </c>
      <c r="AZ124" s="240" t="str">
        <f t="shared" ca="1" si="76"/>
        <v>1.95541348395012+0.388955925298602i</v>
      </c>
      <c r="BA124" s="240" t="str">
        <f t="shared" ca="1" si="77"/>
        <v>1.84195922544366-0.762964492517056i</v>
      </c>
      <c r="BB124" s="240" t="str">
        <f t="shared" ca="1" si="78"/>
        <v>1.10765276216333-1.65771950688613i</v>
      </c>
      <c r="BC124" s="240" t="str">
        <f t="shared" ca="1" si="79"/>
        <v>9.74541348653062E-14-1.99372229887686i</v>
      </c>
      <c r="BD124" s="240" t="str">
        <f t="shared" ca="1" si="80"/>
        <v>-1.10765276216333-1.65771950688612i</v>
      </c>
      <c r="BE124" s="240" t="str">
        <f t="shared" ca="1" si="81"/>
        <v>-1.84195922544367-0.762964492517052i</v>
      </c>
      <c r="BF124" s="240" t="str">
        <f t="shared" ca="1" si="82"/>
        <v>-1.95541348395012+0.388955925298606i</v>
      </c>
      <c r="BG124" s="240" t="str">
        <f t="shared" ca="1" si="83"/>
        <v>-1.40977455733865+1.40977455733867i</v>
      </c>
      <c r="BH124" s="240" t="str">
        <f t="shared" ca="1" si="84"/>
        <v>-0.388955925298584+1.95541348395012i</v>
      </c>
      <c r="BI124" s="240" t="str">
        <f t="shared" ca="1" si="85"/>
        <v>0.762964492517078+1.84195922544365i</v>
      </c>
      <c r="BJ124" s="240" t="str">
        <f t="shared" ca="1" si="86"/>
        <v>1.65771950688613+1.10765276216332i</v>
      </c>
      <c r="BK124" s="240" t="str">
        <f t="shared" ca="1" si="87"/>
        <v>1.99372229887686+8.01127145270307E-14i</v>
      </c>
      <c r="BL124" s="240" t="str">
        <f t="shared" ca="1" si="88"/>
        <v>1.65771950688611-1.10765276216335i</v>
      </c>
      <c r="BM124" s="240" t="str">
        <f t="shared" ca="1" si="89"/>
        <v>0.762964492517036-1.84195922544367i</v>
      </c>
      <c r="BN124" s="240" t="str">
        <f t="shared" ca="1" si="90"/>
        <v>-0.388955925298629-1.95541348395011i</v>
      </c>
      <c r="BO124" s="240" t="str">
        <f t="shared" ca="1" si="91"/>
        <v>-1.40977455733868-1.40977455733864i</v>
      </c>
      <c r="BP124" s="240" t="str">
        <f t="shared" ca="1" si="92"/>
        <v>-1.95541348395013-0.38895592529856i</v>
      </c>
      <c r="BQ124" s="240" t="str">
        <f t="shared" ca="1" si="93"/>
        <v>-1.84195922544365+0.762964492517094i</v>
      </c>
      <c r="BR124" s="240" t="str">
        <f t="shared" ca="1" si="94"/>
        <v>-1.10765276216346+1.65771950688604i</v>
      </c>
      <c r="BS124" s="240" t="str">
        <f t="shared" ca="1" si="95"/>
        <v>-5.56881697058056E-14+1.99372229887686i</v>
      </c>
      <c r="BT124" s="240" t="str">
        <f t="shared" ca="1" si="96"/>
        <v>1.10765276216337+1.6577195068861i</v>
      </c>
      <c r="BU124" s="240" t="str">
        <f t="shared" ca="1" si="97"/>
        <v>1.84195922544368+0.76296449251702i</v>
      </c>
      <c r="BV124" s="240" t="str">
        <f t="shared" ca="1" si="98"/>
        <v>1.95541348395011-0.388955925298653i</v>
      </c>
      <c r="BW124" s="240" t="str">
        <f t="shared" ca="1" si="99"/>
        <v>1.40977455733862-1.4097745573387i</v>
      </c>
      <c r="BX124" s="240" t="str">
        <f t="shared" ca="1" si="100"/>
        <v>0.388955925298544-1.95541348395013i</v>
      </c>
      <c r="BY124" s="240" t="str">
        <f t="shared" ca="1" si="101"/>
        <v>-0.762964492516927-1.84195922544372i</v>
      </c>
      <c r="BZ124" s="240" t="str">
        <f t="shared" ca="1" si="102"/>
        <v>-1.65771950688604-1.10765276216345i</v>
      </c>
      <c r="CA124" s="240" t="str">
        <f t="shared" ca="1" si="103"/>
        <v>-1.99372229887686-3.12636248845805E-14i</v>
      </c>
      <c r="CB124" s="240" t="str">
        <f t="shared" ca="1" si="104"/>
        <v>-1.65771950688609+1.10765276216339i</v>
      </c>
      <c r="CC124" s="240" t="str">
        <f t="shared" ca="1" si="105"/>
        <v>-0.762964492516998+1.84195922544369i</v>
      </c>
      <c r="CD124" s="240" t="str">
        <f t="shared" ca="1" si="106"/>
        <v>0.388955925298663+1.9554134839501i</v>
      </c>
      <c r="CE124" s="240" t="str">
        <f t="shared" ca="1" si="107"/>
        <v>1.40977455733871+1.40977455733861i</v>
      </c>
      <c r="CF124" s="240" t="str">
        <f t="shared" ca="1" si="108"/>
        <v>1.95541348395009+0.388955925298713i</v>
      </c>
      <c r="CG124" s="240" t="str">
        <f t="shared" ca="1" si="109"/>
        <v>1.84195922544371-0.762964492516951i</v>
      </c>
      <c r="CH124" s="240" t="str">
        <f t="shared" ca="1" si="110"/>
        <v>1.10765276216343-1.65771950688606i</v>
      </c>
      <c r="CI124" s="240" t="str">
        <f t="shared" ca="1" si="111"/>
        <v>2.10053290292544E-14-1.99372229887686i</v>
      </c>
      <c r="CJ124" s="240" t="str">
        <f t="shared" ca="1" si="112"/>
        <v>-1.1076527621634-1.65771950688608i</v>
      </c>
      <c r="CK124" s="240" t="str">
        <f t="shared" ca="1" si="113"/>
        <v>-1.8419592254437-0.762964492516975i</v>
      </c>
      <c r="CL124" s="240" t="str">
        <f t="shared" ca="1" si="114"/>
        <v>-1.9554134839501+0.388955925298687i</v>
      </c>
      <c r="CM124" s="240" t="str">
        <f t="shared" ca="1" si="115"/>
        <v>-1.40977455733874+1.40977455733858i</v>
      </c>
      <c r="CN124" s="240" t="str">
        <f t="shared" ca="1" si="116"/>
        <v>-0.388955925298703+1.9554134839501i</v>
      </c>
      <c r="CO124" s="240" t="str">
        <f t="shared" ca="1" si="117"/>
        <v>0.762964492516973+1.8419592254437i</v>
      </c>
      <c r="CP124" s="240" t="str">
        <f t="shared" ca="1" si="118"/>
        <v>1.65771950688607+1.10765276216341i</v>
      </c>
      <c r="CQ124" s="240" t="str">
        <f t="shared" ca="1" si="119"/>
        <v>1.99372229887686-3.41921579197063E-15i</v>
      </c>
      <c r="CR124" s="240" t="str">
        <f t="shared" ca="1" si="120"/>
        <v>1.65771950688607-1.10765276216342i</v>
      </c>
      <c r="CS124" s="240" t="str">
        <f t="shared" ca="1" si="121"/>
        <v>0.762964492516967-1.8419592254437i</v>
      </c>
      <c r="CT124" s="240" t="str">
        <f t="shared" ca="1" si="122"/>
        <v>-0.388955925298711-1.9554134839501i</v>
      </c>
      <c r="CU124" s="240" t="str">
        <f t="shared" ca="1" si="123"/>
        <v>-1.4097745573386-1.40977455733872i</v>
      </c>
      <c r="CV124" s="240" t="str">
        <f t="shared" ca="1" si="124"/>
        <v>-1.9554134839501-0.388955925298679i</v>
      </c>
      <c r="CW124" s="240" t="str">
        <f t="shared" ca="1" si="125"/>
        <v>-1.8419592254437+0.762964492516983i</v>
      </c>
      <c r="CX124" s="240" t="str">
        <f t="shared" ca="1" si="126"/>
        <v>-1.1076527621634+1.65771950688608i</v>
      </c>
      <c r="CY124" s="240" t="str">
        <f t="shared" ca="1" si="127"/>
        <v>2.78437606131956E-14+1.99372229887686i</v>
      </c>
      <c r="CZ124" s="240" t="str">
        <f t="shared" ca="1" si="128"/>
        <v>1.10765276216344+1.65771950688605i</v>
      </c>
      <c r="DA124" s="240" t="str">
        <f t="shared" ca="1" si="129"/>
        <v>1.84195922544371+0.762964492516943i</v>
      </c>
      <c r="DB124" s="240" t="str">
        <f t="shared" ca="1" si="130"/>
        <v>1.95541348395013-0.388955925298526i</v>
      </c>
      <c r="DC124" s="240" t="str">
        <f t="shared" ca="1" si="131"/>
        <v>1.40977455733871-1.40977455733861i</v>
      </c>
      <c r="DD124" s="240" t="str">
        <f t="shared" ca="1" si="132"/>
        <v>0.388955925298655-1.95541348395011i</v>
      </c>
      <c r="DE124" s="240" t="str">
        <f t="shared" ca="1" si="133"/>
        <v>-0.762964492517004-1.84195922544369i</v>
      </c>
      <c r="DF124" s="240" t="str">
        <f t="shared" ca="1" si="134"/>
        <v>-1.65771950688609-1.10765276216338i</v>
      </c>
      <c r="DG124" s="240" t="str">
        <f t="shared" ca="1" si="135"/>
        <v>-1.99372229887686+3.81020564685219E-14i</v>
      </c>
      <c r="DH124" s="240" t="str">
        <f t="shared" ca="1" si="136"/>
        <v>-1.65771950688604+1.10765276216346i</v>
      </c>
      <c r="DI124" s="240" t="str">
        <f t="shared" ca="1" si="137"/>
        <v>-0.762964492517104+1.84195922544364i</v>
      </c>
      <c r="DJ124" s="240" t="str">
        <f t="shared" ca="1" si="138"/>
        <v>0.38895592529855+1.95541348395013i</v>
      </c>
      <c r="DK124" s="240" t="str">
        <f t="shared" ca="1" si="139"/>
        <v>1.40977455733863+1.40977455733869i</v>
      </c>
      <c r="DL124" s="240" t="str">
        <f t="shared" ca="1" si="140"/>
        <v>1.95541348395011+0.388955925298645i</v>
      </c>
      <c r="DM124" s="240" t="str">
        <f t="shared" ca="1" si="141"/>
        <v>1.84195922544368-0.762964492517026i</v>
      </c>
      <c r="DN124" s="240" t="str">
        <f t="shared" ca="1" si="142"/>
        <v>1.10765276216336-1.6577195068861i</v>
      </c>
      <c r="DO124" s="240" t="str">
        <f t="shared" ca="1" si="143"/>
        <v>-6.25266012897468E-14-1.99372229887686i</v>
      </c>
      <c r="DP124" s="240" t="str">
        <f t="shared" ca="1" si="144"/>
        <v>-1.10765276216347-1.65771950688603i</v>
      </c>
      <c r="DQ124" s="240" t="str">
        <f t="shared" ca="1" si="145"/>
        <v>-1.84195922544365-0.762964492517094i</v>
      </c>
      <c r="DR124" s="240" t="str">
        <f t="shared" ca="1" si="146"/>
        <v>-1.95541348395012+0.388955925298574i</v>
      </c>
      <c r="DS124" s="240" t="str">
        <f t="shared" ca="1" si="147"/>
        <v>-1.40977455733868+1.40977455733864i</v>
      </c>
      <c r="DT124" s="240" t="str">
        <f t="shared" ca="1" si="148"/>
        <v>-0.388955925298621+1.95541348395011i</v>
      </c>
      <c r="DU124" s="240" t="str">
        <f t="shared" ca="1" si="149"/>
        <v>0.76296449251705+1.84195922544367i</v>
      </c>
      <c r="DV124" s="240" t="str">
        <f t="shared" ca="1" si="150"/>
        <v>1.65771950688611+1.10765276216335i</v>
      </c>
      <c r="DW124" s="240" t="str">
        <f t="shared" ca="1" si="151"/>
        <v>1.99372229887686-8.69511461109719E-14i</v>
      </c>
      <c r="DX124" s="240" t="str">
        <f t="shared" ca="1" si="152"/>
        <v>1.65771950688614-1.10765276216331i</v>
      </c>
      <c r="DY124" s="240" t="str">
        <f t="shared" ca="1" si="153"/>
        <v>0.762964492517072-1.84195922544366i</v>
      </c>
      <c r="DZ124" s="240" t="str">
        <f t="shared" ca="1" si="154"/>
        <v>-0.388955925298598-1.95541348395012i</v>
      </c>
      <c r="EA124" s="240" t="str">
        <f t="shared" ca="1" si="155"/>
        <v>-1.40977455733865-1.40977455733867i</v>
      </c>
      <c r="EB124" s="240" t="str">
        <f t="shared" ca="1" si="156"/>
        <v>-1.95541348395012-0.388955925298598i</v>
      </c>
      <c r="EC124" s="240" t="str">
        <f t="shared" ca="1" si="157"/>
        <v>-1.84195922544366+0.762964492517072i</v>
      </c>
      <c r="ED124" s="240" t="str">
        <f t="shared" ca="1" si="158"/>
        <v>-1.10765276216333+1.65771950688612i</v>
      </c>
      <c r="EE124" s="240" t="str">
        <f t="shared" ca="1" si="159"/>
        <v>-8.69517945903863E-14+1.99372229887686i</v>
      </c>
      <c r="EF124" s="240" t="str">
        <f t="shared" ca="1" si="160"/>
        <v>1.10765276216333+1.65771950688613i</v>
      </c>
      <c r="EG124" s="240" t="str">
        <f t="shared" ca="1" si="161"/>
        <v>1.84195922544367+0.76296449251705i</v>
      </c>
      <c r="EH124" s="240" t="str">
        <f t="shared" ca="1" si="162"/>
        <v>1.95541348395011-0.388955925298621i</v>
      </c>
      <c r="EI124" s="240" t="str">
        <f t="shared" ca="1" si="163"/>
        <v>1.40977455733865-1.40977455733867i</v>
      </c>
      <c r="EJ124" s="240" t="str">
        <f t="shared" ca="1" si="164"/>
        <v>0.388955925298574-1.95541348395012i</v>
      </c>
      <c r="EK124" s="240" t="str">
        <f t="shared" ca="1" si="165"/>
        <v>-0.762964492517068-1.84195922544366i</v>
      </c>
      <c r="EL124" s="240" t="str">
        <f t="shared" ca="1" si="166"/>
        <v>-1.65771950688603-1.10765276216348i</v>
      </c>
      <c r="EM124" s="240" t="str">
        <f t="shared" ca="1" si="167"/>
        <v>-1.99372229887686-6.25272497691612E-14i</v>
      </c>
      <c r="EN124" s="240"/>
      <c r="EO124" s="240"/>
      <c r="EP124" s="240"/>
    </row>
    <row r="125" spans="1:146" ht="15" thickBot="1">
      <c r="A125" s="277">
        <f t="shared" si="168"/>
        <v>4.8828125000000011E-4</v>
      </c>
      <c r="B125" s="276">
        <v>25</v>
      </c>
      <c r="C125" s="248">
        <f t="shared" si="169"/>
        <v>5000</v>
      </c>
      <c r="D125" s="247">
        <f t="shared" si="170"/>
        <v>31415.926535897932</v>
      </c>
      <c r="E125" s="247" t="str">
        <f t="shared" si="171"/>
        <v>31415.9265358979i</v>
      </c>
      <c r="F125" s="247" t="str">
        <f t="shared" si="172"/>
        <v>0.00270970671003505-0.106292729936323i</v>
      </c>
      <c r="G125" s="247" t="str">
        <f t="shared" si="173"/>
        <v>-3.97458353342608-0.843095157103767i</v>
      </c>
      <c r="H125" s="247" t="str">
        <f t="shared" si="38"/>
        <v>0.00200157683571604-0.0168408712637624i</v>
      </c>
      <c r="I125" s="247" t="str">
        <f t="shared" si="174"/>
        <v>-0.0066878831237325+0.0127507431445472i</v>
      </c>
      <c r="J125" s="275" t="str">
        <f ca="1">IMPRODUCT(1/N_FFT2,AN100)</f>
        <v>-0.0376368814421923-0.000319681885085145i</v>
      </c>
      <c r="K125" s="274" t="str">
        <f t="shared" ca="1" si="175"/>
        <v>0.000255787245831844-0.000477760212946945i</v>
      </c>
      <c r="N125" s="265">
        <f t="shared" ca="1" si="176"/>
        <v>2.0063786225094802</v>
      </c>
      <c r="O125" s="240">
        <f t="shared" ca="1" si="39"/>
        <v>-1.99362137749052</v>
      </c>
      <c r="P125" s="240" t="str">
        <f t="shared" ca="1" si="40"/>
        <v>-1.62995456141059+1.14794351974477i</v>
      </c>
      <c r="Q125" s="240" t="str">
        <f t="shared" ca="1" si="41"/>
        <v>-0.671630813582383+1.8770823761982i</v>
      </c>
      <c r="R125" s="240" t="str">
        <f t="shared" ca="1" si="42"/>
        <v>0.531724254951403+1.9214045678835i</v>
      </c>
      <c r="S125" s="240" t="str">
        <f t="shared" ca="1" si="43"/>
        <v>1.5410901648476+1.26474001304506i</v>
      </c>
      <c r="T125" s="240" t="str">
        <f t="shared" ca="1" si="44"/>
        <v>1.98821957400192+0.146659886618063i</v>
      </c>
      <c r="U125" s="241" t="str">
        <f t="shared" ca="1" si="45"/>
        <v>1.70998609298177-1.02492622105015i</v>
      </c>
      <c r="V125" s="240" t="str">
        <f t="shared" ca="1" si="46"/>
        <v>0.807897746642707-1.82258811248094i</v>
      </c>
      <c r="W125" s="240" t="str">
        <f t="shared" ca="1" si="47"/>
        <v>-0.38893623651286-1.95531450173992i</v>
      </c>
      <c r="X125" s="240" t="str">
        <f t="shared" ca="1" si="48"/>
        <v>-1.4438744671572-1.37468277063427i</v>
      </c>
      <c r="Y125" s="240" t="str">
        <f t="shared" ca="1" si="49"/>
        <v>-1.97204343637725-0.292525010603546i</v>
      </c>
      <c r="Z125" s="240" t="str">
        <f t="shared" ca="1" si="50"/>
        <v>-1.78075106175741+0.896354758361358i</v>
      </c>
      <c r="AA125" s="240" t="str">
        <f t="shared" ca="1" si="51"/>
        <v>-0.939786611815578+1.75821708586835i</v>
      </c>
      <c r="AB125" s="240" t="str">
        <f t="shared" ca="1" si="52"/>
        <v>0.244040538910198+1.97862841689783i</v>
      </c>
      <c r="AC125" s="240" t="str">
        <f t="shared" ca="1" si="53"/>
        <v>1.33883428862821+1.47717600318331i</v>
      </c>
      <c r="AD125" s="240" t="str">
        <f t="shared" ca="1" si="54"/>
        <v>1.94518062450785+0.436804916211414i</v>
      </c>
      <c r="AE125" s="240" t="str">
        <f t="shared" ca="1" si="55"/>
        <v>1.84186598624045-0.762925871574485i</v>
      </c>
      <c r="AF125" s="240" t="str">
        <f t="shared" ca="1" si="56"/>
        <v>1.0665826919134-1.68431812853094i</v>
      </c>
      <c r="AG125" s="240" t="str">
        <f t="shared" ca="1" si="57"/>
        <v>-0.0978223644828504-1.99121997323103i</v>
      </c>
      <c r="AH125" s="240" t="str">
        <f t="shared" ca="1" si="58"/>
        <v>-1.22653885108908-1.57166429098465i</v>
      </c>
      <c r="AI125" s="240" t="str">
        <f t="shared" ca="1" si="59"/>
        <v>-1.90777671029867-0.578717738132489i</v>
      </c>
      <c r="AJ125" s="240" t="str">
        <f t="shared" ca="1" si="60"/>
        <v>-1.89299967935995+0.625362623387687i</v>
      </c>
      <c r="AK125" s="240" t="str">
        <f t="shared" ca="1" si="61"/>
        <v>-1.18759886799242+1.60129170532115i</v>
      </c>
      <c r="AL125" s="240" t="str">
        <f t="shared" ca="1" si="62"/>
        <v>-0.0489259178131573+1.99302093600477i</v>
      </c>
      <c r="AM125" s="240" t="str">
        <f t="shared" ca="1" si="63"/>
        <v>1.10759669324534+1.65763559382006i</v>
      </c>
      <c r="AN125" s="240" t="str">
        <f t="shared" ca="1" si="64"/>
        <v>1.86003438880164+0.717494438488908i</v>
      </c>
      <c r="AO125" s="240" t="str">
        <f t="shared" ca="1" si="65"/>
        <v>1.93387504320255-0.484410480961697i</v>
      </c>
      <c r="AP125" s="240" t="str">
        <f t="shared" ca="1" si="66"/>
        <v>1.30217934290894-1.50958774362023i</v>
      </c>
      <c r="AQ125" s="240" t="str">
        <f t="shared" ca="1" si="67"/>
        <v>0.195409066321462-1.98402154564576i</v>
      </c>
      <c r="AR125" s="240" t="str">
        <f t="shared" ca="1" si="68"/>
        <v>0.195409066321462-1.98402154564576i</v>
      </c>
      <c r="AS125" s="240" t="str">
        <f t="shared" ca="1" si="69"/>
        <v>-1.80221237979345-0.852382974317557i</v>
      </c>
      <c r="AT125" s="240" t="str">
        <f t="shared" ca="1" si="70"/>
        <v>-1.96427057063004+0.34083327616879i</v>
      </c>
      <c r="AU125" s="240" t="str">
        <f t="shared" ca="1" si="71"/>
        <v>-1.40970319514202+1.409703195142i</v>
      </c>
      <c r="AV125" s="240" t="str">
        <f t="shared" ca="1" si="72"/>
        <v>-0.340833276168623+1.96427057063006i</v>
      </c>
      <c r="AW125" s="240" t="str">
        <f t="shared" ca="1" si="73"/>
        <v>0.852382974317531+1.80221237979346i</v>
      </c>
      <c r="AX125" s="240" t="str">
        <f t="shared" ca="1" si="74"/>
        <v>1.73462402575075+0.982652372955689i</v>
      </c>
      <c r="AY125" s="240" t="str">
        <f t="shared" ca="1" si="75"/>
        <v>1.98402154564576-0.195409066321434i</v>
      </c>
      <c r="AZ125" s="240" t="str">
        <f t="shared" ca="1" si="76"/>
        <v>1.50958774362025-1.30217934290892i</v>
      </c>
      <c r="BA125" s="240" t="str">
        <f t="shared" ca="1" si="77"/>
        <v>0.484410480961729-1.93387504320254i</v>
      </c>
      <c r="BB125" s="240" t="str">
        <f t="shared" ca="1" si="78"/>
        <v>-0.717494438488878-1.86003438880165i</v>
      </c>
      <c r="BC125" s="240" t="str">
        <f t="shared" ca="1" si="79"/>
        <v>-1.65763559382015-1.1075966932452i</v>
      </c>
      <c r="BD125" s="240" t="str">
        <f t="shared" ca="1" si="80"/>
        <v>-1.99302093600477+0.0489259178131258i</v>
      </c>
      <c r="BE125" s="240" t="str">
        <f t="shared" ca="1" si="81"/>
        <v>-1.60129170532117+1.18759886799239i</v>
      </c>
      <c r="BF125" s="240" t="str">
        <f t="shared" ca="1" si="82"/>
        <v>-0.625362623387717+1.89299967935994i</v>
      </c>
      <c r="BG125" s="240" t="str">
        <f t="shared" ca="1" si="83"/>
        <v>0.578717738132459+1.90777671029868i</v>
      </c>
      <c r="BH125" s="240" t="str">
        <f t="shared" ca="1" si="84"/>
        <v>1.57166429098463+1.2265388510891i</v>
      </c>
      <c r="BI125" s="240" t="str">
        <f t="shared" ca="1" si="85"/>
        <v>1.99121997323103+0.0978223644828817i</v>
      </c>
      <c r="BJ125" s="240" t="str">
        <f t="shared" ca="1" si="86"/>
        <v>1.68431812853085-1.06658269191354i</v>
      </c>
      <c r="BK125" s="240" t="str">
        <f t="shared" ca="1" si="87"/>
        <v>0.762925871574513-1.84186598624044i</v>
      </c>
      <c r="BL125" s="240" t="str">
        <f t="shared" ca="1" si="88"/>
        <v>-0.43680491621148-1.94518062450783i</v>
      </c>
      <c r="BM125" s="240" t="str">
        <f t="shared" ca="1" si="89"/>
        <v>-1.47717600318327-1.33883428862824i</v>
      </c>
      <c r="BN125" s="240" t="str">
        <f t="shared" ca="1" si="90"/>
        <v>-1.97862841689783-0.24404053891017i</v>
      </c>
      <c r="BO125" s="240" t="str">
        <f t="shared" ca="1" si="91"/>
        <v>-1.75821708586838+0.939786611815514i</v>
      </c>
      <c r="BP125" s="240" t="str">
        <f t="shared" ca="1" si="92"/>
        <v>-0.896354758361346+1.78075106175742i</v>
      </c>
      <c r="BQ125" s="240" t="str">
        <f t="shared" ca="1" si="93"/>
        <v>0.292525010603441+1.97204343637727i</v>
      </c>
      <c r="BR125" s="240" t="str">
        <f t="shared" ca="1" si="94"/>
        <v>1.37468277063427+1.4438744671572i</v>
      </c>
      <c r="BS125" s="240" t="str">
        <f t="shared" ca="1" si="95"/>
        <v>1.95531450173993+0.388936236512788i</v>
      </c>
      <c r="BT125" s="240" t="str">
        <f t="shared" ca="1" si="96"/>
        <v>1.82258811248096-0.807897746642665i</v>
      </c>
      <c r="BU125" s="240" t="str">
        <f t="shared" ca="1" si="97"/>
        <v>1.0249262210501-1.7099860929818i</v>
      </c>
      <c r="BV125" s="240" t="str">
        <f t="shared" ca="1" si="98"/>
        <v>-0.146659886617996-1.98821957400193i</v>
      </c>
      <c r="BW125" s="240" t="str">
        <f t="shared" ca="1" si="99"/>
        <v>-1.26474001304508-1.54109016484758i</v>
      </c>
      <c r="BX125" s="240" t="str">
        <f t="shared" ca="1" si="100"/>
        <v>-1.92140456788348-0.531724254951487i</v>
      </c>
      <c r="BY125" s="240" t="str">
        <f t="shared" ca="1" si="101"/>
        <v>-1.8770823761982+0.671630813582375i</v>
      </c>
      <c r="BZ125" s="240" t="str">
        <f t="shared" ca="1" si="102"/>
        <v>-1.1479435197447+1.62995456141064i</v>
      </c>
      <c r="CA125" s="240" t="str">
        <f t="shared" ca="1" si="103"/>
        <v>-2.78427834714404E-14+1.99362137749052i</v>
      </c>
      <c r="CB125" s="240" t="str">
        <f t="shared" ca="1" si="104"/>
        <v>1.14794351974482+1.62995456141056i</v>
      </c>
      <c r="CC125" s="240" t="str">
        <f t="shared" ca="1" si="105"/>
        <v>1.87708237619818+0.671630813582429i</v>
      </c>
      <c r="CD125" s="240" t="str">
        <f t="shared" ca="1" si="106"/>
        <v>1.92140456788349-0.531724254951433i</v>
      </c>
      <c r="CE125" s="240" t="str">
        <f t="shared" ca="1" si="107"/>
        <v>1.26474001304512-1.54109016484754i</v>
      </c>
      <c r="CF125" s="240" t="str">
        <f t="shared" ca="1" si="108"/>
        <v>0.146659886618052-1.98821957400192i</v>
      </c>
      <c r="CG125" s="240" t="str">
        <f t="shared" ca="1" si="109"/>
        <v>-1.02492622105023-1.70998609298172i</v>
      </c>
      <c r="CH125" s="240" t="str">
        <f t="shared" ca="1" si="110"/>
        <v>-1.82258811248094-0.807897746642715i</v>
      </c>
      <c r="CI125" s="240" t="str">
        <f t="shared" ca="1" si="111"/>
        <v>-1.9553145017399+0.388936236512928i</v>
      </c>
      <c r="CJ125" s="240" t="str">
        <f t="shared" ca="1" si="112"/>
        <v>-1.37468277063431+1.44387446715716i</v>
      </c>
      <c r="CK125" s="240" t="str">
        <f t="shared" ca="1" si="113"/>
        <v>-0.292525010603497+1.97204343637726i</v>
      </c>
      <c r="CL125" s="240" t="str">
        <f t="shared" ca="1" si="114"/>
        <v>0.896354758361296+1.78075106175744i</v>
      </c>
      <c r="CM125" s="240" t="str">
        <f t="shared" ca="1" si="115"/>
        <v>1.75821708586835+0.93978661181557i</v>
      </c>
      <c r="CN125" s="240" t="str">
        <f t="shared" ca="1" si="116"/>
        <v>1.97862841689782-0.244040538910305i</v>
      </c>
      <c r="CO125" s="240" t="str">
        <f t="shared" ca="1" si="117"/>
        <v>1.47717600318331-1.3388342886282i</v>
      </c>
      <c r="CP125" s="240" t="str">
        <f t="shared" ca="1" si="118"/>
        <v>0.436804916211349-1.94518062450786i</v>
      </c>
      <c r="CQ125" s="240" t="str">
        <f t="shared" ca="1" si="119"/>
        <v>-0.762925871574455-1.84186598624046i</v>
      </c>
      <c r="CR125" s="240" t="str">
        <f t="shared" ca="1" si="120"/>
        <v>-1.68431812853092-1.06658269191342i</v>
      </c>
      <c r="CS125" s="240" t="str">
        <f t="shared" ca="1" si="121"/>
        <v>-1.99121997323103+0.0978223644828189i</v>
      </c>
      <c r="CT125" s="240" t="str">
        <f t="shared" ca="1" si="122"/>
        <v>-1.57166429098467+1.22653885108905i</v>
      </c>
      <c r="CU125" s="240" t="str">
        <f t="shared" ca="1" si="123"/>
        <v>-0.578717738132519+1.90777671029866i</v>
      </c>
      <c r="CV125" s="240" t="str">
        <f t="shared" ca="1" si="124"/>
        <v>0.625362623387657+1.89299967935996i</v>
      </c>
      <c r="CW125" s="240" t="str">
        <f t="shared" ca="1" si="125"/>
        <v>1.60129170532125+1.18759886799228i</v>
      </c>
      <c r="CX125" s="240" t="str">
        <f t="shared" ca="1" si="126"/>
        <v>1.99302093600477+0.0489259178131886i</v>
      </c>
      <c r="CY125" s="240" t="str">
        <f t="shared" ca="1" si="127"/>
        <v>1.65763559382008-1.10759669324531i</v>
      </c>
      <c r="CZ125" s="240" t="str">
        <f t="shared" ca="1" si="128"/>
        <v>0.717494438488938-1.86003438880163i</v>
      </c>
      <c r="DA125" s="240" t="str">
        <f t="shared" ca="1" si="129"/>
        <v>-0.484410480961667-1.93387504320255i</v>
      </c>
      <c r="DB125" s="240" t="str">
        <f t="shared" ca="1" si="130"/>
        <v>-1.50958774362021-1.30217934290897i</v>
      </c>
      <c r="DC125" s="240" t="str">
        <f t="shared" ca="1" si="131"/>
        <v>-1.98402154564575-0.195409066321497i</v>
      </c>
      <c r="DD125" s="240" t="str">
        <f t="shared" ca="1" si="132"/>
        <v>-1.73462402575078+0.982652372955635i</v>
      </c>
      <c r="DE125" s="240" t="str">
        <f t="shared" ca="1" si="133"/>
        <v>-0.852382974317587+1.80221237979343i</v>
      </c>
      <c r="DF125" s="240" t="str">
        <f t="shared" ca="1" si="134"/>
        <v>0.340833276168756+1.96427057063004i</v>
      </c>
      <c r="DG125" s="240" t="str">
        <f t="shared" ca="1" si="135"/>
        <v>1.40970319514198+1.40970319514205i</v>
      </c>
      <c r="DH125" s="240" t="str">
        <f t="shared" ca="1" si="136"/>
        <v>1.96427057063006+0.340833276168656i</v>
      </c>
      <c r="DI125" s="240" t="str">
        <f t="shared" ca="1" si="137"/>
        <v>1.80221237979347-0.852382974317499i</v>
      </c>
      <c r="DJ125" s="240" t="str">
        <f t="shared" ca="1" si="138"/>
        <v>0.982652372955719-1.73462402575074i</v>
      </c>
      <c r="DK125" s="240" t="str">
        <f t="shared" ca="1" si="139"/>
        <v>-0.1954090663214-1.98402154564576i</v>
      </c>
      <c r="DL125" s="240" t="str">
        <f t="shared" ca="1" si="140"/>
        <v>-1.3021793429089-1.50958774362027i</v>
      </c>
      <c r="DM125" s="240" t="str">
        <f t="shared" ca="1" si="141"/>
        <v>-1.93387504320258-0.48441048096157i</v>
      </c>
      <c r="DN125" s="240" t="str">
        <f t="shared" ca="1" si="142"/>
        <v>-1.86003438880166+0.717494438488846i</v>
      </c>
      <c r="DO125" s="240" t="str">
        <f t="shared" ca="1" si="143"/>
        <v>-1.10759669324523+1.65763559382013i</v>
      </c>
      <c r="DP125" s="240" t="str">
        <f t="shared" ca="1" si="144"/>
        <v>0.0489259178130909+1.99302093600477i</v>
      </c>
      <c r="DQ125" s="240" t="str">
        <f t="shared" ca="1" si="145"/>
        <v>1.18759886799238+1.60129170532118i</v>
      </c>
      <c r="DR125" s="240" t="str">
        <f t="shared" ca="1" si="146"/>
        <v>1.89299967935993+0.625362623387751i</v>
      </c>
      <c r="DS125" s="240" t="str">
        <f t="shared" ca="1" si="147"/>
        <v>1.90777671029869-0.57871773813244i</v>
      </c>
      <c r="DT125" s="240" t="str">
        <f t="shared" ca="1" si="148"/>
        <v>1.22653885108897-1.57166429098473i</v>
      </c>
      <c r="DU125" s="240" t="str">
        <f t="shared" ca="1" si="149"/>
        <v>0.0978223644829024-1.99121997323103i</v>
      </c>
      <c r="DV125" s="240" t="str">
        <f t="shared" ca="1" si="150"/>
        <v>-1.06658269191351-1.68431812853087i</v>
      </c>
      <c r="DW125" s="240" t="str">
        <f t="shared" ca="1" si="151"/>
        <v>-1.84186598624043-0.762925871574533i</v>
      </c>
      <c r="DX125" s="240" t="str">
        <f t="shared" ca="1" si="152"/>
        <v>-1.94518062450784+0.436804916211446i</v>
      </c>
      <c r="DY125" s="240" t="str">
        <f t="shared" ca="1" si="153"/>
        <v>-1.33883428862826+1.47717600318326i</v>
      </c>
      <c r="DZ125" s="240" t="str">
        <f t="shared" ca="1" si="154"/>
        <v>-0.244040538910206+1.97862841689783i</v>
      </c>
      <c r="EA125" s="240" t="str">
        <f t="shared" ca="1" si="155"/>
        <v>0.939786611815497+1.75821708586839i</v>
      </c>
      <c r="EB125" s="240" t="str">
        <f t="shared" ca="1" si="156"/>
        <v>1.7807510617574+0.896354758361384i</v>
      </c>
      <c r="EC125" s="240" t="str">
        <f t="shared" ca="1" si="157"/>
        <v>1.97204343637724-0.29252501060361i</v>
      </c>
      <c r="ED125" s="240" t="str">
        <f t="shared" ca="1" si="158"/>
        <v>1.44387446715723-1.37468277063424i</v>
      </c>
      <c r="EE125" s="240" t="str">
        <f t="shared" ca="1" si="159"/>
        <v>0.388936236512814-1.95531450173992i</v>
      </c>
      <c r="EF125" s="240" t="str">
        <f t="shared" ca="1" si="160"/>
        <v>-0.807897746642625-1.82258811248098i</v>
      </c>
      <c r="EG125" s="240" t="str">
        <f t="shared" ca="1" si="161"/>
        <v>-1.70998609298178-1.02492622105013i</v>
      </c>
      <c r="EH125" s="240" t="str">
        <f t="shared" ca="1" si="162"/>
        <v>-1.98821957400193+0.146659886617954i</v>
      </c>
      <c r="EI125" s="240" t="str">
        <f t="shared" ca="1" si="163"/>
        <v>-1.54109016484759+1.26474001304506i</v>
      </c>
      <c r="EJ125" s="240" t="str">
        <f t="shared" ca="1" si="164"/>
        <v>-0.531724254951335+1.92140456788352i</v>
      </c>
      <c r="EK125" s="240" t="str">
        <f t="shared" ca="1" si="165"/>
        <v>0.671630813582349+1.87708237619821i</v>
      </c>
      <c r="EL125" s="240" t="str">
        <f t="shared" ca="1" si="166"/>
        <v>1.62995456141061+1.14794351974474i</v>
      </c>
      <c r="EM125" s="240" t="str">
        <f t="shared" ca="1" si="167"/>
        <v>1.99362137749052+5.5685566942881E-14i</v>
      </c>
      <c r="EN125" s="240"/>
      <c r="EO125" s="240"/>
      <c r="EP125" s="240"/>
    </row>
    <row r="126" spans="1:146" ht="15" thickBot="1">
      <c r="A126" s="277">
        <f t="shared" si="168"/>
        <v>5.0781250000000013E-4</v>
      </c>
      <c r="B126" s="276">
        <v>26</v>
      </c>
      <c r="C126" s="248">
        <f t="shared" si="169"/>
        <v>5200</v>
      </c>
      <c r="D126" s="247">
        <f t="shared" si="170"/>
        <v>32672.563597333847</v>
      </c>
      <c r="E126" s="247" t="str">
        <f t="shared" si="171"/>
        <v>32672.5635973338i</v>
      </c>
      <c r="F126" s="247" t="str">
        <f t="shared" si="172"/>
        <v>0.0022811734107346-0.10222528216569i</v>
      </c>
      <c r="G126" s="247" t="str">
        <f t="shared" si="173"/>
        <v>-4.03988168308606-0.826581170496826i</v>
      </c>
      <c r="H126" s="247" t="str">
        <f t="shared" si="38"/>
        <v>0.00193376542356086-0.0161966363149741i</v>
      </c>
      <c r="I126" s="247" t="str">
        <f t="shared" si="174"/>
        <v>-0.00642635845048468+0.0123933853883595i</v>
      </c>
      <c r="J126" s="275" t="str">
        <f ca="1">IMPRODUCT(1/N_FFT2,AO100)</f>
        <v>0.00715223832982793+8.19561434038141E-06i</v>
      </c>
      <c r="K126" s="274" t="str">
        <f t="shared" ca="1" si="175"/>
        <v>-0.0000460644186377849+0.000088587778055481i</v>
      </c>
      <c r="N126" s="265">
        <f t="shared" ca="1" si="176"/>
        <v>2.0064868136339369</v>
      </c>
      <c r="O126" s="240">
        <f t="shared" ca="1" si="39"/>
        <v>-1.9935131863660629</v>
      </c>
      <c r="P126" s="240" t="str">
        <f t="shared" ca="1" si="40"/>
        <v>-1.6012048053952+1.18753441861476i</v>
      </c>
      <c r="Q126" s="240" t="str">
        <f t="shared" ca="1" si="41"/>
        <v>-0.578686331906795+1.90767317784772i</v>
      </c>
      <c r="R126" s="240" t="str">
        <f t="shared" ca="1" si="42"/>
        <v>0.67159436509032+1.87698050948706i</v>
      </c>
      <c r="S126" s="240" t="str">
        <f t="shared" ca="1" si="43"/>
        <v>1.65754563618781+1.10753658547704i</v>
      </c>
      <c r="T126" s="240" t="str">
        <f t="shared" ca="1" si="44"/>
        <v>1.99111191242752-0.0978170557960157i</v>
      </c>
      <c r="U126" s="241" t="str">
        <f t="shared" ca="1" si="45"/>
        <v>1.54100653197742-1.2646713773223i</v>
      </c>
      <c r="V126" s="240" t="str">
        <f t="shared" ca="1" si="46"/>
        <v>0.484384192662751-1.93377009443052i</v>
      </c>
      <c r="W126" s="240" t="str">
        <f t="shared" ca="1" si="47"/>
        <v>-0.762884468623624-1.84176603067497i</v>
      </c>
      <c r="X126" s="240" t="str">
        <f t="shared" ca="1" si="48"/>
        <v>-1.70989329435898-1.02487059969617i</v>
      </c>
      <c r="Y126" s="240" t="str">
        <f t="shared" ca="1" si="49"/>
        <v>-1.98391387549113+0.195398461736876i</v>
      </c>
      <c r="Z126" s="240" t="str">
        <f t="shared" ca="1" si="50"/>
        <v>-1.47709583884789+1.33876163190974i</v>
      </c>
      <c r="AA126" s="240" t="str">
        <f t="shared" ca="1" si="51"/>
        <v>-0.388915129471557+1.95520838947758i</v>
      </c>
      <c r="AB126" s="240" t="str">
        <f t="shared" ca="1" si="52"/>
        <v>0.852336716651245+1.80211457617532i</v>
      </c>
      <c r="AC126" s="240" t="str">
        <f t="shared" ca="1" si="53"/>
        <v>1.75812166981507+0.939735610872566i</v>
      </c>
      <c r="AD126" s="240" t="str">
        <f t="shared" ca="1" si="54"/>
        <v>1.97193641625835-0.292509135668511i</v>
      </c>
      <c r="AE126" s="240" t="str">
        <f t="shared" ca="1" si="55"/>
        <v>1.40962669246428-1.40962669246421i</v>
      </c>
      <c r="AF126" s="240" t="str">
        <f t="shared" ca="1" si="56"/>
        <v>0.292509135668425-1.97193641625836i</v>
      </c>
      <c r="AG126" s="240" t="str">
        <f t="shared" ca="1" si="57"/>
        <v>-0.939735610872594-1.75812166981506i</v>
      </c>
      <c r="AH126" s="240" t="str">
        <f t="shared" ca="1" si="58"/>
        <v>-1.80211457617531-0.852336716651255i</v>
      </c>
      <c r="AI126" s="240" t="str">
        <f t="shared" ca="1" si="59"/>
        <v>-1.95520838947759+0.388915129471485i</v>
      </c>
      <c r="AJ126" s="240" t="str">
        <f t="shared" ca="1" si="60"/>
        <v>-1.33876163190969+1.47709583884793i</v>
      </c>
      <c r="AK126" s="240" t="str">
        <f t="shared" ca="1" si="61"/>
        <v>-0.195398461736848+1.98391387549113i</v>
      </c>
      <c r="AL126" s="240" t="str">
        <f t="shared" ca="1" si="62"/>
        <v>1.02487059969614+1.70989329435899i</v>
      </c>
      <c r="AM126" s="240" t="str">
        <f t="shared" ca="1" si="63"/>
        <v>1.84176603067493+0.762884468623708i</v>
      </c>
      <c r="AN126" s="240" t="str">
        <f t="shared" ca="1" si="64"/>
        <v>1.93377009443051-0.484384192662813i</v>
      </c>
      <c r="AO126" s="240" t="str">
        <f t="shared" ca="1" si="65"/>
        <v>1.2646713773223-1.54100653197743i</v>
      </c>
      <c r="AP126" s="240" t="str">
        <f t="shared" ca="1" si="66"/>
        <v>0.0978170557960668-1.99111191242752i</v>
      </c>
      <c r="AQ126" s="240" t="str">
        <f t="shared" ca="1" si="67"/>
        <v>-1.10753658547696-1.65754563618786i</v>
      </c>
      <c r="AR126" s="240" t="str">
        <f t="shared" ca="1" si="68"/>
        <v>-1.10753658547696-1.65754563618786i</v>
      </c>
      <c r="AS126" s="240" t="str">
        <f t="shared" ca="1" si="69"/>
        <v>-1.90767317784773+0.578686331906785i</v>
      </c>
      <c r="AT126" s="240" t="str">
        <f t="shared" ca="1" si="70"/>
        <v>-1.18753441861481+1.60120480539516i</v>
      </c>
      <c r="AU126" s="240" t="str">
        <f t="shared" ca="1" si="71"/>
        <v>8.6942242335823E-14+1.99351318636606i</v>
      </c>
      <c r="AV126" s="240" t="str">
        <f t="shared" ca="1" si="72"/>
        <v>1.18753441861479+1.60120480539518i</v>
      </c>
      <c r="AW126" s="240" t="str">
        <f t="shared" ca="1" si="73"/>
        <v>1.90767317784772+0.578686331906807i</v>
      </c>
      <c r="AX126" s="240" t="str">
        <f t="shared" ca="1" si="74"/>
        <v>1.87698050948708-0.671594365090252i</v>
      </c>
      <c r="AY126" s="240" t="str">
        <f t="shared" ca="1" si="75"/>
        <v>1.10753658547698-1.65754563618785i</v>
      </c>
      <c r="AZ126" s="240" t="str">
        <f t="shared" ca="1" si="76"/>
        <v>-0.0978170557960425-1.99111191242752i</v>
      </c>
      <c r="BA126" s="240" t="str">
        <f t="shared" ca="1" si="77"/>
        <v>-1.26467137732228-1.54100653197744i</v>
      </c>
      <c r="BB126" s="240" t="str">
        <f t="shared" ca="1" si="78"/>
        <v>-1.9337700944305-0.484384192662841i</v>
      </c>
      <c r="BC126" s="240" t="str">
        <f t="shared" ca="1" si="79"/>
        <v>-1.84176603067494+0.762884468623686i</v>
      </c>
      <c r="BD126" s="240" t="str">
        <f t="shared" ca="1" si="80"/>
        <v>-1.02487059969616+1.70989329435898i</v>
      </c>
      <c r="BE126" s="240" t="str">
        <f t="shared" ca="1" si="81"/>
        <v>0.195398461736823+1.98391387549113i</v>
      </c>
      <c r="BF126" s="240" t="str">
        <f t="shared" ca="1" si="82"/>
        <v>1.33876163190982+1.47709583884782i</v>
      </c>
      <c r="BG126" s="240" t="str">
        <f t="shared" ca="1" si="83"/>
        <v>1.95520838947759+0.388915129471505i</v>
      </c>
      <c r="BH126" s="240" t="str">
        <f t="shared" ca="1" si="84"/>
        <v>1.80211457617532-0.852336716651233i</v>
      </c>
      <c r="BI126" s="240" t="str">
        <f t="shared" ca="1" si="85"/>
        <v>0.939735610872611-1.75812166981505i</v>
      </c>
      <c r="BJ126" s="240" t="str">
        <f t="shared" ca="1" si="86"/>
        <v>-0.292509135668593-1.97193641625834i</v>
      </c>
      <c r="BK126" s="240" t="str">
        <f t="shared" ca="1" si="87"/>
        <v>-1.40962669246427-1.40962669246422i</v>
      </c>
      <c r="BL126" s="240" t="str">
        <f t="shared" ca="1" si="88"/>
        <v>-1.97193641625835-0.292509135668531i</v>
      </c>
      <c r="BM126" s="240" t="str">
        <f t="shared" ca="1" si="89"/>
        <v>-1.75812166981511+0.939735610872492i</v>
      </c>
      <c r="BN126" s="240" t="str">
        <f t="shared" ca="1" si="90"/>
        <v>-0.852336716651183+1.80211457617535i</v>
      </c>
      <c r="BO126" s="240" t="str">
        <f t="shared" ca="1" si="91"/>
        <v>0.388915129471567+1.95520838947757i</v>
      </c>
      <c r="BP126" s="240" t="str">
        <f t="shared" ca="1" si="92"/>
        <v>1.47709583884786+1.33876163190977i</v>
      </c>
      <c r="BQ126" s="240" t="str">
        <f t="shared" ca="1" si="93"/>
        <v>1.98391387549112+0.195398461736958i</v>
      </c>
      <c r="BR126" s="240" t="str">
        <f t="shared" ca="1" si="94"/>
        <v>1.70989329435894-1.02487059969622i</v>
      </c>
      <c r="BS126" s="240" t="str">
        <f t="shared" ca="1" si="95"/>
        <v>0.762884468623622-1.84176603067497i</v>
      </c>
      <c r="BT126" s="240" t="str">
        <f t="shared" ca="1" si="96"/>
        <v>-0.484384192662703-1.93377009443053i</v>
      </c>
      <c r="BU126" s="240" t="str">
        <f t="shared" ca="1" si="97"/>
        <v>-1.54100653197736-1.26467137732238i</v>
      </c>
      <c r="BV126" s="240" t="str">
        <f t="shared" ca="1" si="98"/>
        <v>-1.99111191242752-0.0978170557959799i</v>
      </c>
      <c r="BW126" s="240" t="str">
        <f t="shared" ca="1" si="99"/>
        <v>-1.65754563618781+1.10753658547704i</v>
      </c>
      <c r="BX126" s="240" t="str">
        <f t="shared" ca="1" si="100"/>
        <v>-0.671594365090374+1.87698050948704i</v>
      </c>
      <c r="BY126" s="240" t="str">
        <f t="shared" ca="1" si="101"/>
        <v>0.578686331906861+1.9076731778477i</v>
      </c>
      <c r="BZ126" s="240" t="str">
        <f t="shared" ca="1" si="102"/>
        <v>1.60120480539522+1.18753441861474i</v>
      </c>
      <c r="CA126" s="240" t="str">
        <f t="shared" ca="1" si="103"/>
        <v>1.99351318636606+2.44221991783669E-14i</v>
      </c>
      <c r="CB126" s="240" t="str">
        <f t="shared" ca="1" si="104"/>
        <v>1.60120480539524-1.1875344186147i</v>
      </c>
      <c r="CC126" s="240" t="str">
        <f t="shared" ca="1" si="105"/>
        <v>0.578686331906717-1.90767317784775i</v>
      </c>
      <c r="CD126" s="240" t="str">
        <f t="shared" ca="1" si="106"/>
        <v>-0.671594365090328-1.87698050948706i</v>
      </c>
      <c r="CE126" s="240" t="str">
        <f t="shared" ca="1" si="107"/>
        <v>-1.65754563618778-1.10753658547708i</v>
      </c>
      <c r="CF126" s="240" t="str">
        <f t="shared" ca="1" si="108"/>
        <v>-1.99111191242752+0.0978170557959312i</v>
      </c>
      <c r="CG126" s="240" t="str">
        <f t="shared" ca="1" si="109"/>
        <v>-1.54100653197739+1.26467137732234i</v>
      </c>
      <c r="CH126" s="240" t="str">
        <f t="shared" ca="1" si="110"/>
        <v>-0.484384192662749+1.93377009443052i</v>
      </c>
      <c r="CI126" s="240" t="str">
        <f t="shared" ca="1" si="111"/>
        <v>0.76288446862359+1.84176603067498i</v>
      </c>
      <c r="CJ126" s="240" t="str">
        <f t="shared" ca="1" si="112"/>
        <v>1.70989329435892+1.02487059969626i</v>
      </c>
      <c r="CK126" s="240" t="str">
        <f t="shared" ca="1" si="113"/>
        <v>1.98391387549113-0.19539846173691i</v>
      </c>
      <c r="CL126" s="240" t="str">
        <f t="shared" ca="1" si="114"/>
        <v>1.47709583884789-1.33876163190973i</v>
      </c>
      <c r="CM126" s="240" t="str">
        <f t="shared" ca="1" si="115"/>
        <v>0.388915129471614-1.95520838947756i</v>
      </c>
      <c r="CN126" s="240" t="str">
        <f t="shared" ca="1" si="116"/>
        <v>-0.852336716651319-1.80211457617528i</v>
      </c>
      <c r="CO126" s="240" t="str">
        <f t="shared" ca="1" si="117"/>
        <v>-1.75812166981509-0.93973561087254i</v>
      </c>
      <c r="CP126" s="240" t="str">
        <f t="shared" ca="1" si="118"/>
        <v>-1.97193641625836+0.292509135668483i</v>
      </c>
      <c r="CQ126" s="240" t="str">
        <f t="shared" ca="1" si="119"/>
        <v>-1.4096266924643+1.40962669246419i</v>
      </c>
      <c r="CR126" s="240" t="str">
        <f t="shared" ca="1" si="120"/>
        <v>-0.292509135668445+1.97193641625836i</v>
      </c>
      <c r="CS126" s="240" t="str">
        <f t="shared" ca="1" si="121"/>
        <v>0.939735610872574+1.75812166981507i</v>
      </c>
      <c r="CT126" s="240" t="str">
        <f t="shared" ca="1" si="122"/>
        <v>1.8021145761753+0.852336716651283i</v>
      </c>
      <c r="CU126" s="240" t="str">
        <f t="shared" ca="1" si="123"/>
        <v>1.9552083894776-0.388915129471457i</v>
      </c>
      <c r="CV126" s="240" t="str">
        <f t="shared" ca="1" si="124"/>
        <v>1.33876163190971-1.47709583884792i</v>
      </c>
      <c r="CW126" s="240" t="str">
        <f t="shared" ca="1" si="125"/>
        <v>0.195398461736872-1.98391387549113i</v>
      </c>
      <c r="CX126" s="240" t="str">
        <f t="shared" ca="1" si="126"/>
        <v>-1.02487059969612-1.709893294359i</v>
      </c>
      <c r="CY126" s="240" t="str">
        <f t="shared" ca="1" si="127"/>
        <v>-1.84176603067492-0.762884468623726i</v>
      </c>
      <c r="CZ126" s="240" t="str">
        <f t="shared" ca="1" si="128"/>
        <v>-1.93377009443051+0.484384192662787i</v>
      </c>
      <c r="DA126" s="240" t="str">
        <f t="shared" ca="1" si="129"/>
        <v>-1.26467137732231+1.54100653197741i</v>
      </c>
      <c r="DB126" s="240" t="str">
        <f t="shared" ca="1" si="130"/>
        <v>-0.0978170557960911+1.99111191242752i</v>
      </c>
      <c r="DC126" s="240" t="str">
        <f t="shared" ca="1" si="131"/>
        <v>1.10753658547711+1.65754563618776i</v>
      </c>
      <c r="DD126" s="240" t="str">
        <f t="shared" ca="1" si="132"/>
        <v>1.87698050948707+0.671594365090292i</v>
      </c>
      <c r="DE126" s="240" t="str">
        <f t="shared" ca="1" si="133"/>
        <v>1.90767317784774-0.578686331906755i</v>
      </c>
      <c r="DF126" s="240" t="str">
        <f t="shared" ca="1" si="134"/>
        <v>1.18753441861483-1.60120480539515i</v>
      </c>
      <c r="DG126" s="240" t="str">
        <f t="shared" ca="1" si="135"/>
        <v>-6.25200431574559E-14-1.99351318636606i</v>
      </c>
      <c r="DH126" s="240" t="str">
        <f t="shared" ca="1" si="136"/>
        <v>-1.18753441861477-1.60120480539519i</v>
      </c>
      <c r="DI126" s="240" t="str">
        <f t="shared" ca="1" si="137"/>
        <v>-1.90767317784771-0.578686331906825i</v>
      </c>
      <c r="DJ126" s="240" t="str">
        <f t="shared" ca="1" si="138"/>
        <v>-1.87698050948702+0.671594365090424i</v>
      </c>
      <c r="DK126" s="240" t="str">
        <f t="shared" ca="1" si="139"/>
        <v>-1.107536585477+1.65754563618783i</v>
      </c>
      <c r="DL126" s="240" t="str">
        <f t="shared" ca="1" si="140"/>
        <v>0.0978170557960179+1.99111191242752i</v>
      </c>
      <c r="DM126" s="240" t="str">
        <f t="shared" ca="1" si="141"/>
        <v>1.26467137732225+1.54100653197747i</v>
      </c>
      <c r="DN126" s="240" t="str">
        <f t="shared" ca="1" si="142"/>
        <v>1.93377009443049+0.484384192662859i</v>
      </c>
      <c r="DO126" s="240" t="str">
        <f t="shared" ca="1" si="143"/>
        <v>1.84176603067495-0.762884468623658i</v>
      </c>
      <c r="DP126" s="240" t="str">
        <f t="shared" ca="1" si="144"/>
        <v>1.02487059969617-1.70989329435897i</v>
      </c>
      <c r="DQ126" s="240" t="str">
        <f t="shared" ca="1" si="145"/>
        <v>-0.195398461736799-1.98391387549114i</v>
      </c>
      <c r="DR126" s="240" t="str">
        <f t="shared" ca="1" si="146"/>
        <v>-1.33876163190981-1.47709583884782i</v>
      </c>
      <c r="DS126" s="240" t="str">
        <f t="shared" ca="1" si="147"/>
        <v>-1.95520838947758-0.388915129471529i</v>
      </c>
      <c r="DT126" s="240" t="str">
        <f t="shared" ca="1" si="148"/>
        <v>-1.80211457617534+0.852336716651205i</v>
      </c>
      <c r="DU126" s="240" t="str">
        <f t="shared" ca="1" si="149"/>
        <v>-0.939735610872627+1.75812166981504i</v>
      </c>
      <c r="DV126" s="240" t="str">
        <f t="shared" ca="1" si="150"/>
        <v>0.292509135668569+1.97193641625834i</v>
      </c>
      <c r="DW126" s="240" t="str">
        <f t="shared" ca="1" si="151"/>
        <v>1.40962669246426+1.40962669246423i</v>
      </c>
      <c r="DX126" s="240" t="str">
        <f t="shared" ca="1" si="152"/>
        <v>1.97193641625835+0.292509135668555i</v>
      </c>
      <c r="DY126" s="240" t="str">
        <f t="shared" ca="1" si="153"/>
        <v>1.75812166981513-0.939735610872464i</v>
      </c>
      <c r="DZ126" s="240" t="str">
        <f t="shared" ca="1" si="154"/>
        <v>0.852336716651193-1.80211457617534i</v>
      </c>
      <c r="EA126" s="240" t="str">
        <f t="shared" ca="1" si="155"/>
        <v>-0.388915129471543-1.95520838947758i</v>
      </c>
      <c r="EB126" s="240" t="str">
        <f t="shared" ca="1" si="156"/>
        <v>-1.47709583884785-1.33876163190978i</v>
      </c>
      <c r="EC126" s="240" t="str">
        <f t="shared" ca="1" si="157"/>
        <v>-1.98391387549114-0.195398461736785i</v>
      </c>
      <c r="ED126" s="240" t="str">
        <f t="shared" ca="1" si="158"/>
        <v>-1.70989329435896+1.02487059969618i</v>
      </c>
      <c r="EE126" s="240" t="str">
        <f t="shared" ca="1" si="159"/>
        <v>-0.762884468623644+1.84176603067496i</v>
      </c>
      <c r="EF126" s="240" t="str">
        <f t="shared" ca="1" si="160"/>
        <v>0.484384192662679+1.93377009443054i</v>
      </c>
      <c r="EG126" s="240" t="str">
        <f t="shared" ca="1" si="161"/>
        <v>1.54100653197748+1.26467137732224i</v>
      </c>
      <c r="EH126" s="240" t="str">
        <f t="shared" ca="1" si="162"/>
        <v>1.99111191242752+0.0978170557960044i</v>
      </c>
      <c r="EI126" s="240" t="str">
        <f t="shared" ca="1" si="163"/>
        <v>1.65754563618783-1.107536585477i</v>
      </c>
      <c r="EJ126" s="240" t="str">
        <f t="shared" ca="1" si="164"/>
        <v>0.671594365090398-1.87698050948703i</v>
      </c>
      <c r="EK126" s="240" t="str">
        <f t="shared" ca="1" si="165"/>
        <v>-0.578686331906836-1.90767317784771i</v>
      </c>
      <c r="EL126" s="240" t="str">
        <f t="shared" ca="1" si="166"/>
        <v>-1.60120480539521-1.18753441861475i</v>
      </c>
      <c r="EM126" s="240" t="str">
        <f t="shared" ca="1" si="167"/>
        <v>-1.99351318636606-4.88443983567338E-14i</v>
      </c>
      <c r="EN126" s="240"/>
      <c r="EO126" s="240"/>
      <c r="EP126" s="240"/>
    </row>
    <row r="127" spans="1:146" ht="15" thickBot="1">
      <c r="A127" s="277">
        <f t="shared" si="168"/>
        <v>5.2734375000000014E-4</v>
      </c>
      <c r="B127" s="276">
        <v>27</v>
      </c>
      <c r="C127" s="248">
        <f t="shared" si="169"/>
        <v>5400</v>
      </c>
      <c r="D127" s="247">
        <f t="shared" si="170"/>
        <v>33929.200658769769</v>
      </c>
      <c r="E127" s="247" t="str">
        <f t="shared" si="171"/>
        <v>33929.2006587698i</v>
      </c>
      <c r="F127" s="247" t="str">
        <f t="shared" si="172"/>
        <v>0.00189914263241201-0.0984567654666876i</v>
      </c>
      <c r="G127" s="247" t="str">
        <f t="shared" si="173"/>
        <v>-4.10367941007359-0.806405474073177i</v>
      </c>
      <c r="H127" s="247" t="str">
        <f t="shared" si="38"/>
        <v>0.00187332353649381-0.0155997573775932i</v>
      </c>
      <c r="I127" s="247" t="str">
        <f t="shared" si="174"/>
        <v>-0.00618725871446412+0.0120580297948508i</v>
      </c>
      <c r="J127" s="275" t="str">
        <f ca="1">IMPRODUCT(1/N_FFT2,AP100)</f>
        <v>0.0493997220933625+0.000319686690431608i</v>
      </c>
      <c r="K127" s="274" t="str">
        <f t="shared" ca="1" si="175"/>
        <v>-0.000309503652652504+0.000593685336597843i</v>
      </c>
      <c r="N127" s="265">
        <f t="shared" ca="1" si="176"/>
        <v>2.0066028060463541</v>
      </c>
      <c r="O127" s="240">
        <f t="shared" ca="1" si="39"/>
        <v>-1.9933971939536457</v>
      </c>
      <c r="P127" s="240" t="str">
        <f t="shared" ca="1" si="40"/>
        <v>-1.57148755669426+1.22640092629506i</v>
      </c>
      <c r="Q127" s="240" t="str">
        <f t="shared" ca="1" si="41"/>
        <v>-0.484356008805526+1.93365757816534i</v>
      </c>
      <c r="R127" s="240" t="str">
        <f t="shared" ca="1" si="42"/>
        <v>0.807806898211633+1.82238316170447i</v>
      </c>
      <c r="S127" s="240" t="str">
        <f t="shared" ca="1" si="43"/>
        <v>1.75801937364006+0.939680932427846i</v>
      </c>
      <c r="T127" s="240" t="str">
        <f t="shared" ca="1" si="44"/>
        <v>1.96404968760338-0.340794949327789i</v>
      </c>
      <c r="U127" s="241" t="str">
        <f t="shared" ca="1" si="45"/>
        <v>1.33868373616649-1.47700989413937i</v>
      </c>
      <c r="V127" s="240" t="str">
        <f t="shared" ca="1" si="46"/>
        <v>0.146643394654-1.98799599790005i</v>
      </c>
      <c r="W127" s="240" t="str">
        <f t="shared" ca="1" si="47"/>
        <v>-1.10747214354546-1.65744919202162i</v>
      </c>
      <c r="X127" s="240" t="str">
        <f t="shared" ca="1" si="48"/>
        <v>-1.89278681077407-0.625292301105651i</v>
      </c>
      <c r="Y127" s="240" t="str">
        <f t="shared" ca="1" si="49"/>
        <v>-1.87687129751954+0.671555288423506i</v>
      </c>
      <c r="Z127" s="240" t="str">
        <f t="shared" ca="1" si="50"/>
        <v>-1.06646275425481+1.6841287262705i</v>
      </c>
      <c r="AA127" s="240" t="str">
        <f t="shared" ca="1" si="51"/>
        <v>0.195387092492298+1.98379844161388i</v>
      </c>
      <c r="AB127" s="240" t="str">
        <f t="shared" ca="1" si="52"/>
        <v>1.37452818699613+1.44371210288457i</v>
      </c>
      <c r="AC127" s="240" t="str">
        <f t="shared" ca="1" si="53"/>
        <v>1.97182167928865+0.292492116046802i</v>
      </c>
      <c r="AD127" s="240" t="str">
        <f t="shared" ca="1" si="54"/>
        <v>1.73442896657168-0.982541873295668i</v>
      </c>
      <c r="AE127" s="240" t="str">
        <f t="shared" ca="1" si="55"/>
        <v>0.762840080249032-1.84165886765924i</v>
      </c>
      <c r="AF127" s="240" t="str">
        <f t="shared" ca="1" si="56"/>
        <v>-0.531664462342009-1.92118850515634i</v>
      </c>
      <c r="AG127" s="240" t="str">
        <f t="shared" ca="1" si="57"/>
        <v>-1.6011116394159-1.18746532201543i</v>
      </c>
      <c r="AH127" s="240" t="str">
        <f t="shared" ca="1" si="58"/>
        <v>-1.99279681998779+0.0489204160736606i</v>
      </c>
      <c r="AI127" s="240" t="str">
        <f t="shared" ca="1" si="59"/>
        <v>-1.54091686863017+1.26459779251479i</v>
      </c>
      <c r="AJ127" s="240" t="str">
        <f t="shared" ca="1" si="60"/>
        <v>-0.436755797320542+1.94496188815338i</v>
      </c>
      <c r="AK127" s="240" t="str">
        <f t="shared" ca="1" si="61"/>
        <v>0.852287123504451+1.80200972027644i</v>
      </c>
      <c r="AL127" s="240" t="str">
        <f t="shared" ca="1" si="62"/>
        <v>1.78055081557432+0.896253962903317i</v>
      </c>
      <c r="AM127" s="240" t="str">
        <f t="shared" ca="1" si="63"/>
        <v>1.95509462582685-0.388892500474409i</v>
      </c>
      <c r="AN127" s="240" t="str">
        <f t="shared" ca="1" si="64"/>
        <v>1.30203291231082-1.50941798986287i</v>
      </c>
      <c r="AO127" s="240" t="str">
        <f t="shared" ca="1" si="65"/>
        <v>0.0978113643181498-1.99099605973304i</v>
      </c>
      <c r="AP127" s="240" t="str">
        <f t="shared" ca="1" si="66"/>
        <v>-1.14781443302782-1.62977127235551i</v>
      </c>
      <c r="AQ127" s="240" t="str">
        <f t="shared" ca="1" si="67"/>
        <v>-1.90756218002964-0.578652661086818i</v>
      </c>
      <c r="AR127" s="240" t="str">
        <f t="shared" ca="1" si="68"/>
        <v>-1.90756218002964-0.578652661086818i</v>
      </c>
      <c r="AS127" s="240" t="str">
        <f t="shared" ca="1" si="69"/>
        <v>-1.02481096767865+1.70979380434829i</v>
      </c>
      <c r="AT127" s="240" t="str">
        <f t="shared" ca="1" si="70"/>
        <v>0.244013096452074+1.97840591932549i</v>
      </c>
      <c r="AU127" s="240" t="str">
        <f t="shared" ca="1" si="71"/>
        <v>1.40954467344285+1.40954467344287i</v>
      </c>
      <c r="AV127" s="240" t="str">
        <f t="shared" ca="1" si="72"/>
        <v>1.97840591932549+0.244013096452094i</v>
      </c>
      <c r="AW127" s="240" t="str">
        <f t="shared" ca="1" si="73"/>
        <v>1.7097938043483-1.02481096767864i</v>
      </c>
      <c r="AX127" s="240" t="str">
        <f t="shared" ca="1" si="74"/>
        <v>0.717413755946682-1.85982522717613i</v>
      </c>
      <c r="AY127" s="240" t="str">
        <f t="shared" ca="1" si="75"/>
        <v>-0.578652661086798-1.90756218002964i</v>
      </c>
      <c r="AZ127" s="240" t="str">
        <f t="shared" ca="1" si="76"/>
        <v>-1.62977127235549-1.14781443302784i</v>
      </c>
      <c r="BA127" s="240" t="str">
        <f t="shared" ca="1" si="77"/>
        <v>-1.99099605973304+0.0978113643181359i</v>
      </c>
      <c r="BB127" s="240" t="str">
        <f t="shared" ca="1" si="78"/>
        <v>-1.50941798986288+1.30203291231081i</v>
      </c>
      <c r="BC127" s="240" t="str">
        <f t="shared" ca="1" si="79"/>
        <v>-0.388892500474425+1.95509462582685i</v>
      </c>
      <c r="BD127" s="240" t="str">
        <f t="shared" ca="1" si="80"/>
        <v>0.896253962903299+1.78055081557433i</v>
      </c>
      <c r="BE127" s="240" t="str">
        <f t="shared" ca="1" si="81"/>
        <v>1.80200972027643+0.852287123504465i</v>
      </c>
      <c r="BF127" s="240" t="str">
        <f t="shared" ca="1" si="82"/>
        <v>1.94496188815338-0.436755797320524i</v>
      </c>
      <c r="BG127" s="240" t="str">
        <f t="shared" ca="1" si="83"/>
        <v>1.2645977925148-1.54091686863016i</v>
      </c>
      <c r="BH127" s="240" t="str">
        <f t="shared" ca="1" si="84"/>
        <v>0.0489204160736816-1.99279681998779i</v>
      </c>
      <c r="BI127" s="240" t="str">
        <f t="shared" ca="1" si="85"/>
        <v>-1.18746532201541-1.60111163941591i</v>
      </c>
      <c r="BJ127" s="240" t="str">
        <f t="shared" ca="1" si="86"/>
        <v>-1.92118850515634-0.531664462342021i</v>
      </c>
      <c r="BK127" s="240" t="str">
        <f t="shared" ca="1" si="87"/>
        <v>-1.84165886765917+0.7628400802492i</v>
      </c>
      <c r="BL127" s="240" t="str">
        <f t="shared" ca="1" si="88"/>
        <v>-0.98254187329577+1.73442896657162i</v>
      </c>
      <c r="BM127" s="240" t="str">
        <f t="shared" ca="1" si="89"/>
        <v>0.292492116046907+1.97182167928864i</v>
      </c>
      <c r="BN127" s="240" t="str">
        <f t="shared" ca="1" si="90"/>
        <v>1.4437121028845+1.37452818699621i</v>
      </c>
      <c r="BO127" s="240" t="str">
        <f t="shared" ca="1" si="91"/>
        <v>1.98379844161388+0.195387092492393i</v>
      </c>
      <c r="BP127" s="240" t="str">
        <f t="shared" ca="1" si="92"/>
        <v>1.68412872627055-1.06646275425474i</v>
      </c>
      <c r="BQ127" s="240" t="str">
        <f t="shared" ca="1" si="93"/>
        <v>0.67155528842358-1.87687129751951i</v>
      </c>
      <c r="BR127" s="240" t="str">
        <f t="shared" ca="1" si="94"/>
        <v>-0.625292301105583-1.89278681077409i</v>
      </c>
      <c r="BS127" s="240" t="str">
        <f t="shared" ca="1" si="95"/>
        <v>-1.65744919202158-1.10747214354551i</v>
      </c>
      <c r="BT127" s="240" t="str">
        <f t="shared" ca="1" si="96"/>
        <v>-1.98799599790005+0.146643394653943i</v>
      </c>
      <c r="BU127" s="240" t="str">
        <f t="shared" ca="1" si="97"/>
        <v>-1.4770098941394+1.33868373616645i</v>
      </c>
      <c r="BV127" s="240" t="str">
        <f t="shared" ca="1" si="98"/>
        <v>-0.340794949327849+1.96404968760337i</v>
      </c>
      <c r="BW127" s="240" t="str">
        <f t="shared" ca="1" si="99"/>
        <v>0.939680932427816+1.75801937364008i</v>
      </c>
      <c r="BX127" s="240" t="str">
        <f t="shared" ca="1" si="100"/>
        <v>1.82238316170445+0.807806898211673i</v>
      </c>
      <c r="BY127" s="240" t="str">
        <f t="shared" ca="1" si="101"/>
        <v>1.93365757816535-0.484356008805489i</v>
      </c>
      <c r="BZ127" s="240" t="str">
        <f t="shared" ca="1" si="102"/>
        <v>1.22640092629507-1.57148755669425i</v>
      </c>
      <c r="CA127" s="240" t="str">
        <f t="shared" ca="1" si="103"/>
        <v>2.10019038100627E-14-1.99339719395365i</v>
      </c>
      <c r="CB127" s="240" t="str">
        <f t="shared" ca="1" si="104"/>
        <v>-1.22640092629505-1.57148755669426i</v>
      </c>
      <c r="CC127" s="240" t="str">
        <f t="shared" ca="1" si="105"/>
        <v>-1.93365757816534-0.48435600880553i</v>
      </c>
      <c r="CD127" s="240" t="str">
        <f t="shared" ca="1" si="106"/>
        <v>-1.82238316170447+0.807806898211633i</v>
      </c>
      <c r="CE127" s="240" t="str">
        <f t="shared" ca="1" si="107"/>
        <v>-0.93968093242784+1.75801937364007i</v>
      </c>
      <c r="CF127" s="240" t="str">
        <f t="shared" ca="1" si="108"/>
        <v>0.340794949327807+1.96404968760338i</v>
      </c>
      <c r="CG127" s="240" t="str">
        <f t="shared" ca="1" si="109"/>
        <v>1.47700989413939+1.33868373616647i</v>
      </c>
      <c r="CH127" s="240" t="str">
        <f t="shared" ca="1" si="110"/>
        <v>1.98799599790005+0.146643394653971i</v>
      </c>
      <c r="CI127" s="240" t="str">
        <f t="shared" ca="1" si="111"/>
        <v>1.6574491920216-1.10747214354547i</v>
      </c>
      <c r="CJ127" s="240" t="str">
        <f t="shared" ca="1" si="112"/>
        <v>0.625292301105609-1.89278681077408i</v>
      </c>
      <c r="CK127" s="240" t="str">
        <f t="shared" ca="1" si="113"/>
        <v>-0.67155528842354-1.87687129751953i</v>
      </c>
      <c r="CL127" s="240" t="str">
        <f t="shared" ca="1" si="114"/>
        <v>-1.68412872627053-1.06646275425478i</v>
      </c>
      <c r="CM127" s="240" t="str">
        <f t="shared" ca="1" si="115"/>
        <v>-1.98379844161388+0.195387092492366i</v>
      </c>
      <c r="CN127" s="240" t="str">
        <f t="shared" ca="1" si="116"/>
        <v>-1.44371210288453+1.37452818699618i</v>
      </c>
      <c r="CO127" s="240" t="str">
        <f t="shared" ca="1" si="117"/>
        <v>-0.292492116046738+1.97182167928866i</v>
      </c>
      <c r="CP127" s="240" t="str">
        <f t="shared" ca="1" si="118"/>
        <v>0.982541873295732+1.73442896657164i</v>
      </c>
      <c r="CQ127" s="240" t="str">
        <f t="shared" ca="1" si="119"/>
        <v>1.84165886765923+0.762840080249048i</v>
      </c>
      <c r="CR127" s="240" t="str">
        <f t="shared" ca="1" si="120"/>
        <v>1.92118850515629-0.531664462342187i</v>
      </c>
      <c r="CS127" s="240" t="str">
        <f t="shared" ca="1" si="121"/>
        <v>1.18746532201545-1.60111163941588i</v>
      </c>
      <c r="CT127" s="240" t="str">
        <f t="shared" ca="1" si="122"/>
        <v>-0.048920416073845-1.99279681998779i</v>
      </c>
      <c r="CU127" s="240" t="str">
        <f t="shared" ca="1" si="123"/>
        <v>-1.26459779251477-1.54091686863018i</v>
      </c>
      <c r="CV127" s="240" t="str">
        <f t="shared" ca="1" si="124"/>
        <v>-1.94496188815338-0.436755797320558i</v>
      </c>
      <c r="CW127" s="240" t="str">
        <f t="shared" ca="1" si="125"/>
        <v>-1.80200972027645+0.852287123504439i</v>
      </c>
      <c r="CX127" s="240" t="str">
        <f t="shared" ca="1" si="126"/>
        <v>-0.896253962903337+1.78055081557431i</v>
      </c>
      <c r="CY127" s="240" t="str">
        <f t="shared" ca="1" si="127"/>
        <v>0.388892500474391+1.95509462582685i</v>
      </c>
      <c r="CZ127" s="240" t="str">
        <f t="shared" ca="1" si="128"/>
        <v>1.50941798986286+1.30203291231083i</v>
      </c>
      <c r="DA127" s="240" t="str">
        <f t="shared" ca="1" si="129"/>
        <v>1.99099605973304+0.0978113643181708i</v>
      </c>
      <c r="DB127" s="240" t="str">
        <f t="shared" ca="1" si="130"/>
        <v>1.62977127235551-1.14781443302781i</v>
      </c>
      <c r="DC127" s="240" t="str">
        <f t="shared" ca="1" si="131"/>
        <v>0.578652661086838-1.90756218002963i</v>
      </c>
      <c r="DD127" s="240" t="str">
        <f t="shared" ca="1" si="132"/>
        <v>-0.717413755946648-1.85982522717614i</v>
      </c>
      <c r="DE127" s="240" t="str">
        <f t="shared" ca="1" si="133"/>
        <v>-1.70979380434829-1.02481096767867i</v>
      </c>
      <c r="DF127" s="240" t="str">
        <f t="shared" ca="1" si="134"/>
        <v>-1.97840591932549+0.244013096452052i</v>
      </c>
      <c r="DG127" s="240" t="str">
        <f t="shared" ca="1" si="135"/>
        <v>-1.40954467344288+1.40954467344284i</v>
      </c>
      <c r="DH127" s="240" t="str">
        <f t="shared" ca="1" si="136"/>
        <v>-0.244013096452102+1.97840591932549i</v>
      </c>
      <c r="DI127" s="240" t="str">
        <f t="shared" ca="1" si="137"/>
        <v>1.02481096767862+1.70979380434831i</v>
      </c>
      <c r="DJ127" s="240" t="str">
        <f t="shared" ca="1" si="138"/>
        <v>1.85982522717612+0.717413755946708i</v>
      </c>
      <c r="DK127" s="240" t="str">
        <f t="shared" ca="1" si="139"/>
        <v>1.90756218002964-0.578652661086792i</v>
      </c>
      <c r="DL127" s="240" t="str">
        <f t="shared" ca="1" si="140"/>
        <v>1.14781443302785-1.62977127235549i</v>
      </c>
      <c r="DM127" s="240" t="str">
        <f t="shared" ca="1" si="141"/>
        <v>-0.097811364318108-1.99099605973304i</v>
      </c>
      <c r="DN127" s="240" t="str">
        <f t="shared" ca="1" si="142"/>
        <v>-1.3020329123108-1.50941798986289i</v>
      </c>
      <c r="DO127" s="240" t="str">
        <f t="shared" ca="1" si="143"/>
        <v>-1.95509462582684-0.388892500474439i</v>
      </c>
      <c r="DP127" s="240" t="str">
        <f t="shared" ca="1" si="144"/>
        <v>-1.78055081557434+0.896253962903279i</v>
      </c>
      <c r="DQ127" s="240" t="str">
        <f t="shared" ca="1" si="145"/>
        <v>-0.852287123504471+1.80200972027643i</v>
      </c>
      <c r="DR127" s="240" t="str">
        <f t="shared" ca="1" si="146"/>
        <v>0.436755797320512+1.94496188815339i</v>
      </c>
      <c r="DS127" s="240" t="str">
        <f t="shared" ca="1" si="147"/>
        <v>1.54091686863014+1.26459779251482i</v>
      </c>
      <c r="DT127" s="240" t="str">
        <f t="shared" ca="1" si="148"/>
        <v>1.99279681998779+0.0489204160737097i</v>
      </c>
      <c r="DU127" s="240" t="str">
        <f t="shared" ca="1" si="149"/>
        <v>1.60111163941591-1.18746532201541i</v>
      </c>
      <c r="DV127" s="240" t="str">
        <f t="shared" ca="1" si="150"/>
        <v>0.531664462342043-1.92118850515633i</v>
      </c>
      <c r="DW127" s="240" t="str">
        <f t="shared" ca="1" si="151"/>
        <v>-0.762840080249174-1.84165886765918i</v>
      </c>
      <c r="DX127" s="240" t="str">
        <f t="shared" ca="1" si="152"/>
        <v>-1.73442896657172-0.982541873295602i</v>
      </c>
      <c r="DY127" s="240" t="str">
        <f t="shared" ca="1" si="153"/>
        <v>-1.97182167928864+0.292492116046885i</v>
      </c>
      <c r="DZ127" s="240" t="str">
        <f t="shared" ca="1" si="154"/>
        <v>-1.37452818699608+1.44371210288462i</v>
      </c>
      <c r="EA127" s="240" t="str">
        <f t="shared" ca="1" si="155"/>
        <v>-0.1953870924924+1.98379844161387i</v>
      </c>
      <c r="EB127" s="240" t="str">
        <f t="shared" ca="1" si="156"/>
        <v>1.06646275425474+1.68412872627055i</v>
      </c>
      <c r="EC127" s="240" t="str">
        <f t="shared" ca="1" si="157"/>
        <v>1.87687129751951+0.6715552884236i</v>
      </c>
      <c r="ED127" s="240" t="str">
        <f t="shared" ca="1" si="158"/>
        <v>1.8927868107741-0.62529230110555i</v>
      </c>
      <c r="EE127" s="240" t="str">
        <f t="shared" ca="1" si="159"/>
        <v>1.10747214354551-1.65744919202158i</v>
      </c>
      <c r="EF127" s="240" t="str">
        <f t="shared" ca="1" si="160"/>
        <v>-0.146643394653922-1.98799599790006i</v>
      </c>
      <c r="EG127" s="240" t="str">
        <f t="shared" ca="1" si="161"/>
        <v>-1.33868373616643-1.47700989413943i</v>
      </c>
      <c r="EH127" s="240" t="str">
        <f t="shared" ca="1" si="162"/>
        <v>-1.96404968760337-0.340794949327855i</v>
      </c>
      <c r="EI127" s="240" t="str">
        <f t="shared" ca="1" si="163"/>
        <v>-1.75801937364009+0.939680932427796i</v>
      </c>
      <c r="EJ127" s="240" t="str">
        <f t="shared" ca="1" si="164"/>
        <v>-0.807806898211691+1.82238316170444i</v>
      </c>
      <c r="EK127" s="240" t="str">
        <f t="shared" ca="1" si="165"/>
        <v>0.484356008805483+1.93365757816535i</v>
      </c>
      <c r="EL127" s="240" t="str">
        <f t="shared" ca="1" si="166"/>
        <v>1.57148755669423+1.22640092629509i</v>
      </c>
      <c r="EM127" s="240" t="str">
        <f t="shared" ca="1" si="167"/>
        <v>1.99339719395365+4.20038076201253E-14i</v>
      </c>
      <c r="EN127" s="240"/>
      <c r="EO127" s="240"/>
      <c r="EP127" s="240"/>
    </row>
    <row r="128" spans="1:146" ht="15" thickBot="1">
      <c r="A128" s="277">
        <f t="shared" si="168"/>
        <v>5.4687500000000016E-4</v>
      </c>
      <c r="B128" s="276">
        <v>28</v>
      </c>
      <c r="C128" s="248">
        <f t="shared" si="169"/>
        <v>5600</v>
      </c>
      <c r="D128" s="247">
        <f t="shared" si="170"/>
        <v>35185.83772020568</v>
      </c>
      <c r="E128" s="247" t="str">
        <f t="shared" si="171"/>
        <v>35185.8377202057i</v>
      </c>
      <c r="F128" s="247" t="str">
        <f t="shared" si="172"/>
        <v>0.00155711460373218-0.0949554612443026i</v>
      </c>
      <c r="G128" s="247" t="str">
        <f t="shared" si="173"/>
        <v>-4.16580988995951-0.782776213622488i</v>
      </c>
      <c r="H128" s="247" t="str">
        <f t="shared" si="38"/>
        <v>0.00181922150449409-0.0150452097907008i</v>
      </c>
      <c r="I128" s="247" t="str">
        <f t="shared" si="174"/>
        <v>-0.00596770435467787+0.0117428553735534i</v>
      </c>
      <c r="J128" s="275" t="str">
        <f ca="1">IMPRODUCT(1/N_FFT2,AQ100)</f>
        <v>0.00843152213332008-0.0000080349672579843i</v>
      </c>
      <c r="K128" s="274" t="str">
        <f t="shared" ca="1" si="175"/>
        <v>-0.0000502224778931353+0.0000990580952995873i</v>
      </c>
      <c r="N128" s="265">
        <f t="shared" ca="1" si="176"/>
        <v>2.0067271933369524</v>
      </c>
      <c r="O128" s="240">
        <f t="shared" ca="1" si="39"/>
        <v>-1.9932728066630478</v>
      </c>
      <c r="P128" s="240" t="str">
        <f t="shared" ca="1" si="40"/>
        <v>-1.54082071595422+1.26451888205306i</v>
      </c>
      <c r="Q128" s="240" t="str">
        <f t="shared" ca="1" si="41"/>
        <v>-0.388868233717895+1.95497262860315i</v>
      </c>
      <c r="R128" s="240" t="str">
        <f t="shared" ca="1" si="42"/>
        <v>0.939622296664955+1.75790967384347i</v>
      </c>
      <c r="S128" s="240" t="str">
        <f t="shared" ca="1" si="43"/>
        <v>1.84154394878732+0.76279247929381i</v>
      </c>
      <c r="T128" s="240" t="str">
        <f t="shared" ca="1" si="44"/>
        <v>1.90744314881402-0.578616553362286i</v>
      </c>
      <c r="U128" s="241" t="str">
        <f t="shared" ca="1" si="45"/>
        <v>1.10740303766943-1.65734576776933i</v>
      </c>
      <c r="V128" s="240" t="str">
        <f t="shared" ca="1" si="46"/>
        <v>-0.195374900405788-1.98367465328209i</v>
      </c>
      <c r="W128" s="240" t="str">
        <f t="shared" ca="1" si="47"/>
        <v>-1.40945671834619-1.40945671834618i</v>
      </c>
      <c r="X128" s="240" t="str">
        <f t="shared" ca="1" si="48"/>
        <v>-1.98367465328209-0.19537490040578i</v>
      </c>
      <c r="Y128" s="240" t="str">
        <f t="shared" ca="1" si="49"/>
        <v>-1.65734576776933+1.10740303766942i</v>
      </c>
      <c r="Z128" s="240" t="str">
        <f t="shared" ca="1" si="50"/>
        <v>-0.57861655336228+1.90744314881402i</v>
      </c>
      <c r="AA128" s="240" t="str">
        <f t="shared" ca="1" si="51"/>
        <v>0.762792479293816+1.84154394878732i</v>
      </c>
      <c r="AB128" s="240" t="str">
        <f t="shared" ca="1" si="52"/>
        <v>1.75790967384347+0.939622296664949i</v>
      </c>
      <c r="AC128" s="240" t="str">
        <f t="shared" ca="1" si="53"/>
        <v>1.95497262860315-0.388868233717883i</v>
      </c>
      <c r="AD128" s="240" t="str">
        <f t="shared" ca="1" si="54"/>
        <v>1.26451888205307-1.54082071595421i</v>
      </c>
      <c r="AE128" s="240" t="str">
        <f t="shared" ca="1" si="55"/>
        <v>-4.8715973675937E-14-1.99327280666305i</v>
      </c>
      <c r="AF128" s="240" t="str">
        <f t="shared" ca="1" si="56"/>
        <v>-1.26451888205299-1.54082071595427i</v>
      </c>
      <c r="AG128" s="240" t="str">
        <f t="shared" ca="1" si="57"/>
        <v>-1.95497262860315-0.388868233717907i</v>
      </c>
      <c r="AH128" s="240" t="str">
        <f t="shared" ca="1" si="58"/>
        <v>-1.75790967384345+0.939622296664999i</v>
      </c>
      <c r="AI128" s="240" t="str">
        <f t="shared" ca="1" si="59"/>
        <v>-0.762792479293895+1.84154394878728i</v>
      </c>
      <c r="AJ128" s="240" t="str">
        <f t="shared" ca="1" si="60"/>
        <v>0.578616553362257+1.90744314881403i</v>
      </c>
      <c r="AK128" s="240" t="str">
        <f t="shared" ca="1" si="61"/>
        <v>1.65734576776935+1.10740303766939i</v>
      </c>
      <c r="AL128" s="240" t="str">
        <f t="shared" ca="1" si="62"/>
        <v>1.9836746532821-0.195374900405696i</v>
      </c>
      <c r="AM128" s="240" t="str">
        <f t="shared" ca="1" si="63"/>
        <v>1.4094567183462-1.40945671834616i</v>
      </c>
      <c r="AN128" s="240" t="str">
        <f t="shared" ca="1" si="64"/>
        <v>0.195374900405751-1.98367465328209i</v>
      </c>
      <c r="AO128" s="240" t="str">
        <f t="shared" ca="1" si="65"/>
        <v>-1.10740303766951-1.65734576776927i</v>
      </c>
      <c r="AP128" s="240" t="str">
        <f t="shared" ca="1" si="66"/>
        <v>-1.90744314881401-0.578616553362312i</v>
      </c>
      <c r="AQ128" s="240" t="str">
        <f t="shared" ca="1" si="67"/>
        <v>-1.84154394878731+0.76279247929384i</v>
      </c>
      <c r="AR128" s="240" t="str">
        <f t="shared" ca="1" si="68"/>
        <v>-1.84154394878731+0.76279247929384i</v>
      </c>
      <c r="AS128" s="240" t="str">
        <f t="shared" ca="1" si="69"/>
        <v>0.388868233717851+1.95497262860316i</v>
      </c>
      <c r="AT128" s="240" t="str">
        <f t="shared" ca="1" si="70"/>
        <v>1.54082071595424+1.26451888205303i</v>
      </c>
      <c r="AU128" s="240" t="str">
        <f t="shared" ca="1" si="71"/>
        <v>1.99327280666305-9.74319473518741E-14i</v>
      </c>
      <c r="AV128" s="240" t="str">
        <f t="shared" ca="1" si="72"/>
        <v>1.54082071595424-1.26451888205303i</v>
      </c>
      <c r="AW128" s="240" t="str">
        <f t="shared" ca="1" si="73"/>
        <v>0.388868233717861-1.95497262860316i</v>
      </c>
      <c r="AX128" s="240" t="str">
        <f t="shared" ca="1" si="74"/>
        <v>-0.939622296665039-1.75790967384343i</v>
      </c>
      <c r="AY128" s="240" t="str">
        <f t="shared" ca="1" si="75"/>
        <v>-1.8415439487873-0.762792479293849i</v>
      </c>
      <c r="AZ128" s="240" t="str">
        <f t="shared" ca="1" si="76"/>
        <v>-1.90744314881401+0.578616553362302i</v>
      </c>
      <c r="BA128" s="240" t="str">
        <f t="shared" ca="1" si="77"/>
        <v>-1.10740303766935+1.65734576776938i</v>
      </c>
      <c r="BB128" s="240" t="str">
        <f t="shared" ca="1" si="78"/>
        <v>0.19537490040574+1.98367465328209i</v>
      </c>
      <c r="BC128" s="240" t="str">
        <f t="shared" ca="1" si="79"/>
        <v>1.4094567183462+1.40945671834617i</v>
      </c>
      <c r="BD128" s="240" t="str">
        <f t="shared" ca="1" si="80"/>
        <v>1.9836746532821+0.195374900405706i</v>
      </c>
      <c r="BE128" s="240" t="str">
        <f t="shared" ca="1" si="81"/>
        <v>1.65734576776936-1.10740303766939i</v>
      </c>
      <c r="BF128" s="240" t="str">
        <f t="shared" ca="1" si="82"/>
        <v>0.578616553362263-1.90744314881402i</v>
      </c>
      <c r="BG128" s="240" t="str">
        <f t="shared" ca="1" si="83"/>
        <v>-0.762792479293881-1.84154394878729i</v>
      </c>
      <c r="BH128" s="240" t="str">
        <f t="shared" ca="1" si="84"/>
        <v>-1.75790967384344-0.939622296665007i</v>
      </c>
      <c r="BI128" s="240" t="str">
        <f t="shared" ca="1" si="85"/>
        <v>-1.95497262860315+0.388868233717895i</v>
      </c>
      <c r="BJ128" s="240" t="str">
        <f t="shared" ca="1" si="86"/>
        <v>-1.26451888205301+1.54082071595426i</v>
      </c>
      <c r="BK128" s="240" t="str">
        <f t="shared" ca="1" si="87"/>
        <v>-5.56756145978559E-14+1.99327280666305i</v>
      </c>
      <c r="BL128" s="240" t="str">
        <f t="shared" ca="1" si="88"/>
        <v>1.26451888205306+1.54082071595422i</v>
      </c>
      <c r="BM128" s="240" t="str">
        <f t="shared" ca="1" si="89"/>
        <v>1.95497262860317+0.388868233717811i</v>
      </c>
      <c r="BN128" s="240" t="str">
        <f t="shared" ca="1" si="90"/>
        <v>1.7579096738435-0.939622296664903i</v>
      </c>
      <c r="BO128" s="240" t="str">
        <f t="shared" ca="1" si="91"/>
        <v>0.762792479293802-1.84154394878732i</v>
      </c>
      <c r="BP128" s="240" t="str">
        <f t="shared" ca="1" si="92"/>
        <v>-0.578616553362346-1.907443148814i</v>
      </c>
      <c r="BQ128" s="240" t="str">
        <f t="shared" ca="1" si="93"/>
        <v>-1.65734576776929-1.10740303766948i</v>
      </c>
      <c r="BR128" s="240" t="str">
        <f t="shared" ca="1" si="94"/>
        <v>-1.98367465328209+0.195374900405792i</v>
      </c>
      <c r="BS128" s="240" t="str">
        <f t="shared" ca="1" si="95"/>
        <v>-1.40945671834614+1.40945671834623i</v>
      </c>
      <c r="BT128" s="240" t="str">
        <f t="shared" ca="1" si="96"/>
        <v>-0.195374900405851+1.98367465328208i</v>
      </c>
      <c r="BU128" s="240" t="str">
        <f t="shared" ca="1" si="97"/>
        <v>1.10740303766942+1.65734576776933i</v>
      </c>
      <c r="BV128" s="240" t="str">
        <f t="shared" ca="1" si="98"/>
        <v>1.90744314881404+0.578616553362227i</v>
      </c>
      <c r="BW128" s="240" t="str">
        <f t="shared" ca="1" si="99"/>
        <v>1.84154394878734-0.762792479293748i</v>
      </c>
      <c r="BX128" s="240" t="str">
        <f t="shared" ca="1" si="100"/>
        <v>0.939622296664967-1.75790967384346i</v>
      </c>
      <c r="BY128" s="240" t="str">
        <f t="shared" ca="1" si="101"/>
        <v>-0.388868233717947-1.95497262860314i</v>
      </c>
      <c r="BZ128" s="240" t="str">
        <f t="shared" ca="1" si="102"/>
        <v>-1.54082071595417-1.26451888205312i</v>
      </c>
      <c r="CA128" s="240" t="str">
        <f t="shared" ca="1" si="103"/>
        <v>-1.99327280666305-1.75819322706382E-14i</v>
      </c>
      <c r="CB128" s="240" t="str">
        <f t="shared" ca="1" si="104"/>
        <v>-1.54082071595418+1.2645188820531i</v>
      </c>
      <c r="CC128" s="240" t="str">
        <f t="shared" ca="1" si="105"/>
        <v>-0.388868233717967+1.95497262860313i</v>
      </c>
      <c r="CD128" s="240" t="str">
        <f t="shared" ca="1" si="106"/>
        <v>0.939622296664949+1.75790967384347i</v>
      </c>
      <c r="CE128" s="240" t="str">
        <f t="shared" ca="1" si="107"/>
        <v>1.84154394878734+0.762792479293766i</v>
      </c>
      <c r="CF128" s="240" t="str">
        <f t="shared" ca="1" si="108"/>
        <v>1.90744314881404-0.578616553362207i</v>
      </c>
      <c r="CG128" s="240" t="str">
        <f t="shared" ca="1" si="109"/>
        <v>1.10740303766944-1.65734576776932i</v>
      </c>
      <c r="CH128" s="240" t="str">
        <f t="shared" ca="1" si="110"/>
        <v>-0.195374900405831-1.98367465328208i</v>
      </c>
      <c r="CI128" s="240" t="str">
        <f t="shared" ca="1" si="111"/>
        <v>-1.40945671834612-1.40945671834624i</v>
      </c>
      <c r="CJ128" s="240" t="str">
        <f t="shared" ca="1" si="112"/>
        <v>-1.98367465328209-0.195374900405813i</v>
      </c>
      <c r="CK128" s="240" t="str">
        <f t="shared" ca="1" si="113"/>
        <v>-1.6573457677693+1.10740303766947i</v>
      </c>
      <c r="CL128" s="240" t="str">
        <f t="shared" ca="1" si="114"/>
        <v>-0.578616553362366+1.90744314881399i</v>
      </c>
      <c r="CM128" s="240" t="str">
        <f t="shared" ca="1" si="115"/>
        <v>0.762792479293782+1.84154394878733i</v>
      </c>
      <c r="CN128" s="240" t="str">
        <f t="shared" ca="1" si="116"/>
        <v>1.75790967384349+0.939622296664921i</v>
      </c>
      <c r="CO128" s="240" t="str">
        <f t="shared" ca="1" si="117"/>
        <v>1.95497262860317-0.38886823371779i</v>
      </c>
      <c r="CP128" s="240" t="str">
        <f t="shared" ca="1" si="118"/>
        <v>1.26451888205308-1.5408207159542i</v>
      </c>
      <c r="CQ128" s="240" t="str">
        <f t="shared" ca="1" si="119"/>
        <v>-3.46748051882053E-14-1.99327280666305i</v>
      </c>
      <c r="CR128" s="240" t="str">
        <f t="shared" ca="1" si="120"/>
        <v>-1.26451888205298-1.54082071595428i</v>
      </c>
      <c r="CS128" s="240" t="str">
        <f t="shared" ca="1" si="121"/>
        <v>-1.95497262860314-0.388868233717917i</v>
      </c>
      <c r="CT128" s="240" t="str">
        <f t="shared" ca="1" si="122"/>
        <v>-1.75790967384346+0.939622296664983i</v>
      </c>
      <c r="CU128" s="240" t="str">
        <f t="shared" ca="1" si="123"/>
        <v>-0.762792479293718+1.84154394878736i</v>
      </c>
      <c r="CV128" s="240" t="str">
        <f t="shared" ca="1" si="124"/>
        <v>0.578616553362243+1.90744314881403i</v>
      </c>
      <c r="CW128" s="240" t="str">
        <f t="shared" ca="1" si="125"/>
        <v>1.65734576776935+1.1074030376694i</v>
      </c>
      <c r="CX128" s="240" t="str">
        <f t="shared" ca="1" si="126"/>
        <v>1.9836746532821-0.195374900405685i</v>
      </c>
      <c r="CY128" s="240" t="str">
        <f t="shared" ca="1" si="127"/>
        <v>1.40945671834622-1.40945671834615i</v>
      </c>
      <c r="CZ128" s="240" t="str">
        <f t="shared" ca="1" si="128"/>
        <v>0.195374900405761-1.98367465328209i</v>
      </c>
      <c r="DA128" s="240" t="str">
        <f t="shared" ca="1" si="129"/>
        <v>-1.1074030376695-1.65734576776928i</v>
      </c>
      <c r="DB128" s="240" t="str">
        <f t="shared" ca="1" si="130"/>
        <v>-1.90744314881401-0.578616553362316i</v>
      </c>
      <c r="DC128" s="240" t="str">
        <f t="shared" ca="1" si="131"/>
        <v>-1.84154394878731+0.76279247929383i</v>
      </c>
      <c r="DD128" s="240" t="str">
        <f t="shared" ca="1" si="132"/>
        <v>-0.939622296665063+1.75790967384341i</v>
      </c>
      <c r="DE128" s="240" t="str">
        <f t="shared" ca="1" si="133"/>
        <v>0.388868233717827+1.95497262860316i</v>
      </c>
      <c r="DF128" s="240" t="str">
        <f t="shared" ca="1" si="134"/>
        <v>1.54082071595424+1.26451888205304i</v>
      </c>
      <c r="DG128" s="240" t="str">
        <f t="shared" ca="1" si="135"/>
        <v>1.99327280666305-8.69315426470487E-14i</v>
      </c>
      <c r="DH128" s="240" t="str">
        <f t="shared" ca="1" si="136"/>
        <v>1.54082071595425-1.26451888205302i</v>
      </c>
      <c r="DI128" s="240" t="str">
        <f t="shared" ca="1" si="137"/>
        <v>0.388868233717879-1.95497262860315i</v>
      </c>
      <c r="DJ128" s="240" t="str">
        <f t="shared" ca="1" si="138"/>
        <v>-0.939622296665041-1.75790967384343i</v>
      </c>
      <c r="DK128" s="240" t="str">
        <f t="shared" ca="1" si="139"/>
        <v>-1.8415439487873-0.762792479293853i</v>
      </c>
      <c r="DL128" s="240" t="str">
        <f t="shared" ca="1" si="140"/>
        <v>-1.90744314881402+0.578616553362292i</v>
      </c>
      <c r="DM128" s="240" t="str">
        <f t="shared" ca="1" si="141"/>
        <v>-1.10740303766937+1.65734576776937i</v>
      </c>
      <c r="DN128" s="240" t="str">
        <f t="shared" ca="1" si="142"/>
        <v>0.195374900405723+1.98367465328209i</v>
      </c>
      <c r="DO128" s="240" t="str">
        <f t="shared" ca="1" si="143"/>
        <v>1.4094567183462+1.40945671834617i</v>
      </c>
      <c r="DP128" s="240" t="str">
        <f t="shared" ca="1" si="144"/>
        <v>1.9836746532821+0.195374900405709i</v>
      </c>
      <c r="DQ128" s="240" t="str">
        <f t="shared" ca="1" si="145"/>
        <v>1.65734576776936-1.10740303766938i</v>
      </c>
      <c r="DR128" s="240" t="str">
        <f t="shared" ca="1" si="146"/>
        <v>0.578616553362278-1.90744314881402i</v>
      </c>
      <c r="DS128" s="240" t="str">
        <f t="shared" ca="1" si="147"/>
        <v>-0.762792479293865-1.84154394878729i</v>
      </c>
      <c r="DT128" s="240" t="str">
        <f t="shared" ca="1" si="148"/>
        <v>-1.75790967384345-0.939622296665005i</v>
      </c>
      <c r="DU128" s="240" t="str">
        <f t="shared" ca="1" si="149"/>
        <v>-1.95497262860315+0.388868233717893i</v>
      </c>
      <c r="DV128" s="240" t="str">
        <f t="shared" ca="1" si="150"/>
        <v>-1.26451888205301+1.54082071595426i</v>
      </c>
      <c r="DW128" s="240" t="str">
        <f t="shared" ca="1" si="151"/>
        <v>-7.32575468684941E-14+1.99327280666305i</v>
      </c>
      <c r="DX128" s="240" t="str">
        <f t="shared" ca="1" si="152"/>
        <v>1.26451888205305+1.54082071595423i</v>
      </c>
      <c r="DY128" s="240" t="str">
        <f t="shared" ca="1" si="153"/>
        <v>1.95497262860317+0.388868233717813i</v>
      </c>
      <c r="DZ128" s="240" t="str">
        <f t="shared" ca="1" si="154"/>
        <v>1.7579096738435-0.939622296664899i</v>
      </c>
      <c r="EA128" s="240" t="str">
        <f t="shared" ca="1" si="155"/>
        <v>0.762792479293818-1.84154394878731i</v>
      </c>
      <c r="EB128" s="240" t="str">
        <f t="shared" ca="1" si="156"/>
        <v>-0.578616553362328-1.907443148814i</v>
      </c>
      <c r="EC128" s="240" t="str">
        <f t="shared" ca="1" si="157"/>
        <v>-1.65734576776928-1.1074030376695i</v>
      </c>
      <c r="ED128" s="240" t="str">
        <f t="shared" ca="1" si="158"/>
        <v>-1.98367465328209+0.195374900405789i</v>
      </c>
      <c r="EE128" s="240" t="str">
        <f t="shared" ca="1" si="159"/>
        <v>-1.40945671834614+1.40945671834622i</v>
      </c>
      <c r="EF128" s="240" t="str">
        <f t="shared" ca="1" si="160"/>
        <v>-0.195374900405869+1.98367465328208i</v>
      </c>
      <c r="EG128" s="240" t="str">
        <f t="shared" ca="1" si="161"/>
        <v>1.10740303766941+1.65734576776934i</v>
      </c>
      <c r="EH128" s="240" t="str">
        <f t="shared" ca="1" si="162"/>
        <v>1.90744314881403+0.578616553362243i</v>
      </c>
      <c r="EI128" s="240" t="str">
        <f t="shared" ca="1" si="163"/>
        <v>1.84154394878735-0.762792479293744i</v>
      </c>
      <c r="EJ128" s="240" t="str">
        <f t="shared" ca="1" si="164"/>
        <v>0.939622296664971-1.75790967384346i</v>
      </c>
      <c r="EK128" s="240" t="str">
        <f t="shared" ca="1" si="165"/>
        <v>-0.388868233717929-1.95497262860314i</v>
      </c>
      <c r="EL128" s="240" t="str">
        <f t="shared" ca="1" si="166"/>
        <v>-1.54082071595416-1.26451888205313i</v>
      </c>
      <c r="EM128" s="240" t="str">
        <f t="shared" ca="1" si="167"/>
        <v>-1.99327280666305-3.51638645412763E-14i</v>
      </c>
      <c r="EN128" s="240"/>
      <c r="EO128" s="240"/>
      <c r="EP128" s="240"/>
    </row>
    <row r="129" spans="1:146" ht="15" thickBot="1">
      <c r="A129" s="277">
        <f t="shared" si="168"/>
        <v>5.6640625000000018E-4</v>
      </c>
      <c r="B129" s="276">
        <v>29</v>
      </c>
      <c r="C129" s="248">
        <f t="shared" si="169"/>
        <v>5800</v>
      </c>
      <c r="D129" s="247">
        <f t="shared" si="170"/>
        <v>36442.474781641598</v>
      </c>
      <c r="E129" s="247" t="str">
        <f t="shared" si="171"/>
        <v>36442.4747816416i</v>
      </c>
      <c r="F129" s="247" t="str">
        <f t="shared" si="172"/>
        <v>0.00124968557855174-0.0916939752913524i</v>
      </c>
      <c r="G129" s="247" t="str">
        <f t="shared" si="173"/>
        <v>-4.22612703252049-0.755902565339013i</v>
      </c>
      <c r="H129" s="247" t="str">
        <f t="shared" si="38"/>
        <v>0.00177060328378082-0.0145286539402763i</v>
      </c>
      <c r="I129" s="247" t="str">
        <f t="shared" si="174"/>
        <v>-0.00576526171034814+0.0114461947626315i</v>
      </c>
      <c r="J129" s="275" t="str">
        <f ca="1">IMPRODUCT(1/N_FFT2,AR100)</f>
        <v>0.00843152213332008-0.0000080349672579843i</v>
      </c>
      <c r="K129" s="274" t="str">
        <f t="shared" ca="1" si="175"/>
        <v>-0.0000485179619150369+0.0000965551681724962i</v>
      </c>
      <c r="N129" s="265">
        <f t="shared" ca="1" si="176"/>
        <v>2.0068606398408901</v>
      </c>
      <c r="O129" s="240">
        <f t="shared" ca="1" si="39"/>
        <v>-1.9931393601591096</v>
      </c>
      <c r="P129" s="240" t="str">
        <f t="shared" ca="1" si="40"/>
        <v>-1.50922275583275+1.3018645022782i</v>
      </c>
      <c r="Q129" s="240" t="str">
        <f t="shared" ca="1" si="41"/>
        <v>-0.292454283971793+1.97156663615563i</v>
      </c>
      <c r="R129" s="240" t="str">
        <f t="shared" ca="1" si="42"/>
        <v>1.06632481378841+1.68391089446995i</v>
      </c>
      <c r="S129" s="240" t="str">
        <f t="shared" ca="1" si="43"/>
        <v>1.90731544847174+0.578577815886952i</v>
      </c>
      <c r="T129" s="240" t="str">
        <f t="shared" ca="1" si="44"/>
        <v>1.82214744753415-0.807702413305947i</v>
      </c>
      <c r="U129" s="241" t="str">
        <f t="shared" ca="1" si="45"/>
        <v>0.852176885352411-1.80177664128674i</v>
      </c>
      <c r="V129" s="240" t="str">
        <f t="shared" ca="1" si="46"/>
        <v>-0.531595694779786-1.92094001111619i</v>
      </c>
      <c r="W129" s="240" t="str">
        <f t="shared" ca="1" si="47"/>
        <v>-1.65723481105644-1.10732889876414i</v>
      </c>
      <c r="X129" s="240" t="str">
        <f t="shared" ca="1" si="48"/>
        <v>-1.97815002456108+0.243981534843214i</v>
      </c>
      <c r="Y129" s="240" t="str">
        <f t="shared" ca="1" si="49"/>
        <v>-1.33851058557291+1.47681885189915i</v>
      </c>
      <c r="Z129" s="240" t="str">
        <f t="shared" ca="1" si="50"/>
        <v>-0.0489140885156817+1.99253906384797i</v>
      </c>
      <c r="AA129" s="240" t="str">
        <f t="shared" ca="1" si="51"/>
        <v>1.26443422448716+1.54071756041171i</v>
      </c>
      <c r="AB129" s="240" t="str">
        <f t="shared" ca="1" si="52"/>
        <v>1.96379564973017+0.340750869575293i</v>
      </c>
      <c r="AC129" s="240" t="str">
        <f t="shared" ca="1" si="53"/>
        <v>1.70957265292611-1.02467841461731i</v>
      </c>
      <c r="AD129" s="240" t="str">
        <f t="shared" ca="1" si="54"/>
        <v>0.625211423352172-1.89254199032027i</v>
      </c>
      <c r="AE129" s="240" t="str">
        <f t="shared" ca="1" si="55"/>
        <v>-0.762741411527647-1.84142066029364i</v>
      </c>
      <c r="AF129" s="240" t="str">
        <f t="shared" ca="1" si="56"/>
        <v>-1.78032051216336-0.896138037908138i</v>
      </c>
      <c r="AG129" s="240" t="str">
        <f t="shared" ca="1" si="57"/>
        <v>-1.9334074713265+0.484293360303785i</v>
      </c>
      <c r="AH129" s="240" t="str">
        <f t="shared" ca="1" si="58"/>
        <v>-1.14766597021696+1.62956047136074i</v>
      </c>
      <c r="AI129" s="240" t="str">
        <f t="shared" ca="1" si="59"/>
        <v>0.195361820360986+1.98354184935955i</v>
      </c>
      <c r="AJ129" s="240" t="str">
        <f t="shared" ca="1" si="60"/>
        <v>1.443525367511+1.37435040014098i</v>
      </c>
      <c r="AK129" s="240" t="str">
        <f t="shared" ca="1" si="61"/>
        <v>1.9907385365106+0.0977987130134959i</v>
      </c>
      <c r="AL129" s="240" t="str">
        <f t="shared" ca="1" si="62"/>
        <v>1.57128429434337-1.2262422987996i</v>
      </c>
      <c r="AM129" s="240" t="str">
        <f t="shared" ca="1" si="63"/>
        <v>0.388842199596464-1.95484174623637i</v>
      </c>
      <c r="AN129" s="240" t="str">
        <f t="shared" ca="1" si="64"/>
        <v>-0.98241478748439-1.73420462874122i</v>
      </c>
      <c r="AO129" s="240" t="str">
        <f t="shared" ca="1" si="65"/>
        <v>-1.87662853564051-0.671468426834222i</v>
      </c>
      <c r="AP129" s="240" t="str">
        <f t="shared" ca="1" si="66"/>
        <v>-1.85958467010254+0.717320962843763i</v>
      </c>
      <c r="AQ129" s="240" t="str">
        <f t="shared" ca="1" si="67"/>
        <v>-0.93955939041855+1.75779198453395i</v>
      </c>
      <c r="AR129" s="240" t="str">
        <f t="shared" ca="1" si="68"/>
        <v>-0.93955939041855+1.75779198453395i</v>
      </c>
      <c r="AS129" s="240" t="str">
        <f t="shared" ca="1" si="69"/>
        <v>1.60090454537028+1.18731173060332i</v>
      </c>
      <c r="AT129" s="240" t="str">
        <f t="shared" ca="1" si="70"/>
        <v>1.98773886271735-0.146624427223495i</v>
      </c>
      <c r="AU129" s="240" t="str">
        <f t="shared" ca="1" si="71"/>
        <v>1.40936235741832-1.40936235741832i</v>
      </c>
      <c r="AV129" s="240" t="str">
        <f t="shared" ca="1" si="72"/>
        <v>0.146624427223503-1.98773886271734i</v>
      </c>
      <c r="AW129" s="240" t="str">
        <f t="shared" ca="1" si="73"/>
        <v>-1.18731173060332-1.60090454537028i</v>
      </c>
      <c r="AX129" s="240" t="str">
        <f t="shared" ca="1" si="74"/>
        <v>-1.94471031917087-0.436699305616357i</v>
      </c>
      <c r="AY129" s="240" t="str">
        <f t="shared" ca="1" si="75"/>
        <v>-1.75779198453404+0.939559390418368i</v>
      </c>
      <c r="AZ129" s="240" t="str">
        <f t="shared" ca="1" si="76"/>
        <v>-0.717320962843763+1.85958467010254i</v>
      </c>
      <c r="BA129" s="240" t="str">
        <f t="shared" ca="1" si="77"/>
        <v>0.671468426834216+1.87662853564051i</v>
      </c>
      <c r="BB129" s="240" t="str">
        <f t="shared" ca="1" si="78"/>
        <v>1.73420462874122+0.98241478748439i</v>
      </c>
      <c r="BC129" s="240" t="str">
        <f t="shared" ca="1" si="79"/>
        <v>1.95484174623637-0.388842199596458i</v>
      </c>
      <c r="BD129" s="240" t="str">
        <f t="shared" ca="1" si="80"/>
        <v>1.2262422987996-1.57128429434337i</v>
      </c>
      <c r="BE129" s="240" t="str">
        <f t="shared" ca="1" si="81"/>
        <v>-0.0977987130134923-1.9907385365106i</v>
      </c>
      <c r="BF129" s="240" t="str">
        <f t="shared" ca="1" si="82"/>
        <v>-1.37435040014098-1.44352536751101i</v>
      </c>
      <c r="BG129" s="240" t="str">
        <f t="shared" ca="1" si="83"/>
        <v>-1.98354184935953-0.195361820361187i</v>
      </c>
      <c r="BH129" s="240" t="str">
        <f t="shared" ca="1" si="84"/>
        <v>-1.62956047136074+1.14766597021696i</v>
      </c>
      <c r="BI129" s="240" t="str">
        <f t="shared" ca="1" si="85"/>
        <v>-0.484293360303785+1.9334074713265i</v>
      </c>
      <c r="BJ129" s="240" t="str">
        <f t="shared" ca="1" si="86"/>
        <v>0.896138037908132+1.78032051216336i</v>
      </c>
      <c r="BK129" s="240" t="str">
        <f t="shared" ca="1" si="87"/>
        <v>1.84142066029364+0.762741411527653i</v>
      </c>
      <c r="BL129" s="240" t="str">
        <f t="shared" ca="1" si="88"/>
        <v>1.89254199032028-0.625211423352162i</v>
      </c>
      <c r="BM129" s="240" t="str">
        <f t="shared" ca="1" si="89"/>
        <v>1.02467841461728-1.70957265292613i</v>
      </c>
      <c r="BN129" s="240" t="str">
        <f t="shared" ca="1" si="90"/>
        <v>-0.340750869575273-1.96379564973018i</v>
      </c>
      <c r="BO129" s="240" t="str">
        <f t="shared" ca="1" si="91"/>
        <v>-1.54071756041177-1.26443422448709i</v>
      </c>
      <c r="BP129" s="240" t="str">
        <f t="shared" ca="1" si="92"/>
        <v>-1.99253906384797+0.0489140885156923i</v>
      </c>
      <c r="BQ129" s="240" t="str">
        <f t="shared" ca="1" si="93"/>
        <v>-1.47681885189919+1.33851058557287i</v>
      </c>
      <c r="BR129" s="240" t="str">
        <f t="shared" ca="1" si="94"/>
        <v>-0.243981534843136+1.97815002456109i</v>
      </c>
      <c r="BS129" s="240" t="str">
        <f t="shared" ca="1" si="95"/>
        <v>1.10732889876413+1.65723481105644i</v>
      </c>
      <c r="BT129" s="240" t="str">
        <f t="shared" ca="1" si="96"/>
        <v>1.92094001111617+0.53159569477987i</v>
      </c>
      <c r="BU129" s="240" t="str">
        <f t="shared" ca="1" si="97"/>
        <v>1.80177664128673-0.852176885352437i</v>
      </c>
      <c r="BV129" s="240" t="str">
        <f t="shared" ca="1" si="98"/>
        <v>0.807702413305965-1.82214744753414i</v>
      </c>
      <c r="BW129" s="240" t="str">
        <f t="shared" ca="1" si="99"/>
        <v>-0.578577815886856-1.90731544847177i</v>
      </c>
      <c r="BX129" s="240" t="str">
        <f t="shared" ca="1" si="100"/>
        <v>-1.68391089446995-1.0663248137884i</v>
      </c>
      <c r="BY129" s="240" t="str">
        <f t="shared" ca="1" si="101"/>
        <v>-1.97156663615563+0.292454283971745i</v>
      </c>
      <c r="BZ129" s="240" t="str">
        <f t="shared" ca="1" si="102"/>
        <v>-1.30186450227814+1.5092227558328i</v>
      </c>
      <c r="CA129" s="240" t="str">
        <f t="shared" ca="1" si="103"/>
        <v>-2.16096602435087E-19+1.99313936015911i</v>
      </c>
      <c r="CB129" s="240" t="str">
        <f t="shared" ca="1" si="104"/>
        <v>1.30186450227814+1.5092227558328i</v>
      </c>
      <c r="CC129" s="240" t="str">
        <f t="shared" ca="1" si="105"/>
        <v>1.97156663615563+0.292454283971759i</v>
      </c>
      <c r="CD129" s="240" t="str">
        <f t="shared" ca="1" si="106"/>
        <v>1.68391089446996-1.06632481378839i</v>
      </c>
      <c r="CE129" s="240" t="str">
        <f t="shared" ca="1" si="107"/>
        <v>0.578577815886856-1.90731544847177i</v>
      </c>
      <c r="CF129" s="240" t="str">
        <f t="shared" ca="1" si="108"/>
        <v>-0.807702413305965-1.82214744753414i</v>
      </c>
      <c r="CG129" s="240" t="str">
        <f t="shared" ca="1" si="109"/>
        <v>-1.80177664128672-0.852176885352451i</v>
      </c>
      <c r="CH129" s="240" t="str">
        <f t="shared" ca="1" si="110"/>
        <v>-1.92094001111617+0.531595694779856i</v>
      </c>
      <c r="CI129" s="240" t="str">
        <f t="shared" ca="1" si="111"/>
        <v>-1.10732889876415+1.65723481105643i</v>
      </c>
      <c r="CJ129" s="240" t="str">
        <f t="shared" ca="1" si="112"/>
        <v>0.243981534843136+1.97815002456109i</v>
      </c>
      <c r="CK129" s="240" t="str">
        <f t="shared" ca="1" si="113"/>
        <v>1.47681885189919+1.33851058557287i</v>
      </c>
      <c r="CL129" s="240" t="str">
        <f t="shared" ca="1" si="114"/>
        <v>1.99253906384797+0.0489140885157064i</v>
      </c>
      <c r="CM129" s="240" t="str">
        <f t="shared" ca="1" si="115"/>
        <v>1.54071756041178-1.26443422448708i</v>
      </c>
      <c r="CN129" s="240" t="str">
        <f t="shared" ca="1" si="116"/>
        <v>0.340750869575273-1.96379564973018i</v>
      </c>
      <c r="CO129" s="240" t="str">
        <f t="shared" ca="1" si="117"/>
        <v>-1.02467841461728-1.70957265292613i</v>
      </c>
      <c r="CP129" s="240" t="str">
        <f t="shared" ca="1" si="118"/>
        <v>-1.89254199032027-0.625211423352176i</v>
      </c>
      <c r="CQ129" s="240" t="str">
        <f t="shared" ca="1" si="119"/>
        <v>-1.84142066029365+0.762741411527641i</v>
      </c>
      <c r="CR129" s="240" t="str">
        <f t="shared" ca="1" si="120"/>
        <v>-0.896138037908146+1.78032051216336i</v>
      </c>
      <c r="CS129" s="240" t="str">
        <f t="shared" ca="1" si="121"/>
        <v>0.484293360303785+1.9334074713265i</v>
      </c>
      <c r="CT129" s="240" t="str">
        <f t="shared" ca="1" si="122"/>
        <v>1.62956047136074+1.14766597021696i</v>
      </c>
      <c r="CU129" s="240" t="str">
        <f t="shared" ca="1" si="123"/>
        <v>1.98354184935953-0.19536182036118i</v>
      </c>
      <c r="CV129" s="240" t="str">
        <f t="shared" ca="1" si="124"/>
        <v>1.37435040014099-1.443525367511i</v>
      </c>
      <c r="CW129" s="240" t="str">
        <f t="shared" ca="1" si="125"/>
        <v>0.0977987130135065-1.9907385365106i</v>
      </c>
      <c r="CX129" s="240" t="str">
        <f t="shared" ca="1" si="126"/>
        <v>-1.2262422987996-1.57128429434337i</v>
      </c>
      <c r="CY129" s="240" t="str">
        <f t="shared" ca="1" si="127"/>
        <v>-1.95484174623637-0.388842199596464i</v>
      </c>
      <c r="CZ129" s="240" t="str">
        <f t="shared" ca="1" si="128"/>
        <v>-1.73420462874122+0.982414787484384i</v>
      </c>
      <c r="DA129" s="240" t="str">
        <f t="shared" ca="1" si="129"/>
        <v>-0.671468426834216+1.87662853564051i</v>
      </c>
      <c r="DB129" s="240" t="str">
        <f t="shared" ca="1" si="130"/>
        <v>0.717320962843763+1.85958467010254i</v>
      </c>
      <c r="DC129" s="240" t="str">
        <f t="shared" ca="1" si="131"/>
        <v>1.75779198453395+0.93955939041855i</v>
      </c>
      <c r="DD129" s="240" t="str">
        <f t="shared" ca="1" si="132"/>
        <v>1.94471031917087-0.436699305616351i</v>
      </c>
      <c r="DE129" s="240" t="str">
        <f t="shared" ca="1" si="133"/>
        <v>1.18731173060332-1.60090454537028i</v>
      </c>
      <c r="DF129" s="240" t="str">
        <f t="shared" ca="1" si="134"/>
        <v>-0.146624427223488-1.98773886271735i</v>
      </c>
      <c r="DG129" s="240" t="str">
        <f t="shared" ca="1" si="135"/>
        <v>-1.40936235741831-1.40936235741833i</v>
      </c>
      <c r="DH129" s="240" t="str">
        <f t="shared" ca="1" si="136"/>
        <v>-1.98773886271734-0.146624427223517i</v>
      </c>
      <c r="DI129" s="240" t="str">
        <f t="shared" ca="1" si="137"/>
        <v>-1.60090454537028+1.18731173060332i</v>
      </c>
      <c r="DJ129" s="240" t="str">
        <f t="shared" ca="1" si="138"/>
        <v>-0.436699305616351+1.94471031917087i</v>
      </c>
      <c r="DK129" s="240" t="str">
        <f t="shared" ca="1" si="139"/>
        <v>0.939559390418376+1.75779198453404i</v>
      </c>
      <c r="DL129" s="240" t="str">
        <f t="shared" ca="1" si="140"/>
        <v>1.85958467010254+0.717320962843763i</v>
      </c>
      <c r="DM129" s="240" t="str">
        <f t="shared" ca="1" si="141"/>
        <v>1.87662853564051-0.671468426834216i</v>
      </c>
      <c r="DN129" s="240" t="str">
        <f t="shared" ca="1" si="142"/>
        <v>0.982414787484396-1.73420462874121i</v>
      </c>
      <c r="DO129" s="240" t="str">
        <f t="shared" ca="1" si="143"/>
        <v>-0.38884219959645-1.95484174623637i</v>
      </c>
      <c r="DP129" s="240" t="str">
        <f t="shared" ca="1" si="144"/>
        <v>-1.57128429434336-1.22624229879961i</v>
      </c>
      <c r="DQ129" s="240" t="str">
        <f t="shared" ca="1" si="145"/>
        <v>-1.9907385365106+0.0977987130134782i</v>
      </c>
      <c r="DR129" s="240" t="str">
        <f t="shared" ca="1" si="146"/>
        <v>-1.44352536751102+1.37435040014097i</v>
      </c>
      <c r="DS129" s="240" t="str">
        <f t="shared" ca="1" si="147"/>
        <v>-0.19536182036118+1.98354184935953i</v>
      </c>
      <c r="DT129" s="240" t="str">
        <f t="shared" ca="1" si="148"/>
        <v>1.14766597021696+1.62956047136074i</v>
      </c>
      <c r="DU129" s="240" t="str">
        <f t="shared" ca="1" si="149"/>
        <v>1.9334074713265+0.484293360303785i</v>
      </c>
      <c r="DV129" s="240" t="str">
        <f t="shared" ca="1" si="150"/>
        <v>1.78032051216336-0.896138037908132i</v>
      </c>
      <c r="DW129" s="240" t="str">
        <f t="shared" ca="1" si="151"/>
        <v>0.762741411527653-1.84142066029364i</v>
      </c>
      <c r="DX129" s="240" t="str">
        <f t="shared" ca="1" si="152"/>
        <v>-0.625211423352162-1.89254199032028i</v>
      </c>
      <c r="DY129" s="240" t="str">
        <f t="shared" ca="1" si="153"/>
        <v>-1.70957265292612-1.02467841461729i</v>
      </c>
      <c r="DZ129" s="240" t="str">
        <f t="shared" ca="1" si="154"/>
        <v>-1.96379564973018+0.340750869575259i</v>
      </c>
      <c r="EA129" s="240" t="str">
        <f t="shared" ca="1" si="155"/>
        <v>-1.2644342244871+1.54071756041176i</v>
      </c>
      <c r="EB129" s="240" t="str">
        <f t="shared" ca="1" si="156"/>
        <v>0.0489140885157064+1.99253906384797i</v>
      </c>
      <c r="EC129" s="240" t="str">
        <f t="shared" ca="1" si="157"/>
        <v>1.33851058557287+1.47681885189919i</v>
      </c>
      <c r="ED129" s="240" t="str">
        <f t="shared" ca="1" si="158"/>
        <v>1.97815002456109+0.243981534843136i</v>
      </c>
      <c r="EE129" s="240" t="str">
        <f t="shared" ca="1" si="159"/>
        <v>1.65723481105644-1.10732889876413i</v>
      </c>
      <c r="EF129" s="240" t="str">
        <f t="shared" ca="1" si="160"/>
        <v>0.53159569477987-1.92094001111617i</v>
      </c>
      <c r="EG129" s="240" t="str">
        <f t="shared" ca="1" si="161"/>
        <v>-0.852176885352437-1.80177664128673i</v>
      </c>
      <c r="EH129" s="240" t="str">
        <f t="shared" ca="1" si="162"/>
        <v>-1.82214744753414-0.807702413305976i</v>
      </c>
      <c r="EI129" s="240" t="str">
        <f t="shared" ca="1" si="163"/>
        <v>-1.90731544847171+0.578577815887032i</v>
      </c>
      <c r="EJ129" s="240" t="str">
        <f t="shared" ca="1" si="164"/>
        <v>-1.06632481378841+1.68391089446995i</v>
      </c>
      <c r="EK129" s="240" t="str">
        <f t="shared" ca="1" si="165"/>
        <v>0.292454283971759+1.97156663615563i</v>
      </c>
      <c r="EL129" s="240" t="str">
        <f t="shared" ca="1" si="166"/>
        <v>1.5092227558328+1.30186450227814i</v>
      </c>
      <c r="EM129" s="240" t="str">
        <f t="shared" ca="1" si="167"/>
        <v>1.99313936015911+4.32193204870175E-19i</v>
      </c>
      <c r="EN129" s="240"/>
      <c r="EO129" s="240"/>
      <c r="EP129" s="240"/>
    </row>
    <row r="130" spans="1:146" ht="15" thickBot="1">
      <c r="A130" s="277">
        <f t="shared" si="168"/>
        <v>5.859375000000002E-4</v>
      </c>
      <c r="B130" s="276">
        <v>30</v>
      </c>
      <c r="C130" s="248">
        <f t="shared" si="169"/>
        <v>6000</v>
      </c>
      <c r="D130" s="247">
        <f t="shared" si="170"/>
        <v>37699.111843077517</v>
      </c>
      <c r="E130" s="247" t="str">
        <f t="shared" si="171"/>
        <v>37699.1118430775i</v>
      </c>
      <c r="F130" s="247" t="str">
        <f t="shared" si="172"/>
        <v>0.000972333451086252-0.0886485266177227i</v>
      </c>
      <c r="G130" s="247" t="str">
        <f t="shared" si="173"/>
        <v>-4.28450452370466-0.725993211699601i</v>
      </c>
      <c r="H130" s="247" t="str">
        <f t="shared" si="38"/>
        <v>0.00172675249508478-0.0140463225992227i</v>
      </c>
      <c r="I130" s="247" t="str">
        <f t="shared" si="174"/>
        <v>-0.00557786538297849+0.011166525840355i</v>
      </c>
      <c r="J130" s="275" t="str">
        <f ca="1">IMPRODUCT(1/N_FFT2,AS100)</f>
        <v>0.00715222756027133+7.87431717650094E-06i</v>
      </c>
      <c r="K130" s="274" t="str">
        <f t="shared" ca="1" si="175"/>
        <v>-0.0000399820912858487+0.0000798216119866756i</v>
      </c>
      <c r="N130" s="265">
        <f t="shared" ca="1" si="176"/>
        <v>2.0070038908892345</v>
      </c>
      <c r="O130" s="240">
        <f t="shared" ca="1" si="39"/>
        <v>-1.9929961091107655</v>
      </c>
      <c r="P130" s="240" t="str">
        <f t="shared" ca="1" si="40"/>
        <v>-1.47671270987368+1.3384143840486i</v>
      </c>
      <c r="Q130" s="240" t="str">
        <f t="shared" ca="1" si="41"/>
        <v>-0.195347779302969+1.98339928810415i</v>
      </c>
      <c r="R130" s="240" t="str">
        <f t="shared" ca="1" si="42"/>
        <v>1.1872263960534+1.60078948504939i</v>
      </c>
      <c r="S130" s="240" t="str">
        <f t="shared" ca="1" si="43"/>
        <v>1.95470124771675+0.388814252703311i</v>
      </c>
      <c r="T130" s="240" t="str">
        <f t="shared" ca="1" si="44"/>
        <v>1.70944978240353-1.02460476886026i</v>
      </c>
      <c r="U130" s="241" t="str">
        <f t="shared" ca="1" si="45"/>
        <v>0.578536232302611-1.90717836576544i</v>
      </c>
      <c r="V130" s="240" t="str">
        <f t="shared" ca="1" si="46"/>
        <v>-0.852115637637034-1.80164714387282i</v>
      </c>
      <c r="W130" s="240" t="str">
        <f t="shared" ca="1" si="47"/>
        <v>-1.84128831358207-0.762686591724781i</v>
      </c>
      <c r="X130" s="240" t="str">
        <f t="shared" ca="1" si="48"/>
        <v>-1.87649365846609+0.671420167009591i</v>
      </c>
      <c r="Y130" s="240" t="str">
        <f t="shared" ca="1" si="49"/>
        <v>-0.939491862341722+1.75766564838832i</v>
      </c>
      <c r="Z130" s="240" t="str">
        <f t="shared" ca="1" si="50"/>
        <v>0.484258553138227+1.93326851333257i</v>
      </c>
      <c r="AA130" s="240" t="str">
        <f t="shared" ca="1" si="51"/>
        <v>1.6571157021628+1.10724931274583i</v>
      </c>
      <c r="AB130" s="240" t="str">
        <f t="shared" ca="1" si="52"/>
        <v>1.97142493558357-0.292433264677511i</v>
      </c>
      <c r="AC130" s="240" t="str">
        <f t="shared" ca="1" si="53"/>
        <v>1.26434334698416-1.54060682585387i</v>
      </c>
      <c r="AD130" s="240" t="str">
        <f t="shared" ca="1" si="54"/>
        <v>-0.0977916840176254-1.99059545801442i</v>
      </c>
      <c r="AE130" s="240" t="str">
        <f t="shared" ca="1" si="55"/>
        <v>-1.40926106363059-1.40926106363066i</v>
      </c>
      <c r="AF130" s="240" t="str">
        <f t="shared" ca="1" si="56"/>
        <v>-1.99059545801442-0.0977916840177226i</v>
      </c>
      <c r="AG130" s="240" t="str">
        <f t="shared" ca="1" si="57"/>
        <v>-1.54060682585393+1.26434334698408i</v>
      </c>
      <c r="AH130" s="240" t="str">
        <f t="shared" ca="1" si="58"/>
        <v>-0.292433264677607+1.97142493558356i</v>
      </c>
      <c r="AI130" s="240" t="str">
        <f t="shared" ca="1" si="59"/>
        <v>1.1072493127459+1.65711570216276i</v>
      </c>
      <c r="AJ130" s="240" t="str">
        <f t="shared" ca="1" si="60"/>
        <v>1.93326851333258+0.484258553138169i</v>
      </c>
      <c r="AK130" s="240" t="str">
        <f t="shared" ca="1" si="61"/>
        <v>1.75766564838829-0.939491862341777i</v>
      </c>
      <c r="AL130" s="240" t="str">
        <f t="shared" ca="1" si="62"/>
        <v>0.671420167009551-1.87649365846611i</v>
      </c>
      <c r="AM130" s="240" t="str">
        <f t="shared" ca="1" si="63"/>
        <v>-0.762686591724803-1.84128831358206i</v>
      </c>
      <c r="AN130" s="240" t="str">
        <f t="shared" ca="1" si="64"/>
        <v>-1.80164714387282-0.852115637637032i</v>
      </c>
      <c r="AO130" s="240" t="str">
        <f t="shared" ca="1" si="65"/>
        <v>-1.90717836576544+0.578536232302615i</v>
      </c>
      <c r="AP130" s="240" t="str">
        <f t="shared" ca="1" si="66"/>
        <v>-1.02460476886027+1.70944978240352i</v>
      </c>
      <c r="AQ130" s="240" t="str">
        <f t="shared" ca="1" si="67"/>
        <v>0.388814252703276+1.95470124771676i</v>
      </c>
      <c r="AR130" s="240" t="str">
        <f t="shared" ca="1" si="68"/>
        <v>0.388814252703276+1.95470124771676i</v>
      </c>
      <c r="AS130" s="240" t="str">
        <f t="shared" ca="1" si="69"/>
        <v>1.98339928810416-0.195347779302912i</v>
      </c>
      <c r="AT130" s="240" t="str">
        <f t="shared" ca="1" si="70"/>
        <v>1.33841438404866-1.47671270987362i</v>
      </c>
      <c r="AU130" s="240" t="str">
        <f t="shared" ca="1" si="71"/>
        <v>9.74186383493458E-14-1.99299610911077i</v>
      </c>
      <c r="AV130" s="240" t="str">
        <f t="shared" ca="1" si="72"/>
        <v>-1.33841438404866-1.47671270987362i</v>
      </c>
      <c r="AW130" s="240" t="str">
        <f t="shared" ca="1" si="73"/>
        <v>-1.98339928810416-0.195347779302909i</v>
      </c>
      <c r="AX130" s="240" t="str">
        <f t="shared" ca="1" si="74"/>
        <v>-1.60078948504936+1.18722639605345i</v>
      </c>
      <c r="AY130" s="240" t="str">
        <f t="shared" ca="1" si="75"/>
        <v>-0.388814252703272+1.95470124771676i</v>
      </c>
      <c r="AZ130" s="240" t="str">
        <f t="shared" ca="1" si="76"/>
        <v>1.02460476886028+1.70944978240352i</v>
      </c>
      <c r="BA130" s="240" t="str">
        <f t="shared" ca="1" si="77"/>
        <v>1.90717836576544+0.578536232302611i</v>
      </c>
      <c r="BB130" s="240" t="str">
        <f t="shared" ca="1" si="78"/>
        <v>1.80164714387282-0.852115637637034i</v>
      </c>
      <c r="BC130" s="240" t="str">
        <f t="shared" ca="1" si="79"/>
        <v>0.762686591724799-1.84128831358206i</v>
      </c>
      <c r="BD130" s="240" t="str">
        <f t="shared" ca="1" si="80"/>
        <v>-0.671420167009553-1.87649365846611i</v>
      </c>
      <c r="BE130" s="240" t="str">
        <f t="shared" ca="1" si="81"/>
        <v>-1.75766564838829-0.939491862341773i</v>
      </c>
      <c r="BF130" s="240" t="str">
        <f t="shared" ca="1" si="82"/>
        <v>-1.93326851333258+0.484258553138169i</v>
      </c>
      <c r="BG130" s="240" t="str">
        <f t="shared" ca="1" si="83"/>
        <v>-1.1072493127459+1.65711570216277i</v>
      </c>
      <c r="BH130" s="240" t="str">
        <f t="shared" ca="1" si="84"/>
        <v>0.292433264677615+1.97142493558356i</v>
      </c>
      <c r="BI130" s="240" t="str">
        <f t="shared" ca="1" si="85"/>
        <v>1.54060682585394+1.26434334698408i</v>
      </c>
      <c r="BJ130" s="240" t="str">
        <f t="shared" ca="1" si="86"/>
        <v>1.99059545801442-0.0977916840177296i</v>
      </c>
      <c r="BK130" s="240" t="str">
        <f t="shared" ca="1" si="87"/>
        <v>1.40926106363059-1.40926106363067i</v>
      </c>
      <c r="BL130" s="240" t="str">
        <f t="shared" ca="1" si="88"/>
        <v>0.0977916840176184-1.99059545801442i</v>
      </c>
      <c r="BM130" s="240" t="str">
        <f t="shared" ca="1" si="89"/>
        <v>-1.26434334698416-1.54060682585387i</v>
      </c>
      <c r="BN130" s="240" t="str">
        <f t="shared" ca="1" si="90"/>
        <v>-1.97142493558358-0.292433264677503i</v>
      </c>
      <c r="BO130" s="240" t="str">
        <f t="shared" ca="1" si="91"/>
        <v>-1.65711570216281+1.10724931274582i</v>
      </c>
      <c r="BP130" s="240" t="str">
        <f t="shared" ca="1" si="92"/>
        <v>-0.484258553138261+1.93326851333256i</v>
      </c>
      <c r="BQ130" s="240" t="str">
        <f t="shared" ca="1" si="93"/>
        <v>0.939491862341692+1.75766564838834i</v>
      </c>
      <c r="BR130" s="240" t="str">
        <f t="shared" ca="1" si="94"/>
        <v>1.87649365846608+0.671420167009642i</v>
      </c>
      <c r="BS130" s="240" t="str">
        <f t="shared" ca="1" si="95"/>
        <v>1.84128831358209-0.762686591724713i</v>
      </c>
      <c r="BT130" s="240" t="str">
        <f t="shared" ca="1" si="96"/>
        <v>0.85211563763712-1.80164714387278i</v>
      </c>
      <c r="BU130" s="240" t="str">
        <f t="shared" ca="1" si="97"/>
        <v>-0.578536232302711-1.90717836576541i</v>
      </c>
      <c r="BV130" s="240" t="str">
        <f t="shared" ca="1" si="98"/>
        <v>-1.70944978240357-1.02460476886019i</v>
      </c>
      <c r="BW130" s="240" t="str">
        <f t="shared" ca="1" si="99"/>
        <v>-1.95470124771674+0.388814252703375i</v>
      </c>
      <c r="BX130" s="240" t="str">
        <f t="shared" ca="1" si="100"/>
        <v>-1.18722639605337+1.60078948504942i</v>
      </c>
      <c r="BY130" s="240" t="str">
        <f t="shared" ca="1" si="101"/>
        <v>0.195347779303013+1.98339928810415i</v>
      </c>
      <c r="BZ130" s="240" t="str">
        <f t="shared" ca="1" si="102"/>
        <v>1.47671270987369+1.33841438404859i</v>
      </c>
      <c r="CA130" s="240" t="str">
        <f t="shared" ca="1" si="103"/>
        <v>1.99299610911077-3.41797038306007E-15i</v>
      </c>
      <c r="CB130" s="240" t="str">
        <f t="shared" ca="1" si="104"/>
        <v>1.47671270987368-1.33841438404859i</v>
      </c>
      <c r="CC130" s="240" t="str">
        <f t="shared" ca="1" si="105"/>
        <v>0.195347779303006-1.98339928810415i</v>
      </c>
      <c r="CD130" s="240" t="str">
        <f t="shared" ca="1" si="106"/>
        <v>-1.18722639605337-1.60078948504941i</v>
      </c>
      <c r="CE130" s="240" t="str">
        <f t="shared" ca="1" si="107"/>
        <v>-1.95470124771674-0.388814252703367i</v>
      </c>
      <c r="CF130" s="240" t="str">
        <f t="shared" ca="1" si="108"/>
        <v>-1.70944978240357+1.02460476886019i</v>
      </c>
      <c r="CG130" s="240" t="str">
        <f t="shared" ca="1" si="109"/>
        <v>-0.578536232302705+1.90717836576542i</v>
      </c>
      <c r="CH130" s="240" t="str">
        <f t="shared" ca="1" si="110"/>
        <v>0.852115637637126+1.80164714387278i</v>
      </c>
      <c r="CI130" s="240" t="str">
        <f t="shared" ca="1" si="111"/>
        <v>1.8412883135821+0.762686591724705i</v>
      </c>
      <c r="CJ130" s="240" t="str">
        <f t="shared" ca="1" si="112"/>
        <v>1.87649365846607-0.671420167009648i</v>
      </c>
      <c r="CK130" s="240" t="str">
        <f t="shared" ca="1" si="113"/>
        <v>0.939491862341686-1.75766564838834i</v>
      </c>
      <c r="CL130" s="240" t="str">
        <f t="shared" ca="1" si="114"/>
        <v>-0.484258553138267-1.93326851333256i</v>
      </c>
      <c r="CM130" s="240" t="str">
        <f t="shared" ca="1" si="115"/>
        <v>-1.65711570216282-1.10724931274582i</v>
      </c>
      <c r="CN130" s="240" t="str">
        <f t="shared" ca="1" si="116"/>
        <v>-1.97142493558357+0.292433264677511i</v>
      </c>
      <c r="CO130" s="240" t="str">
        <f t="shared" ca="1" si="117"/>
        <v>-1.26434334698416+1.54060682585387i</v>
      </c>
      <c r="CP130" s="240" t="str">
        <f t="shared" ca="1" si="118"/>
        <v>0.0977916840176252+1.99059545801442i</v>
      </c>
      <c r="CQ130" s="240" t="str">
        <f t="shared" ca="1" si="119"/>
        <v>1.40926106363059+1.40926106363066i</v>
      </c>
      <c r="CR130" s="240" t="str">
        <f t="shared" ca="1" si="120"/>
        <v>1.99059545801442+0.0977916840177226i</v>
      </c>
      <c r="CS130" s="240" t="str">
        <f t="shared" ca="1" si="121"/>
        <v>1.54060682585393-1.26434334698408i</v>
      </c>
      <c r="CT130" s="240" t="str">
        <f t="shared" ca="1" si="122"/>
        <v>0.292433264677607-1.97142493558356i</v>
      </c>
      <c r="CU130" s="240" t="str">
        <f t="shared" ca="1" si="123"/>
        <v>-1.1072493127459-1.65711570216276i</v>
      </c>
      <c r="CV130" s="240" t="str">
        <f t="shared" ca="1" si="124"/>
        <v>-1.93326851333258-0.484258553138169i</v>
      </c>
      <c r="CW130" s="240" t="str">
        <f t="shared" ca="1" si="125"/>
        <v>-1.75766564838829+0.939491862341773i</v>
      </c>
      <c r="CX130" s="240" t="str">
        <f t="shared" ca="1" si="126"/>
        <v>-0.671420167009541+1.87649365846611i</v>
      </c>
      <c r="CY130" s="240" t="str">
        <f t="shared" ca="1" si="127"/>
        <v>0.762686591724813+1.84128831358205i</v>
      </c>
      <c r="CZ130" s="240" t="str">
        <f t="shared" ca="1" si="128"/>
        <v>1.80164714387282+0.852115637637022i</v>
      </c>
      <c r="DA130" s="240" t="str">
        <f t="shared" ca="1" si="129"/>
        <v>1.90717836576544-0.578536232302625i</v>
      </c>
      <c r="DB130" s="240" t="str">
        <f t="shared" ca="1" si="130"/>
        <v>1.02460476886026-1.70944978240352i</v>
      </c>
      <c r="DC130" s="240" t="str">
        <f t="shared" ca="1" si="131"/>
        <v>-0.388814252703286-1.95470124771675i</v>
      </c>
      <c r="DD130" s="240" t="str">
        <f t="shared" ca="1" si="132"/>
        <v>-1.60078948504936-1.18722639605344i</v>
      </c>
      <c r="DE130" s="240" t="str">
        <f t="shared" ca="1" si="133"/>
        <v>-1.98339928810416+0.195347779302923i</v>
      </c>
      <c r="DF130" s="240" t="str">
        <f t="shared" ca="1" si="134"/>
        <v>-1.33841438404865+1.47671270987363i</v>
      </c>
      <c r="DG130" s="240" t="str">
        <f t="shared" ca="1" si="135"/>
        <v>-8.69201234276519E-14+1.99299610911077i</v>
      </c>
      <c r="DH130" s="240" t="str">
        <f t="shared" ca="1" si="136"/>
        <v>1.33841438404852+1.47671270987375i</v>
      </c>
      <c r="DI130" s="240" t="str">
        <f t="shared" ca="1" si="137"/>
        <v>1.98339928810416+0.195347779302898i</v>
      </c>
      <c r="DJ130" s="240" t="str">
        <f t="shared" ca="1" si="138"/>
        <v>1.60078948504935-1.18722639605346i</v>
      </c>
      <c r="DK130" s="240" t="str">
        <f t="shared" ca="1" si="139"/>
        <v>0.388814252703262-1.95470124771676i</v>
      </c>
      <c r="DL130" s="240" t="str">
        <f t="shared" ca="1" si="140"/>
        <v>-1.02460476886029-1.70944978240351i</v>
      </c>
      <c r="DM130" s="240" t="str">
        <f t="shared" ca="1" si="141"/>
        <v>-1.90717836576545-0.578536232302601i</v>
      </c>
      <c r="DN130" s="240" t="str">
        <f t="shared" ca="1" si="142"/>
        <v>-1.80164714387281+0.852115637637044i</v>
      </c>
      <c r="DO130" s="240" t="str">
        <f t="shared" ca="1" si="143"/>
        <v>-0.762686591724789+1.84128831358206i</v>
      </c>
      <c r="DP130" s="240" t="str">
        <f t="shared" ca="1" si="144"/>
        <v>0.671420167009563+1.8764936584661i</v>
      </c>
      <c r="DQ130" s="240" t="str">
        <f t="shared" ca="1" si="145"/>
        <v>1.7576656483883+0.939491862341765i</v>
      </c>
      <c r="DR130" s="240" t="str">
        <f t="shared" ca="1" si="146"/>
        <v>1.93326851333258-0.484258553138179i</v>
      </c>
      <c r="DS130" s="240" t="str">
        <f t="shared" ca="1" si="147"/>
        <v>1.10724931274589-1.65711570216277i</v>
      </c>
      <c r="DT130" s="240" t="str">
        <f t="shared" ca="1" si="148"/>
        <v>-0.292433264677421-1.97142493558359i</v>
      </c>
      <c r="DU130" s="240" t="str">
        <f t="shared" ca="1" si="149"/>
        <v>-1.54060682585394-1.26434334698407i</v>
      </c>
      <c r="DV130" s="240" t="str">
        <f t="shared" ca="1" si="150"/>
        <v>-1.99059545801442+0.097791684017733i</v>
      </c>
      <c r="DW130" s="240" t="str">
        <f t="shared" ca="1" si="151"/>
        <v>-1.40926106363059+1.40926106363067i</v>
      </c>
      <c r="DX130" s="240" t="str">
        <f t="shared" ca="1" si="152"/>
        <v>-0.0977916840176148+1.99059545801442i</v>
      </c>
      <c r="DY130" s="240" t="str">
        <f t="shared" ca="1" si="153"/>
        <v>1.26434334698417+1.54060682585387i</v>
      </c>
      <c r="DZ130" s="240" t="str">
        <f t="shared" ca="1" si="154"/>
        <v>1.97142493558358+0.292433264677501i</v>
      </c>
      <c r="EA130" s="240" t="str">
        <f t="shared" ca="1" si="155"/>
        <v>1.65711570216281-1.10724931274583i</v>
      </c>
      <c r="EB130" s="240" t="str">
        <f t="shared" ca="1" si="156"/>
        <v>0.484258553138257-1.93326851333256i</v>
      </c>
      <c r="EC130" s="240" t="str">
        <f t="shared" ca="1" si="157"/>
        <v>-0.939491862341694-1.75766564838833i</v>
      </c>
      <c r="ED130" s="240" t="str">
        <f t="shared" ca="1" si="158"/>
        <v>-1.87649365846608-0.671420167009638i</v>
      </c>
      <c r="EE130" s="240" t="str">
        <f t="shared" ca="1" si="159"/>
        <v>-1.84128831358209+0.762686591724715i</v>
      </c>
      <c r="EF130" s="240" t="str">
        <f t="shared" ca="1" si="160"/>
        <v>-0.852115637637116+1.80164714387278i</v>
      </c>
      <c r="EG130" s="240" t="str">
        <f t="shared" ca="1" si="161"/>
        <v>0.578536232302525+1.90717836576547i</v>
      </c>
      <c r="EH130" s="240" t="str">
        <f t="shared" ca="1" si="162"/>
        <v>1.70944978240357+1.02460476886018i</v>
      </c>
      <c r="EI130" s="240" t="str">
        <f t="shared" ca="1" si="163"/>
        <v>1.95470124771674-0.388814252703377i</v>
      </c>
      <c r="EJ130" s="240" t="str">
        <f t="shared" ca="1" si="164"/>
        <v>1.18722639605337-1.60078948504942i</v>
      </c>
      <c r="EK130" s="240" t="str">
        <f t="shared" ca="1" si="165"/>
        <v>-0.195347779303016-1.98339928810415i</v>
      </c>
      <c r="EL130" s="240" t="str">
        <f t="shared" ca="1" si="166"/>
        <v>-1.47671270987369-1.33841438404858i</v>
      </c>
      <c r="EM130" s="240" t="str">
        <f t="shared" ca="1" si="167"/>
        <v>-1.99299610911077+6.83594076612014E-15i</v>
      </c>
      <c r="EN130" s="240"/>
      <c r="EO130" s="240"/>
      <c r="EP130" s="240"/>
    </row>
    <row r="131" spans="1:146" ht="15" thickBot="1">
      <c r="A131" s="277">
        <f t="shared" si="168"/>
        <v>6.0546875000000021E-4</v>
      </c>
      <c r="B131" s="276">
        <v>31</v>
      </c>
      <c r="C131" s="248">
        <f t="shared" si="169"/>
        <v>6200</v>
      </c>
      <c r="D131" s="247">
        <f t="shared" si="170"/>
        <v>38955.748904513435</v>
      </c>
      <c r="E131" s="247" t="str">
        <f t="shared" si="171"/>
        <v>38955.7489045134i</v>
      </c>
      <c r="F131" s="247" t="str">
        <f t="shared" si="172"/>
        <v>0.000721250716986343-0.0857983718823121i</v>
      </c>
      <c r="G131" s="247" t="str">
        <f t="shared" si="173"/>
        <v>-4.34083476240847-0.693254976191436i</v>
      </c>
      <c r="H131" s="247" t="str">
        <f t="shared" si="38"/>
        <v>0.00168706596221307-0.0135949297488656i</v>
      </c>
      <c r="I131" s="247" t="str">
        <f t="shared" si="174"/>
        <v>-0.00540375551029271+0.0109024617961573i</v>
      </c>
      <c r="J131" s="275" t="str">
        <f ca="1">IMPRODUCT(1/N_FFT2,AT100)</f>
        <v>0.0432156723808313+0.000319696018541082i</v>
      </c>
      <c r="K131" s="274" t="str">
        <f t="shared" ca="1" si="175"/>
        <v>-0.000237012401387449+0.000469429658005453i</v>
      </c>
      <c r="N131" s="265">
        <f t="shared" ca="1" si="176"/>
        <v>2.0071577849333808</v>
      </c>
      <c r="O131" s="240">
        <f t="shared" ca="1" si="39"/>
        <v>-1.9928422150666192</v>
      </c>
      <c r="P131" s="240" t="str">
        <f t="shared" ca="1" si="40"/>
        <v>-1.44331016104454+1.37414550655206i</v>
      </c>
      <c r="Q131" s="240" t="str">
        <f t="shared" ca="1" si="41"/>
        <v>-0.0977841327948114+1.99044174934239i</v>
      </c>
      <c r="R131" s="240" t="str">
        <f t="shared" ca="1" si="42"/>
        <v>1.30167041517336+1.50899775494003i</v>
      </c>
      <c r="S131" s="240" t="str">
        <f t="shared" ca="1" si="43"/>
        <v>1.98324613510189+0.195332695048861i</v>
      </c>
      <c r="T131" s="240" t="str">
        <f t="shared" ca="1" si="44"/>
        <v>1.57105004107126-1.22605948575166i</v>
      </c>
      <c r="U131" s="241" t="str">
        <f t="shared" ca="1" si="45"/>
        <v>0.292410683731396-1.97127270721008i</v>
      </c>
      <c r="V131" s="240" t="str">
        <f t="shared" ca="1" si="46"/>
        <v>-1.14749487163865-1.62931753004582i</v>
      </c>
      <c r="W131" s="240" t="str">
        <f t="shared" ca="1" si="47"/>
        <v>-1.95455031070351-0.388784229464688i</v>
      </c>
      <c r="X131" s="240" t="str">
        <f t="shared" ca="1" si="48"/>
        <v>-1.68365985037916+1.06616584187117i</v>
      </c>
      <c r="Y131" s="240" t="str">
        <f t="shared" ca="1" si="49"/>
        <v>-0.484221159935706+1.93311923130006i</v>
      </c>
      <c r="Z131" s="240" t="str">
        <f t="shared" ca="1" si="50"/>
        <v>0.982268325205537+1.73394608666173i</v>
      </c>
      <c r="AA131" s="240" t="str">
        <f t="shared" ca="1" si="51"/>
        <v>1.90703109834717+0.578491559219673i</v>
      </c>
      <c r="AB131" s="240" t="str">
        <f t="shared" ca="1" si="52"/>
        <v>1.7800550949458-0.896004438107945i</v>
      </c>
      <c r="AC131" s="240" t="str">
        <f t="shared" ca="1" si="53"/>
        <v>0.671368321667606-1.87634876044216i</v>
      </c>
      <c r="AD131" s="240" t="str">
        <f t="shared" ca="1" si="54"/>
        <v>-0.807581997838265-1.82187579459171i</v>
      </c>
      <c r="AE131" s="240" t="str">
        <f t="shared" ca="1" si="55"/>
        <v>-1.84114613402447-0.762627699023832i</v>
      </c>
      <c r="AF131" s="240" t="str">
        <f t="shared" ca="1" si="56"/>
        <v>-1.85930743587105+0.717214021799816i</v>
      </c>
      <c r="AG131" s="240" t="str">
        <f t="shared" ca="1" si="57"/>
        <v>-0.852049839454627+1.80150802530463i</v>
      </c>
      <c r="AH131" s="240" t="str">
        <f t="shared" ca="1" si="58"/>
        <v>0.625118214362512+1.89225984268119i</v>
      </c>
      <c r="AI131" s="240" t="str">
        <f t="shared" ca="1" si="59"/>
        <v>1.75752992595837+0.93941931719143i</v>
      </c>
      <c r="AJ131" s="240" t="str">
        <f t="shared" ca="1" si="60"/>
        <v>1.920653629788-0.531516442392726i</v>
      </c>
      <c r="AK131" s="240" t="str">
        <f t="shared" ca="1" si="61"/>
        <v>1.02452565150988-1.70931778307894i</v>
      </c>
      <c r="AL131" s="240" t="str">
        <f t="shared" ca="1" si="62"/>
        <v>-0.436634200758072-1.9444203940712i</v>
      </c>
      <c r="AM131" s="240" t="str">
        <f t="shared" ca="1" si="63"/>
        <v>-1.65698774394162-1.10716381379582i</v>
      </c>
      <c r="AN131" s="240" t="str">
        <f t="shared" ca="1" si="64"/>
        <v>-1.96350287931398+0.340700069089149i</v>
      </c>
      <c r="AO131" s="240" t="str">
        <f t="shared" ca="1" si="65"/>
        <v>-1.18713472147839+1.60066587619404i</v>
      </c>
      <c r="AP131" s="240" t="str">
        <f t="shared" ca="1" si="66"/>
        <v>0.243945161111792+1.97785511413798i</v>
      </c>
      <c r="AQ131" s="240" t="str">
        <f t="shared" ca="1" si="67"/>
        <v>1.54048786414907+1.26424571763604i</v>
      </c>
      <c r="AR131" s="240" t="str">
        <f t="shared" ca="1" si="68"/>
        <v>1.54048786414907+1.26424571763604i</v>
      </c>
      <c r="AS131" s="240" t="str">
        <f t="shared" ca="1" si="69"/>
        <v>1.33831103512522-1.47659868190843i</v>
      </c>
      <c r="AT131" s="240" t="str">
        <f t="shared" ca="1" si="70"/>
        <v>-0.048906796210021-1.99224200825003i</v>
      </c>
      <c r="AU131" s="240" t="str">
        <f t="shared" ca="1" si="71"/>
        <v>-1.40915224410843-1.40915224410842i</v>
      </c>
      <c r="AV131" s="240" t="str">
        <f t="shared" ca="1" si="72"/>
        <v>-1.99224200825003-0.048906796210007i</v>
      </c>
      <c r="AW131" s="240" t="str">
        <f t="shared" ca="1" si="73"/>
        <v>-1.47659868190842+1.33831103512523i</v>
      </c>
      <c r="AX131" s="240" t="str">
        <f t="shared" ca="1" si="74"/>
        <v>-0.146602567874434+1.98744252275236i</v>
      </c>
      <c r="AY131" s="240" t="str">
        <f t="shared" ca="1" si="75"/>
        <v>1.26424571763605+1.54048786414906i</v>
      </c>
      <c r="AZ131" s="240" t="str">
        <f t="shared" ca="1" si="76"/>
        <v>1.97785511413798+0.243945161111784i</v>
      </c>
      <c r="BA131" s="240" t="str">
        <f t="shared" ca="1" si="77"/>
        <v>1.60066587619404-1.1871347214784i</v>
      </c>
      <c r="BB131" s="240" t="str">
        <f t="shared" ca="1" si="78"/>
        <v>0.340700069089135-1.96350287931398i</v>
      </c>
      <c r="BC131" s="240" t="str">
        <f t="shared" ca="1" si="79"/>
        <v>-1.10716381379582-1.65698774394161i</v>
      </c>
      <c r="BD131" s="240" t="str">
        <f t="shared" ca="1" si="80"/>
        <v>-1.9444203940712-0.436634200758058i</v>
      </c>
      <c r="BE131" s="240" t="str">
        <f t="shared" ca="1" si="81"/>
        <v>-1.70931778307893+1.02452565150989i</v>
      </c>
      <c r="BF131" s="240" t="str">
        <f t="shared" ca="1" si="82"/>
        <v>-0.53151644239272+1.920653629788i</v>
      </c>
      <c r="BG131" s="240" t="str">
        <f t="shared" ca="1" si="83"/>
        <v>0.939419317191438+1.75752992595836i</v>
      </c>
      <c r="BH131" s="240" t="str">
        <f t="shared" ca="1" si="84"/>
        <v>1.8922598426812+0.625118214362498i</v>
      </c>
      <c r="BI131" s="240" t="str">
        <f t="shared" ca="1" si="85"/>
        <v>1.80150802530462-0.852049839454642i</v>
      </c>
      <c r="BJ131" s="240" t="str">
        <f t="shared" ca="1" si="86"/>
        <v>0.717214021799814-1.85930743587105i</v>
      </c>
      <c r="BK131" s="240" t="str">
        <f t="shared" ca="1" si="87"/>
        <v>-0.762627699023655-1.84114613402454i</v>
      </c>
      <c r="BL131" s="240" t="str">
        <f t="shared" ca="1" si="88"/>
        <v>-1.82187579459172-0.807581997838255i</v>
      </c>
      <c r="BM131" s="240" t="str">
        <f t="shared" ca="1" si="89"/>
        <v>-1.87634876044216+0.671368321667618i</v>
      </c>
      <c r="BN131" s="240" t="str">
        <f t="shared" ca="1" si="90"/>
        <v>-0.896004438107895+1.78005509494582i</v>
      </c>
      <c r="BO131" s="240" t="str">
        <f t="shared" ca="1" si="91"/>
        <v>0.578491559219754+1.90703109834715i</v>
      </c>
      <c r="BP131" s="240" t="str">
        <f t="shared" ca="1" si="92"/>
        <v>1.7339460866617+0.982268325205601i</v>
      </c>
      <c r="BQ131" s="240" t="str">
        <f t="shared" ca="1" si="93"/>
        <v>1.93311923130007-0.484221159935676i</v>
      </c>
      <c r="BR131" s="240" t="str">
        <f t="shared" ca="1" si="94"/>
        <v>1.06616584187116-1.68365985037916i</v>
      </c>
      <c r="BS131" s="240" t="str">
        <f t="shared" ca="1" si="95"/>
        <v>-0.388784229464742-1.9545503107035i</v>
      </c>
      <c r="BT131" s="240" t="str">
        <f t="shared" ca="1" si="96"/>
        <v>-1.62931753004577-1.14749487163873i</v>
      </c>
      <c r="BU131" s="240" t="str">
        <f t="shared" ca="1" si="97"/>
        <v>-1.97127270721009+0.292410683731342i</v>
      </c>
      <c r="BV131" s="240" t="str">
        <f t="shared" ca="1" si="98"/>
        <v>-1.22605948575166+1.57105004107126i</v>
      </c>
      <c r="BW131" s="240" t="str">
        <f t="shared" ca="1" si="99"/>
        <v>0.195332695048892+1.98324613510189i</v>
      </c>
      <c r="BX131" s="240" t="str">
        <f t="shared" ca="1" si="100"/>
        <v>1.50899775494008+1.3016704151733i</v>
      </c>
      <c r="BY131" s="240" t="str">
        <f t="shared" ca="1" si="101"/>
        <v>1.99044174934239-0.097784132794748i</v>
      </c>
      <c r="BZ131" s="240" t="str">
        <f t="shared" ca="1" si="102"/>
        <v>1.37414550655209-1.44331016104451i</v>
      </c>
      <c r="CA131" s="240" t="str">
        <f t="shared" ca="1" si="103"/>
        <v>-6.83562897670581E-15-1.99284221506662i</v>
      </c>
      <c r="CB131" s="240" t="str">
        <f t="shared" ca="1" si="104"/>
        <v>-1.3741455065521-1.4433101610445i</v>
      </c>
      <c r="CC131" s="240" t="str">
        <f t="shared" ca="1" si="105"/>
        <v>-1.9904417493424-0.0977841327947203i</v>
      </c>
      <c r="CD131" s="240" t="str">
        <f t="shared" ca="1" si="106"/>
        <v>-1.50899775494006+1.30167041517333i</v>
      </c>
      <c r="CE131" s="240" t="str">
        <f t="shared" ca="1" si="107"/>
        <v>-0.195332695048878+1.98324613510189i</v>
      </c>
      <c r="CF131" s="240" t="str">
        <f t="shared" ca="1" si="108"/>
        <v>1.22605948575168+1.57105004107125i</v>
      </c>
      <c r="CG131" s="240" t="str">
        <f t="shared" ca="1" si="109"/>
        <v>1.97127270721009+0.292410683731328i</v>
      </c>
      <c r="CH131" s="240" t="str">
        <f t="shared" ca="1" si="110"/>
        <v>1.62931753004588-1.14749487163858i</v>
      </c>
      <c r="CI131" s="240" t="str">
        <f t="shared" ca="1" si="111"/>
        <v>0.388784229464714-1.9545503107035i</v>
      </c>
      <c r="CJ131" s="240" t="str">
        <f t="shared" ca="1" si="112"/>
        <v>-1.06616584187118-1.68365985037915i</v>
      </c>
      <c r="CK131" s="240" t="str">
        <f t="shared" ca="1" si="113"/>
        <v>-1.93311923130007-0.484221159935664i</v>
      </c>
      <c r="CL131" s="240" t="str">
        <f t="shared" ca="1" si="114"/>
        <v>-1.73394608666179+0.982268325205441i</v>
      </c>
      <c r="CM131" s="240" t="str">
        <f t="shared" ca="1" si="115"/>
        <v>-0.57849155921974+1.90703109834715i</v>
      </c>
      <c r="CN131" s="240" t="str">
        <f t="shared" ca="1" si="116"/>
        <v>0.896004438107919+1.78005509494581i</v>
      </c>
      <c r="CO131" s="240" t="str">
        <f t="shared" ca="1" si="117"/>
        <v>1.87634876044217+0.671368321667592i</v>
      </c>
      <c r="CP131" s="240" t="str">
        <f t="shared" ca="1" si="118"/>
        <v>1.82187579459171-0.807581997838267i</v>
      </c>
      <c r="CQ131" s="240" t="str">
        <f t="shared" ca="1" si="119"/>
        <v>0.762627699023826-1.84114613402447i</v>
      </c>
      <c r="CR131" s="240" t="str">
        <f t="shared" ca="1" si="120"/>
        <v>-0.717214021799826-1.85930743587104i</v>
      </c>
      <c r="CS131" s="240" t="str">
        <f t="shared" ca="1" si="121"/>
        <v>-1.80150802530463-0.852049839454616i</v>
      </c>
      <c r="CT131" s="240" t="str">
        <f t="shared" ca="1" si="122"/>
        <v>-1.89225984268119+0.625118214362524i</v>
      </c>
      <c r="CU131" s="240" t="str">
        <f t="shared" ca="1" si="123"/>
        <v>-0.939419317191414+1.75752992595837i</v>
      </c>
      <c r="CV131" s="240" t="str">
        <f t="shared" ca="1" si="124"/>
        <v>0.531516442392732+1.92065362978799i</v>
      </c>
      <c r="CW131" s="240" t="str">
        <f t="shared" ca="1" si="125"/>
        <v>1.70931778307894+1.02452565150987i</v>
      </c>
      <c r="CX131" s="240" t="str">
        <f t="shared" ca="1" si="126"/>
        <v>1.94442039407119-0.43663420075808i</v>
      </c>
      <c r="CY131" s="240" t="str">
        <f t="shared" ca="1" si="127"/>
        <v>1.10716381379581-1.65698774394162i</v>
      </c>
      <c r="CZ131" s="240" t="str">
        <f t="shared" ca="1" si="128"/>
        <v>-0.340700069088967-1.96350287931401i</v>
      </c>
      <c r="DA131" s="240" t="str">
        <f t="shared" ca="1" si="129"/>
        <v>-1.60066587619406-1.18713472147838i</v>
      </c>
      <c r="DB131" s="240" t="str">
        <f t="shared" ca="1" si="130"/>
        <v>-1.97785511413798+0.243945161111812i</v>
      </c>
      <c r="DC131" s="240" t="str">
        <f t="shared" ca="1" si="131"/>
        <v>-1.26424571763603+1.54048786414908i</v>
      </c>
      <c r="DD131" s="240" t="str">
        <f t="shared" ca="1" si="132"/>
        <v>0.14660256787444+1.98744252275236i</v>
      </c>
      <c r="DE131" s="240" t="str">
        <f t="shared" ca="1" si="133"/>
        <v>1.47659868190842+1.33831103512522i</v>
      </c>
      <c r="DF131" s="240" t="str">
        <f t="shared" ca="1" si="134"/>
        <v>1.99224200825003-0.0489067962100208i</v>
      </c>
      <c r="DG131" s="240" t="str">
        <f t="shared" ca="1" si="135"/>
        <v>1.40915224410842-1.40915224410843i</v>
      </c>
      <c r="DH131" s="240" t="str">
        <f t="shared" ca="1" si="136"/>
        <v>0.0489067962100002-1.99224200825003i</v>
      </c>
      <c r="DI131" s="240" t="str">
        <f t="shared" ca="1" si="137"/>
        <v>-1.33831103512509-1.47659868190854i</v>
      </c>
      <c r="DJ131" s="240" t="str">
        <f t="shared" ca="1" si="138"/>
        <v>-1.98744252275236-0.14660256787442i</v>
      </c>
      <c r="DK131" s="240" t="str">
        <f t="shared" ca="1" si="139"/>
        <v>-1.54048786414905+1.26424571763606i</v>
      </c>
      <c r="DL131" s="240" t="str">
        <f t="shared" ca="1" si="140"/>
        <v>-0.243945161111764+1.97785511413799i</v>
      </c>
      <c r="DM131" s="240" t="str">
        <f t="shared" ca="1" si="141"/>
        <v>1.18713472147842+1.60066587619403i</v>
      </c>
      <c r="DN131" s="240" t="str">
        <f t="shared" ca="1" si="142"/>
        <v>1.96350287931398+0.340700069089143i</v>
      </c>
      <c r="DO131" s="240" t="str">
        <f t="shared" ca="1" si="143"/>
        <v>1.65698774394161-1.10716381379582i</v>
      </c>
      <c r="DP131" s="240" t="str">
        <f t="shared" ca="1" si="144"/>
        <v>0.436634200758058-1.9444203940712i</v>
      </c>
      <c r="DQ131" s="240" t="str">
        <f t="shared" ca="1" si="145"/>
        <v>-1.02452565150989-1.70931778307893i</v>
      </c>
      <c r="DR131" s="240" t="str">
        <f t="shared" ca="1" si="146"/>
        <v>-1.92065362978795-0.531516442392903i</v>
      </c>
      <c r="DS131" s="240" t="str">
        <f t="shared" ca="1" si="147"/>
        <v>-1.75752992595836+0.939419317191444i</v>
      </c>
      <c r="DT131" s="240" t="str">
        <f t="shared" ca="1" si="148"/>
        <v>-0.625118214362492+1.8922598426812i</v>
      </c>
      <c r="DU131" s="240" t="str">
        <f t="shared" ca="1" si="149"/>
        <v>0.852049839454648+1.80150802530462i</v>
      </c>
      <c r="DV131" s="240" t="str">
        <f t="shared" ca="1" si="150"/>
        <v>1.85930743587105+0.717214021799794i</v>
      </c>
      <c r="DW131" s="240" t="str">
        <f t="shared" ca="1" si="151"/>
        <v>1.84114613402453-0.762627699023675i</v>
      </c>
      <c r="DX131" s="240" t="str">
        <f t="shared" ca="1" si="152"/>
        <v>0.807581997838236-1.82187579459173i</v>
      </c>
      <c r="DY131" s="240" t="str">
        <f t="shared" ca="1" si="153"/>
        <v>-0.671368321667612-1.87634876044216i</v>
      </c>
      <c r="DZ131" s="240" t="str">
        <f t="shared" ca="1" si="154"/>
        <v>-1.78005509494582-0.896004438107901i</v>
      </c>
      <c r="EA131" s="240" t="str">
        <f t="shared" ca="1" si="155"/>
        <v>-1.90703109834715+0.57849155921976i</v>
      </c>
      <c r="EB131" s="240" t="str">
        <f t="shared" ca="1" si="156"/>
        <v>-0.982268325205595+1.7339460866617i</v>
      </c>
      <c r="EC131" s="240" t="str">
        <f t="shared" ca="1" si="157"/>
        <v>0.484221159935684+1.93311923130007i</v>
      </c>
      <c r="ED131" s="240" t="str">
        <f t="shared" ca="1" si="158"/>
        <v>1.68365985037917+1.06616584187115i</v>
      </c>
      <c r="EE131" s="240" t="str">
        <f t="shared" ca="1" si="159"/>
        <v>1.9545503107035-0.388784229464748i</v>
      </c>
      <c r="EF131" s="240" t="str">
        <f t="shared" ca="1" si="160"/>
        <v>1.14749487163871-1.62931753004578i</v>
      </c>
      <c r="EG131" s="240" t="str">
        <f t="shared" ca="1" si="161"/>
        <v>-0.292410683731364-1.97127270721009i</v>
      </c>
      <c r="EH131" s="240" t="str">
        <f t="shared" ca="1" si="162"/>
        <v>-1.57105004107127-1.22605948575165i</v>
      </c>
      <c r="EI131" s="240" t="str">
        <f t="shared" ca="1" si="163"/>
        <v>-1.98324613510188+0.195332695048913i</v>
      </c>
      <c r="EJ131" s="240" t="str">
        <f t="shared" ca="1" si="164"/>
        <v>-1.30167041517331+1.50899775494007i</v>
      </c>
      <c r="EK131" s="240" t="str">
        <f t="shared" ca="1" si="165"/>
        <v>0.0977841327947407+1.99044174934239i</v>
      </c>
      <c r="EL131" s="240" t="str">
        <f t="shared" ca="1" si="166"/>
        <v>1.44331016104452+1.37414550655208i</v>
      </c>
      <c r="EM131" s="240" t="str">
        <f t="shared" ca="1" si="167"/>
        <v>1.99284221506662-1.36712579534116E-14i</v>
      </c>
      <c r="EN131" s="240"/>
      <c r="EO131" s="240"/>
      <c r="EP131" s="240"/>
    </row>
    <row r="132" spans="1:146" ht="15" thickBot="1">
      <c r="A132" s="277">
        <f t="shared" si="168"/>
        <v>6.2500000000000023E-4</v>
      </c>
      <c r="B132" s="276">
        <v>32</v>
      </c>
      <c r="C132" s="248">
        <f t="shared" si="169"/>
        <v>6400</v>
      </c>
      <c r="D132" s="247">
        <f t="shared" si="170"/>
        <v>40212.385965949354</v>
      </c>
      <c r="E132" s="247" t="str">
        <f t="shared" si="171"/>
        <v>40212.3859659494i</v>
      </c>
      <c r="F132" s="247" t="str">
        <f t="shared" si="172"/>
        <v>0.000493213203504278-0.0831253362485652i</v>
      </c>
      <c r="G132" s="247" t="str">
        <f t="shared" si="173"/>
        <v>-4.39502772472187-0.657891623131077i</v>
      </c>
      <c r="H132" s="247" t="str">
        <f t="shared" si="38"/>
        <v>0.00165103291696654-0.0131715962595252i</v>
      </c>
      <c r="I132" s="247" t="str">
        <f t="shared" si="174"/>
        <v>-0.00524142684143185+0.0106527406313086i</v>
      </c>
      <c r="J132" s="275" t="str">
        <f ca="1">IMPRODUCT(1/N_FFT2,AU100)</f>
        <v>0.00843153268750762-7.71366403119148E-06i</v>
      </c>
      <c r="K132" s="274" t="str">
        <f t="shared" ca="1" si="175"/>
        <v>-0.0000441110900804711+0.0000898593614501179i</v>
      </c>
      <c r="N132" s="265">
        <f t="shared" ca="1" si="176"/>
        <v>2.0073232679520228</v>
      </c>
      <c r="O132" s="240">
        <f t="shared" ca="1" si="39"/>
        <v>-1.9926767320479775</v>
      </c>
      <c r="P132" s="240" t="str">
        <f t="shared" ca="1" si="40"/>
        <v>-1.40903522994377+1.40903522994377i</v>
      </c>
      <c r="Q132" s="240" t="str">
        <f t="shared" ca="1" si="41"/>
        <v>6.95734364240428E-15+1.99267673204798i</v>
      </c>
      <c r="R132" s="240" t="str">
        <f t="shared" ca="1" si="42"/>
        <v>1.40903522994377+1.40903522994378i</v>
      </c>
      <c r="S132" s="240" t="str">
        <f t="shared" ca="1" si="43"/>
        <v>1.99267673204798+6.43861612989263E-15i</v>
      </c>
      <c r="T132" s="240" t="str">
        <f t="shared" ca="1" si="44"/>
        <v>1.40903522994378-1.40903522994377i</v>
      </c>
      <c r="U132" s="241" t="str">
        <f t="shared" ca="1" si="45"/>
        <v>3.66198722910141E-16-1.99267673204798i</v>
      </c>
      <c r="V132" s="240" t="str">
        <f t="shared" ca="1" si="46"/>
        <v>-1.40903522994378-1.40903522994377i</v>
      </c>
      <c r="W132" s="240" t="str">
        <f t="shared" ca="1" si="47"/>
        <v>-1.99267673204798+6.59114491949415E-15i</v>
      </c>
      <c r="X132" s="240" t="str">
        <f t="shared" ca="1" si="48"/>
        <v>-1.40903522994378+1.40903522994377i</v>
      </c>
      <c r="Y132" s="240" t="str">
        <f t="shared" ca="1" si="49"/>
        <v>-5.91988861738098E-15+1.99267673204798i</v>
      </c>
      <c r="Z132" s="240" t="str">
        <f t="shared" ca="1" si="50"/>
        <v>1.40903522994377+1.40903522994377i</v>
      </c>
      <c r="AA132" s="240" t="str">
        <f t="shared" ca="1" si="51"/>
        <v>1.99267673204798+7.32397445820281E-16i</v>
      </c>
      <c r="AB132" s="240" t="str">
        <f t="shared" ca="1" si="52"/>
        <v>1.40903522994381-1.40903522994373i</v>
      </c>
      <c r="AC132" s="240" t="str">
        <f t="shared" ca="1" si="53"/>
        <v>-4.870140549683E-14-1.99267673204798i</v>
      </c>
      <c r="AD132" s="240" t="str">
        <f t="shared" ca="1" si="54"/>
        <v>-1.40903522994374-1.40903522994381i</v>
      </c>
      <c r="AE132" s="240" t="str">
        <f t="shared" ca="1" si="55"/>
        <v>-1.99267673204798+5.56587491392343E-14i</v>
      </c>
      <c r="AF132" s="240" t="str">
        <f t="shared" ca="1" si="56"/>
        <v>-1.4090352299438+1.40903522994374i</v>
      </c>
      <c r="AG132" s="240" t="str">
        <f t="shared" ca="1" si="57"/>
        <v>5.90763878399514E-14+1.99267673204798i</v>
      </c>
      <c r="AH132" s="240" t="str">
        <f t="shared" ca="1" si="58"/>
        <v>1.40903522994375+1.4090352299438i</v>
      </c>
      <c r="AI132" s="240" t="str">
        <f t="shared" ca="1" si="59"/>
        <v>1.99267673204798-6.60337314823556E-14i</v>
      </c>
      <c r="AJ132" s="240" t="str">
        <f t="shared" ca="1" si="60"/>
        <v>1.40903522994379-1.40903522994375i</v>
      </c>
      <c r="AK132" s="240" t="str">
        <f t="shared" ca="1" si="61"/>
        <v>-7.29910751247599E-14-1.99267673204798i</v>
      </c>
      <c r="AL132" s="240" t="str">
        <f t="shared" ca="1" si="62"/>
        <v>-1.40903522994376-1.40903522994379i</v>
      </c>
      <c r="AM132" s="240" t="str">
        <f t="shared" ca="1" si="63"/>
        <v>-1.99267673204798+8.34881237088513E-14i</v>
      </c>
      <c r="AN132" s="240" t="str">
        <f t="shared" ca="1" si="64"/>
        <v>-1.40903522994378+1.40903522994376i</v>
      </c>
      <c r="AO132" s="240" t="str">
        <f t="shared" ca="1" si="65"/>
        <v>8.69057624095686E-14+1.99267673204798i</v>
      </c>
      <c r="AP132" s="240" t="str">
        <f t="shared" ca="1" si="66"/>
        <v>1.40903522994377+1.40903522994378i</v>
      </c>
      <c r="AQ132" s="240" t="str">
        <f t="shared" ca="1" si="67"/>
        <v>1.99267673204798-9.740281099366E-14i</v>
      </c>
      <c r="AR132" s="240" t="str">
        <f t="shared" ca="1" si="68"/>
        <v>1.99267673204798-9.740281099366E-14i</v>
      </c>
      <c r="AS132" s="240" t="str">
        <f t="shared" ca="1" si="69"/>
        <v>9.74030270401041E-14-1.99267673204798i</v>
      </c>
      <c r="AT132" s="240" t="str">
        <f t="shared" ca="1" si="70"/>
        <v>-1.40903522994378-1.40903522994377i</v>
      </c>
      <c r="AU132" s="240" t="str">
        <f t="shared" ca="1" si="71"/>
        <v>-1.99267673204798-9.3985388339387E-14i</v>
      </c>
      <c r="AV132" s="240" t="str">
        <f t="shared" ca="1" si="72"/>
        <v>-1.40903522994376+1.40903522994378i</v>
      </c>
      <c r="AW132" s="240" t="str">
        <f t="shared" ca="1" si="73"/>
        <v>-8.34883397552956E-14+1.99267673204798i</v>
      </c>
      <c r="AX132" s="240" t="str">
        <f t="shared" ca="1" si="74"/>
        <v>1.40903522994379+1.40903522994376i</v>
      </c>
      <c r="AY132" s="240" t="str">
        <f t="shared" ca="1" si="75"/>
        <v>1.99267673204798+8.00707010545785E-14i</v>
      </c>
      <c r="AZ132" s="240" t="str">
        <f t="shared" ca="1" si="76"/>
        <v>1.40903522994375-1.40903522994379i</v>
      </c>
      <c r="BA132" s="240" t="str">
        <f t="shared" ca="1" si="77"/>
        <v>6.95736524704869E-14-1.99267673204798i</v>
      </c>
      <c r="BB132" s="240" t="str">
        <f t="shared" ca="1" si="78"/>
        <v>-1.4090352299438-1.40903522994375i</v>
      </c>
      <c r="BC132" s="240" t="str">
        <f t="shared" ca="1" si="79"/>
        <v>-1.99267673204798-6.61560137697699E-14i</v>
      </c>
      <c r="BD132" s="240" t="str">
        <f t="shared" ca="1" si="80"/>
        <v>-1.40903522994375+1.4090352299438i</v>
      </c>
      <c r="BE132" s="240" t="str">
        <f t="shared" ca="1" si="81"/>
        <v>-5.56589651856784E-14+1.99267673204798i</v>
      </c>
      <c r="BF132" s="240" t="str">
        <f t="shared" ca="1" si="82"/>
        <v>1.40903522994381+1.40903522994374i</v>
      </c>
      <c r="BG132" s="240" t="str">
        <f t="shared" ca="1" si="83"/>
        <v>1.99267673204798+5.22413264849614E-14i</v>
      </c>
      <c r="BH132" s="240" t="str">
        <f t="shared" ca="1" si="84"/>
        <v>1.40903522994373-1.40903522994381i</v>
      </c>
      <c r="BI132" s="240" t="str">
        <f t="shared" ca="1" si="85"/>
        <v>4.88236877842443E-14-1.99267673204798i</v>
      </c>
      <c r="BJ132" s="240" t="str">
        <f t="shared" ca="1" si="86"/>
        <v>-1.40903522994381-1.40903522994373i</v>
      </c>
      <c r="BK132" s="240" t="str">
        <f t="shared" ca="1" si="87"/>
        <v>-1.99267673204798-3.12472293167783E-14i</v>
      </c>
      <c r="BL132" s="240" t="str">
        <f t="shared" ca="1" si="88"/>
        <v>-1.40903522994373+1.40903522994382i</v>
      </c>
      <c r="BM132" s="240" t="str">
        <f t="shared" ca="1" si="89"/>
        <v>-2.78295906160613E-14+1.99267673204798i</v>
      </c>
      <c r="BN132" s="240" t="str">
        <f t="shared" ca="1" si="90"/>
        <v>1.40903522994382+1.40903522994373i</v>
      </c>
      <c r="BO132" s="240" t="str">
        <f t="shared" ca="1" si="91"/>
        <v>1.99267673204798+2.44119519153442E-14i</v>
      </c>
      <c r="BP132" s="240" t="str">
        <f t="shared" ca="1" si="92"/>
        <v>1.40903522994371-1.40903522994383i</v>
      </c>
      <c r="BQ132" s="240" t="str">
        <f t="shared" ca="1" si="93"/>
        <v>2.09943132146271E-14-1.99267673204798i</v>
      </c>
      <c r="BR132" s="240" t="str">
        <f t="shared" ca="1" si="94"/>
        <v>-1.40903522994383-1.40903522994371i</v>
      </c>
      <c r="BS132" s="240" t="str">
        <f t="shared" ca="1" si="95"/>
        <v>-1.99267673204798-1.757667451391E-14i</v>
      </c>
      <c r="BT132" s="240" t="str">
        <f t="shared" ca="1" si="96"/>
        <v>-1.40903522994385+1.4090352299437i</v>
      </c>
      <c r="BU132" s="240" t="str">
        <f t="shared" ca="1" si="97"/>
        <v>-2.16046444194772E-19+1.99267673204798i</v>
      </c>
      <c r="BV132" s="240" t="str">
        <f t="shared" ca="1" si="98"/>
        <v>1.4090352299437+1.40903522994385i</v>
      </c>
      <c r="BW132" s="240" t="str">
        <f t="shared" ca="1" si="99"/>
        <v>1.99267673204798-3.41742265427292E-15i</v>
      </c>
      <c r="BX132" s="240" t="str">
        <f t="shared" ca="1" si="100"/>
        <v>1.40903522994383-1.40903522994371i</v>
      </c>
      <c r="BY132" s="240" t="str">
        <f t="shared" ca="1" si="101"/>
        <v>-6.83506135499004E-15-1.99267673204798i</v>
      </c>
      <c r="BZ132" s="240" t="str">
        <f t="shared" ca="1" si="102"/>
        <v>-1.40903522994371-1.40903522994383i</v>
      </c>
      <c r="CA132" s="240" t="str">
        <f t="shared" ca="1" si="103"/>
        <v>-1.99267673204798+1.02527000557072E-14i</v>
      </c>
      <c r="CB132" s="240" t="str">
        <f t="shared" ca="1" si="104"/>
        <v>-1.40903522994383+1.40903522994372i</v>
      </c>
      <c r="CC132" s="240" t="str">
        <f t="shared" ca="1" si="105"/>
        <v>2.78291585231729E-14+1.99267673204798i</v>
      </c>
      <c r="CD132" s="240" t="str">
        <f t="shared" ca="1" si="106"/>
        <v>1.40903522994372+1.40903522994383i</v>
      </c>
      <c r="CE132" s="240" t="str">
        <f t="shared" ca="1" si="107"/>
        <v>1.99267673204798-3.12467972238902E-14i</v>
      </c>
      <c r="CF132" s="240" t="str">
        <f t="shared" ca="1" si="108"/>
        <v>1.40903522994383-1.40903522994372i</v>
      </c>
      <c r="CG132" s="240" t="str">
        <f t="shared" ca="1" si="109"/>
        <v>-3.46644359246072E-14-1.99267673204798i</v>
      </c>
      <c r="CH132" s="240" t="str">
        <f t="shared" ca="1" si="110"/>
        <v>-1.40903522994373-1.40903522994381i</v>
      </c>
      <c r="CI132" s="240" t="str">
        <f t="shared" ca="1" si="111"/>
        <v>-1.99267673204798+3.80820746253243E-14i</v>
      </c>
      <c r="CJ132" s="240" t="str">
        <f t="shared" ca="1" si="112"/>
        <v>-1.40903522994381+1.40903522994374i</v>
      </c>
      <c r="CK132" s="240" t="str">
        <f t="shared" ca="1" si="113"/>
        <v>5.56585330927901E-14+1.99267673204798i</v>
      </c>
      <c r="CL132" s="240" t="str">
        <f t="shared" ca="1" si="114"/>
        <v>1.40903522994374+1.40903522994381i</v>
      </c>
      <c r="CM132" s="240" t="str">
        <f t="shared" ca="1" si="115"/>
        <v>1.99267673204798-5.90761717935071E-14i</v>
      </c>
      <c r="CN132" s="240" t="str">
        <f t="shared" ca="1" si="116"/>
        <v>1.40903522994381-1.40903522994374i</v>
      </c>
      <c r="CO132" s="240" t="str">
        <f t="shared" ca="1" si="117"/>
        <v>-6.24938104942242E-14-1.99267673204798i</v>
      </c>
      <c r="CP132" s="240" t="str">
        <f t="shared" ca="1" si="118"/>
        <v>-1.40903522994375-1.40903522994379i</v>
      </c>
      <c r="CQ132" s="240" t="str">
        <f t="shared" ca="1" si="119"/>
        <v>-1.99267673204798+6.59114491949415E-14i</v>
      </c>
      <c r="CR132" s="240" t="str">
        <f t="shared" ca="1" si="120"/>
        <v>-1.40903522994379+1.40903522994376i</v>
      </c>
      <c r="CS132" s="240" t="str">
        <f t="shared" ca="1" si="121"/>
        <v>6.93290878956586E-14+1.99267673204798i</v>
      </c>
      <c r="CT132" s="240" t="str">
        <f t="shared" ca="1" si="122"/>
        <v>1.40903522994376+1.40903522994379i</v>
      </c>
      <c r="CU132" s="240" t="str">
        <f t="shared" ca="1" si="123"/>
        <v>1.99267673204798-8.69055463631243E-14i</v>
      </c>
      <c r="CV132" s="240" t="str">
        <f t="shared" ca="1" si="124"/>
        <v>1.40903522994378-1.40903522994377i</v>
      </c>
      <c r="CW132" s="240" t="str">
        <f t="shared" ca="1" si="125"/>
        <v>-1.0448200483059E-13-1.99267673204798i</v>
      </c>
      <c r="CX132" s="240" t="str">
        <f t="shared" ca="1" si="126"/>
        <v>-1.40903522994376-1.40903522994378i</v>
      </c>
      <c r="CY132" s="240" t="str">
        <f t="shared" ca="1" si="127"/>
        <v>-1.99267673204798-1.04482652969923E-13i</v>
      </c>
      <c r="CZ132" s="240" t="str">
        <f t="shared" ca="1" si="128"/>
        <v>-1.40903522994377+1.40903522994378i</v>
      </c>
      <c r="DA132" s="240" t="str">
        <f t="shared" ca="1" si="129"/>
        <v>-8.6906194502457E-14+1.99267673204798i</v>
      </c>
      <c r="DB132" s="240" t="str">
        <f t="shared" ca="1" si="130"/>
        <v>1.40903522994379+1.40903522994376i</v>
      </c>
      <c r="DC132" s="240" t="str">
        <f t="shared" ca="1" si="131"/>
        <v>1.99267673204798+9.76473755684884E-14i</v>
      </c>
      <c r="DD132" s="240" t="str">
        <f t="shared" ca="1" si="132"/>
        <v>1.40903522994377-1.40903522994378i</v>
      </c>
      <c r="DE132" s="240" t="str">
        <f t="shared" ca="1" si="133"/>
        <v>8.00709171010226E-14-1.99267673204798i</v>
      </c>
      <c r="DF132" s="240" t="str">
        <f t="shared" ca="1" si="134"/>
        <v>-1.40903522994379-1.40903522994375i</v>
      </c>
      <c r="DG132" s="240" t="str">
        <f t="shared" ca="1" si="135"/>
        <v>-1.99267673204798-6.24944586335569E-14i</v>
      </c>
      <c r="DH132" s="240" t="str">
        <f t="shared" ca="1" si="136"/>
        <v>-1.40903522994376+1.40903522994379i</v>
      </c>
      <c r="DI132" s="240" t="str">
        <f t="shared" ca="1" si="137"/>
        <v>-7.32356396995885E-14+1.99267673204798i</v>
      </c>
      <c r="DJ132" s="240" t="str">
        <f t="shared" ca="1" si="138"/>
        <v>1.4090352299438+1.40903522994375i</v>
      </c>
      <c r="DK132" s="240" t="str">
        <f t="shared" ca="1" si="139"/>
        <v>1.99267673204798+5.56591812321227E-14i</v>
      </c>
      <c r="DL132" s="240" t="str">
        <f t="shared" ca="1" si="140"/>
        <v>1.40903522994374-1.40903522994381i</v>
      </c>
      <c r="DM132" s="240" t="str">
        <f t="shared" ca="1" si="141"/>
        <v>6.64003622981541E-14-1.99267673204798i</v>
      </c>
      <c r="DN132" s="240" t="str">
        <f t="shared" ca="1" si="142"/>
        <v>-1.4090352299438-1.40903522994374i</v>
      </c>
      <c r="DO132" s="240" t="str">
        <f t="shared" ca="1" si="143"/>
        <v>-1.99267673204798-4.88239038306884E-14i</v>
      </c>
      <c r="DP132" s="240" t="str">
        <f t="shared" ca="1" si="144"/>
        <v>-1.40903522994373+1.40903522994381i</v>
      </c>
      <c r="DQ132" s="240" t="str">
        <f t="shared" ca="1" si="145"/>
        <v>-3.12474453632226E-14+1.99267673204798i</v>
      </c>
      <c r="DR132" s="240" t="str">
        <f t="shared" ca="1" si="146"/>
        <v>1.40903522994381+1.40903522994374i</v>
      </c>
      <c r="DS132" s="240" t="str">
        <f t="shared" ca="1" si="147"/>
        <v>1.99267673204798+4.19886264292542E-14i</v>
      </c>
      <c r="DT132" s="240" t="str">
        <f t="shared" ca="1" si="148"/>
        <v>1.40903522994373-1.40903522994382i</v>
      </c>
      <c r="DU132" s="240" t="str">
        <f t="shared" ca="1" si="149"/>
        <v>2.44121679617885E-14-1.99267673204798i</v>
      </c>
      <c r="DV132" s="240" t="str">
        <f t="shared" ca="1" si="150"/>
        <v>-1.40903522994383-1.40903522994371i</v>
      </c>
      <c r="DW132" s="240" t="str">
        <f t="shared" ca="1" si="151"/>
        <v>-1.99267673204798-3.51533490278199E-14i</v>
      </c>
      <c r="DX132" s="240" t="str">
        <f t="shared" ca="1" si="152"/>
        <v>-1.40903522994372+1.40903522994382i</v>
      </c>
      <c r="DY132" s="240" t="str">
        <f t="shared" ca="1" si="153"/>
        <v>-1.75768905603542E-14+1.99267673204798i</v>
      </c>
      <c r="DZ132" s="240" t="str">
        <f t="shared" ca="1" si="154"/>
        <v>1.40903522994384+1.40903522994371i</v>
      </c>
      <c r="EA132" s="240" t="str">
        <f t="shared" ca="1" si="155"/>
        <v>1.99267673204798+4.32092888389547E-19i</v>
      </c>
      <c r="EB132" s="240" t="str">
        <f t="shared" ca="1" si="156"/>
        <v>1.40903522994384-1.40903522994371i</v>
      </c>
      <c r="EC132" s="240" t="str">
        <f t="shared" ca="1" si="157"/>
        <v>1.07416131589199E-14-1.99267673204798i</v>
      </c>
      <c r="ED132" s="240" t="str">
        <f t="shared" ca="1" si="158"/>
        <v>-1.4090352299437-1.40903522994384i</v>
      </c>
      <c r="EE132" s="240" t="str">
        <f t="shared" ca="1" si="159"/>
        <v>-1.99267673204798+6.83484530854584E-15i</v>
      </c>
      <c r="EF132" s="240" t="str">
        <f t="shared" ca="1" si="160"/>
        <v>-1.40903522994383+1.40903522994371i</v>
      </c>
      <c r="EG132" s="240" t="str">
        <f t="shared" ca="1" si="161"/>
        <v>2.44113037760117E-14+1.99267673204798i</v>
      </c>
      <c r="EH132" s="240" t="str">
        <f t="shared" ca="1" si="162"/>
        <v>1.40903522994371+1.40903522994384i</v>
      </c>
      <c r="EI132" s="240" t="str">
        <f t="shared" ca="1" si="163"/>
        <v>1.99267673204798-1.36701227099801E-14i</v>
      </c>
      <c r="EJ132" s="240" t="str">
        <f t="shared" ca="1" si="164"/>
        <v>1.40903522994383-1.40903522994372i</v>
      </c>
      <c r="EK132" s="240" t="str">
        <f t="shared" ca="1" si="165"/>
        <v>-3.12465811774459E-14-1.99267673204798i</v>
      </c>
      <c r="EL132" s="240" t="str">
        <f t="shared" ca="1" si="166"/>
        <v>-1.40903522994373-1.40903522994381i</v>
      </c>
      <c r="EM132" s="240" t="str">
        <f t="shared" ca="1" si="167"/>
        <v>-1.99267673204798-7.72388506826511E-13i</v>
      </c>
      <c r="EN132" s="240"/>
      <c r="EO132" s="240"/>
      <c r="EP132" s="240"/>
    </row>
    <row r="133" spans="1:146" ht="1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0.000285476080128608-0.0806134284330533i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0.00161821852568753-0.0127737889085104i</v>
      </c>
      <c r="I133" s="247" t="str">
        <f t="shared" si="174"/>
        <v>-0.00508958719521345+0.010416214687375i</v>
      </c>
      <c r="J133" s="275" t="str">
        <f ca="1">IMPRODUCT(1/N_FFT2,AV100)</f>
        <v>-0.0250917242767703-0.000319700541301209i</v>
      </c>
      <c r="K133" s="274" t="str">
        <f t="shared" ca="1" si="175"/>
        <v>0.00013103658805874-0.000259733643161949i</v>
      </c>
      <c r="N133" s="265">
        <f t="shared" ca="1" si="176"/>
        <v>2.0075014106549496</v>
      </c>
      <c r="O133" s="240">
        <f t="shared" ca="1" si="39"/>
        <v>-1.9924985893450506</v>
      </c>
      <c r="P133" s="240" t="str">
        <f t="shared" ca="1" si="40"/>
        <v>-1.37390856268482+1.44306129111807i</v>
      </c>
      <c r="Q133" s="240" t="str">
        <f t="shared" ca="1" si="41"/>
        <v>0.0977672718798285+1.99009853753305i</v>
      </c>
      <c r="R133" s="240" t="str">
        <f t="shared" ca="1" si="42"/>
        <v>1.50873755850377+1.30144596818389i</v>
      </c>
      <c r="S133" s="240" t="str">
        <f t="shared" ca="1" si="43"/>
        <v>1.98290416403209-0.195299013838277i</v>
      </c>
      <c r="T133" s="240" t="str">
        <f t="shared" ca="1" si="44"/>
        <v>1.22584807635242-1.57077914496122i</v>
      </c>
      <c r="U133" s="241" t="str">
        <f t="shared" ca="1" si="45"/>
        <v>-0.292360263366235-1.97093280071809i</v>
      </c>
      <c r="V133" s="240" t="str">
        <f t="shared" ca="1" si="46"/>
        <v>-1.62903658687447-1.14729700913338i</v>
      </c>
      <c r="W133" s="240" t="str">
        <f t="shared" ca="1" si="47"/>
        <v>-1.95421328765383+0.388717191412011i</v>
      </c>
      <c r="X133" s="240" t="str">
        <f t="shared" ca="1" si="48"/>
        <v>-1.065982002928+1.68336953696318i</v>
      </c>
      <c r="Y133" s="240" t="str">
        <f t="shared" ca="1" si="49"/>
        <v>0.484137665696048+1.93278590361074i</v>
      </c>
      <c r="Z133" s="240" t="str">
        <f t="shared" ca="1" si="50"/>
        <v>1.73364710239158+0.982098952708578i</v>
      </c>
      <c r="AA133" s="240" t="str">
        <f t="shared" ca="1" si="51"/>
        <v>1.90670226903381-0.578391809937993i</v>
      </c>
      <c r="AB133" s="240" t="str">
        <f t="shared" ca="1" si="52"/>
        <v>0.895849940090429-1.77974816010075i</v>
      </c>
      <c r="AC133" s="240" t="str">
        <f t="shared" ca="1" si="53"/>
        <v>-0.671252557648733-1.87602522168335i</v>
      </c>
      <c r="AD133" s="240" t="str">
        <f t="shared" ca="1" si="54"/>
        <v>-1.82156164860478-0.807442746499237i</v>
      </c>
      <c r="AE133" s="240" t="str">
        <f t="shared" ca="1" si="55"/>
        <v>-1.8408286652535+0.76249619915317i</v>
      </c>
      <c r="AF133" s="240" t="str">
        <f t="shared" ca="1" si="56"/>
        <v>-0.717090352608279+1.8589868355473i</v>
      </c>
      <c r="AG133" s="240" t="str">
        <f t="shared" ca="1" si="57"/>
        <v>0.851902920527066+1.80119739133152i</v>
      </c>
      <c r="AH133" s="240" t="str">
        <f t="shared" ca="1" si="58"/>
        <v>1.89193356037503+0.625010425248001i</v>
      </c>
      <c r="AI133" s="240" t="str">
        <f t="shared" ca="1" si="59"/>
        <v>1.75722687512747-0.939257333147713i</v>
      </c>
      <c r="AJ133" s="240" t="str">
        <f t="shared" ca="1" si="60"/>
        <v>0.531424793029041-1.92032245154194i</v>
      </c>
      <c r="AK133" s="240" t="str">
        <f t="shared" ca="1" si="61"/>
        <v>-1.0243489925834-1.70902304546644i</v>
      </c>
      <c r="AL133" s="240" t="str">
        <f t="shared" ca="1" si="62"/>
        <v>-1.94408511772272-0.436558911936368i</v>
      </c>
      <c r="AM133" s="240" t="str">
        <f t="shared" ca="1" si="63"/>
        <v>-1.65670202959615+1.10697290557358i</v>
      </c>
      <c r="AN133" s="240" t="str">
        <f t="shared" ca="1" si="64"/>
        <v>-0.340641322186595+1.96316431257319i</v>
      </c>
      <c r="AO133" s="240" t="str">
        <f t="shared" ca="1" si="65"/>
        <v>1.18693002387503+1.60038987342648i</v>
      </c>
      <c r="AP133" s="240" t="str">
        <f t="shared" ca="1" si="66"/>
        <v>1.97751407264176+0.243903097655219i</v>
      </c>
      <c r="AQ133" s="240" t="str">
        <f t="shared" ca="1" si="67"/>
        <v>1.54022223787426-1.264027723786i</v>
      </c>
      <c r="AR133" s="240" t="str">
        <f t="shared" ca="1" si="68"/>
        <v>1.54022223787426-1.264027723786i</v>
      </c>
      <c r="AS133" s="240" t="str">
        <f t="shared" ca="1" si="69"/>
        <v>-1.33808027019478-1.47634407204333i</v>
      </c>
      <c r="AT133" s="240" t="str">
        <f t="shared" ca="1" si="70"/>
        <v>-1.9918984860221-0.0488983632126477i</v>
      </c>
      <c r="AU133" s="240" t="str">
        <f t="shared" ca="1" si="71"/>
        <v>-1.40890926403051+1.40890926403052i</v>
      </c>
      <c r="AV133" s="240" t="str">
        <f t="shared" ca="1" si="72"/>
        <v>0.0488983632126684+1.9918984860221i</v>
      </c>
      <c r="AW133" s="240" t="str">
        <f t="shared" ca="1" si="73"/>
        <v>1.47634407204334+1.33808027019477i</v>
      </c>
      <c r="AX133" s="240" t="str">
        <f t="shared" ca="1" si="74"/>
        <v>1.98709982809958-0.146577289198022i</v>
      </c>
      <c r="AY133" s="240" t="str">
        <f t="shared" ca="1" si="75"/>
        <v>1.26402772378599-1.54022223787427i</v>
      </c>
      <c r="AZ133" s="240" t="str">
        <f t="shared" ca="1" si="76"/>
        <v>-0.243903097655241-1.97751407264176i</v>
      </c>
      <c r="BA133" s="240" t="str">
        <f t="shared" ca="1" si="77"/>
        <v>-1.6003898734265-1.18693002387501i</v>
      </c>
      <c r="BB133" s="240" t="str">
        <f t="shared" ca="1" si="78"/>
        <v>-1.96316431257319+0.340641322186615i</v>
      </c>
      <c r="BC133" s="240" t="str">
        <f t="shared" ca="1" si="79"/>
        <v>-1.10697290557373+1.65670202959605i</v>
      </c>
      <c r="BD133" s="240" t="str">
        <f t="shared" ca="1" si="80"/>
        <v>0.436558911936388+1.94408511772271i</v>
      </c>
      <c r="BE133" s="240" t="str">
        <f t="shared" ca="1" si="81"/>
        <v>1.70902304546646+1.02434899258337i</v>
      </c>
      <c r="BF133" s="240" t="str">
        <f t="shared" ca="1" si="82"/>
        <v>1.92032245154193-0.531424793029067i</v>
      </c>
      <c r="BG133" s="240" t="str">
        <f t="shared" ca="1" si="83"/>
        <v>0.939257333147695-1.75722687512748i</v>
      </c>
      <c r="BH133" s="240" t="str">
        <f t="shared" ca="1" si="84"/>
        <v>-0.625010425248029-1.89193356037502i</v>
      </c>
      <c r="BI133" s="240" t="str">
        <f t="shared" ca="1" si="85"/>
        <v>-1.80119739133144-0.851902920527228i</v>
      </c>
      <c r="BJ133" s="240" t="str">
        <f t="shared" ca="1" si="86"/>
        <v>-1.85898683554729+0.717090352608305i</v>
      </c>
      <c r="BK133" s="240" t="str">
        <f t="shared" ca="1" si="87"/>
        <v>-0.762496199153148+1.84082866525351i</v>
      </c>
      <c r="BL133" s="240" t="str">
        <f t="shared" ca="1" si="88"/>
        <v>0.807442746499253+1.82156164860478i</v>
      </c>
      <c r="BM133" s="240" t="str">
        <f t="shared" ca="1" si="89"/>
        <v>1.87602522168336+0.671252557648711i</v>
      </c>
      <c r="BN133" s="240" t="str">
        <f t="shared" ca="1" si="90"/>
        <v>1.77974816010083-0.895849940090269i</v>
      </c>
      <c r="BO133" s="240" t="str">
        <f t="shared" ca="1" si="91"/>
        <v>0.578391809937929-1.90670226903383i</v>
      </c>
      <c r="BP133" s="240" t="str">
        <f t="shared" ca="1" si="92"/>
        <v>-0.982098952708596-1.73364710239157i</v>
      </c>
      <c r="BQ133" s="240" t="str">
        <f t="shared" ca="1" si="93"/>
        <v>-1.93278590361074-0.484137665696072i</v>
      </c>
      <c r="BR133" s="240" t="str">
        <f t="shared" ca="1" si="94"/>
        <v>-1.6833695369632+1.06598200292797i</v>
      </c>
      <c r="BS133" s="240" t="str">
        <f t="shared" ca="1" si="95"/>
        <v>-0.388717191412088+1.95421328765381i</v>
      </c>
      <c r="BT133" s="240" t="str">
        <f t="shared" ca="1" si="96"/>
        <v>1.14729700913345+1.62903658687442i</v>
      </c>
      <c r="BU133" s="240" t="str">
        <f t="shared" ca="1" si="97"/>
        <v>1.97093280071809+0.292360263366195i</v>
      </c>
      <c r="BV133" s="240" t="str">
        <f t="shared" ca="1" si="98"/>
        <v>1.57077914496121-1.22584807635242i</v>
      </c>
      <c r="BW133" s="240" t="str">
        <f t="shared" ca="1" si="99"/>
        <v>0.195299013838313-1.98290416403209i</v>
      </c>
      <c r="BX133" s="240" t="str">
        <f t="shared" ca="1" si="100"/>
        <v>-1.30144596818384-1.50873755850381i</v>
      </c>
      <c r="BY133" s="240" t="str">
        <f t="shared" ca="1" si="101"/>
        <v>-1.99009853753305-0.0977672718799217i</v>
      </c>
      <c r="BZ133" s="240" t="str">
        <f t="shared" ca="1" si="102"/>
        <v>-1.44306129111803+1.37390856268486i</v>
      </c>
      <c r="CA133" s="240" t="str">
        <f t="shared" ca="1" si="103"/>
        <v>2.78266706326687E-14+1.99249858934505i</v>
      </c>
      <c r="CB133" s="240" t="str">
        <f t="shared" ca="1" si="104"/>
        <v>1.44306129111806+1.37390856268483i</v>
      </c>
      <c r="CC133" s="240" t="str">
        <f t="shared" ca="1" si="105"/>
        <v>1.99009853753306-0.0977672718797651i</v>
      </c>
      <c r="CD133" s="240" t="str">
        <f t="shared" ca="1" si="106"/>
        <v>1.30144596818396-1.50873755850371i</v>
      </c>
      <c r="CE133" s="240" t="str">
        <f t="shared" ca="1" si="107"/>
        <v>-0.195299013838354-1.98290416403208i</v>
      </c>
      <c r="CF133" s="240" t="str">
        <f t="shared" ca="1" si="108"/>
        <v>-1.57077914496125-1.22584807635238i</v>
      </c>
      <c r="CG133" s="240" t="str">
        <f t="shared" ca="1" si="109"/>
        <v>-1.97093280071809+0.292360263366237i</v>
      </c>
      <c r="CH133" s="240" t="str">
        <f t="shared" ca="1" si="110"/>
        <v>-1.14729700913341+1.62903658687445i</v>
      </c>
      <c r="CI133" s="240" t="str">
        <f t="shared" ca="1" si="111"/>
        <v>0.388717191411935+1.95421328765384i</v>
      </c>
      <c r="CJ133" s="240" t="str">
        <f t="shared" ca="1" si="112"/>
        <v>1.68336953696312+1.0659820029281i</v>
      </c>
      <c r="CK133" s="240" t="str">
        <f t="shared" ca="1" si="113"/>
        <v>1.93278590361073-0.484137665696112i</v>
      </c>
      <c r="CL133" s="240" t="str">
        <f t="shared" ca="1" si="114"/>
        <v>0.98209895270856-1.73364710239159i</v>
      </c>
      <c r="CM133" s="240" t="str">
        <f t="shared" ca="1" si="115"/>
        <v>-0.578391809937983-1.90670226903381i</v>
      </c>
      <c r="CN133" s="240" t="str">
        <f t="shared" ca="1" si="116"/>
        <v>-1.77974816010076-0.895849940090411i</v>
      </c>
      <c r="CO133" s="240" t="str">
        <f t="shared" ca="1" si="117"/>
        <v>-1.87602522168341+0.671252557648562i</v>
      </c>
      <c r="CP133" s="240" t="str">
        <f t="shared" ca="1" si="118"/>
        <v>-0.807442746499216+1.82156164860479i</v>
      </c>
      <c r="CQ133" s="240" t="str">
        <f t="shared" ca="1" si="119"/>
        <v>0.7624961991532+1.84082866525349i</v>
      </c>
      <c r="CR133" s="240" t="str">
        <f t="shared" ca="1" si="120"/>
        <v>1.8589868355473+0.717090352608267i</v>
      </c>
      <c r="CS133" s="240" t="str">
        <f t="shared" ca="1" si="121"/>
        <v>1.80119739133151-0.851902920527086i</v>
      </c>
      <c r="CT133" s="240" t="str">
        <f t="shared" ca="1" si="122"/>
        <v>0.625010425248162-1.89193356037497i</v>
      </c>
      <c r="CU133" s="240" t="str">
        <f t="shared" ca="1" si="123"/>
        <v>-0.939257333147743-1.75722687512746i</v>
      </c>
      <c r="CV133" s="240" t="str">
        <f t="shared" ca="1" si="124"/>
        <v>-1.92032245154195-0.531424793029027i</v>
      </c>
      <c r="CW133" s="240" t="str">
        <f t="shared" ca="1" si="125"/>
        <v>-1.70902304546643+1.02434899258342i</v>
      </c>
      <c r="CX133" s="240" t="str">
        <f t="shared" ca="1" si="126"/>
        <v>-0.436558911936335+1.94408511772272i</v>
      </c>
      <c r="CY133" s="240" t="str">
        <f t="shared" ca="1" si="127"/>
        <v>1.10697290557359+1.65670202959614i</v>
      </c>
      <c r="CZ133" s="240" t="str">
        <f t="shared" ca="1" si="128"/>
        <v>1.9631643125732+0.340641322186574i</v>
      </c>
      <c r="DA133" s="240" t="str">
        <f t="shared" ca="1" si="129"/>
        <v>1.60038987342647-1.18693002387505i</v>
      </c>
      <c r="DB133" s="240" t="str">
        <f t="shared" ca="1" si="130"/>
        <v>0.243903097655205-1.97751407264176i</v>
      </c>
      <c r="DC133" s="240" t="str">
        <f t="shared" ca="1" si="131"/>
        <v>-1.26402772378602-1.54022223787425i</v>
      </c>
      <c r="DD133" s="240" t="str">
        <f t="shared" ca="1" si="132"/>
        <v>-1.98709982809957-0.146577289198171i</v>
      </c>
      <c r="DE133" s="240" t="str">
        <f t="shared" ca="1" si="133"/>
        <v>-1.47634407204344+1.33808027019466i</v>
      </c>
      <c r="DF133" s="240" t="str">
        <f t="shared" ca="1" si="134"/>
        <v>-0.0488983632126341+1.9918984860221i</v>
      </c>
      <c r="DG133" s="240" t="str">
        <f t="shared" ca="1" si="135"/>
        <v>1.40890926403054+1.40890926403049i</v>
      </c>
      <c r="DH133" s="240" t="str">
        <f t="shared" ca="1" si="136"/>
        <v>1.9918984860221-0.0488983632127035i</v>
      </c>
      <c r="DI133" s="240" t="str">
        <f t="shared" ca="1" si="137"/>
        <v>1.33808027019476-1.47634407204335i</v>
      </c>
      <c r="DJ133" s="240" t="str">
        <f t="shared" ca="1" si="138"/>
        <v>-0.146577289198042-1.98709982809958i</v>
      </c>
      <c r="DK133" s="240" t="str">
        <f t="shared" ca="1" si="139"/>
        <v>-1.54022223787429-1.26402772378597i</v>
      </c>
      <c r="DL133" s="240" t="str">
        <f t="shared" ca="1" si="140"/>
        <v>-1.97751407264175+0.243903097655275i</v>
      </c>
      <c r="DM133" s="240" t="str">
        <f t="shared" ca="1" si="141"/>
        <v>-1.186930023875+1.60038987342651i</v>
      </c>
      <c r="DN133" s="240" t="str">
        <f t="shared" ca="1" si="142"/>
        <v>0.340641322186643+1.96316431257319i</v>
      </c>
      <c r="DO133" s="240" t="str">
        <f t="shared" ca="1" si="143"/>
        <v>1.65670202959607+1.1069729055737i</v>
      </c>
      <c r="DP133" s="240" t="str">
        <f t="shared" ca="1" si="144"/>
        <v>1.94408511772271-0.4365589119364i</v>
      </c>
      <c r="DQ133" s="240" t="str">
        <f t="shared" ca="1" si="145"/>
        <v>1.02434899258336-1.70902304546646i</v>
      </c>
      <c r="DR133" s="240" t="str">
        <f t="shared" ca="1" si="146"/>
        <v>-0.531424793029095-1.92032245154193i</v>
      </c>
      <c r="DS133" s="240" t="str">
        <f t="shared" ca="1" si="147"/>
        <v>-1.75722687512749-0.939257333147683i</v>
      </c>
      <c r="DT133" s="240" t="str">
        <f t="shared" ca="1" si="148"/>
        <v>-1.89193356037501+0.625010425248041i</v>
      </c>
      <c r="DU133" s="240" t="str">
        <f t="shared" ca="1" si="149"/>
        <v>-0.851902920527202+1.80119739133146i</v>
      </c>
      <c r="DV133" s="240" t="str">
        <f t="shared" ca="1" si="150"/>
        <v>0.717090352608331+1.85898683554728i</v>
      </c>
      <c r="DW133" s="240" t="str">
        <f t="shared" ca="1" si="151"/>
        <v>1.84082866525352+0.762496199153134i</v>
      </c>
      <c r="DX133" s="240" t="str">
        <f t="shared" ca="1" si="152"/>
        <v>1.82156164860477-0.807442746499279i</v>
      </c>
      <c r="DY133" s="240" t="str">
        <f t="shared" ca="1" si="153"/>
        <v>0.671252557648683-1.87602522168336i</v>
      </c>
      <c r="DZ133" s="240" t="str">
        <f t="shared" ca="1" si="154"/>
        <v>-0.895849940090281-1.77974816010082i</v>
      </c>
      <c r="EA133" s="240" t="str">
        <f t="shared" ca="1" si="155"/>
        <v>-1.90670226903383-0.578391809937917i</v>
      </c>
      <c r="EB133" s="240" t="str">
        <f t="shared" ca="1" si="156"/>
        <v>-1.73364710239156+0.98209895270862i</v>
      </c>
      <c r="EC133" s="240" t="str">
        <f t="shared" ca="1" si="157"/>
        <v>-0.48413766569603+1.93278590361075i</v>
      </c>
      <c r="ED133" s="240" t="str">
        <f t="shared" ca="1" si="158"/>
        <v>1.06598200292798+1.68336953696319i</v>
      </c>
      <c r="EE133" s="240" t="str">
        <f t="shared" ca="1" si="159"/>
        <v>1.95421328765382+0.388717191412063i</v>
      </c>
      <c r="EF133" s="240" t="str">
        <f t="shared" ca="1" si="160"/>
        <v>1.62903658687452-1.14729700913331i</v>
      </c>
      <c r="EG133" s="240" t="str">
        <f t="shared" ca="1" si="161"/>
        <v>0.292360263366181-1.97093280071809i</v>
      </c>
      <c r="EH133" s="240" t="str">
        <f t="shared" ca="1" si="162"/>
        <v>-1.22584807635243-1.5707791449612i</v>
      </c>
      <c r="EI133" s="240" t="str">
        <f t="shared" ca="1" si="163"/>
        <v>-1.98290416403215-0.195299013837694i</v>
      </c>
      <c r="EJ133" s="240" t="str">
        <f t="shared" ca="1" si="164"/>
        <v>-1.50873755850419+1.3014459681834i</v>
      </c>
      <c r="EK133" s="240" t="str">
        <f t="shared" ca="1" si="165"/>
        <v>-0.0977672718797101+1.99009853753306i</v>
      </c>
      <c r="EL133" s="240" t="str">
        <f t="shared" ca="1" si="166"/>
        <v>1.37390856268546+1.44306129111746i</v>
      </c>
      <c r="EM133" s="240" t="str">
        <f t="shared" ca="1" si="167"/>
        <v>1.99249858934505+3.40758170362647E-13i</v>
      </c>
      <c r="EN133" s="240"/>
      <c r="EO133" s="240"/>
      <c r="EP133" s="240"/>
    </row>
    <row r="134" spans="1:146" ht="15" thickBot="1">
      <c r="A134" s="277">
        <f t="shared" si="168"/>
        <v>6.6406250000000026E-4</v>
      </c>
      <c r="B134" s="276">
        <v>34</v>
      </c>
      <c r="C134" s="248">
        <f t="shared" si="169"/>
        <v>6800</v>
      </c>
      <c r="D134" s="247">
        <f t="shared" si="170"/>
        <v>42725.660088821183</v>
      </c>
      <c r="E134" s="247" t="str">
        <f t="shared" si="171"/>
        <v>42725.6600888212i</v>
      </c>
      <c r="F134" s="247" t="str">
        <f t="shared" si="177"/>
        <v>0.0000956908608022888-0.078248522860675i</v>
      </c>
      <c r="G134" s="247" t="str">
        <f t="shared" si="178"/>
        <v>-4.49672251250141-0.580083273463175i</v>
      </c>
      <c r="H134" s="247" t="str">
        <f t="shared" si="179"/>
        <v>0.00158825074118463-0.012399270028797i</v>
      </c>
      <c r="I134" s="247" t="str">
        <f t="shared" si="174"/>
        <v>-0.00494712341409286+0.0101918405582954i</v>
      </c>
      <c r="J134" s="275" t="str">
        <f ca="1">IMPRODUCT(1/N_FFT2,AW100)</f>
        <v>0.00715221722145727+7.55300803370781E-06i</v>
      </c>
      <c r="K134" s="274" t="str">
        <f t="shared" ca="1" si="175"/>
        <v>-0.0000354598803325645+0.0000728568918964966i</v>
      </c>
      <c r="N134" s="265">
        <f t="shared" ca="1" si="176"/>
        <v>2.0076934291356334</v>
      </c>
      <c r="O134" s="240">
        <f t="shared" ca="1" si="39"/>
        <v>-1.9923065708643666</v>
      </c>
      <c r="P134" s="240" t="str">
        <f t="shared" ca="1" si="40"/>
        <v>-1.33795131846452+1.47620179573403i</v>
      </c>
      <c r="Q134" s="240" t="str">
        <f t="shared" ca="1" si="41"/>
        <v>0.195280192735923+1.98271307017288i</v>
      </c>
      <c r="R134" s="240" t="str">
        <f t="shared" ca="1" si="42"/>
        <v>1.60023564273664+1.1868156385996i</v>
      </c>
      <c r="S134" s="240" t="str">
        <f t="shared" ca="1" si="43"/>
        <v>1.95402495875441-0.388679730464787i</v>
      </c>
      <c r="T134" s="240" t="str">
        <f t="shared" ca="1" si="44"/>
        <v>1.02425027535557-1.7088583457219i</v>
      </c>
      <c r="U134" s="241" t="str">
        <f t="shared" ca="1" si="45"/>
        <v>-0.578336069915301-1.90651851880444i</v>
      </c>
      <c r="V134" s="240" t="str">
        <f t="shared" ca="1" si="46"/>
        <v>-1.80102380868087-0.851820822047681i</v>
      </c>
      <c r="W134" s="240" t="str">
        <f t="shared" ca="1" si="47"/>
        <v>-1.84065126330934+0.762422716861896i</v>
      </c>
      <c r="X134" s="240" t="str">
        <f t="shared" ca="1" si="48"/>
        <v>-0.671187868570851+1.87584442782248i</v>
      </c>
      <c r="Y134" s="240" t="str">
        <f t="shared" ca="1" si="49"/>
        <v>0.939166816262458+1.75705752994624i</v>
      </c>
      <c r="Z134" s="240" t="str">
        <f t="shared" ca="1" si="50"/>
        <v>1.93259963968329+0.484091009011075i</v>
      </c>
      <c r="AA134" s="240" t="str">
        <f t="shared" ca="1" si="51"/>
        <v>1.65654237206437-1.10686622582166i</v>
      </c>
      <c r="AB134" s="240" t="str">
        <f t="shared" ca="1" si="52"/>
        <v>0.292332088403376-1.97074286054753i</v>
      </c>
      <c r="AC134" s="240" t="str">
        <f t="shared" ca="1" si="53"/>
        <v>-1.26390590855139-1.54007380558148i</v>
      </c>
      <c r="AD134" s="240" t="str">
        <f t="shared" ca="1" si="54"/>
        <v>-1.98990675034703-0.097757849979612i</v>
      </c>
      <c r="AE134" s="240" t="str">
        <f t="shared" ca="1" si="55"/>
        <v>-1.40877348646074+1.40877348646068i</v>
      </c>
      <c r="AF134" s="240" t="str">
        <f t="shared" ca="1" si="56"/>
        <v>0.0977578499795285+1.98990675034704i</v>
      </c>
      <c r="AG134" s="240" t="str">
        <f t="shared" ca="1" si="57"/>
        <v>1.54007380558143+1.26390590855145i</v>
      </c>
      <c r="AH134" s="240" t="str">
        <f t="shared" ca="1" si="58"/>
        <v>1.97074286054751-0.29233208840349i</v>
      </c>
      <c r="AI134" s="240" t="str">
        <f t="shared" ca="1" si="59"/>
        <v>1.10686622582156-1.65654237206444i</v>
      </c>
      <c r="AJ134" s="240" t="str">
        <f t="shared" ca="1" si="60"/>
        <v>-0.484091009011145-1.93259963968327i</v>
      </c>
      <c r="AK134" s="240" t="str">
        <f t="shared" ca="1" si="61"/>
        <v>-1.75705752994628-0.939166816262373i</v>
      </c>
      <c r="AL134" s="240" t="str">
        <f t="shared" ca="1" si="62"/>
        <v>-1.87584442782251+0.671187868570773i</v>
      </c>
      <c r="AM134" s="240" t="str">
        <f t="shared" ca="1" si="63"/>
        <v>-0.762422716861958+1.84065126330931i</v>
      </c>
      <c r="AN134" s="240" t="str">
        <f t="shared" ca="1" si="64"/>
        <v>0.851820822047643+1.80102380868089i</v>
      </c>
      <c r="AO134" s="240" t="str">
        <f t="shared" ca="1" si="65"/>
        <v>1.90651851880443+0.578336069915326i</v>
      </c>
      <c r="AP134" s="240" t="str">
        <f t="shared" ca="1" si="66"/>
        <v>1.7088583457219-1.02425027535556i</v>
      </c>
      <c r="AQ134" s="240" t="str">
        <f t="shared" ca="1" si="67"/>
        <v>0.388679730464753-1.95402495875441i</v>
      </c>
      <c r="AR134" s="240" t="str">
        <f t="shared" ca="1" si="68"/>
        <v>0.388679730464753-1.95402495875441i</v>
      </c>
      <c r="AS134" s="240" t="str">
        <f t="shared" ca="1" si="69"/>
        <v>-1.98271307017288-0.195280192735849i</v>
      </c>
      <c r="AT134" s="240" t="str">
        <f t="shared" ca="1" si="70"/>
        <v>-1.47620179573397+1.33795131846459i</v>
      </c>
      <c r="AU134" s="240" t="str">
        <f t="shared" ca="1" si="71"/>
        <v>-8.34728308961995E-14+1.99230657086437i</v>
      </c>
      <c r="AV134" s="240" t="str">
        <f t="shared" ca="1" si="72"/>
        <v>1.47620179573399+1.33795131846457i</v>
      </c>
      <c r="AW134" s="240" t="str">
        <f t="shared" ca="1" si="73"/>
        <v>1.98271307017288-0.19528019273588i</v>
      </c>
      <c r="AX134" s="240" t="str">
        <f t="shared" ca="1" si="74"/>
        <v>1.18681563859962-1.60023564273662i</v>
      </c>
      <c r="AY134" s="240" t="str">
        <f t="shared" ca="1" si="75"/>
        <v>-0.388679730464785-1.95402495875441i</v>
      </c>
      <c r="AZ134" s="240" t="str">
        <f t="shared" ca="1" si="76"/>
        <v>-1.70885834572192-1.02425027535554i</v>
      </c>
      <c r="BA134" s="240" t="str">
        <f t="shared" ca="1" si="77"/>
        <v>-1.90651851880442+0.578336069915356i</v>
      </c>
      <c r="BB134" s="240" t="str">
        <f t="shared" ca="1" si="78"/>
        <v>-0.851820822047621+1.8010238086809i</v>
      </c>
      <c r="BC134" s="240" t="str">
        <f t="shared" ca="1" si="79"/>
        <v>0.762422716861988+1.8406512633093i</v>
      </c>
      <c r="BD134" s="240" t="str">
        <f t="shared" ca="1" si="80"/>
        <v>1.87584442782245+0.671187868570931i</v>
      </c>
      <c r="BE134" s="240" t="str">
        <f t="shared" ca="1" si="81"/>
        <v>1.75705752994627-0.939166816262401i</v>
      </c>
      <c r="BF134" s="240" t="str">
        <f t="shared" ca="1" si="82"/>
        <v>0.484091009011121-1.93259963968328i</v>
      </c>
      <c r="BG134" s="240" t="str">
        <f t="shared" ca="1" si="83"/>
        <v>-1.10686622582159-1.65654237206441i</v>
      </c>
      <c r="BH134" s="240" t="str">
        <f t="shared" ca="1" si="84"/>
        <v>-1.97074286054752-0.292332088403454i</v>
      </c>
      <c r="BI134" s="240" t="str">
        <f t="shared" ca="1" si="85"/>
        <v>-1.54007380558141+1.26390590855148i</v>
      </c>
      <c r="BJ134" s="240" t="str">
        <f t="shared" ca="1" si="86"/>
        <v>-0.0977578499795008+1.98990675034704i</v>
      </c>
      <c r="BK134" s="240" t="str">
        <f t="shared" ca="1" si="87"/>
        <v>1.40877348646076+1.40877348646066i</v>
      </c>
      <c r="BL134" s="240" t="str">
        <f t="shared" ca="1" si="88"/>
        <v>1.98990675034704-0.0977578499794488i</v>
      </c>
      <c r="BM134" s="240" t="str">
        <f t="shared" ca="1" si="89"/>
        <v>1.26390590855152-1.54007380558137i</v>
      </c>
      <c r="BN134" s="240" t="str">
        <f t="shared" ca="1" si="90"/>
        <v>-0.292332088403402-1.97074286054752i</v>
      </c>
      <c r="BO134" s="240" t="str">
        <f t="shared" ca="1" si="91"/>
        <v>-1.65654237206439-1.10686622582164i</v>
      </c>
      <c r="BP134" s="240" t="str">
        <f t="shared" ca="1" si="92"/>
        <v>-1.93259963968329+0.484091009011057i</v>
      </c>
      <c r="BQ134" s="240" t="str">
        <f t="shared" ca="1" si="93"/>
        <v>-0.939166816262446+1.75705752994624i</v>
      </c>
      <c r="BR134" s="240" t="str">
        <f t="shared" ca="1" si="94"/>
        <v>0.671187868570881+1.87584442782247i</v>
      </c>
      <c r="BS134" s="240" t="str">
        <f t="shared" ca="1" si="95"/>
        <v>1.84065126330935+0.762422716861852i</v>
      </c>
      <c r="BT134" s="240" t="str">
        <f t="shared" ca="1" si="96"/>
        <v>1.80102380868084-0.851820822047741i</v>
      </c>
      <c r="BU134" s="240" t="str">
        <f t="shared" ca="1" si="97"/>
        <v>0.578336069915211-1.90651851880446i</v>
      </c>
      <c r="BV134" s="240" t="str">
        <f t="shared" ca="1" si="98"/>
        <v>-1.02425027535549-1.70885834572194i</v>
      </c>
      <c r="BW134" s="240" t="str">
        <f t="shared" ca="1" si="99"/>
        <v>-1.9540249587544-0.388679730464835i</v>
      </c>
      <c r="BX134" s="240" t="str">
        <f t="shared" ca="1" si="100"/>
        <v>-1.60023564273666+1.18681563859958i</v>
      </c>
      <c r="BY134" s="240" t="str">
        <f t="shared" ca="1" si="101"/>
        <v>-0.195280192735939+1.98271307017287i</v>
      </c>
      <c r="BZ134" s="240" t="str">
        <f t="shared" ca="1" si="102"/>
        <v>1.33795131846453+1.47620179573402i</v>
      </c>
      <c r="CA134" s="240" t="str">
        <f t="shared" ca="1" si="103"/>
        <v>1.99230657086437-3.1240992794472E-14i</v>
      </c>
      <c r="CB134" s="240" t="str">
        <f t="shared" ca="1" si="104"/>
        <v>1.33795131846448-1.47620179573407i</v>
      </c>
      <c r="CC134" s="240" t="str">
        <f t="shared" ca="1" si="105"/>
        <v>-0.195280192735987-1.98271307017287i</v>
      </c>
      <c r="CD134" s="240" t="str">
        <f t="shared" ca="1" si="106"/>
        <v>-1.60023564273657-1.1868156385997i</v>
      </c>
      <c r="CE134" s="240" t="str">
        <f t="shared" ca="1" si="107"/>
        <v>-1.95402495875442+0.388679730464703i</v>
      </c>
      <c r="CF134" s="240" t="str">
        <f t="shared" ca="1" si="108"/>
        <v>-1.02425027535561+1.70885834572187i</v>
      </c>
      <c r="CG134" s="240" t="str">
        <f t="shared" ca="1" si="109"/>
        <v>0.578336069915271+1.90651851880444i</v>
      </c>
      <c r="CH134" s="240" t="str">
        <f t="shared" ca="1" si="110"/>
        <v>1.80102380868086+0.851820822047697i</v>
      </c>
      <c r="CI134" s="240" t="str">
        <f t="shared" ca="1" si="111"/>
        <v>1.84065126330933-0.76242271686191i</v>
      </c>
      <c r="CJ134" s="240" t="str">
        <f t="shared" ca="1" si="112"/>
        <v>0.671187868570821-1.87584442782249i</v>
      </c>
      <c r="CK134" s="240" t="str">
        <f t="shared" ca="1" si="113"/>
        <v>-0.939166816262502-1.75705752994621i</v>
      </c>
      <c r="CL134" s="240" t="str">
        <f t="shared" ca="1" si="114"/>
        <v>-1.9325996396833-0.484091009011009i</v>
      </c>
      <c r="CM134" s="240" t="str">
        <f t="shared" ca="1" si="115"/>
        <v>-1.65654237206447+1.10686622582151i</v>
      </c>
      <c r="CN134" s="240" t="str">
        <f t="shared" ca="1" si="116"/>
        <v>-0.292332088403538+1.9707428605475i</v>
      </c>
      <c r="CO134" s="240" t="str">
        <f t="shared" ca="1" si="117"/>
        <v>1.2639059085514+1.54007380558147i</v>
      </c>
      <c r="CP134" s="240" t="str">
        <f t="shared" ca="1" si="118"/>
        <v>1.98990675034704+0.0977578499795843i</v>
      </c>
      <c r="CQ134" s="240" t="str">
        <f t="shared" ca="1" si="119"/>
        <v>1.40877348646071-1.40877348646071i</v>
      </c>
      <c r="CR134" s="240" t="str">
        <f t="shared" ca="1" si="120"/>
        <v>-0.0977578499795493-1.98990675034704i</v>
      </c>
      <c r="CS134" s="240" t="str">
        <f t="shared" ca="1" si="121"/>
        <v>-1.54007380558145-1.26390590855143i</v>
      </c>
      <c r="CT134" s="240" t="str">
        <f t="shared" ca="1" si="122"/>
        <v>-1.9707428605475+0.29233208840353i</v>
      </c>
      <c r="CU134" s="240" t="str">
        <f t="shared" ca="1" si="123"/>
        <v>-1.10686622582154+1.65654237206445i</v>
      </c>
      <c r="CV134" s="240" t="str">
        <f t="shared" ca="1" si="124"/>
        <v>0.484091009010989+1.93259963968331i</v>
      </c>
      <c r="CW134" s="240" t="str">
        <f t="shared" ca="1" si="125"/>
        <v>1.7570575299462+0.939166816262532i</v>
      </c>
      <c r="CX134" s="240" t="str">
        <f t="shared" ca="1" si="126"/>
        <v>1.8758444278225-0.671187868570803i</v>
      </c>
      <c r="CY134" s="240" t="str">
        <f t="shared" ca="1" si="127"/>
        <v>0.762422716861916-1.84065126330933i</v>
      </c>
      <c r="CZ134" s="240" t="str">
        <f t="shared" ca="1" si="128"/>
        <v>-0.851820822047665-1.80102380868088i</v>
      </c>
      <c r="DA134" s="240" t="str">
        <f t="shared" ca="1" si="129"/>
        <v>-1.90651851880444-0.578336069915291i</v>
      </c>
      <c r="DB134" s="240" t="str">
        <f t="shared" ca="1" si="130"/>
        <v>-1.70885834572189+1.02425027535558i</v>
      </c>
      <c r="DC134" s="240" t="str">
        <f t="shared" ca="1" si="131"/>
        <v>-0.388679730464723+1.95402495875442i</v>
      </c>
      <c r="DD134" s="240" t="str">
        <f t="shared" ca="1" si="132"/>
        <v>1.18681563859952+1.6002356427367i</v>
      </c>
      <c r="DE134" s="240" t="str">
        <f t="shared" ca="1" si="133"/>
        <v>1.98271307017288+0.195280192735825i</v>
      </c>
      <c r="DF134" s="240" t="str">
        <f t="shared" ca="1" si="134"/>
        <v>1.47620179573408-1.33795131846447i</v>
      </c>
      <c r="DG134" s="240" t="str">
        <f t="shared" ca="1" si="135"/>
        <v>6.63880277150754E-14-1.99230657086437i</v>
      </c>
      <c r="DH134" s="240" t="str">
        <f t="shared" ca="1" si="136"/>
        <v>-1.47620179573401-1.33795131846455i</v>
      </c>
      <c r="DI134" s="240" t="str">
        <f t="shared" ca="1" si="137"/>
        <v>-1.98271307017288+0.195280192735918i</v>
      </c>
      <c r="DJ134" s="240" t="str">
        <f t="shared" ca="1" si="138"/>
        <v>-1.1868156385996+1.60023564273664i</v>
      </c>
      <c r="DK134" s="240" t="str">
        <f t="shared" ca="1" si="139"/>
        <v>0.388679730464815+1.9540249587544i</v>
      </c>
      <c r="DL134" s="240" t="str">
        <f t="shared" ca="1" si="140"/>
        <v>1.70885834572192+1.02425027535552i</v>
      </c>
      <c r="DM134" s="240" t="str">
        <f t="shared" ca="1" si="141"/>
        <v>1.90651851880441-0.57833606991538i</v>
      </c>
      <c r="DN134" s="240" t="str">
        <f t="shared" ca="1" si="142"/>
        <v>0.851820822047759-1.80102380868083i</v>
      </c>
      <c r="DO134" s="240" t="str">
        <f t="shared" ca="1" si="143"/>
        <v>-0.762422716861821-1.84065126330937i</v>
      </c>
      <c r="DP134" s="240" t="str">
        <f t="shared" ca="1" si="144"/>
        <v>-1.87584442782246-0.671187868570901i</v>
      </c>
      <c r="DQ134" s="240" t="str">
        <f t="shared" ca="1" si="145"/>
        <v>-1.75705752994626+0.939166816262414i</v>
      </c>
      <c r="DR134" s="240" t="str">
        <f t="shared" ca="1" si="146"/>
        <v>-0.484091009011091+1.93259963968328i</v>
      </c>
      <c r="DS134" s="240" t="str">
        <f t="shared" ca="1" si="147"/>
        <v>1.10686622582162+1.6565423720644i</v>
      </c>
      <c r="DT134" s="240" t="str">
        <f t="shared" ca="1" si="148"/>
        <v>1.97074286054752+0.292332088403438i</v>
      </c>
      <c r="DU134" s="240" t="str">
        <f t="shared" ca="1" si="149"/>
        <v>1.54007380558139-1.2639059085515i</v>
      </c>
      <c r="DV134" s="240" t="str">
        <f t="shared" ca="1" si="150"/>
        <v>0.0977578499794556-1.98990675034704i</v>
      </c>
      <c r="DW134" s="240" t="str">
        <f t="shared" ca="1" si="151"/>
        <v>-1.40877348646064-1.40877348646078i</v>
      </c>
      <c r="DX134" s="240" t="str">
        <f t="shared" ca="1" si="152"/>
        <v>-1.98990675034704+0.0977578499794799i</v>
      </c>
      <c r="DY134" s="240" t="str">
        <f t="shared" ca="1" si="153"/>
        <v>-1.26390590855151+1.54007380558138i</v>
      </c>
      <c r="DZ134" s="240" t="str">
        <f t="shared" ca="1" si="154"/>
        <v>0.292332088403434+1.97074286054752i</v>
      </c>
      <c r="EA134" s="240" t="str">
        <f t="shared" ca="1" si="155"/>
        <v>1.65654237206441+1.1068662258216i</v>
      </c>
      <c r="EB134" s="240" t="str">
        <f t="shared" ca="1" si="156"/>
        <v>1.93259963968328-0.484091009011087i</v>
      </c>
      <c r="EC134" s="240" t="str">
        <f t="shared" ca="1" si="157"/>
        <v>0.939166816262418-1.75705752994626i</v>
      </c>
      <c r="ED134" s="240" t="str">
        <f t="shared" ca="1" si="158"/>
        <v>-0.671187868570897-1.87584442782246i</v>
      </c>
      <c r="EE134" s="240" t="str">
        <f t="shared" ca="1" si="159"/>
        <v>-1.84065126330959-0.762422716861275i</v>
      </c>
      <c r="EF134" s="240" t="str">
        <f t="shared" ca="1" si="160"/>
        <v>-1.80102380868126+0.85182082204686i</v>
      </c>
      <c r="EG134" s="240" t="str">
        <f t="shared" ca="1" si="161"/>
        <v>-0.578336069915763+1.90651851880429i</v>
      </c>
      <c r="EH134" s="240" t="str">
        <f t="shared" ca="1" si="162"/>
        <v>1.02425027535552+1.70885834572193i</v>
      </c>
      <c r="EI134" s="240" t="str">
        <f t="shared" ca="1" si="163"/>
        <v>1.95402495875448+0.388679730464402i</v>
      </c>
      <c r="EJ134" s="240" t="str">
        <f t="shared" ca="1" si="164"/>
        <v>1.60023564273617-1.18681563860024i</v>
      </c>
      <c r="EK134" s="240" t="str">
        <f t="shared" ca="1" si="165"/>
        <v>0.195280192736683-1.9827130701728i</v>
      </c>
      <c r="EL134" s="240" t="str">
        <f t="shared" ca="1" si="166"/>
        <v>-1.33795131846425-1.47620179573428i</v>
      </c>
      <c r="EM134" s="240" t="str">
        <f t="shared" ca="1" si="167"/>
        <v>-1.99230657086437+6.24819855889437E-14i</v>
      </c>
      <c r="EN134" s="240"/>
      <c r="EO134" s="240"/>
      <c r="EP134" s="240"/>
    </row>
    <row r="135" spans="1:146" ht="15" thickBot="1">
      <c r="A135" s="277">
        <f t="shared" si="168"/>
        <v>6.8359375000000028E-4</v>
      </c>
      <c r="B135" s="276">
        <v>35</v>
      </c>
      <c r="C135" s="248">
        <f t="shared" si="169"/>
        <v>7000</v>
      </c>
      <c r="D135" s="247">
        <f t="shared" si="170"/>
        <v>43982.297150257102</v>
      </c>
      <c r="E135" s="247" t="str">
        <f t="shared" si="171"/>
        <v>43982.2971502571i</v>
      </c>
      <c r="F135" s="247" t="str">
        <f t="shared" si="177"/>
        <v>-0.0000781613067347723-0.0760180956849868i</v>
      </c>
      <c r="G135" s="247" t="str">
        <f t="shared" si="178"/>
        <v>-4.54412148135325-0.538021982274342i</v>
      </c>
      <c r="H135" s="247" t="str">
        <f t="shared" si="179"/>
        <v>0.0015608097347793-0.0120460556907374i</v>
      </c>
      <c r="I135" s="247" t="str">
        <f t="shared" si="174"/>
        <v>-0.00481307333453337+0.00997866958480407i</v>
      </c>
      <c r="J135" s="275" t="str">
        <f ca="1">IMPRODUCT(1/N_FFT2,AX100)</f>
        <v>0.0384188507024648+0.000319704969900368i</v>
      </c>
      <c r="K135" s="274" t="str">
        <f t="shared" ca="1" si="175"/>
        <v>-0.000188102976118707+0.000381830253522269i</v>
      </c>
      <c r="N135" s="265">
        <f t="shared" ca="1" si="176"/>
        <v>2.0079007098036623</v>
      </c>
      <c r="O135" s="240">
        <f t="shared" ca="1" si="39"/>
        <v>-1.9920992901963377</v>
      </c>
      <c r="P135" s="240" t="str">
        <f t="shared" ca="1" si="40"/>
        <v>-1.30118515682374+1.50843520565595i</v>
      </c>
      <c r="Q135" s="240" t="str">
        <f t="shared" ca="1" si="41"/>
        <v>0.292301674012702+1.97053782337973i</v>
      </c>
      <c r="R135" s="240" t="str">
        <f t="shared" ca="1" si="42"/>
        <v>1.68303218765379+1.06576837883381i</v>
      </c>
      <c r="S135" s="240" t="str">
        <f t="shared" ca="1" si="43"/>
        <v>1.90632016357238-0.578275899513495i</v>
      </c>
      <c r="T135" s="240" t="str">
        <f t="shared" ca="1" si="44"/>
        <v>0.807280933987582-1.82119660542757i</v>
      </c>
      <c r="U135" s="241" t="str">
        <f t="shared" ca="1" si="45"/>
        <v>-0.851732198142286-1.8008364291763i</v>
      </c>
      <c r="V135" s="240" t="str">
        <f t="shared" ca="1" si="46"/>
        <v>-1.91993761657931-0.53131829485206i</v>
      </c>
      <c r="W135" s="240" t="str">
        <f t="shared" ca="1" si="47"/>
        <v>-1.65637002448773+1.10675106685256i</v>
      </c>
      <c r="X135" s="240" t="str">
        <f t="shared" ca="1" si="48"/>
        <v>-0.243854219176817+1.97711777640848i</v>
      </c>
      <c r="Y135" s="240" t="str">
        <f t="shared" ca="1" si="49"/>
        <v>1.33781211727574+1.47604821088979i</v>
      </c>
      <c r="Z135" s="240" t="str">
        <f t="shared" ca="1" si="50"/>
        <v>1.99149930713483-0.0488885639210405i</v>
      </c>
      <c r="AA135" s="240" t="str">
        <f t="shared" ca="1" si="51"/>
        <v>1.26377441108773-1.53991357545825i</v>
      </c>
      <c r="AB135" s="240" t="str">
        <f t="shared" ca="1" si="52"/>
        <v>-0.340573057250085-1.96277089204932i</v>
      </c>
      <c r="AC135" s="240" t="str">
        <f t="shared" ca="1" si="53"/>
        <v>-1.70868055516261-1.02414371179535i</v>
      </c>
      <c r="AD135" s="240" t="str">
        <f t="shared" ca="1" si="54"/>
        <v>-1.8915544145808+0.624885172396209i</v>
      </c>
      <c r="AE135" s="240" t="str">
        <f t="shared" ca="1" si="55"/>
        <v>-0.762343393984478+1.84045976094262i</v>
      </c>
      <c r="AF135" s="240" t="str">
        <f t="shared" ca="1" si="56"/>
        <v>0.895670410669164+1.77939149639771i</v>
      </c>
      <c r="AG135" s="240" t="str">
        <f t="shared" ca="1" si="57"/>
        <v>1.93239857095713+0.484040643917001i</v>
      </c>
      <c r="AH135" s="240" t="str">
        <f t="shared" ca="1" si="58"/>
        <v>1.6287101259546-1.14706708941269i</v>
      </c>
      <c r="AI135" s="240" t="str">
        <f t="shared" ca="1" si="59"/>
        <v>0.195259875677554-1.98250678761792i</v>
      </c>
      <c r="AJ135" s="240" t="str">
        <f t="shared" ca="1" si="60"/>
        <v>-1.37363322973225-1.44277209987444i</v>
      </c>
      <c r="AK135" s="240" t="str">
        <f t="shared" ca="1" si="61"/>
        <v>-1.98969971935765+0.0977476791992363i</v>
      </c>
      <c r="AL135" s="240" t="str">
        <f t="shared" ca="1" si="62"/>
        <v>-1.22560241490197+1.57046435890383i</v>
      </c>
      <c r="AM135" s="240" t="str">
        <f t="shared" ca="1" si="63"/>
        <v>0.38863929201247+1.9538216609263i</v>
      </c>
      <c r="AN135" s="240" t="str">
        <f t="shared" ca="1" si="64"/>
        <v>1.73329967739675+0.981902138879971i</v>
      </c>
      <c r="AO135" s="240" t="str">
        <f t="shared" ca="1" si="65"/>
        <v>1.87564926393969-0.671118037816922i</v>
      </c>
      <c r="AP135" s="240" t="str">
        <f t="shared" ca="1" si="66"/>
        <v>0.716946646826527-1.85861429231698i</v>
      </c>
      <c r="AQ135" s="240" t="str">
        <f t="shared" ca="1" si="67"/>
        <v>-0.93906910483202-1.75687472471737i</v>
      </c>
      <c r="AR135" s="240" t="str">
        <f t="shared" ca="1" si="68"/>
        <v>-0.93906910483202-1.75687472471737i</v>
      </c>
      <c r="AS135" s="240" t="str">
        <f t="shared" ca="1" si="69"/>
        <v>-1.60006915334291+1.18669216164987i</v>
      </c>
      <c r="AT135" s="240" t="str">
        <f t="shared" ca="1" si="70"/>
        <v>-0.146547914930564+1.9867016108692i</v>
      </c>
      <c r="AU135" s="240" t="str">
        <f t="shared" ca="1" si="71"/>
        <v>1.40862691689475+1.40862691689473i</v>
      </c>
      <c r="AV135" s="240" t="str">
        <f t="shared" ca="1" si="72"/>
        <v>1.98670161086921-0.146547914930401i</v>
      </c>
      <c r="AW135" s="240" t="str">
        <f t="shared" ca="1" si="73"/>
        <v>1.18669216164984-1.60006915334293i</v>
      </c>
      <c r="AX135" s="240" t="str">
        <f t="shared" ca="1" si="74"/>
        <v>-0.436471424997698-1.94369552069279i</v>
      </c>
      <c r="AY135" s="240" t="str">
        <f t="shared" ca="1" si="75"/>
        <v>-1.75687472471739-0.939069104831988i</v>
      </c>
      <c r="AZ135" s="240" t="str">
        <f t="shared" ca="1" si="76"/>
        <v>-1.85861429231697+0.716946646826559i</v>
      </c>
      <c r="BA135" s="240" t="str">
        <f t="shared" ca="1" si="77"/>
        <v>-0.671118037817069+1.87564926393964i</v>
      </c>
      <c r="BB135" s="240" t="str">
        <f t="shared" ca="1" si="78"/>
        <v>0.981902138880007+1.73329967739673i</v>
      </c>
      <c r="BC135" s="240" t="str">
        <f t="shared" ca="1" si="79"/>
        <v>1.95382166092631+0.38863929201243i</v>
      </c>
      <c r="BD135" s="240" t="str">
        <f t="shared" ca="1" si="80"/>
        <v>1.57046435890381-1.225602414902i</v>
      </c>
      <c r="BE135" s="240" t="str">
        <f t="shared" ca="1" si="81"/>
        <v>0.0977476791991946-1.98969971935765i</v>
      </c>
      <c r="BF135" s="240" t="str">
        <f t="shared" ca="1" si="82"/>
        <v>-1.44277209987433-1.37363322973236i</v>
      </c>
      <c r="BG135" s="240" t="str">
        <f t="shared" ca="1" si="83"/>
        <v>-1.98250678761792+0.195259875677596i</v>
      </c>
      <c r="BH135" s="240" t="str">
        <f t="shared" ca="1" si="84"/>
        <v>-1.14706708941266+1.62871012595462i</v>
      </c>
      <c r="BI135" s="240" t="str">
        <f t="shared" ca="1" si="85"/>
        <v>0.484040643917039+1.93239857095712i</v>
      </c>
      <c r="BJ135" s="240" t="str">
        <f t="shared" ca="1" si="86"/>
        <v>1.77939149639773+0.89567041066913i</v>
      </c>
      <c r="BK135" s="240" t="str">
        <f t="shared" ca="1" si="87"/>
        <v>1.84045976094268-0.76234339398433i</v>
      </c>
      <c r="BL135" s="240" t="str">
        <f t="shared" ca="1" si="88"/>
        <v>0.624885172396173-1.89155441458081i</v>
      </c>
      <c r="BM135" s="240" t="str">
        <f t="shared" ca="1" si="89"/>
        <v>-1.02414371179538-1.70868055516259i</v>
      </c>
      <c r="BN135" s="240" t="str">
        <f t="shared" ca="1" si="90"/>
        <v>-1.96277089204933-0.340573057250047i</v>
      </c>
      <c r="BO135" s="240" t="str">
        <f t="shared" ca="1" si="91"/>
        <v>-1.53991357545822+1.26377441108776i</v>
      </c>
      <c r="BP135" s="240" t="str">
        <f t="shared" ca="1" si="92"/>
        <v>-0.0488885639211015+1.99149930713482i</v>
      </c>
      <c r="BQ135" s="240" t="str">
        <f t="shared" ca="1" si="93"/>
        <v>1.47604821088981+1.33781211727572i</v>
      </c>
      <c r="BR135" s="240" t="str">
        <f t="shared" ca="1" si="94"/>
        <v>1.97711777640847-0.243854219176912i</v>
      </c>
      <c r="BS135" s="240" t="str">
        <f t="shared" ca="1" si="95"/>
        <v>1.10675106685258-1.65637002448771i</v>
      </c>
      <c r="BT135" s="240" t="str">
        <f t="shared" ca="1" si="96"/>
        <v>-0.531318294852114-1.9199376165793i</v>
      </c>
      <c r="BU135" s="240" t="str">
        <f t="shared" ca="1" si="97"/>
        <v>-1.80083642917628-0.851732198142343i</v>
      </c>
      <c r="BV135" s="240" t="str">
        <f t="shared" ca="1" si="98"/>
        <v>-1.82119660542756+0.807280933987596i</v>
      </c>
      <c r="BW135" s="240" t="str">
        <f t="shared" ca="1" si="99"/>
        <v>-0.578275899513574+1.90632016357235i</v>
      </c>
      <c r="BX135" s="240" t="str">
        <f t="shared" ca="1" si="100"/>
        <v>1.06576837883381+1.68303218765379i</v>
      </c>
      <c r="BY135" s="240" t="str">
        <f t="shared" ca="1" si="101"/>
        <v>1.97053782337974+0.292301674012627i</v>
      </c>
      <c r="BZ135" s="240" t="str">
        <f t="shared" ca="1" si="102"/>
        <v>1.50843520565599-1.30118515682371i</v>
      </c>
      <c r="CA135" s="240" t="str">
        <f t="shared" ca="1" si="103"/>
        <v>-3.46543907949861E-14-1.99209929019634i</v>
      </c>
      <c r="CB135" s="240" t="str">
        <f t="shared" ca="1" si="104"/>
        <v>-1.5084352056559-1.3011851568238i</v>
      </c>
      <c r="CC135" s="240" t="str">
        <f t="shared" ca="1" si="105"/>
        <v>-1.97053782337973+0.292301674012697i</v>
      </c>
      <c r="CD135" s="240" t="str">
        <f t="shared" ca="1" si="106"/>
        <v>-1.06576837883375+1.68303218765383i</v>
      </c>
      <c r="CE135" s="240" t="str">
        <f t="shared" ca="1" si="107"/>
        <v>0.578275899513451+1.90632016357239i</v>
      </c>
      <c r="CF135" s="240" t="str">
        <f t="shared" ca="1" si="108"/>
        <v>1.82119660542759+0.807280933987532i</v>
      </c>
      <c r="CG135" s="240" t="str">
        <f t="shared" ca="1" si="109"/>
        <v>1.80083642917633-0.851732198142226i</v>
      </c>
      <c r="CH135" s="240" t="str">
        <f t="shared" ca="1" si="110"/>
        <v>0.531318294852048-1.91993761657932i</v>
      </c>
      <c r="CI135" s="240" t="str">
        <f t="shared" ca="1" si="111"/>
        <v>-1.10675106685263-1.65637002448768i</v>
      </c>
      <c r="CJ135" s="240" t="str">
        <f t="shared" ca="1" si="112"/>
        <v>-1.97711777640848-0.243854219176843i</v>
      </c>
      <c r="CK135" s="240" t="str">
        <f t="shared" ca="1" si="113"/>
        <v>-1.47604821088976+1.33781211727578i</v>
      </c>
      <c r="CL135" s="240" t="str">
        <f t="shared" ca="1" si="114"/>
        <v>0.0488885639209726+1.99149930713483i</v>
      </c>
      <c r="CM135" s="240" t="str">
        <f t="shared" ca="1" si="115"/>
        <v>1.53991357545828+1.2637744110877i</v>
      </c>
      <c r="CN135" s="240" t="str">
        <f t="shared" ca="1" si="116"/>
        <v>1.96277089204931-0.340573057250114i</v>
      </c>
      <c r="CO135" s="240" t="str">
        <f t="shared" ca="1" si="117"/>
        <v>1.02414371179531-1.70868055516263i</v>
      </c>
      <c r="CP135" s="240" t="str">
        <f t="shared" ca="1" si="118"/>
        <v>-0.624885172396238-1.89155441458079i</v>
      </c>
      <c r="CQ135" s="240" t="str">
        <f t="shared" ca="1" si="119"/>
        <v>-1.84045976094264-0.762343393984436i</v>
      </c>
      <c r="CR135" s="240" t="str">
        <f t="shared" ca="1" si="120"/>
        <v>-1.7793914963977+0.895670410669192i</v>
      </c>
      <c r="CS135" s="240" t="str">
        <f t="shared" ca="1" si="121"/>
        <v>-0.48404064391715+1.93239857095709i</v>
      </c>
      <c r="CT135" s="240" t="str">
        <f t="shared" ca="1" si="122"/>
        <v>1.14706708941271+1.62871012595458i</v>
      </c>
      <c r="CU135" s="240" t="str">
        <f t="shared" ca="1" si="123"/>
        <v>1.98250678761793+0.195259875677513i</v>
      </c>
      <c r="CV135" s="240" t="str">
        <f t="shared" ca="1" si="124"/>
        <v>1.44277209987442-1.37363322973227i</v>
      </c>
      <c r="CW135" s="240" t="str">
        <f t="shared" ca="1" si="125"/>
        <v>-0.0977476791992779-1.98969971935765i</v>
      </c>
      <c r="CX135" s="240" t="str">
        <f t="shared" ca="1" si="126"/>
        <v>-1.57046435890373-1.2256024149021i</v>
      </c>
      <c r="CY135" s="240" t="str">
        <f t="shared" ca="1" si="127"/>
        <v>-1.95382166092629+0.388639292012512i</v>
      </c>
      <c r="CZ135" s="240" t="str">
        <f t="shared" ca="1" si="128"/>
        <v>-0.981902138879947+1.73329967739677i</v>
      </c>
      <c r="DA135" s="240" t="str">
        <f t="shared" ca="1" si="129"/>
        <v>0.671118037816962+1.87564926393968i</v>
      </c>
      <c r="DB135" s="240" t="str">
        <f t="shared" ca="1" si="130"/>
        <v>1.85861429231699+0.716946646826501i</v>
      </c>
      <c r="DC135" s="240" t="str">
        <f t="shared" ca="1" si="131"/>
        <v>1.75687472471745-0.939069104831881i</v>
      </c>
      <c r="DD135" s="240" t="str">
        <f t="shared" ca="1" si="132"/>
        <v>0.436471424997636-1.94369552069281i</v>
      </c>
      <c r="DE135" s="240" t="str">
        <f t="shared" ca="1" si="133"/>
        <v>-1.18669216164991-1.60006915334289i</v>
      </c>
      <c r="DF135" s="240" t="str">
        <f t="shared" ca="1" si="134"/>
        <v>-1.9867016108692-0.146547914930537i</v>
      </c>
      <c r="DG135" s="240" t="str">
        <f t="shared" ca="1" si="135"/>
        <v>-1.4086269168947+1.40862691689478i</v>
      </c>
      <c r="DH135" s="240" t="str">
        <f t="shared" ca="1" si="136"/>
        <v>0.146547914930429+1.98670161086921i</v>
      </c>
      <c r="DI135" s="240" t="str">
        <f t="shared" ca="1" si="137"/>
        <v>1.60006915334296+1.18669216164981i</v>
      </c>
      <c r="DJ135" s="240" t="str">
        <f t="shared" ca="1" si="138"/>
        <v>1.94369552069279-0.436471424997724i</v>
      </c>
      <c r="DK135" s="240" t="str">
        <f t="shared" ca="1" si="139"/>
        <v>0.939069104831952-1.75687472471741i</v>
      </c>
      <c r="DL135" s="240" t="str">
        <f t="shared" ca="1" si="140"/>
        <v>-0.716946646826584-1.85861429231696i</v>
      </c>
      <c r="DM135" s="240" t="str">
        <f t="shared" ca="1" si="141"/>
        <v>-1.87564926393965-0.671118037817037i</v>
      </c>
      <c r="DN135" s="240" t="str">
        <f t="shared" ca="1" si="142"/>
        <v>-1.73329967739672+0.981902138880025i</v>
      </c>
      <c r="DO135" s="240" t="str">
        <f t="shared" ca="1" si="143"/>
        <v>-0.388639292012589+1.95382166092627i</v>
      </c>
      <c r="DP135" s="240" t="str">
        <f t="shared" ca="1" si="144"/>
        <v>1.22560241490202+1.57046435890379i</v>
      </c>
      <c r="DQ135" s="240" t="str">
        <f t="shared" ca="1" si="145"/>
        <v>1.98969971935765+0.09774767919916i</v>
      </c>
      <c r="DR135" s="240" t="str">
        <f t="shared" ca="1" si="146"/>
        <v>1.37363322973235-1.44277209987435i</v>
      </c>
      <c r="DS135" s="240" t="str">
        <f t="shared" ca="1" si="147"/>
        <v>-0.195259875677631-1.98250678761792i</v>
      </c>
      <c r="DT135" s="240" t="str">
        <f t="shared" ca="1" si="148"/>
        <v>-1.62871012595452-1.1470670894128i</v>
      </c>
      <c r="DU135" s="240" t="str">
        <f t="shared" ca="1" si="149"/>
        <v>-1.93239857095711+0.484040643917073i</v>
      </c>
      <c r="DV135" s="240" t="str">
        <f t="shared" ca="1" si="150"/>
        <v>-0.895670410669112+1.77939149639774i</v>
      </c>
      <c r="DW135" s="240" t="str">
        <f t="shared" ca="1" si="151"/>
        <v>0.762343393984362+1.84045976094267i</v>
      </c>
      <c r="DX135" s="240" t="str">
        <f t="shared" ca="1" si="152"/>
        <v>1.89155441458082+0.624885172396153i</v>
      </c>
      <c r="DY135" s="240" t="str">
        <f t="shared" ca="1" si="153"/>
        <v>1.70868055516267-1.02414371179525i</v>
      </c>
      <c r="DZ135" s="240" t="str">
        <f t="shared" ca="1" si="154"/>
        <v>0.340573057249999-1.96277089204933i</v>
      </c>
      <c r="EA135" s="240" t="str">
        <f t="shared" ca="1" si="155"/>
        <v>-1.26377441108779-1.5399135754582i</v>
      </c>
      <c r="EB135" s="240" t="str">
        <f t="shared" ca="1" si="156"/>
        <v>-1.99149930713482-0.0488885639214772i</v>
      </c>
      <c r="EC135" s="240" t="str">
        <f t="shared" ca="1" si="157"/>
        <v>-1.33781211727599+1.47604821088956i</v>
      </c>
      <c r="ED135" s="240" t="str">
        <f t="shared" ca="1" si="158"/>
        <v>0.24385421917654+1.97711777640852i</v>
      </c>
      <c r="EE135" s="240" t="str">
        <f t="shared" ca="1" si="159"/>
        <v>1.65637002448762+1.10675106685271i</v>
      </c>
      <c r="EF135" s="240" t="str">
        <f t="shared" ca="1" si="160"/>
        <v>1.91993761657934-0.531318294851971i</v>
      </c>
      <c r="EG135" s="240" t="str">
        <f t="shared" ca="1" si="161"/>
        <v>0.851732198142312-1.80083642917629i</v>
      </c>
      <c r="EH135" s="240" t="str">
        <f t="shared" ca="1" si="162"/>
        <v>-0.807280933987641-1.82119660542754i</v>
      </c>
      <c r="EI135" s="240" t="str">
        <f t="shared" ca="1" si="163"/>
        <v>-1.90632016357242-0.578275899513351i</v>
      </c>
      <c r="EJ135" s="240" t="str">
        <f t="shared" ca="1" si="164"/>
        <v>-1.68303218765366+1.06576837883402i</v>
      </c>
      <c r="EK135" s="240" t="str">
        <f t="shared" ca="1" si="165"/>
        <v>-0.292301674012398+1.97053782337977i</v>
      </c>
      <c r="EL135" s="240" t="str">
        <f t="shared" ca="1" si="166"/>
        <v>1.30118515682404+1.5084352056557i</v>
      </c>
      <c r="EM135" s="240" t="str">
        <f t="shared" ca="1" si="167"/>
        <v>1.99209929019634-4.65640851867292E-13i</v>
      </c>
      <c r="EN135" s="240"/>
      <c r="EO135" s="240"/>
      <c r="EP135" s="240"/>
    </row>
    <row r="136" spans="1:146" ht="15" thickBot="1">
      <c r="A136" s="277">
        <f t="shared" si="168"/>
        <v>7.031250000000003E-4</v>
      </c>
      <c r="B136" s="276">
        <v>36</v>
      </c>
      <c r="C136" s="248">
        <f t="shared" si="169"/>
        <v>7200</v>
      </c>
      <c r="D136" s="247">
        <f t="shared" si="170"/>
        <v>45238.93421169302</v>
      </c>
      <c r="E136" s="247" t="str">
        <f t="shared" si="171"/>
        <v>45238.934211693i</v>
      </c>
      <c r="F136" s="247" t="str">
        <f t="shared" si="177"/>
        <v>-0.000237823615742756-0.0739110043318579i</v>
      </c>
      <c r="G136" s="247" t="str">
        <f t="shared" si="178"/>
        <v>-4.589175082113-0.494101677346601i</v>
      </c>
      <c r="H136" s="247" t="str">
        <f t="shared" si="179"/>
        <v>0.00153561934590103-0.0117123807785099i</v>
      </c>
      <c r="I136" s="247" t="str">
        <f t="shared" si="174"/>
        <v>-0.00468660260919608+0.00977583902901456i</v>
      </c>
      <c r="J136" s="275" t="str">
        <f ca="1">IMPRODUCT(1/N_FFT2,AY100)</f>
        <v>0.00843154281105152-7.39234913701285E-06i</v>
      </c>
      <c r="K136" s="274" t="str">
        <f t="shared" ca="1" si="175"/>
        <v>-0.0000394430241226128+0.0000824600502898382i</v>
      </c>
      <c r="N136" s="265">
        <f t="shared" ca="1" si="176"/>
        <v>2.0081248396662899</v>
      </c>
      <c r="O136" s="240">
        <f t="shared" ca="1" si="39"/>
        <v>-1.9918751603337101</v>
      </c>
      <c r="P136" s="240" t="str">
        <f t="shared" ca="1" si="40"/>
        <v>-1.26363222460809+1.53974032073154i</v>
      </c>
      <c r="Q136" s="240" t="str">
        <f t="shared" ca="1" si="41"/>
        <v>0.388595566445432+1.95360183765613i</v>
      </c>
      <c r="R136" s="240" t="str">
        <f t="shared" ca="1" si="42"/>
        <v>1.75667705982559+0.938963450746068i</v>
      </c>
      <c r="S136" s="240" t="str">
        <f t="shared" ca="1" si="43"/>
        <v>1.84025269194995-0.762257623199272i</v>
      </c>
      <c r="T136" s="240" t="str">
        <f t="shared" ca="1" si="44"/>
        <v>0.578210838048645-1.90610568466639i</v>
      </c>
      <c r="U136" s="241" t="str">
        <f t="shared" ca="1" si="45"/>
        <v>-1.10662654697256-1.65618366731774i</v>
      </c>
      <c r="V136" s="240" t="str">
        <f t="shared" ca="1" si="46"/>
        <v>-1.98228373700184-0.195237907109386i</v>
      </c>
      <c r="W136" s="240" t="str">
        <f t="shared" ca="1" si="47"/>
        <v>-1.40846843314901+1.408468433149i</v>
      </c>
      <c r="X136" s="240" t="str">
        <f t="shared" ca="1" si="48"/>
        <v>0.195237907109387+1.98228373700184i</v>
      </c>
      <c r="Y136" s="240" t="str">
        <f t="shared" ca="1" si="49"/>
        <v>1.65618366731774+1.10662654697256i</v>
      </c>
      <c r="Z136" s="240" t="str">
        <f t="shared" ca="1" si="50"/>
        <v>1.90610568466639-0.578210838048645i</v>
      </c>
      <c r="AA136" s="240" t="str">
        <f t="shared" ca="1" si="51"/>
        <v>0.76225762319918-1.84025269194999i</v>
      </c>
      <c r="AB136" s="240" t="str">
        <f t="shared" ca="1" si="52"/>
        <v>-0.938963450746106-1.75667705982557i</v>
      </c>
      <c r="AC136" s="240" t="str">
        <f t="shared" ca="1" si="53"/>
        <v>-1.95360183765612-0.388595566445452i</v>
      </c>
      <c r="AD136" s="240" t="str">
        <f t="shared" ca="1" si="54"/>
        <v>-1.53974032073159+1.26363222460803i</v>
      </c>
      <c r="AE136" s="240" t="str">
        <f t="shared" ca="1" si="55"/>
        <v>5.90526238441602E-14+1.99187516033371i</v>
      </c>
      <c r="AF136" s="240" t="str">
        <f t="shared" ca="1" si="56"/>
        <v>1.53974032073154+1.26363222460809i</v>
      </c>
      <c r="AG136" s="240" t="str">
        <f t="shared" ca="1" si="57"/>
        <v>1.95360183765614-0.388595566445376i</v>
      </c>
      <c r="AH136" s="240" t="str">
        <f t="shared" ca="1" si="58"/>
        <v>0.938963450745999-1.75667705982563i</v>
      </c>
      <c r="AI136" s="240" t="str">
        <f t="shared" ca="1" si="59"/>
        <v>-0.762257623199294-1.84025269194994i</v>
      </c>
      <c r="AJ136" s="240" t="str">
        <f t="shared" ca="1" si="60"/>
        <v>-1.90610568466638-0.578210838048685i</v>
      </c>
      <c r="AK136" s="240" t="str">
        <f t="shared" ca="1" si="61"/>
        <v>-1.65618366731779+1.10662654697248i</v>
      </c>
      <c r="AL136" s="240" t="str">
        <f t="shared" ca="1" si="62"/>
        <v>-0.195237907109343+1.98228373700185i</v>
      </c>
      <c r="AM136" s="240" t="str">
        <f t="shared" ca="1" si="63"/>
        <v>1.408468433149+1.40846843314901i</v>
      </c>
      <c r="AN136" s="240" t="str">
        <f t="shared" ca="1" si="64"/>
        <v>1.98228373700185-0.19523790710933i</v>
      </c>
      <c r="AO136" s="240" t="str">
        <f t="shared" ca="1" si="65"/>
        <v>1.10662654697249-1.65618366731778i</v>
      </c>
      <c r="AP136" s="240" t="str">
        <f t="shared" ca="1" si="66"/>
        <v>-0.578210838048665-1.90610568466638i</v>
      </c>
      <c r="AQ136" s="240" t="str">
        <f t="shared" ca="1" si="67"/>
        <v>-1.84025269194994-0.762257623199306i</v>
      </c>
      <c r="AR136" s="240" t="str">
        <f t="shared" ca="1" si="68"/>
        <v>-1.84025269194994-0.762257623199306i</v>
      </c>
      <c r="AS136" s="240" t="str">
        <f t="shared" ca="1" si="69"/>
        <v>-0.388595566445392+1.95360183765613i</v>
      </c>
      <c r="AT136" s="240" t="str">
        <f t="shared" ca="1" si="70"/>
        <v>1.26363222460808+1.53974032073155i</v>
      </c>
      <c r="AU136" s="240" t="str">
        <f t="shared" ca="1" si="71"/>
        <v>1.99187516033371+8.0038491911934E-14i</v>
      </c>
      <c r="AV136" s="240" t="str">
        <f t="shared" ca="1" si="72"/>
        <v>1.26363222460804-1.53974032073158i</v>
      </c>
      <c r="AW136" s="240" t="str">
        <f t="shared" ca="1" si="73"/>
        <v>-0.388595566445438-1.95360183765613i</v>
      </c>
      <c r="AX136" s="240" t="str">
        <f t="shared" ca="1" si="74"/>
        <v>-1.75667705982556-0.93896345074612i</v>
      </c>
      <c r="AY136" s="240" t="str">
        <f t="shared" ca="1" si="75"/>
        <v>-1.84025269194992+0.762257623199348i</v>
      </c>
      <c r="AZ136" s="240" t="str">
        <f t="shared" ca="1" si="76"/>
        <v>-0.578210838048629+1.90610568466639i</v>
      </c>
      <c r="BA136" s="240" t="str">
        <f t="shared" ca="1" si="77"/>
        <v>1.10662654697253+1.65618366731776i</v>
      </c>
      <c r="BB136" s="240" t="str">
        <f t="shared" ca="1" si="78"/>
        <v>1.98228373700183+0.195237907109482i</v>
      </c>
      <c r="BC136" s="240" t="str">
        <f t="shared" ca="1" si="79"/>
        <v>1.40846843314897-1.40846843314905i</v>
      </c>
      <c r="BD136" s="240" t="str">
        <f t="shared" ca="1" si="80"/>
        <v>-0.195237907109395-1.98228373700184i</v>
      </c>
      <c r="BE136" s="240" t="str">
        <f t="shared" ca="1" si="81"/>
        <v>-1.6561836673177-1.10662654697261i</v>
      </c>
      <c r="BF136" s="240" t="str">
        <f t="shared" ca="1" si="82"/>
        <v>-1.90610568466637+0.578210838048721i</v>
      </c>
      <c r="BG136" s="240" t="str">
        <f t="shared" ca="1" si="83"/>
        <v>-0.762257623199252+1.84025269194996i</v>
      </c>
      <c r="BH136" s="240" t="str">
        <f t="shared" ca="1" si="84"/>
        <v>0.938963450746039+1.75667705982561i</v>
      </c>
      <c r="BI136" s="240" t="str">
        <f t="shared" ca="1" si="85"/>
        <v>1.95360183765611+0.388595566445522i</v>
      </c>
      <c r="BJ136" s="240" t="str">
        <f t="shared" ca="1" si="86"/>
        <v>1.53974032073151-1.26363222460812i</v>
      </c>
      <c r="BK136" s="240" t="str">
        <f t="shared" ca="1" si="87"/>
        <v>2.09858680677738E-14-1.99187516033371i</v>
      </c>
      <c r="BL136" s="240" t="str">
        <f t="shared" ca="1" si="88"/>
        <v>-1.53974032073149-1.26363222460815i</v>
      </c>
      <c r="BM136" s="240" t="str">
        <f t="shared" ca="1" si="89"/>
        <v>-1.95360183765611+0.388595566445496i</v>
      </c>
      <c r="BN136" s="240" t="str">
        <f t="shared" ca="1" si="90"/>
        <v>-0.938963450746063+1.75667705982559i</v>
      </c>
      <c r="BO136" s="240" t="str">
        <f t="shared" ca="1" si="91"/>
        <v>0.762257623199226+1.84025269194997i</v>
      </c>
      <c r="BP136" s="240" t="str">
        <f t="shared" ca="1" si="92"/>
        <v>1.90610568466641+0.578210838048571i</v>
      </c>
      <c r="BQ136" s="240" t="str">
        <f t="shared" ca="1" si="93"/>
        <v>1.65618366731772-1.10662654697258i</v>
      </c>
      <c r="BR136" s="240" t="str">
        <f t="shared" ca="1" si="94"/>
        <v>0.195237907109423-1.98228373700184i</v>
      </c>
      <c r="BS136" s="240" t="str">
        <f t="shared" ca="1" si="95"/>
        <v>-1.40846843314895-1.40846843314907i</v>
      </c>
      <c r="BT136" s="240" t="str">
        <f t="shared" ca="1" si="96"/>
        <v>-1.98228373700184+0.195237907109454i</v>
      </c>
      <c r="BU136" s="240" t="str">
        <f t="shared" ca="1" si="97"/>
        <v>-1.10662654697257+1.65618366731773i</v>
      </c>
      <c r="BV136" s="240" t="str">
        <f t="shared" ca="1" si="98"/>
        <v>0.578210838048589+1.90610568466641i</v>
      </c>
      <c r="BW136" s="240" t="str">
        <f t="shared" ca="1" si="99"/>
        <v>1.84025269194998+0.762257623199196i</v>
      </c>
      <c r="BX136" s="240" t="str">
        <f t="shared" ca="1" si="100"/>
        <v>1.75667705982558-0.938963450746091i</v>
      </c>
      <c r="BY136" s="240" t="str">
        <f t="shared" ca="1" si="101"/>
        <v>0.388595566445464-1.95360183765612i</v>
      </c>
      <c r="BZ136" s="240" t="str">
        <f t="shared" ca="1" si="102"/>
        <v>-1.26363222460801-1.5397403207316i</v>
      </c>
      <c r="CA136" s="240" t="str">
        <f t="shared" ca="1" si="103"/>
        <v>-1.99187516033371+3.80667557763864E-14i</v>
      </c>
      <c r="CB136" s="240" t="str">
        <f t="shared" ca="1" si="104"/>
        <v>-1.2636322246081+1.53974032073152i</v>
      </c>
      <c r="CC136" s="240" t="str">
        <f t="shared" ca="1" si="105"/>
        <v>0.388595566445358+1.95360183765614i</v>
      </c>
      <c r="CD136" s="240" t="str">
        <f t="shared" ca="1" si="106"/>
        <v>1.75667705982562+0.938963450746011i</v>
      </c>
      <c r="CE136" s="240" t="str">
        <f t="shared" ca="1" si="107"/>
        <v>1.84025269194995-0.76225762319928i</v>
      </c>
      <c r="CF136" s="240" t="str">
        <f t="shared" ca="1" si="108"/>
        <v>0.578210838048705-1.90610568466637i</v>
      </c>
      <c r="CG136" s="240" t="str">
        <f t="shared" ca="1" si="109"/>
        <v>-1.10662654697246-1.6561836673178i</v>
      </c>
      <c r="CH136" s="240" t="str">
        <f t="shared" ca="1" si="110"/>
        <v>-1.98228373700184-0.195237907109364i</v>
      </c>
      <c r="CI136" s="240" t="str">
        <f t="shared" ca="1" si="111"/>
        <v>-1.40846843314902+1.40846843314899i</v>
      </c>
      <c r="CJ136" s="240" t="str">
        <f t="shared" ca="1" si="112"/>
        <v>0.195237907109316+1.98228373700185i</v>
      </c>
      <c r="CK136" s="240" t="str">
        <f t="shared" ca="1" si="113"/>
        <v>1.65618366731777+1.10662654697252i</v>
      </c>
      <c r="CL136" s="240" t="str">
        <f t="shared" ca="1" si="114"/>
        <v>1.90610568466639-0.578210838048659i</v>
      </c>
      <c r="CM136" s="240" t="str">
        <f t="shared" ca="1" si="115"/>
        <v>0.762257623199326-1.84025269194993i</v>
      </c>
      <c r="CN136" s="240" t="str">
        <f t="shared" ca="1" si="116"/>
        <v>-0.938963450746154-1.75667705982554i</v>
      </c>
      <c r="CO136" s="240" t="str">
        <f t="shared" ca="1" si="117"/>
        <v>-1.95360183765613-0.388595566445406i</v>
      </c>
      <c r="CP136" s="240" t="str">
        <f t="shared" ca="1" si="118"/>
        <v>-1.53974032073156+1.26363222460806i</v>
      </c>
      <c r="CQ136" s="240" t="str">
        <f t="shared" ca="1" si="119"/>
        <v>-8.68712357225468E-14+1.99187516033371i</v>
      </c>
      <c r="CR136" s="240" t="str">
        <f t="shared" ca="1" si="120"/>
        <v>1.53974032073156+1.26363222460806i</v>
      </c>
      <c r="CS136" s="240" t="str">
        <f t="shared" ca="1" si="121"/>
        <v>1.95360183765613-0.38859556644543i</v>
      </c>
      <c r="CT136" s="240" t="str">
        <f t="shared" ca="1" si="122"/>
        <v>0.938963450746132-1.75667705982556i</v>
      </c>
      <c r="CU136" s="240" t="str">
        <f t="shared" ca="1" si="123"/>
        <v>-0.762257623199322-1.84025269194993i</v>
      </c>
      <c r="CV136" s="240" t="str">
        <f t="shared" ca="1" si="124"/>
        <v>-1.90610568466639-0.578210838048635i</v>
      </c>
      <c r="CW136" s="240" t="str">
        <f t="shared" ca="1" si="125"/>
        <v>-1.65618366731777+1.10662654697251i</v>
      </c>
      <c r="CX136" s="240" t="str">
        <f t="shared" ca="1" si="126"/>
        <v>-0.195237907109489+1.98228373700183i</v>
      </c>
      <c r="CY136" s="240" t="str">
        <f t="shared" ca="1" si="127"/>
        <v>1.40846843314903+1.40846843314898i</v>
      </c>
      <c r="CZ136" s="240" t="str">
        <f t="shared" ca="1" si="128"/>
        <v>1.98228373700185-0.19523790710936i</v>
      </c>
      <c r="DA136" s="240" t="str">
        <f t="shared" ca="1" si="129"/>
        <v>1.10662654697262-1.6561836673177i</v>
      </c>
      <c r="DB136" s="240" t="str">
        <f t="shared" ca="1" si="130"/>
        <v>-0.578210838048701-1.90610568466637i</v>
      </c>
      <c r="DC136" s="240" t="str">
        <f t="shared" ca="1" si="131"/>
        <v>-1.84025269194996-0.762257623199258i</v>
      </c>
      <c r="DD136" s="240" t="str">
        <f t="shared" ca="1" si="132"/>
        <v>-1.75667705982562+0.938963450746019i</v>
      </c>
      <c r="DE136" s="240" t="str">
        <f t="shared" ca="1" si="133"/>
        <v>-0.388595566445362+1.95360183765614i</v>
      </c>
      <c r="DF136" s="240" t="str">
        <f t="shared" ca="1" si="134"/>
        <v>1.26363222460811+1.53974032073152i</v>
      </c>
      <c r="DG136" s="240" t="str">
        <f t="shared" ca="1" si="135"/>
        <v>1.99187516033371+4.19717361355476E-14i</v>
      </c>
      <c r="DH136" s="240" t="str">
        <f t="shared" ca="1" si="136"/>
        <v>1.26363222460816-1.53974032073148i</v>
      </c>
      <c r="DI136" s="240" t="str">
        <f t="shared" ca="1" si="137"/>
        <v>-0.388595566445474-1.95360183765612i</v>
      </c>
      <c r="DJ136" s="240" t="str">
        <f t="shared" ca="1" si="138"/>
        <v>-1.75667705982558-0.938963450746094i</v>
      </c>
      <c r="DK136" s="240" t="str">
        <f t="shared" ca="1" si="139"/>
        <v>-1.84025269194998+0.762257623199206i</v>
      </c>
      <c r="DL136" s="240" t="str">
        <f t="shared" ca="1" si="140"/>
        <v>-0.578210838048591+1.90610568466641i</v>
      </c>
      <c r="DM136" s="240" t="str">
        <f t="shared" ca="1" si="141"/>
        <v>1.10662654697257+1.65618366731773i</v>
      </c>
      <c r="DN136" s="240" t="str">
        <f t="shared" ca="1" si="142"/>
        <v>1.98228373700184+0.195237907109444i</v>
      </c>
      <c r="DO136" s="240" t="str">
        <f t="shared" ca="1" si="143"/>
        <v>1.40846843314907-1.40846843314894i</v>
      </c>
      <c r="DP136" s="240" t="str">
        <f t="shared" ca="1" si="144"/>
        <v>-0.195237907109433-1.98228373700184i</v>
      </c>
      <c r="DQ136" s="240" t="str">
        <f t="shared" ca="1" si="145"/>
        <v>-1.65618366731772-1.10662654697258i</v>
      </c>
      <c r="DR136" s="240" t="str">
        <f t="shared" ca="1" si="146"/>
        <v>-1.90610568466641+0.578210838048581i</v>
      </c>
      <c r="DS136" s="240" t="str">
        <f t="shared" ca="1" si="147"/>
        <v>-0.762257623199216+1.84025269194997i</v>
      </c>
      <c r="DT136" s="240" t="str">
        <f t="shared" ca="1" si="148"/>
        <v>0.938963450746085+1.75667705982558i</v>
      </c>
      <c r="DU136" s="240" t="str">
        <f t="shared" ca="1" si="149"/>
        <v>1.95360183765612+0.388595566445486i</v>
      </c>
      <c r="DV136" s="240" t="str">
        <f t="shared" ca="1" si="150"/>
        <v>1.53974032073149-1.26363222460815i</v>
      </c>
      <c r="DW136" s="240" t="str">
        <f t="shared" ca="1" si="151"/>
        <v>-3.12340119657736E-14-1.99187516033371i</v>
      </c>
      <c r="DX136" s="240" t="str">
        <f t="shared" ca="1" si="152"/>
        <v>-1.53974032073151-1.26363222460812i</v>
      </c>
      <c r="DY136" s="240" t="str">
        <f t="shared" ca="1" si="153"/>
        <v>-1.95360183765603+0.388595566445936i</v>
      </c>
      <c r="DZ136" s="240" t="str">
        <f t="shared" ca="1" si="154"/>
        <v>-0.938963450745853+1.7566770598257i</v>
      </c>
      <c r="EA136" s="240" t="str">
        <f t="shared" ca="1" si="155"/>
        <v>0.762257623199248+1.84025269194996i</v>
      </c>
      <c r="EB136" s="240" t="str">
        <f t="shared" ca="1" si="156"/>
        <v>1.90610568466631+0.578210838048902i</v>
      </c>
      <c r="EC136" s="240" t="str">
        <f t="shared" ca="1" si="157"/>
        <v>1.65618366731803-1.10662654697212i</v>
      </c>
      <c r="ED136" s="240" t="str">
        <f t="shared" ca="1" si="158"/>
        <v>0.19523790711016-1.98228373700177i</v>
      </c>
      <c r="EE136" s="240" t="str">
        <f t="shared" ca="1" si="159"/>
        <v>-1.40846843314968-1.40846843314834i</v>
      </c>
      <c r="EF136" s="240" t="str">
        <f t="shared" ca="1" si="160"/>
        <v>-1.98228373700177+0.195237907110098i</v>
      </c>
      <c r="EG136" s="240" t="str">
        <f t="shared" ca="1" si="161"/>
        <v>-1.10662654697219+1.65618366731798i</v>
      </c>
      <c r="EH136" s="240" t="str">
        <f t="shared" ca="1" si="162"/>
        <v>0.578210838048814+1.90610568466634i</v>
      </c>
      <c r="EI136" s="240" t="str">
        <f t="shared" ca="1" si="163"/>
        <v>1.84025269194993+0.762257623199332i</v>
      </c>
      <c r="EJ136" s="240" t="str">
        <f t="shared" ca="1" si="164"/>
        <v>1.75667705982575-0.938963450745774i</v>
      </c>
      <c r="EK136" s="240" t="str">
        <f t="shared" ca="1" si="165"/>
        <v>0.388595566446024-1.95360183765601i</v>
      </c>
      <c r="EL136" s="240" t="str">
        <f t="shared" ca="1" si="166"/>
        <v>-1.26363222460744-1.53974032073207i</v>
      </c>
      <c r="EM136" s="240" t="str">
        <f t="shared" ca="1" si="167"/>
        <v>-1.99187516033371+8.97014718468112E-13i</v>
      </c>
      <c r="EN136" s="240"/>
      <c r="EO136" s="240"/>
      <c r="EP136" s="240"/>
    </row>
    <row r="137" spans="1:146" ht="15" thickBot="1">
      <c r="A137" s="277">
        <f t="shared" si="168"/>
        <v>7.2265625000000032E-4</v>
      </c>
      <c r="B137" s="276">
        <v>37</v>
      </c>
      <c r="C137" s="248">
        <f t="shared" si="169"/>
        <v>7400</v>
      </c>
      <c r="D137" s="247">
        <f t="shared" si="170"/>
        <v>46495.571273128939</v>
      </c>
      <c r="E137" s="247" t="str">
        <f t="shared" si="171"/>
        <v>46495.5712731289i</v>
      </c>
      <c r="F137" s="247" t="str">
        <f t="shared" si="177"/>
        <v>-0.000384807543099194-0.0719173024300631i</v>
      </c>
      <c r="G137" s="247" t="str">
        <f t="shared" si="178"/>
        <v>-4.63186337716272-0.44849835632397i</v>
      </c>
      <c r="H137" s="247" t="str">
        <f t="shared" si="179"/>
        <v>0.00151244012092846-0.0113966696723821i</v>
      </c>
      <c r="I137" s="247" t="str">
        <f t="shared" si="174"/>
        <v>-0.00456698545998497+0.0095825639631373i</v>
      </c>
      <c r="J137" s="275" t="str">
        <f ca="1">IMPRODUCT(1/N_FFT2,AZ100)</f>
        <v>-0.0208158740030461-0.000319709304281239i</v>
      </c>
      <c r="K137" s="274" t="str">
        <f t="shared" ca="1" si="175"/>
        <v>0.0000981294287666758-0.000198009336338722i</v>
      </c>
      <c r="N137" s="265">
        <f t="shared" ca="1" si="176"/>
        <v>2.008367643344235</v>
      </c>
      <c r="O137" s="240">
        <f t="shared" ca="1" si="39"/>
        <v>-1.991632356655765</v>
      </c>
      <c r="P137" s="240" t="str">
        <f t="shared" ca="1" si="40"/>
        <v>-1.22531514263717+1.57009625351513i</v>
      </c>
      <c r="Q137" s="240" t="str">
        <f t="shared" ca="1" si="41"/>
        <v>0.483927188321381+1.93194563082959i</v>
      </c>
      <c r="R137" s="240" t="str">
        <f t="shared" ca="1" si="42"/>
        <v>1.82076973022951+0.807091713226035i</v>
      </c>
      <c r="S137" s="240" t="str">
        <f t="shared" ca="1" si="43"/>
        <v>1.75646292609894-0.938848993884602i</v>
      </c>
      <c r="T137" s="240" t="str">
        <f t="shared" ca="1" si="44"/>
        <v>0.340493229409995-1.96231083287132i</v>
      </c>
      <c r="U137" s="241" t="str">
        <f t="shared" ca="1" si="45"/>
        <v>-1.33749854387525-1.47570223595743i</v>
      </c>
      <c r="V137" s="240" t="str">
        <f t="shared" ca="1" si="46"/>
        <v>-1.98623594250528+0.146513565168365i</v>
      </c>
      <c r="W137" s="240" t="str">
        <f t="shared" ca="1" si="47"/>
        <v>-1.10649165247662+1.65598178343778i</v>
      </c>
      <c r="X137" s="240" t="str">
        <f t="shared" ca="1" si="48"/>
        <v>0.624738703870531+1.89111104802557i</v>
      </c>
      <c r="Y137" s="240" t="str">
        <f t="shared" ca="1" si="49"/>
        <v>1.87520962543571+0.670960732644954i</v>
      </c>
      <c r="Z137" s="240" t="str">
        <f t="shared" ca="1" si="50"/>
        <v>1.68263769718731-1.06551857050096i</v>
      </c>
      <c r="AA137" s="240" t="str">
        <f t="shared" ca="1" si="51"/>
        <v>0.195214108187211-1.98204210248997i</v>
      </c>
      <c r="AB137" s="240" t="str">
        <f t="shared" ca="1" si="52"/>
        <v>-1.4424339246197-1.37331126012438i</v>
      </c>
      <c r="AC137" s="240" t="str">
        <f t="shared" ca="1" si="53"/>
        <v>-1.97007594368968+0.292233160632763i</v>
      </c>
      <c r="AD137" s="240" t="str">
        <f t="shared" ca="1" si="54"/>
        <v>-0.981671988181961+1.73289340459737i</v>
      </c>
      <c r="AE137" s="240" t="str">
        <f t="shared" ca="1" si="55"/>
        <v>0.762164706254413+1.84002837060147i</v>
      </c>
      <c r="AF137" s="240" t="str">
        <f t="shared" ca="1" si="56"/>
        <v>1.9194875972086+0.531193757719877i</v>
      </c>
      <c r="AG137" s="240" t="str">
        <f t="shared" ca="1" si="57"/>
        <v>1.59969410880645-1.18641400966447i</v>
      </c>
      <c r="AH137" s="240" t="str">
        <f t="shared" ca="1" si="58"/>
        <v>0.0488771047982972-1.99103251422591i</v>
      </c>
      <c r="AI137" s="240" t="str">
        <f t="shared" ca="1" si="59"/>
        <v>-1.53955263095038-1.26347819158542i</v>
      </c>
      <c r="AJ137" s="240" t="str">
        <f t="shared" ca="1" si="60"/>
        <v>-1.94323993264268+0.436369119279844i</v>
      </c>
      <c r="AK137" s="240" t="str">
        <f t="shared" ca="1" si="61"/>
        <v>-0.851532558328714+1.80041432625503i</v>
      </c>
      <c r="AL137" s="240" t="str">
        <f t="shared" ca="1" si="62"/>
        <v>0.895460472059149+1.77897442001222i</v>
      </c>
      <c r="AM137" s="240" t="str">
        <f t="shared" ca="1" si="63"/>
        <v>1.95336369938278+0.388548197797693i</v>
      </c>
      <c r="AN137" s="240" t="str">
        <f t="shared" ca="1" si="64"/>
        <v>1.50808163944829-1.30088016851559i</v>
      </c>
      <c r="AO137" s="240" t="str">
        <f t="shared" ca="1" si="65"/>
        <v>-0.0977247678563522-1.98923334825898i</v>
      </c>
      <c r="AP137" s="240" t="str">
        <f t="shared" ca="1" si="66"/>
        <v>-1.62832836818306-1.1467982252552i</v>
      </c>
      <c r="AQ137" s="240" t="str">
        <f t="shared" ca="1" si="67"/>
        <v>-1.90587333603329+0.578140355861386i</v>
      </c>
      <c r="AR137" s="240" t="str">
        <f t="shared" ca="1" si="68"/>
        <v>-1.90587333603329+0.578140355861386i</v>
      </c>
      <c r="AS137" s="240" t="str">
        <f t="shared" ca="1" si="69"/>
        <v>1.02390365998076+1.7082800529059i</v>
      </c>
      <c r="AT137" s="240" t="str">
        <f t="shared" ca="1" si="70"/>
        <v>1.97665435442545+0.243797061526816i</v>
      </c>
      <c r="AU137" s="240" t="str">
        <f t="shared" ca="1" si="71"/>
        <v>1.40829674502182-1.40829674502185i</v>
      </c>
      <c r="AV137" s="240" t="str">
        <f t="shared" ca="1" si="72"/>
        <v>-0.243797061526866-1.97665435442544i</v>
      </c>
      <c r="AW137" s="240" t="str">
        <f t="shared" ca="1" si="73"/>
        <v>-1.70828005290593-1.02390365998072i</v>
      </c>
      <c r="AX137" s="240" t="str">
        <f t="shared" ca="1" si="74"/>
        <v>-1.85817864668608+0.716778599762915i</v>
      </c>
      <c r="AY137" s="240" t="str">
        <f t="shared" ca="1" si="75"/>
        <v>-0.57814035586134+1.9058733360333i</v>
      </c>
      <c r="AZ137" s="240" t="str">
        <f t="shared" ca="1" si="76"/>
        <v>1.14679822525524+1.62832836818303i</v>
      </c>
      <c r="BA137" s="240" t="str">
        <f t="shared" ca="1" si="77"/>
        <v>1.98923334825898+0.0977247678562966i</v>
      </c>
      <c r="BB137" s="240" t="str">
        <f t="shared" ca="1" si="78"/>
        <v>1.30088016851555-1.50808163944832i</v>
      </c>
      <c r="BC137" s="240" t="str">
        <f t="shared" ca="1" si="79"/>
        <v>-0.388548197797747-1.95336369938276i</v>
      </c>
      <c r="BD137" s="240" t="str">
        <f t="shared" ca="1" si="80"/>
        <v>-1.77897442001223-0.895460472059113i</v>
      </c>
      <c r="BE137" s="240" t="str">
        <f t="shared" ca="1" si="81"/>
        <v>-1.80041432625501+0.851532558328758i</v>
      </c>
      <c r="BF137" s="240" t="str">
        <f t="shared" ca="1" si="82"/>
        <v>-0.43636911927979+1.94323993264269i</v>
      </c>
      <c r="BG137" s="240" t="str">
        <f t="shared" ca="1" si="83"/>
        <v>1.26347819158546+1.53955263095035i</v>
      </c>
      <c r="BH137" s="240" t="str">
        <f t="shared" ca="1" si="84"/>
        <v>1.99103251422591-0.0488771047983527i</v>
      </c>
      <c r="BI137" s="240" t="str">
        <f t="shared" ca="1" si="85"/>
        <v>1.18641400966444-1.59969410880647i</v>
      </c>
      <c r="BJ137" s="240" t="str">
        <f t="shared" ca="1" si="86"/>
        <v>-0.531193757719924-1.91948759720858i</v>
      </c>
      <c r="BK137" s="240" t="str">
        <f t="shared" ca="1" si="87"/>
        <v>-1.8400283706015-0.762164706254362i</v>
      </c>
      <c r="BL137" s="240" t="str">
        <f t="shared" ca="1" si="88"/>
        <v>-1.73289340459735+0.981671988182001i</v>
      </c>
      <c r="BM137" s="240" t="str">
        <f t="shared" ca="1" si="89"/>
        <v>-0.292233160632711+1.97007594368969i</v>
      </c>
      <c r="BN137" s="240" t="str">
        <f t="shared" ca="1" si="90"/>
        <v>1.37331126012442+1.44243392461966i</v>
      </c>
      <c r="BO137" s="240" t="str">
        <f t="shared" ca="1" si="91"/>
        <v>1.98204210248997-0.19521410818726i</v>
      </c>
      <c r="BP137" s="240" t="str">
        <f t="shared" ca="1" si="92"/>
        <v>1.06551857050093-1.68263769718732i</v>
      </c>
      <c r="BQ137" s="240" t="str">
        <f t="shared" ca="1" si="93"/>
        <v>-0.670960732644996-1.8752096254357i</v>
      </c>
      <c r="BR137" s="240" t="str">
        <f t="shared" ca="1" si="94"/>
        <v>-1.89111104802558-0.624738703870485i</v>
      </c>
      <c r="BS137" s="240" t="str">
        <f t="shared" ca="1" si="95"/>
        <v>-1.65598178343775+1.10649165247666i</v>
      </c>
      <c r="BT137" s="240" t="str">
        <f t="shared" ca="1" si="96"/>
        <v>-0.146513565168318+1.98623594250529i</v>
      </c>
      <c r="BU137" s="240" t="str">
        <f t="shared" ca="1" si="97"/>
        <v>1.47570223595747+1.33749854387522i</v>
      </c>
      <c r="BV137" s="240" t="str">
        <f t="shared" ca="1" si="98"/>
        <v>1.96231083287131-0.340493229410051i</v>
      </c>
      <c r="BW137" s="240" t="str">
        <f t="shared" ca="1" si="99"/>
        <v>0.93884899388456-1.75646292609897i</v>
      </c>
      <c r="BX137" s="240" t="str">
        <f t="shared" ca="1" si="100"/>
        <v>-0.807091713226083-1.82076973022949i</v>
      </c>
      <c r="BY137" s="240" t="str">
        <f t="shared" ca="1" si="101"/>
        <v>-1.9319456308296-0.483927188321338i</v>
      </c>
      <c r="BZ137" s="240" t="str">
        <f t="shared" ca="1" si="102"/>
        <v>-1.5700962535151+1.22531514263721i</v>
      </c>
      <c r="CA137" s="240" t="str">
        <f t="shared" ca="1" si="103"/>
        <v>5.5629362078047E-14+1.99163235665576i</v>
      </c>
      <c r="CB137" s="240" t="str">
        <f t="shared" ca="1" si="104"/>
        <v>1.57009625351516+1.22531514263713i</v>
      </c>
      <c r="CC137" s="240" t="str">
        <f t="shared" ca="1" si="105"/>
        <v>1.93194563082958-0.483927188321431i</v>
      </c>
      <c r="CD137" s="240" t="str">
        <f t="shared" ca="1" si="106"/>
        <v>0.807091713225995-1.82076973022953i</v>
      </c>
      <c r="CE137" s="240" t="str">
        <f t="shared" ca="1" si="107"/>
        <v>-0.938848993884646-1.75646292609892i</v>
      </c>
      <c r="CF137" s="240" t="str">
        <f t="shared" ca="1" si="108"/>
        <v>-1.96231083287133-0.340493229409941i</v>
      </c>
      <c r="CG137" s="240" t="str">
        <f t="shared" ca="1" si="109"/>
        <v>-1.4757022359574+1.33749854387529i</v>
      </c>
      <c r="CH137" s="240" t="str">
        <f t="shared" ca="1" si="110"/>
        <v>0.146513565168415+1.98623594250528i</v>
      </c>
      <c r="CI137" s="240" t="str">
        <f t="shared" ca="1" si="111"/>
        <v>1.6559817834378+1.10649165247658i</v>
      </c>
      <c r="CJ137" s="240" t="str">
        <f t="shared" ca="1" si="112"/>
        <v>1.89111104802555-0.624738703870591i</v>
      </c>
      <c r="CK137" s="240" t="str">
        <f t="shared" ca="1" si="113"/>
        <v>0.670960732644905-1.87520962543573i</v>
      </c>
      <c r="CL137" s="240" t="str">
        <f t="shared" ca="1" si="114"/>
        <v>-1.06551857050101-1.68263769718727i</v>
      </c>
      <c r="CM137" s="240" t="str">
        <f t="shared" ca="1" si="115"/>
        <v>-1.98204210248998-0.195214108187149i</v>
      </c>
      <c r="CN137" s="240" t="str">
        <f t="shared" ca="1" si="116"/>
        <v>-1.37331126012434+1.44243392461974i</v>
      </c>
      <c r="CO137" s="240" t="str">
        <f t="shared" ca="1" si="117"/>
        <v>0.292233160632807+1.97007594368967i</v>
      </c>
      <c r="CP137" s="240" t="str">
        <f t="shared" ca="1" si="118"/>
        <v>1.73289340459739+0.981671988181929i</v>
      </c>
      <c r="CQ137" s="240" t="str">
        <f t="shared" ca="1" si="119"/>
        <v>1.84002837060145-0.762164706254465i</v>
      </c>
      <c r="CR137" s="240" t="str">
        <f t="shared" ca="1" si="120"/>
        <v>0.531193757719831-1.91948759720861i</v>
      </c>
      <c r="CS137" s="240" t="str">
        <f t="shared" ca="1" si="121"/>
        <v>-1.18641400966451-1.59969410880642i</v>
      </c>
      <c r="CT137" s="240" t="str">
        <f t="shared" ca="1" si="122"/>
        <v>-1.99103251422591-0.0488771047982416i</v>
      </c>
      <c r="CU137" s="240" t="str">
        <f t="shared" ca="1" si="123"/>
        <v>-1.26347819158538+1.53955263095041i</v>
      </c>
      <c r="CV137" s="240" t="str">
        <f t="shared" ca="1" si="124"/>
        <v>0.436369119279883+1.94323993264267i</v>
      </c>
      <c r="CW137" s="240" t="str">
        <f t="shared" ca="1" si="125"/>
        <v>1.80041432625506+0.851532558328659i</v>
      </c>
      <c r="CX137" s="240" t="str">
        <f t="shared" ca="1" si="126"/>
        <v>1.77897442001219-0.895460472059199i</v>
      </c>
      <c r="CY137" s="240" t="str">
        <f t="shared" ca="1" si="127"/>
        <v>0.388548197797653-1.95336369938278i</v>
      </c>
      <c r="CZ137" s="240" t="str">
        <f t="shared" ca="1" si="128"/>
        <v>-1.30088016851564-1.50808163944825i</v>
      </c>
      <c r="DA137" s="240" t="str">
        <f t="shared" ca="1" si="129"/>
        <v>-1.98923334825897+0.0977247678564078i</v>
      </c>
      <c r="DB137" s="240" t="str">
        <f t="shared" ca="1" si="130"/>
        <v>-1.14679822525516+1.62832836818309i</v>
      </c>
      <c r="DC137" s="240" t="str">
        <f t="shared" ca="1" si="131"/>
        <v>0.57814035586142+1.90587333603328i</v>
      </c>
      <c r="DD137" s="240" t="str">
        <f t="shared" ca="1" si="132"/>
        <v>1.85817864668605+0.716778599763002i</v>
      </c>
      <c r="DE137" s="240" t="str">
        <f t="shared" ca="1" si="133"/>
        <v>1.70828005290588-1.0239036599808i</v>
      </c>
      <c r="DF137" s="240" t="str">
        <f t="shared" ca="1" si="134"/>
        <v>0.243797061526776-1.97665435442545i</v>
      </c>
      <c r="DG137" s="240" t="str">
        <f t="shared" ca="1" si="135"/>
        <v>-1.40829674502189-1.40829674502178i</v>
      </c>
      <c r="DH137" s="240" t="str">
        <f t="shared" ca="1" si="136"/>
        <v>-1.97665435442544+0.243797061526914i</v>
      </c>
      <c r="DI137" s="240" t="str">
        <f t="shared" ca="1" si="137"/>
        <v>-1.02390365998068+1.70828005290595i</v>
      </c>
      <c r="DJ137" s="240" t="str">
        <f t="shared" ca="1" si="138"/>
        <v>0.716778599762973+1.85817864668606i</v>
      </c>
      <c r="DK137" s="240" t="str">
        <f t="shared" ca="1" si="139"/>
        <v>1.90587333603332+0.578140355861287i</v>
      </c>
      <c r="DL137" s="240" t="str">
        <f t="shared" ca="1" si="140"/>
        <v>1.62832836818301-1.14679822525528i</v>
      </c>
      <c r="DM137" s="240" t="str">
        <f t="shared" ca="1" si="141"/>
        <v>0.0977247678564388-1.98923334825897i</v>
      </c>
      <c r="DN137" s="240" t="str">
        <f t="shared" ca="1" si="142"/>
        <v>-1.50808163944823-1.30088016851566i</v>
      </c>
      <c r="DO137" s="240" t="str">
        <f t="shared" ca="1" si="143"/>
        <v>-1.95336369938276+0.388548197797789i</v>
      </c>
      <c r="DP137" s="240" t="str">
        <f t="shared" ca="1" si="144"/>
        <v>-0.895460472059075+1.77897442001225i</v>
      </c>
      <c r="DQ137" s="240" t="str">
        <f t="shared" ca="1" si="145"/>
        <v>0.851532558328808+1.80041432625498i</v>
      </c>
      <c r="DR137" s="240" t="str">
        <f t="shared" ca="1" si="146"/>
        <v>1.9432399326427+0.436369119279748i</v>
      </c>
      <c r="DS137" s="240" t="str">
        <f t="shared" ca="1" si="147"/>
        <v>1.53955263095032-1.26347819158549i</v>
      </c>
      <c r="DT137" s="240" t="str">
        <f t="shared" ca="1" si="148"/>
        <v>-0.0488771047982103-1.99103251422591i</v>
      </c>
      <c r="DU137" s="240" t="str">
        <f t="shared" ca="1" si="149"/>
        <v>-1.59969410880651-1.1864140096644i</v>
      </c>
      <c r="DV137" s="240" t="str">
        <f t="shared" ca="1" si="150"/>
        <v>-1.91948759720873+0.531193757719391i</v>
      </c>
      <c r="DW137" s="240" t="str">
        <f t="shared" ca="1" si="151"/>
        <v>-0.762164706253579+1.84002837060182i</v>
      </c>
      <c r="DX137" s="240" t="str">
        <f t="shared" ca="1" si="152"/>
        <v>0.981671988182222+1.73289340459722i</v>
      </c>
      <c r="DY137" s="240" t="str">
        <f t="shared" ca="1" si="153"/>
        <v>1.97007594368964+0.292233160633062i</v>
      </c>
      <c r="DZ137" s="240" t="str">
        <f t="shared" ca="1" si="154"/>
        <v>1.44243392462032-1.37331126012372i</v>
      </c>
      <c r="EA137" s="240" t="str">
        <f t="shared" ca="1" si="155"/>
        <v>-0.195214108187709-1.98204210248992i</v>
      </c>
      <c r="EB137" s="240" t="str">
        <f t="shared" ca="1" si="156"/>
        <v>-1.68263769718724-1.06551857050106i</v>
      </c>
      <c r="EC137" s="240" t="str">
        <f t="shared" ca="1" si="157"/>
        <v>-1.87520962543595+0.670960732644289i</v>
      </c>
      <c r="ED137" s="240" t="str">
        <f t="shared" ca="1" si="158"/>
        <v>-0.624738703869868+1.89111104802579i</v>
      </c>
      <c r="EE137" s="240" t="str">
        <f t="shared" ca="1" si="159"/>
        <v>1.1064916524767+1.65598178343772i</v>
      </c>
      <c r="EF137" s="240" t="str">
        <f t="shared" ca="1" si="160"/>
        <v>1.98623594250525+0.146513565168869i</v>
      </c>
      <c r="EG137" s="240" t="str">
        <f t="shared" ca="1" si="161"/>
        <v>1.33749854387459-1.47570223595804i</v>
      </c>
      <c r="EH137" s="240" t="str">
        <f t="shared" ca="1" si="162"/>
        <v>-0.340493229410288-1.96231083287127i</v>
      </c>
      <c r="EI137" s="240" t="str">
        <f t="shared" ca="1" si="163"/>
        <v>-1.7564629260988-0.938848993884873i</v>
      </c>
      <c r="EJ137" s="240" t="str">
        <f t="shared" ca="1" si="164"/>
        <v>-1.82076973022988+0.807091713225203i</v>
      </c>
      <c r="EK137" s="240" t="str">
        <f t="shared" ca="1" si="165"/>
        <v>-0.483927188320899+1.93194563082971i</v>
      </c>
      <c r="EL137" s="240" t="str">
        <f t="shared" ca="1" si="166"/>
        <v>1.22531514263708+1.5700962535152i</v>
      </c>
      <c r="EM137" s="240" t="str">
        <f t="shared" ca="1" si="167"/>
        <v>1.99163235665576+7.09522419773288E-13i</v>
      </c>
      <c r="EN137" s="240"/>
      <c r="EO137" s="240"/>
      <c r="EP137" s="240"/>
    </row>
    <row r="138" spans="1:146" ht="15" thickBot="1">
      <c r="A138" s="277">
        <f t="shared" si="168"/>
        <v>7.4218750000000033E-4</v>
      </c>
      <c r="B138" s="276">
        <v>38</v>
      </c>
      <c r="C138" s="248">
        <f t="shared" si="169"/>
        <v>7600</v>
      </c>
      <c r="D138" s="247">
        <f t="shared" si="170"/>
        <v>47752.208334564857</v>
      </c>
      <c r="E138" s="247" t="str">
        <f t="shared" si="171"/>
        <v>47752.2083345649i</v>
      </c>
      <c r="F138" s="247" t="str">
        <f t="shared" si="177"/>
        <v>-0.000520428834694985-0.0700280836832247i</v>
      </c>
      <c r="G138" s="247" t="str">
        <f t="shared" si="178"/>
        <v>-4.67217699332941-0.401380948609722i</v>
      </c>
      <c r="H138" s="247" t="str">
        <f t="shared" si="179"/>
        <v>0.00149106361257199-0.011097511515713i</v>
      </c>
      <c r="I138" s="247" t="str">
        <f t="shared" si="174"/>
        <v>-0.00445358863032249+0.00939812986687485i</v>
      </c>
      <c r="J138" s="275" t="str">
        <f ca="1">IMPRODUCT(1/N_FFT2,BA100)</f>
        <v>0.00715220731327098+7.23168745579965E-06i</v>
      </c>
      <c r="K138" s="274" t="str">
        <f t="shared" ca="1" si="175"/>
        <v>-0.0000319209535099593+0.0000671851662039015i</v>
      </c>
      <c r="N138" s="265">
        <f t="shared" ca="1" si="176"/>
        <v>2.0086312286337127</v>
      </c>
      <c r="O138" s="240">
        <f t="shared" ca="1" si="39"/>
        <v>-1.9913687713662873</v>
      </c>
      <c r="P138" s="240" t="str">
        <f t="shared" ca="1" si="40"/>
        <v>-1.18625699209085+1.59948239511676i</v>
      </c>
      <c r="Q138" s="240" t="str">
        <f t="shared" ca="1" si="41"/>
        <v>0.578063841090679+1.90562110063789i</v>
      </c>
      <c r="R138" s="240" t="str">
        <f t="shared" ca="1" si="42"/>
        <v>1.87496144827073+0.670871933435432i</v>
      </c>
      <c r="S138" s="240" t="str">
        <f t="shared" ca="1" si="43"/>
        <v>1.65576262027932-1.10634521233593i</v>
      </c>
      <c r="T138" s="240" t="str">
        <f t="shared" ca="1" si="44"/>
        <v>0.0977118343391897-1.98897008046952i</v>
      </c>
      <c r="U138" s="241" t="str">
        <f t="shared" ca="1" si="45"/>
        <v>-1.53934887676625-1.26331097484798i</v>
      </c>
      <c r="V138" s="240" t="str">
        <f t="shared" ca="1" si="46"/>
        <v>-1.93168994486092+0.483863142320324i</v>
      </c>
      <c r="W138" s="240" t="str">
        <f t="shared" ca="1" si="47"/>
        <v>-0.762063836531101+1.83978484954746i</v>
      </c>
      <c r="X138" s="240" t="str">
        <f t="shared" ca="1" si="48"/>
        <v>1.0237681500601+1.70805396826195i</v>
      </c>
      <c r="Y138" s="240" t="str">
        <f t="shared" ca="1" si="49"/>
        <v>1.98177978643571+0.195188272310911i</v>
      </c>
      <c r="Z138" s="240" t="str">
        <f t="shared" ca="1" si="50"/>
        <v>1.33732153081369-1.47550693214062i</v>
      </c>
      <c r="AA138" s="240" t="str">
        <f t="shared" ca="1" si="51"/>
        <v>-0.388496774858636-1.95310517881074i</v>
      </c>
      <c r="AB138" s="240" t="str">
        <f t="shared" ca="1" si="52"/>
        <v>-1.8001760479755-0.851419861095673i</v>
      </c>
      <c r="AC138" s="240" t="str">
        <f t="shared" ca="1" si="53"/>
        <v>-1.75623046462716+0.938724740639305i</v>
      </c>
      <c r="AD138" s="240" t="str">
        <f t="shared" ca="1" si="54"/>
        <v>-0.29219448463826+1.96981521131294i</v>
      </c>
      <c r="AE138" s="240" t="str">
        <f t="shared" ca="1" si="55"/>
        <v>1.4081103620762+1.40811036207625i</v>
      </c>
      <c r="AF138" s="240" t="str">
        <f t="shared" ca="1" si="56"/>
        <v>1.96981521131295-0.292194484638192i</v>
      </c>
      <c r="AG138" s="240" t="str">
        <f t="shared" ca="1" si="57"/>
        <v>0.938724740639191-1.75623046462723i</v>
      </c>
      <c r="AH138" s="240" t="str">
        <f t="shared" ca="1" si="58"/>
        <v>-0.851419861095611-1.80017604797553i</v>
      </c>
      <c r="AI138" s="240" t="str">
        <f t="shared" ca="1" si="59"/>
        <v>-1.95310517881072-0.388496774858704i</v>
      </c>
      <c r="AJ138" s="240" t="str">
        <f t="shared" ca="1" si="60"/>
        <v>-1.47550693214053+1.33732153081379i</v>
      </c>
      <c r="AK138" s="240" t="str">
        <f t="shared" ca="1" si="61"/>
        <v>0.195188272310838+1.98177978643572i</v>
      </c>
      <c r="AL138" s="240" t="str">
        <f t="shared" ca="1" si="62"/>
        <v>1.70805396826195+1.02376815006011i</v>
      </c>
      <c r="AM138" s="240" t="str">
        <f t="shared" ca="1" si="63"/>
        <v>1.83978484954744-0.762063836531145i</v>
      </c>
      <c r="AN138" s="240" t="str">
        <f t="shared" ca="1" si="64"/>
        <v>0.483863142320412-1.9316899448609i</v>
      </c>
      <c r="AO138" s="240" t="str">
        <f t="shared" ca="1" si="65"/>
        <v>-1.26331097484796-1.53934887676627i</v>
      </c>
      <c r="AP138" s="240" t="str">
        <f t="shared" ca="1" si="66"/>
        <v>-1.98897008046952+0.097711834339221i</v>
      </c>
      <c r="AQ138" s="240" t="str">
        <f t="shared" ca="1" si="67"/>
        <v>-1.10634521233585+1.65576262027937i</v>
      </c>
      <c r="AR138" s="240" t="str">
        <f t="shared" ca="1" si="68"/>
        <v>-1.10634521233585+1.65576262027937i</v>
      </c>
      <c r="AS138" s="240" t="str">
        <f t="shared" ca="1" si="69"/>
        <v>1.90562110063789+0.578063841090671i</v>
      </c>
      <c r="AT138" s="240" t="str">
        <f t="shared" ca="1" si="70"/>
        <v>1.59948239511672-1.1862569920909i</v>
      </c>
      <c r="AU138" s="240" t="str">
        <f t="shared" ca="1" si="71"/>
        <v>6.95279854536299E-14-1.99136877136629i</v>
      </c>
      <c r="AV138" s="240" t="str">
        <f t="shared" ca="1" si="72"/>
        <v>-1.59948239511675-1.18625699209086i</v>
      </c>
      <c r="AW138" s="240" t="str">
        <f t="shared" ca="1" si="73"/>
        <v>-1.90562110063788+0.578063841090727i</v>
      </c>
      <c r="AX138" s="240" t="str">
        <f t="shared" ca="1" si="74"/>
        <v>-0.670871933435514+1.8749614482707i</v>
      </c>
      <c r="AY138" s="240" t="str">
        <f t="shared" ca="1" si="75"/>
        <v>1.1063452123359+1.65576262027934i</v>
      </c>
      <c r="AZ138" s="240" t="str">
        <f t="shared" ca="1" si="76"/>
        <v>1.98897008046953+0.0977118343391551i</v>
      </c>
      <c r="BA138" s="240" t="str">
        <f t="shared" ca="1" si="77"/>
        <v>1.26331097484791-1.53934887676631i</v>
      </c>
      <c r="BB138" s="240" t="str">
        <f t="shared" ca="1" si="78"/>
        <v>-0.483863142320271-1.93168994486093i</v>
      </c>
      <c r="BC138" s="240" t="str">
        <f t="shared" ca="1" si="79"/>
        <v>-1.83978484954747-0.762063836531089i</v>
      </c>
      <c r="BD138" s="240" t="str">
        <f t="shared" ca="1" si="80"/>
        <v>-1.70805396826192+1.02376815006015i</v>
      </c>
      <c r="BE138" s="240" t="str">
        <f t="shared" ca="1" si="81"/>
        <v>-0.195188272310976+1.9817797864357i</v>
      </c>
      <c r="BF138" s="240" t="str">
        <f t="shared" ca="1" si="82"/>
        <v>1.47550693214057+1.33732153081374i</v>
      </c>
      <c r="BG138" s="240" t="str">
        <f t="shared" ca="1" si="83"/>
        <v>1.95310517881071-0.388496774858754i</v>
      </c>
      <c r="BH138" s="240" t="str">
        <f t="shared" ca="1" si="84"/>
        <v>0.851419861095737-1.80017604797547i</v>
      </c>
      <c r="BI138" s="240" t="str">
        <f t="shared" ca="1" si="85"/>
        <v>-0.938724740639237-1.7562304646272i</v>
      </c>
      <c r="BJ138" s="240" t="str">
        <f t="shared" ca="1" si="86"/>
        <v>-1.96981521131296-0.292194484638131i</v>
      </c>
      <c r="BK138" s="240" t="str">
        <f t="shared" ca="1" si="87"/>
        <v>-1.4081103620763+1.40811036207615i</v>
      </c>
      <c r="BL138" s="240" t="str">
        <f t="shared" ca="1" si="88"/>
        <v>0.292194484638127+1.96981521131296i</v>
      </c>
      <c r="BM138" s="240" t="str">
        <f t="shared" ca="1" si="89"/>
        <v>1.75623046462719+0.938724740639253i</v>
      </c>
      <c r="BN138" s="240" t="str">
        <f t="shared" ca="1" si="90"/>
        <v>1.80017604797548-0.851419861095721i</v>
      </c>
      <c r="BO138" s="240" t="str">
        <f t="shared" ca="1" si="91"/>
        <v>0.388496774858772-1.95310517881071i</v>
      </c>
      <c r="BP138" s="240" t="str">
        <f t="shared" ca="1" si="92"/>
        <v>-1.33732153081373-1.47550693214058i</v>
      </c>
      <c r="BQ138" s="240" t="str">
        <f t="shared" ca="1" si="93"/>
        <v>-1.9817797864357+0.195188272310973i</v>
      </c>
      <c r="BR138" s="240" t="str">
        <f t="shared" ca="1" si="94"/>
        <v>-1.02376815006016+1.70805396826191i</v>
      </c>
      <c r="BS138" s="240" t="str">
        <f t="shared" ca="1" si="95"/>
        <v>0.762063836531073+1.83978484954747i</v>
      </c>
      <c r="BT138" s="240" t="str">
        <f t="shared" ca="1" si="96"/>
        <v>1.93168994486093+0.483863142320286i</v>
      </c>
      <c r="BU138" s="240" t="str">
        <f t="shared" ca="1" si="97"/>
        <v>1.53934887676619-1.26331097484805i</v>
      </c>
      <c r="BV138" s="240" t="str">
        <f t="shared" ca="1" si="98"/>
        <v>-0.0977118343391517-1.98897008046953i</v>
      </c>
      <c r="BW138" s="240" t="str">
        <f t="shared" ca="1" si="99"/>
        <v>-1.65576262027933-1.10634521233592i</v>
      </c>
      <c r="BX138" s="240" t="str">
        <f t="shared" ca="1" si="100"/>
        <v>-1.8749614482707+0.670871933435512i</v>
      </c>
      <c r="BY138" s="240" t="str">
        <f t="shared" ca="1" si="101"/>
        <v>-0.578063841090737+1.90562110063787i</v>
      </c>
      <c r="BZ138" s="240" t="str">
        <f t="shared" ca="1" si="102"/>
        <v>1.18625699209084+1.59948239511677i</v>
      </c>
      <c r="CA138" s="240" t="str">
        <f t="shared" ca="1" si="103"/>
        <v>1.99136877136629-5.90373951526762E-14i</v>
      </c>
      <c r="CB138" s="240" t="str">
        <f t="shared" ca="1" si="104"/>
        <v>1.18625699209092-1.59948239511671i</v>
      </c>
      <c r="CC138" s="240" t="str">
        <f t="shared" ca="1" si="105"/>
        <v>-0.578063841090661-1.9056211006379i</v>
      </c>
      <c r="CD138" s="240" t="str">
        <f t="shared" ca="1" si="106"/>
        <v>-1.87496144827074-0.6708719334354i</v>
      </c>
      <c r="CE138" s="240" t="str">
        <f t="shared" ca="1" si="107"/>
        <v>-1.65576262027926+1.10634521233601i</v>
      </c>
      <c r="CF138" s="240" t="str">
        <f t="shared" ca="1" si="108"/>
        <v>-0.0977118343392457+1.98897008046952i</v>
      </c>
      <c r="CG138" s="240" t="str">
        <f t="shared" ca="1" si="109"/>
        <v>1.53934887676627+1.26331097484796i</v>
      </c>
      <c r="CH138" s="240" t="str">
        <f t="shared" ca="1" si="110"/>
        <v>1.9316899448609-0.483863142320402i</v>
      </c>
      <c r="CI138" s="240" t="str">
        <f t="shared" ca="1" si="111"/>
        <v>0.762063836531161-1.83978484954744i</v>
      </c>
      <c r="CJ138" s="240" t="str">
        <f t="shared" ca="1" si="112"/>
        <v>-1.02376815006009-1.70805396826196i</v>
      </c>
      <c r="CK138" s="240" t="str">
        <f t="shared" ca="1" si="113"/>
        <v>-1.98177978643571-0.195188272310841i</v>
      </c>
      <c r="CL138" s="240" t="str">
        <f t="shared" ca="1" si="114"/>
        <v>-1.33732153081379+1.47550693214052i</v>
      </c>
      <c r="CM138" s="240" t="str">
        <f t="shared" ca="1" si="115"/>
        <v>0.388496774858694+1.95310517881072i</v>
      </c>
      <c r="CN138" s="240" t="str">
        <f t="shared" ca="1" si="116"/>
        <v>1.80017604797553+0.851419861095627i</v>
      </c>
      <c r="CO138" s="240" t="str">
        <f t="shared" ca="1" si="117"/>
        <v>1.75623046462724-0.938724740639169i</v>
      </c>
      <c r="CP138" s="240" t="str">
        <f t="shared" ca="1" si="118"/>
        <v>0.292194484638192-1.96981521131295i</v>
      </c>
      <c r="CQ138" s="240" t="str">
        <f t="shared" ca="1" si="119"/>
        <v>-1.40811036207624-1.40811036207621i</v>
      </c>
      <c r="CR138" s="240" t="str">
        <f t="shared" ca="1" si="120"/>
        <v>-1.96981521131295+0.292194484638246i</v>
      </c>
      <c r="CS138" s="240" t="str">
        <f t="shared" ca="1" si="121"/>
        <v>-0.938724740639319+1.75623046462716i</v>
      </c>
      <c r="CT138" s="240" t="str">
        <f t="shared" ca="1" si="122"/>
        <v>0.851419861095651+1.80017604797551i</v>
      </c>
      <c r="CU138" s="240" t="str">
        <f t="shared" ca="1" si="123"/>
        <v>1.95310517881074+0.388496774858638i</v>
      </c>
      <c r="CV138" s="240" t="str">
        <f t="shared" ca="1" si="124"/>
        <v>1.47550693214062-1.33732153081368i</v>
      </c>
      <c r="CW138" s="240" t="str">
        <f t="shared" ca="1" si="125"/>
        <v>-0.195188272310897-1.98177978643571i</v>
      </c>
      <c r="CX138" s="240" t="str">
        <f t="shared" ca="1" si="126"/>
        <v>-1.70805396826197-1.02376815006006i</v>
      </c>
      <c r="CY138" s="240" t="str">
        <f t="shared" ca="1" si="127"/>
        <v>-1.8397848495475+0.762063836531003i</v>
      </c>
      <c r="CZ138" s="240" t="str">
        <f t="shared" ca="1" si="128"/>
        <v>-0.483863142320348+1.93168994486091i</v>
      </c>
      <c r="DA138" s="240" t="str">
        <f t="shared" ca="1" si="129"/>
        <v>1.263310974848+1.53934887676623i</v>
      </c>
      <c r="DB138" s="240" t="str">
        <f t="shared" ca="1" si="130"/>
        <v>1.98897008046952-0.0977118343392729i</v>
      </c>
      <c r="DC138" s="240" t="str">
        <f t="shared" ca="1" si="131"/>
        <v>1.10634521233598-1.65576262027929i</v>
      </c>
      <c r="DD138" s="240" t="str">
        <f t="shared" ca="1" si="132"/>
        <v>-0.670871933435426-1.87496144827073i</v>
      </c>
      <c r="DE138" s="240" t="str">
        <f t="shared" ca="1" si="133"/>
        <v>-1.90562110063791-0.578063841090608i</v>
      </c>
      <c r="DF138" s="240" t="str">
        <f t="shared" ca="1" si="134"/>
        <v>-1.5994823951168+1.18625699209079i</v>
      </c>
      <c r="DG138" s="240" t="str">
        <f t="shared" ca="1" si="135"/>
        <v>-1.75653533745229E-14+1.99136877136629i</v>
      </c>
      <c r="DH138" s="240" t="str">
        <f t="shared" ca="1" si="136"/>
        <v>1.59948239511678+1.18625699209082i</v>
      </c>
      <c r="DI138" s="240" t="str">
        <f t="shared" ca="1" si="137"/>
        <v>1.90562110063791-0.578063841090601i</v>
      </c>
      <c r="DJ138" s="240" t="str">
        <f t="shared" ca="1" si="138"/>
        <v>0.670871933435458-1.87496144827072i</v>
      </c>
      <c r="DK138" s="240" t="str">
        <f t="shared" ca="1" si="139"/>
        <v>-1.10634521233595-1.65576262027931i</v>
      </c>
      <c r="DL138" s="240" t="str">
        <f t="shared" ca="1" si="140"/>
        <v>-1.98897008046953-0.0977118343391103i</v>
      </c>
      <c r="DM138" s="240" t="str">
        <f t="shared" ca="1" si="141"/>
        <v>-1.26331097484803+1.53934887676621i</v>
      </c>
      <c r="DN138" s="240" t="str">
        <f t="shared" ca="1" si="142"/>
        <v>0.48386314232034+1.93168994486092i</v>
      </c>
      <c r="DO138" s="240" t="str">
        <f t="shared" ca="1" si="143"/>
        <v>1.83978484954749+0.762063836531035i</v>
      </c>
      <c r="DP138" s="240" t="str">
        <f t="shared" ca="1" si="144"/>
        <v>1.70805396826199-1.02376815006003i</v>
      </c>
      <c r="DQ138" s="240" t="str">
        <f t="shared" ca="1" si="145"/>
        <v>0.195188272310932-1.98177978643571i</v>
      </c>
      <c r="DR138" s="240" t="str">
        <f t="shared" ca="1" si="146"/>
        <v>-1.4755069321406-1.33732153081371i</v>
      </c>
      <c r="DS138" s="240" t="str">
        <f t="shared" ca="1" si="147"/>
        <v>-1.95310517881062+0.388496774859216i</v>
      </c>
      <c r="DT138" s="240" t="str">
        <f t="shared" ca="1" si="148"/>
        <v>-0.851419861096041+1.80017604797533i</v>
      </c>
      <c r="DU138" s="240" t="str">
        <f t="shared" ca="1" si="149"/>
        <v>0.938724740639812+1.75623046462689i</v>
      </c>
      <c r="DV138" s="240" t="str">
        <f t="shared" ca="1" si="150"/>
        <v>1.96981521131291+0.292194484638477i</v>
      </c>
      <c r="DW138" s="240" t="str">
        <f t="shared" ca="1" si="151"/>
        <v>1.40811036207569-1.40811036207676i</v>
      </c>
      <c r="DX138" s="240" t="str">
        <f t="shared" ca="1" si="152"/>
        <v>-0.292194484637989-1.96981521131298i</v>
      </c>
      <c r="DY138" s="240" t="str">
        <f t="shared" ca="1" si="153"/>
        <v>-1.75623046462759-0.9387247406385i</v>
      </c>
      <c r="DZ138" s="240" t="str">
        <f t="shared" ca="1" si="154"/>
        <v>-1.80017604797554+0.851419861095595i</v>
      </c>
      <c r="EA138" s="240" t="str">
        <f t="shared" ca="1" si="155"/>
        <v>-0.388496774857756+1.95310517881091i</v>
      </c>
      <c r="EB138" s="240" t="str">
        <f t="shared" ca="1" si="156"/>
        <v>1.33732153081378+1.47550693214053i</v>
      </c>
      <c r="EC138" s="240" t="str">
        <f t="shared" ca="1" si="157"/>
        <v>1.98177978643579-0.195188272310046i</v>
      </c>
      <c r="ED138" s="240" t="str">
        <f t="shared" ca="1" si="158"/>
        <v>1.02376815005995-1.70805396826204i</v>
      </c>
      <c r="EE138" s="240" t="str">
        <f t="shared" ca="1" si="159"/>
        <v>-0.762063836530396-1.83978484954775i</v>
      </c>
      <c r="EF138" s="240" t="str">
        <f t="shared" ca="1" si="160"/>
        <v>-1.93168994486099-0.483863142320051i</v>
      </c>
      <c r="EG138" s="240" t="str">
        <f t="shared" ca="1" si="161"/>
        <v>-1.53934887676667+1.26331097484747i</v>
      </c>
      <c r="EH138" s="240" t="str">
        <f t="shared" ca="1" si="162"/>
        <v>0.0977118343396063+1.9889700804695i</v>
      </c>
      <c r="EI138" s="240" t="str">
        <f t="shared" ca="1" si="163"/>
        <v>1.65576262027903+1.10634521233636i</v>
      </c>
      <c r="EJ138" s="240" t="str">
        <f t="shared" ca="1" si="164"/>
        <v>1.87496144827055-0.670871933435926i</v>
      </c>
      <c r="EK138" s="240" t="str">
        <f t="shared" ca="1" si="165"/>
        <v>0.578063841091074-1.90562110063777i</v>
      </c>
      <c r="EL138" s="240" t="str">
        <f t="shared" ca="1" si="166"/>
        <v>-1.18625699209138-1.59948239511637i</v>
      </c>
      <c r="EM138" s="240" t="str">
        <f t="shared" ca="1" si="167"/>
        <v>-1.99136877136629-2.78111941814521E-13i</v>
      </c>
      <c r="EN138" s="240"/>
      <c r="EO138" s="240"/>
      <c r="EP138" s="240"/>
    </row>
    <row r="139" spans="1:146" ht="15" thickBot="1">
      <c r="A139" s="277">
        <f t="shared" si="168"/>
        <v>7.6171875000000035E-4</v>
      </c>
      <c r="B139" s="276">
        <v>39</v>
      </c>
      <c r="C139" s="248">
        <f t="shared" si="169"/>
        <v>7800</v>
      </c>
      <c r="D139" s="247">
        <f t="shared" si="170"/>
        <v>49008.845396000776</v>
      </c>
      <c r="E139" s="247" t="str">
        <f t="shared" si="171"/>
        <v>49008.8453960008i</v>
      </c>
      <c r="F139" s="247" t="str">
        <f t="shared" si="177"/>
        <v>-0.000645837138132356-0.0682353495435363i</v>
      </c>
      <c r="G139" s="247" t="str">
        <f t="shared" si="178"/>
        <v>-4.71011606540262-0.352911082018486i</v>
      </c>
      <c r="H139" s="247" t="str">
        <f t="shared" si="179"/>
        <v>0.00147130768561782-0.0108136392525083i</v>
      </c>
      <c r="I139" s="247" t="str">
        <f t="shared" si="174"/>
        <v>-0.00434585795280898+0.00922188590463541i</v>
      </c>
      <c r="J139" s="275" t="str">
        <f ca="1">IMPRODUCT(1/N_FFT2,BB100)</f>
        <v>0.0345811188466624+0.000319713544486009i</v>
      </c>
      <c r="K139" s="274" t="str">
        <f t="shared" ca="1" si="175"/>
        <v>-0.000153232992186217+0.000317513702808633i</v>
      </c>
      <c r="N139" s="265">
        <f t="shared" ca="1" si="176"/>
        <v>2.0089180430053628</v>
      </c>
      <c r="O139" s="240">
        <f t="shared" ca="1" si="39"/>
        <v>-1.9910819569946372</v>
      </c>
      <c r="P139" s="240" t="str">
        <f t="shared" ca="1" si="40"/>
        <v>-1.14648130062179+1.62787836977895i</v>
      </c>
      <c r="Q139" s="240" t="str">
        <f t="shared" ca="1" si="41"/>
        <v>0.670775308583818+1.8746913999013i</v>
      </c>
      <c r="R139" s="240" t="str">
        <f t="shared" ca="1" si="42"/>
        <v>1.91895713518858+0.531046959108558i</v>
      </c>
      <c r="S139" s="240" t="str">
        <f t="shared" ca="1" si="43"/>
        <v>1.53912716625879-1.26312902173681i</v>
      </c>
      <c r="T139" s="240" t="str">
        <f t="shared" ca="1" si="44"/>
        <v>-0.146473075257481-1.98568703417588i</v>
      </c>
      <c r="U139" s="241" t="str">
        <f t="shared" ca="1" si="45"/>
        <v>-1.70780795936963-1.02362069800456i</v>
      </c>
      <c r="V139" s="240" t="str">
        <f t="shared" ca="1" si="46"/>
        <v>-1.82026654948978+0.806868668544132i</v>
      </c>
      <c r="W139" s="240" t="str">
        <f t="shared" ca="1" si="47"/>
        <v>-0.38844082015059+1.9528238754968i</v>
      </c>
      <c r="X139" s="240" t="str">
        <f t="shared" ca="1" si="48"/>
        <v>1.37293173724222+1.44203529927067i</v>
      </c>
      <c r="Y139" s="240" t="str">
        <f t="shared" ca="1" si="49"/>
        <v>1.9695315012738-0.292152400229332i</v>
      </c>
      <c r="Z139" s="240" t="str">
        <f t="shared" ca="1" si="50"/>
        <v>0.895213006135728-1.7784827896595i</v>
      </c>
      <c r="AA139" s="240" t="str">
        <f t="shared" ca="1" si="51"/>
        <v>-0.938589537280428-1.75597751693389i</v>
      </c>
      <c r="AB139" s="240" t="str">
        <f t="shared" ca="1" si="52"/>
        <v>-1.97610809402592-0.243729686732734i</v>
      </c>
      <c r="AC139" s="240" t="str">
        <f t="shared" ca="1" si="53"/>
        <v>-1.33712891805402+1.47529441670918i</v>
      </c>
      <c r="AD139" s="240" t="str">
        <f t="shared" ca="1" si="54"/>
        <v>0.436248526031489+1.94270290652095i</v>
      </c>
      <c r="AE139" s="240" t="str">
        <f t="shared" ca="1" si="55"/>
        <v>1.83951986761983+0.761954077422984i</v>
      </c>
      <c r="AF139" s="240" t="str">
        <f t="shared" ca="1" si="56"/>
        <v>1.68217269007127-1.0652241079923i</v>
      </c>
      <c r="AG139" s="240" t="str">
        <f t="shared" ca="1" si="57"/>
        <v>0.0976977610250544-1.98868361157834i</v>
      </c>
      <c r="AH139" s="240" t="str">
        <f t="shared" ca="1" si="58"/>
        <v>-1.56966234790856-1.22497651937814i</v>
      </c>
      <c r="AI139" s="240" t="str">
        <f t="shared" ca="1" si="59"/>
        <v>-1.90534663639679+0.577980583273369i</v>
      </c>
      <c r="AJ139" s="240" t="str">
        <f t="shared" ca="1" si="60"/>
        <v>-0.624566053546991+1.89058842803671i</v>
      </c>
      <c r="AK139" s="240" t="str">
        <f t="shared" ca="1" si="61"/>
        <v>1.18608613696917+1.59925202365329i</v>
      </c>
      <c r="AL139" s="240" t="str">
        <f t="shared" ca="1" si="62"/>
        <v>1.99048228033487-0.0488635973144068i</v>
      </c>
      <c r="AM139" s="240" t="str">
        <f t="shared" ca="1" si="63"/>
        <v>1.10618586680857-1.65552414284497i</v>
      </c>
      <c r="AN139" s="240" t="str">
        <f t="shared" ca="1" si="64"/>
        <v>-0.716580513656734-1.85766512776578i</v>
      </c>
      <c r="AO139" s="240" t="str">
        <f t="shared" ca="1" si="65"/>
        <v>-1.93141172595653-0.483793452112786i</v>
      </c>
      <c r="AP139" s="240" t="str">
        <f t="shared" ca="1" si="66"/>
        <v>-1.50766487195576+1.30052066240418i</v>
      </c>
      <c r="AQ139" s="240" t="str">
        <f t="shared" ca="1" si="67"/>
        <v>0.195160159586351+1.98149435315366i</v>
      </c>
      <c r="AR139" s="240" t="str">
        <f t="shared" ca="1" si="68"/>
        <v>0.195160159586351+1.98149435315366i</v>
      </c>
      <c r="AS139" s="240" t="str">
        <f t="shared" ca="1" si="69"/>
        <v>1.79991677085443-0.851297232150183i</v>
      </c>
      <c r="AT139" s="240" t="str">
        <f t="shared" ca="1" si="70"/>
        <v>0.340399132044443-1.96176853639082i</v>
      </c>
      <c r="AU139" s="240" t="str">
        <f t="shared" ca="1" si="71"/>
        <v>-1.40790755368911-1.40790755368907i</v>
      </c>
      <c r="AV139" s="240" t="str">
        <f t="shared" ca="1" si="72"/>
        <v>-1.96176853639084+0.34039913204431i</v>
      </c>
      <c r="AW139" s="240" t="str">
        <f t="shared" ca="1" si="73"/>
        <v>-0.851297232150133+1.79991677085445i</v>
      </c>
      <c r="AX139" s="240" t="str">
        <f t="shared" ca="1" si="74"/>
        <v>0.981400697183993+1.73241450901231i</v>
      </c>
      <c r="AY139" s="240" t="str">
        <f t="shared" ca="1" si="75"/>
        <v>1.98149435315364+0.195160159586486i</v>
      </c>
      <c r="AZ139" s="240" t="str">
        <f t="shared" ca="1" si="76"/>
        <v>1.30052066240414-1.5076648719558i</v>
      </c>
      <c r="BA139" s="240" t="str">
        <f t="shared" ca="1" si="77"/>
        <v>-0.483793452112648-1.93141172595657i</v>
      </c>
      <c r="BB139" s="240" t="str">
        <f t="shared" ca="1" si="78"/>
        <v>-1.8576651277658-0.716580513656671i</v>
      </c>
      <c r="BC139" s="240" t="str">
        <f t="shared" ca="1" si="79"/>
        <v>-1.65552414284493+1.10618586680863i</v>
      </c>
      <c r="BD139" s="240" t="str">
        <f t="shared" ca="1" si="80"/>
        <v>-0.0488635973145422+1.99048228033486i</v>
      </c>
      <c r="BE139" s="240" t="str">
        <f t="shared" ca="1" si="81"/>
        <v>1.59925202365333+1.18608613696912i</v>
      </c>
      <c r="BF139" s="240" t="str">
        <f t="shared" ca="1" si="82"/>
        <v>1.89058842803676-0.624566053546854i</v>
      </c>
      <c r="BG139" s="240" t="str">
        <f t="shared" ca="1" si="83"/>
        <v>0.577980583273301-1.90534663639681i</v>
      </c>
      <c r="BH139" s="240" t="str">
        <f t="shared" ca="1" si="84"/>
        <v>-1.22497651937819-1.56966234790852i</v>
      </c>
      <c r="BI139" s="240" t="str">
        <f t="shared" ca="1" si="85"/>
        <v>-1.98868361157835+0.097697761024919i</v>
      </c>
      <c r="BJ139" s="240" t="str">
        <f t="shared" ca="1" si="86"/>
        <v>-1.06522410799225+1.68217269007129i</v>
      </c>
      <c r="BK139" s="240" t="str">
        <f t="shared" ca="1" si="87"/>
        <v>0.761954077422866+1.83951986761988i</v>
      </c>
      <c r="BL139" s="240" t="str">
        <f t="shared" ca="1" si="88"/>
        <v>1.94270290652096+0.436248526031423i</v>
      </c>
      <c r="BM139" s="240" t="str">
        <f t="shared" ca="1" si="89"/>
        <v>1.47529441670914-1.33712891805407i</v>
      </c>
      <c r="BN139" s="240" t="str">
        <f t="shared" ca="1" si="90"/>
        <v>-0.243729686732596-1.97610809402594i</v>
      </c>
      <c r="BO139" s="240" t="str">
        <f t="shared" ca="1" si="91"/>
        <v>-1.75597751693392-0.938589537280374i</v>
      </c>
      <c r="BP139" s="240" t="str">
        <f t="shared" ca="1" si="92"/>
        <v>-1.77848278965956+0.895213006135612i</v>
      </c>
      <c r="BQ139" s="240" t="str">
        <f t="shared" ca="1" si="93"/>
        <v>-0.292152400229266+1.96953150127381i</v>
      </c>
      <c r="BR139" s="240" t="str">
        <f t="shared" ca="1" si="94"/>
        <v>1.44203529927065+1.37293173724224i</v>
      </c>
      <c r="BS139" s="240" t="str">
        <f t="shared" ca="1" si="95"/>
        <v>1.95282387549682-0.388440820150491i</v>
      </c>
      <c r="BT139" s="240" t="str">
        <f t="shared" ca="1" si="96"/>
        <v>0.806868668544104-1.82026654948979i</v>
      </c>
      <c r="BU139" s="240" t="str">
        <f t="shared" ca="1" si="97"/>
        <v>-1.02362069800451-1.70780795936966i</v>
      </c>
      <c r="BV139" s="240" t="str">
        <f t="shared" ca="1" si="98"/>
        <v>-1.98568703417589-0.146473075257417i</v>
      </c>
      <c r="BW139" s="240" t="str">
        <f t="shared" ca="1" si="99"/>
        <v>-1.26312902173682+1.53912716625878i</v>
      </c>
      <c r="BX139" s="240" t="str">
        <f t="shared" ca="1" si="100"/>
        <v>0.53104695910846+1.9189571351886i</v>
      </c>
      <c r="BY139" s="240" t="str">
        <f t="shared" ca="1" si="101"/>
        <v>1.87469139990131+0.67077530858379i</v>
      </c>
      <c r="BZ139" s="240" t="str">
        <f t="shared" ca="1" si="102"/>
        <v>1.62787836977898-1.14648130062174i</v>
      </c>
      <c r="CA139" s="240" t="str">
        <f t="shared" ca="1" si="103"/>
        <v>-6.24437955729068E-14-1.99108195699464i</v>
      </c>
      <c r="CB139" s="240" t="str">
        <f t="shared" ca="1" si="104"/>
        <v>-1.62787836977894-1.1464813006218i</v>
      </c>
      <c r="CC139" s="240" t="str">
        <f t="shared" ca="1" si="105"/>
        <v>-1.87469139990133+0.67077530858372i</v>
      </c>
      <c r="CD139" s="240" t="str">
        <f t="shared" ca="1" si="106"/>
        <v>-0.531046959108544+1.91895713518858i</v>
      </c>
      <c r="CE139" s="240" t="str">
        <f t="shared" ca="1" si="107"/>
        <v>1.26312902173675+1.53912716625883i</v>
      </c>
      <c r="CF139" s="240" t="str">
        <f t="shared" ca="1" si="108"/>
        <v>1.98568703417588-0.146473075257556i</v>
      </c>
      <c r="CG139" s="240" t="str">
        <f t="shared" ca="1" si="109"/>
        <v>1.02362069800456-1.70780795936963i</v>
      </c>
      <c r="CH139" s="240" t="str">
        <f t="shared" ca="1" si="110"/>
        <v>-0.80686866854405-1.82026654948981i</v>
      </c>
      <c r="CI139" s="240" t="str">
        <f t="shared" ca="1" si="111"/>
        <v>-1.9528238754968-0.388440820150562i</v>
      </c>
      <c r="CJ139" s="240" t="str">
        <f t="shared" ca="1" si="112"/>
        <v>-1.4420352992707+1.37293173724219i</v>
      </c>
      <c r="CK139" s="240" t="str">
        <f t="shared" ca="1" si="113"/>
        <v>0.29215240022939+1.96953150127379i</v>
      </c>
      <c r="CL139" s="240" t="str">
        <f t="shared" ca="1" si="114"/>
        <v>1.77848278965952+0.895213006135678i</v>
      </c>
      <c r="CM139" s="240" t="str">
        <f t="shared" ca="1" si="115"/>
        <v>1.75597751693396-0.938589537280298i</v>
      </c>
      <c r="CN139" s="240" t="str">
        <f t="shared" ca="1" si="116"/>
        <v>0.243729686732682-1.97610809402593i</v>
      </c>
      <c r="CO139" s="240" t="str">
        <f t="shared" ca="1" si="117"/>
        <v>-1.4752944167091-1.33712891805411i</v>
      </c>
      <c r="CP139" s="240" t="str">
        <f t="shared" ca="1" si="118"/>
        <v>-1.94270290652093+0.436248526031558i</v>
      </c>
      <c r="CQ139" s="240" t="str">
        <f t="shared" ca="1" si="119"/>
        <v>-0.76195407742292+1.83951986761986i</v>
      </c>
      <c r="CR139" s="240" t="str">
        <f t="shared" ca="1" si="120"/>
        <v>1.06522410799219+1.68217269007133i</v>
      </c>
      <c r="CS139" s="240" t="str">
        <f t="shared" ca="1" si="121"/>
        <v>1.98868361157835+0.097697761024992i</v>
      </c>
      <c r="CT139" s="240" t="str">
        <f t="shared" ca="1" si="122"/>
        <v>1.22497651937825-1.56966234790848i</v>
      </c>
      <c r="CU139" s="240" t="str">
        <f t="shared" ca="1" si="123"/>
        <v>-0.577980583273421-1.90534663639678i</v>
      </c>
      <c r="CV139" s="240" t="str">
        <f t="shared" ca="1" si="124"/>
        <v>-1.89058842803673-0.624566053546938i</v>
      </c>
      <c r="CW139" s="240" t="str">
        <f t="shared" ca="1" si="125"/>
        <v>-1.59925202365326+1.18608613696921i</v>
      </c>
      <c r="CX139" s="240" t="str">
        <f t="shared" ca="1" si="126"/>
        <v>0.0488635973144833+1.99048228033486i</v>
      </c>
      <c r="CY139" s="240" t="str">
        <f t="shared" ca="1" si="127"/>
        <v>1.6555241428449+1.10618586680868i</v>
      </c>
      <c r="CZ139" s="240" t="str">
        <f t="shared" ca="1" si="128"/>
        <v>1.85766512776575-0.7165805136568i</v>
      </c>
      <c r="DA139" s="240" t="str">
        <f t="shared" ca="1" si="129"/>
        <v>0.483793452112718-1.93141172595655i</v>
      </c>
      <c r="DB139" s="240" t="str">
        <f t="shared" ca="1" si="130"/>
        <v>-1.30052066240408-1.50766487195585i</v>
      </c>
      <c r="DC139" s="240" t="str">
        <f t="shared" ca="1" si="131"/>
        <v>-1.98149435315365+0.195160159586413i</v>
      </c>
      <c r="DD139" s="240" t="str">
        <f t="shared" ca="1" si="132"/>
        <v>-0.981400697184057+1.73241450901227i</v>
      </c>
      <c r="DE139" s="240" t="str">
        <f t="shared" ca="1" si="133"/>
        <v>0.851297232150233+1.7999167708544i</v>
      </c>
      <c r="DF139" s="240" t="str">
        <f t="shared" ca="1" si="134"/>
        <v>1.96176853639083+0.340399132044395i</v>
      </c>
      <c r="DG139" s="240" t="str">
        <f t="shared" ca="1" si="135"/>
        <v>1.40790755368915-1.40790755368903i</v>
      </c>
      <c r="DH139" s="240" t="str">
        <f t="shared" ca="1" si="136"/>
        <v>-0.340399132044385-1.96176853639083i</v>
      </c>
      <c r="DI139" s="240" t="str">
        <f t="shared" ca="1" si="137"/>
        <v>-1.7999167708544-0.851297232150243i</v>
      </c>
      <c r="DJ139" s="240" t="str">
        <f t="shared" ca="1" si="138"/>
        <v>-1.73241450901228+0.981400697184047i</v>
      </c>
      <c r="DK139" s="240" t="str">
        <f t="shared" ca="1" si="139"/>
        <v>-0.195160159586424+1.98149435315365i</v>
      </c>
      <c r="DL139" s="240" t="str">
        <f t="shared" ca="1" si="140"/>
        <v>1.50766487195584+1.30052066240409i</v>
      </c>
      <c r="DM139" s="240" t="str">
        <f t="shared" ca="1" si="141"/>
        <v>1.93141172595655-0.483793452112708i</v>
      </c>
      <c r="DN139" s="240" t="str">
        <f t="shared" ca="1" si="142"/>
        <v>0.71658051365681-1.85766512776575i</v>
      </c>
      <c r="DO139" s="240" t="str">
        <f t="shared" ca="1" si="143"/>
        <v>-1.10618586680867-1.6555241428449i</v>
      </c>
      <c r="DP139" s="240" t="str">
        <f t="shared" ca="1" si="144"/>
        <v>-1.99048228033485-0.0488635973148901i</v>
      </c>
      <c r="DQ139" s="240" t="str">
        <f t="shared" ca="1" si="145"/>
        <v>-1.1860861369689+1.59925202365349i</v>
      </c>
      <c r="DR139" s="240" t="str">
        <f t="shared" ca="1" si="146"/>
        <v>0.624566053545988+1.89058842803705i</v>
      </c>
      <c r="DS139" s="240" t="str">
        <f t="shared" ca="1" si="147"/>
        <v>1.90534663639672+0.577980583273622i</v>
      </c>
      <c r="DT139" s="240" t="str">
        <f t="shared" ca="1" si="148"/>
        <v>1.56966234790824-1.22497651937855i</v>
      </c>
      <c r="DU139" s="240" t="str">
        <f t="shared" ca="1" si="149"/>
        <v>-0.09769776102419-1.98868361157839i</v>
      </c>
      <c r="DV139" s="240" t="str">
        <f t="shared" ca="1" si="150"/>
        <v>-1.68217269007122-1.06522410799237i</v>
      </c>
      <c r="DW139" s="240" t="str">
        <f t="shared" ca="1" si="151"/>
        <v>-1.83951986761963+0.76195407742346i</v>
      </c>
      <c r="DX139" s="240" t="str">
        <f t="shared" ca="1" si="152"/>
        <v>-0.43624852603215+1.9427029065208i</v>
      </c>
      <c r="DY139" s="240" t="str">
        <f t="shared" ca="1" si="153"/>
        <v>1.33712891805412+1.47529441670909i</v>
      </c>
      <c r="DZ139" s="240" t="str">
        <f t="shared" ca="1" si="154"/>
        <v>1.97610809402583-0.243729686733458i</v>
      </c>
      <c r="EA139" s="240" t="str">
        <f t="shared" ca="1" si="155"/>
        <v>0.938589537280832-1.75597751693367i</v>
      </c>
      <c r="EB139" s="240" t="str">
        <f t="shared" ca="1" si="156"/>
        <v>-0.895213006135845-1.77848278965944i</v>
      </c>
      <c r="EC139" s="240" t="str">
        <f t="shared" ca="1" si="157"/>
        <v>-1.96953150127394-0.29215240022842i</v>
      </c>
      <c r="ED139" s="240" t="str">
        <f t="shared" ca="1" si="158"/>
        <v>-1.37293173724248+1.44203529927042i</v>
      </c>
      <c r="EE139" s="240" t="str">
        <f t="shared" ca="1" si="159"/>
        <v>0.388440820150941+1.95282387549673i</v>
      </c>
      <c r="EF139" s="240" t="str">
        <f t="shared" ca="1" si="160"/>
        <v>1.82026654948941+0.806868668544966i</v>
      </c>
      <c r="EG139" s="240" t="str">
        <f t="shared" ca="1" si="161"/>
        <v>1.70780795936974-1.02362069800438i</v>
      </c>
      <c r="EH139" s="240" t="str">
        <f t="shared" ca="1" si="162"/>
        <v>0.146473075256946-1.98568703417592i</v>
      </c>
      <c r="EI139" s="240" t="str">
        <f t="shared" ca="1" si="163"/>
        <v>-1.53912716625831-1.26312902173739i</v>
      </c>
      <c r="EJ139" s="240" t="str">
        <f t="shared" ca="1" si="164"/>
        <v>-1.91895713518858+0.531046959108534i</v>
      </c>
      <c r="EK139" s="240" t="str">
        <f t="shared" ca="1" si="165"/>
        <v>-0.670775308583173+1.87469139990153i</v>
      </c>
      <c r="EL139" s="240" t="str">
        <f t="shared" ca="1" si="166"/>
        <v>1.14648130062131+1.62787836977929i</v>
      </c>
      <c r="EM139" s="240" t="str">
        <f t="shared" ca="1" si="167"/>
        <v>1.99108195699464-1.24887591145814E-13i</v>
      </c>
      <c r="EN139" s="240"/>
      <c r="EO139" s="240"/>
      <c r="EP139" s="240"/>
    </row>
    <row r="140" spans="1:146" ht="15" thickBot="1">
      <c r="A140" s="277">
        <f t="shared" si="168"/>
        <v>7.8125000000000037E-4</v>
      </c>
      <c r="B140" s="276">
        <v>40</v>
      </c>
      <c r="C140" s="248">
        <f t="shared" si="169"/>
        <v>8000</v>
      </c>
      <c r="D140" s="247">
        <f t="shared" si="170"/>
        <v>50265.482457436687</v>
      </c>
      <c r="E140" s="247" t="str">
        <f t="shared" si="171"/>
        <v>50265.4824574367i</v>
      </c>
      <c r="F140" s="247" t="str">
        <f t="shared" si="177"/>
        <v>-0.000762040532363561-0.0665318965637577i</v>
      </c>
      <c r="G140" s="247" t="str">
        <f t="shared" si="178"/>
        <v>-4.74568923537783-0.30324294092209i</v>
      </c>
      <c r="H140" s="247" t="str">
        <f t="shared" si="179"/>
        <v>0.00145301263107225-0.0105439117823062i</v>
      </c>
      <c r="I140" s="247" t="str">
        <f t="shared" si="174"/>
        <v>-0.00424330706424647+0.00905323884075554i</v>
      </c>
      <c r="J140" s="275" t="str">
        <f ca="1">IMPRODUCT(1/N_FFT2,BC100)</f>
        <v>0.00843155250387656-0.0000070710230385875i</v>
      </c>
      <c r="K140" s="274" t="str">
        <f t="shared" ca="1" si="175"/>
        <v>-0.0000357136506418476+0.000076362863137976i</v>
      </c>
      <c r="N140" s="265">
        <f t="shared" ca="1" si="176"/>
        <v>2.009230944227677</v>
      </c>
      <c r="O140" s="240">
        <f t="shared" ca="1" si="39"/>
        <v>-1.990769055772323</v>
      </c>
      <c r="P140" s="240" t="str">
        <f t="shared" ca="1" si="40"/>
        <v>-1.10601202820364+1.65526397498692i</v>
      </c>
      <c r="Q140" s="240" t="str">
        <f t="shared" ca="1" si="41"/>
        <v>0.76183433530916+1.83923078458487i</v>
      </c>
      <c r="R140" s="240" t="str">
        <f t="shared" ca="1" si="42"/>
        <v>1.95251698658373+0.388379776150368i</v>
      </c>
      <c r="S140" s="240" t="str">
        <f t="shared" ca="1" si="43"/>
        <v>1.40768629911295-1.40768629911295i</v>
      </c>
      <c r="T140" s="240" t="str">
        <f t="shared" ca="1" si="44"/>
        <v>-0.388379776150364-1.95251698658373i</v>
      </c>
      <c r="U140" s="241" t="str">
        <f t="shared" ca="1" si="45"/>
        <v>-1.83923078458487-0.761834335309166i</v>
      </c>
      <c r="V140" s="240" t="str">
        <f t="shared" ca="1" si="46"/>
        <v>-1.65526397498692+1.10601202820364i</v>
      </c>
      <c r="W140" s="240" t="str">
        <f t="shared" ca="1" si="47"/>
        <v>-5.91422125002115E-15+1.99076905577232i</v>
      </c>
      <c r="X140" s="240" t="str">
        <f t="shared" ca="1" si="48"/>
        <v>1.65526397498691+1.10601202820365i</v>
      </c>
      <c r="Y140" s="240" t="str">
        <f t="shared" ca="1" si="49"/>
        <v>1.83923078458487-0.761834335309156i</v>
      </c>
      <c r="Z140" s="240" t="str">
        <f t="shared" ca="1" si="50"/>
        <v>0.388379776150393-1.95251698658373i</v>
      </c>
      <c r="AA140" s="240" t="str">
        <f t="shared" ca="1" si="51"/>
        <v>-1.40768629911292-1.40768629911298i</v>
      </c>
      <c r="AB140" s="240" t="str">
        <f t="shared" ca="1" si="52"/>
        <v>-1.95251698658375+0.388379776150298i</v>
      </c>
      <c r="AC140" s="240" t="str">
        <f t="shared" ca="1" si="53"/>
        <v>-0.761834335309245+1.83923078458483i</v>
      </c>
      <c r="AD140" s="240" t="str">
        <f t="shared" ca="1" si="54"/>
        <v>1.10601202820371+1.65526397498687i</v>
      </c>
      <c r="AE140" s="240" t="str">
        <f t="shared" ca="1" si="55"/>
        <v>1.99076905577232-6.59705145134836E-14i</v>
      </c>
      <c r="AF140" s="240" t="str">
        <f t="shared" ca="1" si="56"/>
        <v>1.1060120282036-1.65526397498694i</v>
      </c>
      <c r="AG140" s="240" t="str">
        <f t="shared" ca="1" si="57"/>
        <v>-0.761834335309188-1.83923078458486i</v>
      </c>
      <c r="AH140" s="240" t="str">
        <f t="shared" ca="1" si="58"/>
        <v>-1.95251698658373-0.38837977615036i</v>
      </c>
      <c r="AI140" s="240" t="str">
        <f t="shared" ca="1" si="59"/>
        <v>-1.40768629911296+1.40768629911294i</v>
      </c>
      <c r="AJ140" s="240" t="str">
        <f t="shared" ca="1" si="60"/>
        <v>0.388379776150332+1.95251698658374i</v>
      </c>
      <c r="AK140" s="240" t="str">
        <f t="shared" ca="1" si="61"/>
        <v>1.83923078458485+0.761834335309214i</v>
      </c>
      <c r="AL140" s="240" t="str">
        <f t="shared" ca="1" si="62"/>
        <v>1.65526397498696-1.10601202820358i</v>
      </c>
      <c r="AM140" s="240" t="str">
        <f t="shared" ca="1" si="63"/>
        <v>9.73097788775332E-14-1.99076905577232i</v>
      </c>
      <c r="AN140" s="240" t="str">
        <f t="shared" ca="1" si="64"/>
        <v>-1.65526397498696-1.10601202820358i</v>
      </c>
      <c r="AO140" s="240" t="str">
        <f t="shared" ca="1" si="65"/>
        <v>-1.83923078458485+0.761834335309216i</v>
      </c>
      <c r="AP140" s="240" t="str">
        <f t="shared" ca="1" si="66"/>
        <v>-0.388379776150328+1.95251698658374i</v>
      </c>
      <c r="AQ140" s="240" t="str">
        <f t="shared" ca="1" si="67"/>
        <v>1.40768629911296+1.40768629911294i</v>
      </c>
      <c r="AR140" s="240" t="str">
        <f t="shared" ca="1" si="68"/>
        <v>1.40768629911296+1.40768629911294i</v>
      </c>
      <c r="AS140" s="240" t="str">
        <f t="shared" ca="1" si="69"/>
        <v>0.761834335309184-1.83923078458486i</v>
      </c>
      <c r="AT140" s="240" t="str">
        <f t="shared" ca="1" si="70"/>
        <v>-1.1060120282036-1.65526397498694i</v>
      </c>
      <c r="AU140" s="240" t="str">
        <f t="shared" ca="1" si="71"/>
        <v>-1.99076905577232-6.60926797347351E-14i</v>
      </c>
      <c r="AV140" s="240" t="str">
        <f t="shared" ca="1" si="72"/>
        <v>-1.10601202820371+1.65526397498687i</v>
      </c>
      <c r="AW140" s="240" t="str">
        <f t="shared" ca="1" si="73"/>
        <v>0.761834335309251+1.83923078458483i</v>
      </c>
      <c r="AX140" s="240" t="str">
        <f t="shared" ca="1" si="74"/>
        <v>1.95251698658375+0.388379776150292i</v>
      </c>
      <c r="AY140" s="240" t="str">
        <f t="shared" ca="1" si="75"/>
        <v>1.40768629911291-1.40768629911299i</v>
      </c>
      <c r="AZ140" s="240" t="str">
        <f t="shared" ca="1" si="76"/>
        <v>-0.388379776150399-1.95251698658373i</v>
      </c>
      <c r="BA140" s="240" t="str">
        <f t="shared" ca="1" si="77"/>
        <v>-1.83923078458487-0.761834335309148i</v>
      </c>
      <c r="BB140" s="240" t="str">
        <f t="shared" ca="1" si="78"/>
        <v>-1.65526397498692+1.10601202820364i</v>
      </c>
      <c r="BC140" s="240" t="str">
        <f t="shared" ca="1" si="79"/>
        <v>-2.78029481361619E-14+1.99076905577232i</v>
      </c>
      <c r="BD140" s="240" t="str">
        <f t="shared" ca="1" si="80"/>
        <v>1.65526397498689+1.10601202820368i</v>
      </c>
      <c r="BE140" s="240" t="str">
        <f t="shared" ca="1" si="81"/>
        <v>1.8392307845849-0.761834335309098i</v>
      </c>
      <c r="BF140" s="240" t="str">
        <f t="shared" ca="1" si="82"/>
        <v>0.388379776150455-1.95251698658372i</v>
      </c>
      <c r="BG140" s="240" t="str">
        <f t="shared" ca="1" si="83"/>
        <v>-1.40768629911301-1.40768629911289i</v>
      </c>
      <c r="BH140" s="240" t="str">
        <f t="shared" ca="1" si="84"/>
        <v>-1.95251698658372+0.388379776150431i</v>
      </c>
      <c r="BI140" s="240" t="str">
        <f t="shared" ca="1" si="85"/>
        <v>-0.76183433530912+1.83923078458489i</v>
      </c>
      <c r="BJ140" s="240" t="str">
        <f t="shared" ca="1" si="86"/>
        <v>1.10601202820366+1.6552639749869i</v>
      </c>
      <c r="BK140" s="240" t="str">
        <f t="shared" ca="1" si="87"/>
        <v>1.99076905577232-3.41415100663606E-15i</v>
      </c>
      <c r="BL140" s="240" t="str">
        <f t="shared" ca="1" si="88"/>
        <v>1.10601202820366-1.65526397498691i</v>
      </c>
      <c r="BM140" s="240" t="str">
        <f t="shared" ca="1" si="89"/>
        <v>-0.761834335309126-1.83923078458488i</v>
      </c>
      <c r="BN140" s="240" t="str">
        <f t="shared" ca="1" si="90"/>
        <v>-1.95251698658372-0.388379776150423i</v>
      </c>
      <c r="BO140" s="240" t="str">
        <f t="shared" ca="1" si="91"/>
        <v>-1.40768629911301+1.40768629911289i</v>
      </c>
      <c r="BP140" s="240" t="str">
        <f t="shared" ca="1" si="92"/>
        <v>0.388379776150268+1.95251698658375i</v>
      </c>
      <c r="BQ140" s="240" t="str">
        <f t="shared" ca="1" si="93"/>
        <v>1.8392307845849+0.76183433530909i</v>
      </c>
      <c r="BR140" s="240" t="str">
        <f t="shared" ca="1" si="94"/>
        <v>1.65526397498689-1.10601202820369i</v>
      </c>
      <c r="BS140" s="240" t="str">
        <f t="shared" ca="1" si="95"/>
        <v>-3.46312501494342E-14-1.99076905577232i</v>
      </c>
      <c r="BT140" s="240" t="str">
        <f t="shared" ca="1" si="96"/>
        <v>-1.65526397498692-1.10601202820363i</v>
      </c>
      <c r="BU140" s="240" t="str">
        <f t="shared" ca="1" si="97"/>
        <v>-1.83923078458487+0.761834335309156i</v>
      </c>
      <c r="BV140" s="240" t="str">
        <f t="shared" ca="1" si="98"/>
        <v>-0.388379776150393+1.95251698658373i</v>
      </c>
      <c r="BW140" s="240" t="str">
        <f t="shared" ca="1" si="99"/>
        <v>1.40768629911292+1.40768629911298i</v>
      </c>
      <c r="BX140" s="240" t="str">
        <f t="shared" ca="1" si="100"/>
        <v>1.95251698658375-0.388379776150298i</v>
      </c>
      <c r="BY140" s="240" t="str">
        <f t="shared" ca="1" si="101"/>
        <v>0.761834335309245-1.83923078458483i</v>
      </c>
      <c r="BZ140" s="240" t="str">
        <f t="shared" ca="1" si="102"/>
        <v>-1.10601202820371-1.65526397498687i</v>
      </c>
      <c r="CA140" s="240" t="str">
        <f t="shared" ca="1" si="103"/>
        <v>-1.99076905577232+6.58483492922323E-14i</v>
      </c>
      <c r="CB140" s="240" t="str">
        <f t="shared" ca="1" si="104"/>
        <v>-1.1060120282036+1.65526397498694i</v>
      </c>
      <c r="CC140" s="240" t="str">
        <f t="shared" ca="1" si="105"/>
        <v>0.761834335309198+1.83923078458485i</v>
      </c>
      <c r="CD140" s="240" t="str">
        <f t="shared" ca="1" si="106"/>
        <v>1.95251698658374+0.38837977615035i</v>
      </c>
      <c r="CE140" s="240" t="str">
        <f t="shared" ca="1" si="107"/>
        <v>1.40768629911295-1.40768629911295i</v>
      </c>
      <c r="CF140" s="240" t="str">
        <f t="shared" ca="1" si="108"/>
        <v>-0.388379776150342-1.95251698658374i</v>
      </c>
      <c r="CG140" s="240" t="str">
        <f t="shared" ca="1" si="109"/>
        <v>-1.83923078458485-0.761834335309204i</v>
      </c>
      <c r="CH140" s="240" t="str">
        <f t="shared" ca="1" si="110"/>
        <v>-1.65526397498695+1.10601202820359i</v>
      </c>
      <c r="CI140" s="240" t="str">
        <f t="shared" ca="1" si="111"/>
        <v>-8.68229954151222E-14+1.99076905577232i</v>
      </c>
      <c r="CJ140" s="240" t="str">
        <f t="shared" ca="1" si="112"/>
        <v>1.65526397498686+1.10601202820373i</v>
      </c>
      <c r="CK140" s="240" t="str">
        <f t="shared" ca="1" si="113"/>
        <v>1.83923078458484-0.761834335309226i</v>
      </c>
      <c r="CL140" s="240" t="str">
        <f t="shared" ca="1" si="114"/>
        <v>0.388379776150318-1.95251698658374i</v>
      </c>
      <c r="CM140" s="240" t="str">
        <f t="shared" ca="1" si="115"/>
        <v>-1.40768629911297-1.40768629911293i</v>
      </c>
      <c r="CN140" s="240" t="str">
        <f t="shared" ca="1" si="116"/>
        <v>-1.95251698658373+0.388379776150374i</v>
      </c>
      <c r="CO140" s="240" t="str">
        <f t="shared" ca="1" si="117"/>
        <v>-0.761834335309174+1.83923078458486i</v>
      </c>
      <c r="CP140" s="240" t="str">
        <f t="shared" ca="1" si="118"/>
        <v>1.10601202820361+1.65526397498694i</v>
      </c>
      <c r="CQ140" s="240" t="str">
        <f t="shared" ca="1" si="119"/>
        <v>1.99076905577232+5.56058962723241E-14i</v>
      </c>
      <c r="CR140" s="240" t="str">
        <f t="shared" ca="1" si="120"/>
        <v>1.10601202820371-1.65526397498688i</v>
      </c>
      <c r="CS140" s="240" t="str">
        <f t="shared" ca="1" si="121"/>
        <v>-0.761834335309072-1.83923078458491i</v>
      </c>
      <c r="CT140" s="240" t="str">
        <f t="shared" ca="1" si="122"/>
        <v>-1.95251698658375-0.388379776150288i</v>
      </c>
      <c r="CU140" s="240" t="str">
        <f t="shared" ca="1" si="123"/>
        <v>-1.40768629911291+1.40768629911299i</v>
      </c>
      <c r="CV140" s="240" t="str">
        <f t="shared" ca="1" si="124"/>
        <v>0.388379776150403+1.95251698658373i</v>
      </c>
      <c r="CW140" s="240" t="str">
        <f t="shared" ca="1" si="125"/>
        <v>1.83923078458488+0.761834335309146i</v>
      </c>
      <c r="CX140" s="240" t="str">
        <f t="shared" ca="1" si="126"/>
        <v>1.65526397498692-1.10601202820364i</v>
      </c>
      <c r="CY140" s="240" t="str">
        <f t="shared" ca="1" si="127"/>
        <v>2.4388797129526E-14-1.99076905577232i</v>
      </c>
      <c r="CZ140" s="240" t="str">
        <f t="shared" ca="1" si="128"/>
        <v>-1.65526397498689-1.10601202820368i</v>
      </c>
      <c r="DA140" s="240" t="str">
        <f t="shared" ca="1" si="129"/>
        <v>-1.8392307845849+0.7618343353091i</v>
      </c>
      <c r="DB140" s="240" t="str">
        <f t="shared" ca="1" si="130"/>
        <v>-0.388379776150451+1.95251698658372i</v>
      </c>
      <c r="DC140" s="240" t="str">
        <f t="shared" ca="1" si="131"/>
        <v>1.40768629911287+1.40768629911303i</v>
      </c>
      <c r="DD140" s="240" t="str">
        <f t="shared" ca="1" si="132"/>
        <v>1.95251698658372-0.388379776150433i</v>
      </c>
      <c r="DE140" s="240" t="str">
        <f t="shared" ca="1" si="133"/>
        <v>0.761834335309116-1.83923078458489i</v>
      </c>
      <c r="DF140" s="240" t="str">
        <f t="shared" ca="1" si="134"/>
        <v>-1.10601202820367-1.6552639749869i</v>
      </c>
      <c r="DG140" s="240" t="str">
        <f t="shared" ca="1" si="135"/>
        <v>-1.99076905577232+6.82830201327211E-15i</v>
      </c>
      <c r="DH140" s="240" t="str">
        <f t="shared" ca="1" si="136"/>
        <v>-1.10601202820365+1.65526397498691i</v>
      </c>
      <c r="DI140" s="240" t="str">
        <f t="shared" ca="1" si="137"/>
        <v>0.76183433530913+1.83923078458488i</v>
      </c>
      <c r="DJ140" s="240" t="str">
        <f t="shared" ca="1" si="138"/>
        <v>1.95251698658372+0.388379776150421i</v>
      </c>
      <c r="DK140" s="240" t="str">
        <f t="shared" ca="1" si="139"/>
        <v>1.407686299113-1.4076862991129i</v>
      </c>
      <c r="DL140" s="240" t="str">
        <f t="shared" ca="1" si="140"/>
        <v>-0.38837977615027-1.95251698658375i</v>
      </c>
      <c r="DM140" s="240" t="str">
        <f t="shared" ca="1" si="141"/>
        <v>-1.83923078458513-0.761834335308539i</v>
      </c>
      <c r="DN140" s="240" t="str">
        <f t="shared" ca="1" si="142"/>
        <v>-1.65526397498743+1.10601202820287i</v>
      </c>
      <c r="DO140" s="240" t="str">
        <f t="shared" ca="1" si="143"/>
        <v>-5.56055725129038E-13+1.99076905577232i</v>
      </c>
      <c r="DP140" s="240" t="str">
        <f t="shared" ca="1" si="144"/>
        <v>1.65526397498682+1.10601202820379i</v>
      </c>
      <c r="DQ140" s="240" t="str">
        <f t="shared" ca="1" si="145"/>
        <v>1.83923078458479-0.761834335309341i</v>
      </c>
      <c r="DR140" s="240" t="str">
        <f t="shared" ca="1" si="146"/>
        <v>0.388379776149808-1.95251698658384i</v>
      </c>
      <c r="DS140" s="240" t="str">
        <f t="shared" ca="1" si="147"/>
        <v>-1.40768629911362-1.40768629911228i</v>
      </c>
      <c r="DT140" s="240" t="str">
        <f t="shared" ca="1" si="148"/>
        <v>-1.95251698658386+0.388379776149719i</v>
      </c>
      <c r="DU140" s="240" t="str">
        <f t="shared" ca="1" si="149"/>
        <v>-0.761834335309425+1.83923078458476i</v>
      </c>
      <c r="DV140" s="240" t="str">
        <f t="shared" ca="1" si="150"/>
        <v>1.10601202820372+1.65526397498687i</v>
      </c>
      <c r="DW140" s="240" t="str">
        <f t="shared" ca="1" si="151"/>
        <v>1.99076905577232-4.65329917822272E-13i</v>
      </c>
      <c r="DX140" s="240" t="str">
        <f t="shared" ca="1" si="152"/>
        <v>1.10601202820294-1.65526397498738i</v>
      </c>
      <c r="DY140" s="240" t="str">
        <f t="shared" ca="1" si="153"/>
        <v>-0.761834335308455-1.83923078458516i</v>
      </c>
      <c r="DZ140" s="240" t="str">
        <f t="shared" ca="1" si="154"/>
        <v>-1.95251698658366-0.388379776150748i</v>
      </c>
      <c r="EA140" s="240" t="str">
        <f t="shared" ca="1" si="155"/>
        <v>-1.40768629911296+1.40768629911294i</v>
      </c>
      <c r="EB140" s="240" t="str">
        <f t="shared" ca="1" si="156"/>
        <v>0.38837977615072+1.95251698658366i</v>
      </c>
      <c r="EC140" s="240" t="str">
        <f t="shared" ca="1" si="157"/>
        <v>1.83923078458515+0.761834335308481i</v>
      </c>
      <c r="ED140" s="240" t="str">
        <f t="shared" ca="1" si="158"/>
        <v>1.6552639749874-1.10601202820292i</v>
      </c>
      <c r="EE140" s="240" t="str">
        <f t="shared" ca="1" si="159"/>
        <v>4.93621526843442E-13-1.99076905577232i</v>
      </c>
      <c r="EF140" s="240" t="str">
        <f t="shared" ca="1" si="160"/>
        <v>-1.65526397498685-1.10601202820374i</v>
      </c>
      <c r="EG140" s="240" t="str">
        <f t="shared" ca="1" si="161"/>
        <v>-1.83923078458477+0.761834335309399i</v>
      </c>
      <c r="EH140" s="240" t="str">
        <f t="shared" ca="1" si="162"/>
        <v>-0.388379776149746+1.95251698658385i</v>
      </c>
      <c r="EI140" s="240" t="str">
        <f t="shared" ca="1" si="163"/>
        <v>1.40768629911226+1.40768629911364i</v>
      </c>
      <c r="EJ140" s="240" t="str">
        <f t="shared" ca="1" si="164"/>
        <v>1.95251698658385-0.38837977614978i</v>
      </c>
      <c r="EK140" s="240" t="str">
        <f t="shared" ca="1" si="165"/>
        <v>0.761834335309367-1.83923078458478i</v>
      </c>
      <c r="EL140" s="240" t="str">
        <f t="shared" ca="1" si="166"/>
        <v>-1.10601202820377-1.65526397498683i</v>
      </c>
      <c r="EM140" s="240" t="str">
        <f t="shared" ca="1" si="167"/>
        <v>-1.99076905577232+5.2776411610787E-13i</v>
      </c>
      <c r="EN140" s="240"/>
      <c r="EO140" s="240"/>
      <c r="EP140" s="240"/>
    </row>
    <row r="141" spans="1:146" ht="15" thickBot="1">
      <c r="A141" s="277">
        <f t="shared" si="168"/>
        <v>8.0078125000000039E-4</v>
      </c>
      <c r="B141" s="276">
        <v>41</v>
      </c>
      <c r="C141" s="248">
        <f t="shared" si="169"/>
        <v>8200</v>
      </c>
      <c r="D141" s="247">
        <f t="shared" si="170"/>
        <v>51522.119518872605</v>
      </c>
      <c r="E141" s="247" t="str">
        <f t="shared" si="171"/>
        <v>51522.1195188726i</v>
      </c>
      <c r="F141" s="247" t="str">
        <f t="shared" si="177"/>
        <v>-0.000869925934106494-0.0649112200997432i</v>
      </c>
      <c r="G141" s="247" t="str">
        <f t="shared" si="178"/>
        <v>-4.77891271111022-0.252523203961798i</v>
      </c>
      <c r="H141" s="247" t="str">
        <f t="shared" si="179"/>
        <v>0.00143603793348538-0.0102872987052292i</v>
      </c>
      <c r="I141" s="247" t="str">
        <f t="shared" si="174"/>
        <v>-0.00414550789118558+0.00889164754470865i</v>
      </c>
      <c r="J141" s="275" t="str">
        <f ca="1">IMPRODUCT(1/N_FFT2,BD100)</f>
        <v>-0.017350023726353-0.00031971769045528i</v>
      </c>
      <c r="K141" s="274" t="str">
        <f t="shared" ca="1" si="175"/>
        <v>0.00007476747728719-0.000152944903658329i</v>
      </c>
      <c r="N141" s="265">
        <f t="shared" ca="1" si="176"/>
        <v>2.0095732894103007</v>
      </c>
      <c r="O141" s="240">
        <f t="shared" ca="1" si="39"/>
        <v>-1.9904267105896996</v>
      </c>
      <c r="P141" s="240" t="str">
        <f t="shared" ca="1" si="40"/>
        <v>-1.06487355272519+1.68161910280995i</v>
      </c>
      <c r="Q141" s="240" t="str">
        <f t="shared" ca="1" si="41"/>
        <v>0.851017078212306+1.79932443512i</v>
      </c>
      <c r="R141" s="240" t="str">
        <f t="shared" ca="1" si="42"/>
        <v>1.97545777537891+0.243649477577844i</v>
      </c>
      <c r="S141" s="240" t="str">
        <f t="shared" ca="1" si="43"/>
        <v>1.26271333781804-1.53862065393824i</v>
      </c>
      <c r="T141" s="240" t="str">
        <f t="shared" ca="1" si="44"/>
        <v>-0.624360514714213-1.88996625311002i</v>
      </c>
      <c r="U141" s="241" t="str">
        <f t="shared" ca="1" si="45"/>
        <v>-1.93077611646522-0.483634240223355i</v>
      </c>
      <c r="V141" s="240" t="str">
        <f t="shared" ca="1" si="46"/>
        <v>-1.44156073897328+1.37247991827922i</v>
      </c>
      <c r="W141" s="240" t="str">
        <f t="shared" ca="1" si="47"/>
        <v>0.388312987918439+1.9521812194678i</v>
      </c>
      <c r="X141" s="240" t="str">
        <f t="shared" ca="1" si="48"/>
        <v>1.85705378758851+0.71634469372789i</v>
      </c>
      <c r="Y141" s="240" t="str">
        <f t="shared" ca="1" si="49"/>
        <v>1.5987257248059-1.18569580714144i</v>
      </c>
      <c r="Z141" s="240" t="str">
        <f t="shared" ca="1" si="50"/>
        <v>-0.146424872341678-1.98503356318946i</v>
      </c>
      <c r="AA141" s="240" t="str">
        <f t="shared" ca="1" si="51"/>
        <v>-1.75539964119604-0.938280656263234i</v>
      </c>
      <c r="AB141" s="240" t="str">
        <f t="shared" ca="1" si="52"/>
        <v>-1.73184438763945+0.981077727415457i</v>
      </c>
      <c r="AC141" s="240" t="str">
        <f t="shared" ca="1" si="53"/>
        <v>-0.0976656096078666+1.9880291544464i</v>
      </c>
      <c r="AD141" s="240" t="str">
        <f t="shared" ca="1" si="54"/>
        <v>1.62734265026939+1.14610400437444i</v>
      </c>
      <c r="AE141" s="240" t="str">
        <f t="shared" ca="1" si="55"/>
        <v>1.83891449887758-0.761703325479638i</v>
      </c>
      <c r="AF141" s="240" t="str">
        <f t="shared" ca="1" si="56"/>
        <v>0.34028710988131-1.9611229367578i</v>
      </c>
      <c r="AG141" s="240" t="str">
        <f t="shared" ca="1" si="57"/>
        <v>-1.47480891114807-1.33668888146314i</v>
      </c>
      <c r="AH141" s="240" t="str">
        <f t="shared" ca="1" si="58"/>
        <v>-1.91832562438632+0.530872196533008i</v>
      </c>
      <c r="AI141" s="240" t="str">
        <f t="shared" ca="1" si="59"/>
        <v>-0.577790375282215+1.90471960468206i</v>
      </c>
      <c r="AJ141" s="240" t="str">
        <f t="shared" ca="1" si="60"/>
        <v>1.30009267324701+1.50716871358132i</v>
      </c>
      <c r="AK141" s="240" t="str">
        <f t="shared" ca="1" si="61"/>
        <v>1.96888334692179-0.292056255613502i</v>
      </c>
      <c r="AL141" s="240" t="str">
        <f t="shared" ca="1" si="62"/>
        <v>0.806603135629916-1.81966751683403i</v>
      </c>
      <c r="AM141" s="240" t="str">
        <f t="shared" ca="1" si="63"/>
        <v>-1.1058218314107-1.65497932537069i</v>
      </c>
      <c r="AN141" s="240" t="str">
        <f t="shared" ca="1" si="64"/>
        <v>-1.9898272312779+0.0488475167626582i</v>
      </c>
      <c r="AO141" s="240" t="str">
        <f t="shared" ca="1" si="65"/>
        <v>-1.02328383402964+1.70724593578152i</v>
      </c>
      <c r="AP141" s="240" t="str">
        <f t="shared" ca="1" si="66"/>
        <v>0.894918399928318+1.77789750764735i</v>
      </c>
      <c r="AQ141" s="240" t="str">
        <f t="shared" ca="1" si="67"/>
        <v>1.98084226193926+0.195095934207493i</v>
      </c>
      <c r="AR141" s="240" t="str">
        <f t="shared" ca="1" si="68"/>
        <v>1.98084226193926+0.195095934207493i</v>
      </c>
      <c r="AS141" s="240" t="str">
        <f t="shared" ca="1" si="69"/>
        <v>-0.670554562718485-1.87407445653751i</v>
      </c>
      <c r="AT141" s="240" t="str">
        <f t="shared" ca="1" si="70"/>
        <v>-1.94206358120795-0.436104960731561i</v>
      </c>
      <c r="AU141" s="240" t="str">
        <f t="shared" ca="1" si="71"/>
        <v>-1.40744422451279+1.40744422451284i</v>
      </c>
      <c r="AV141" s="240" t="str">
        <f t="shared" ca="1" si="72"/>
        <v>0.436104960731636+1.94206358120793i</v>
      </c>
      <c r="AW141" s="240" t="str">
        <f t="shared" ca="1" si="73"/>
        <v>1.87407445653747+0.6705545627186i</v>
      </c>
      <c r="AX141" s="240" t="str">
        <f t="shared" ca="1" si="74"/>
        <v>1.56914578674599-1.22457339109023i</v>
      </c>
      <c r="AY141" s="240" t="str">
        <f t="shared" ca="1" si="75"/>
        <v>-0.195095934207576-1.98084226193925i</v>
      </c>
      <c r="AZ141" s="240" t="str">
        <f t="shared" ca="1" si="76"/>
        <v>-1.77789750764738-0.894918399928257i</v>
      </c>
      <c r="BA141" s="240" t="str">
        <f t="shared" ca="1" si="77"/>
        <v>-1.70724593578148+1.02328383402971i</v>
      </c>
      <c r="BB141" s="240" t="str">
        <f t="shared" ca="1" si="78"/>
        <v>-0.0488475167627798+1.98982723127789i</v>
      </c>
      <c r="BC141" s="240" t="str">
        <f t="shared" ca="1" si="79"/>
        <v>1.65497932537062+1.1058218314108i</v>
      </c>
      <c r="BD141" s="240" t="str">
        <f t="shared" ca="1" si="80"/>
        <v>1.81966751683399-0.806603135629992i</v>
      </c>
      <c r="BE141" s="240" t="str">
        <f t="shared" ca="1" si="81"/>
        <v>0.292056255613432-1.9688833469218i</v>
      </c>
      <c r="BF141" s="240" t="str">
        <f t="shared" ca="1" si="82"/>
        <v>-1.50716871358136-1.30009267324696i</v>
      </c>
      <c r="BG141" s="240" t="str">
        <f t="shared" ca="1" si="83"/>
        <v>-1.90471960468209+0.5777903752821i</v>
      </c>
      <c r="BH141" s="240" t="str">
        <f t="shared" ca="1" si="84"/>
        <v>-0.530872196533125+1.91832562438628i</v>
      </c>
      <c r="BI141" s="240" t="str">
        <f t="shared" ca="1" si="85"/>
        <v>1.3366888814632+1.47480891114802i</v>
      </c>
      <c r="BJ141" s="240" t="str">
        <f t="shared" ca="1" si="86"/>
        <v>1.96112293675779-0.340287109881394i</v>
      </c>
      <c r="BK141" s="240" t="str">
        <f t="shared" ca="1" si="87"/>
        <v>0.761703325479574-1.83891449887761i</v>
      </c>
      <c r="BL141" s="240" t="str">
        <f t="shared" ca="1" si="88"/>
        <v>-1.14610400437434-1.62734265026946i</v>
      </c>
      <c r="BM141" s="240" t="str">
        <f t="shared" ca="1" si="89"/>
        <v>-1.9880291544464+0.097665609607745i</v>
      </c>
      <c r="BN141" s="240" t="str">
        <f t="shared" ca="1" si="90"/>
        <v>-0.981077727415558+1.73184438763939i</v>
      </c>
      <c r="BO141" s="240" t="str">
        <f t="shared" ca="1" si="91"/>
        <v>0.938280656263303+1.755399641196i</v>
      </c>
      <c r="BP141" s="240" t="str">
        <f t="shared" ca="1" si="92"/>
        <v>1.98503356318947+0.146424872341595i</v>
      </c>
      <c r="BQ141" s="240" t="str">
        <f t="shared" ca="1" si="93"/>
        <v>1.18569580714154-1.59872572480583i</v>
      </c>
      <c r="BR141" s="240" t="str">
        <f t="shared" ca="1" si="94"/>
        <v>-0.716344693727828-1.85705378758853i</v>
      </c>
      <c r="BS141" s="240" t="str">
        <f t="shared" ca="1" si="95"/>
        <v>-1.95218121946779-0.388312987918479i</v>
      </c>
      <c r="BT141" s="240" t="str">
        <f t="shared" ca="1" si="96"/>
        <v>-1.37247991827922+1.44156073897328i</v>
      </c>
      <c r="BU141" s="240" t="str">
        <f t="shared" ca="1" si="97"/>
        <v>0.483634240223395+1.93077611646521i</v>
      </c>
      <c r="BV141" s="240" t="str">
        <f t="shared" ca="1" si="98"/>
        <v>1.88996625311004+0.624360514714145i</v>
      </c>
      <c r="BW141" s="240" t="str">
        <f t="shared" ca="1" si="99"/>
        <v>1.53862065393829-1.26271333781798i</v>
      </c>
      <c r="BX141" s="240" t="str">
        <f t="shared" ca="1" si="100"/>
        <v>-0.243649477577802-1.97545777537891i</v>
      </c>
      <c r="BY141" s="240" t="str">
        <f t="shared" ca="1" si="101"/>
        <v>-1.79932443512-0.851017078212306i</v>
      </c>
      <c r="BZ141" s="240" t="str">
        <f t="shared" ca="1" si="102"/>
        <v>-1.68161910280993+1.06487355272523i</v>
      </c>
      <c r="CA141" s="240" t="str">
        <f t="shared" ca="1" si="103"/>
        <v>6.92508052856701E-14+1.9904267105897i</v>
      </c>
      <c r="CB141" s="240" t="str">
        <f t="shared" ca="1" si="104"/>
        <v>1.68161910280991+1.06487355272527i</v>
      </c>
      <c r="CC141" s="240" t="str">
        <f t="shared" ca="1" si="105"/>
        <v>1.79932443512002-0.851017078212266i</v>
      </c>
      <c r="CD141" s="240" t="str">
        <f t="shared" ca="1" si="106"/>
        <v>0.243649477577846-1.97545777537891i</v>
      </c>
      <c r="CE141" s="240" t="str">
        <f t="shared" ca="1" si="107"/>
        <v>-1.53862065393827-1.26271333781801i</v>
      </c>
      <c r="CF141" s="240" t="str">
        <f t="shared" ca="1" si="108"/>
        <v>-1.88996625311+0.624360514714288i</v>
      </c>
      <c r="CG141" s="240" t="str">
        <f t="shared" ca="1" si="109"/>
        <v>-0.483634240223427+1.9307761164652i</v>
      </c>
      <c r="CH141" s="240" t="str">
        <f t="shared" ca="1" si="110"/>
        <v>1.3724799182792+1.4415607389733i</v>
      </c>
      <c r="CI141" s="240" t="str">
        <f t="shared" ca="1" si="111"/>
        <v>1.9521812194678-0.388312987918447i</v>
      </c>
      <c r="CJ141" s="240" t="str">
        <f t="shared" ca="1" si="112"/>
        <v>0.716344693727884-1.85705378758851i</v>
      </c>
      <c r="CK141" s="240" t="str">
        <f t="shared" ca="1" si="113"/>
        <v>-1.18569580714149-1.59872572480586i</v>
      </c>
      <c r="CL141" s="240" t="str">
        <f t="shared" ca="1" si="114"/>
        <v>-1.98503356318947+0.146424872341549i</v>
      </c>
      <c r="CM141" s="240" t="str">
        <f t="shared" ca="1" si="115"/>
        <v>-0.938280656263343+1.75539964119598i</v>
      </c>
      <c r="CN141" s="240" t="str">
        <f t="shared" ca="1" si="116"/>
        <v>0.981077727415518+1.73184438763941i</v>
      </c>
      <c r="CO141" s="240" t="str">
        <f t="shared" ca="1" si="117"/>
        <v>1.9880291544464+0.0976656096077903i</v>
      </c>
      <c r="CP141" s="240" t="str">
        <f t="shared" ca="1" si="118"/>
        <v>1.14610400437438-1.62734265026944i</v>
      </c>
      <c r="CQ141" s="240" t="str">
        <f t="shared" ca="1" si="119"/>
        <v>-0.761703325479532-1.83891449887763i</v>
      </c>
      <c r="CR141" s="240" t="str">
        <f t="shared" ca="1" si="120"/>
        <v>-1.96112293675778-0.340287109881424i</v>
      </c>
      <c r="CS141" s="240" t="str">
        <f t="shared" ca="1" si="121"/>
        <v>-1.33668888146322+1.474808911148i</v>
      </c>
      <c r="CT141" s="240" t="str">
        <f t="shared" ca="1" si="122"/>
        <v>0.530872196533095+1.91832562438629i</v>
      </c>
      <c r="CU141" s="240" t="str">
        <f t="shared" ca="1" si="123"/>
        <v>1.90471960468207+0.577790375282156i</v>
      </c>
      <c r="CV141" s="240" t="str">
        <f t="shared" ca="1" si="124"/>
        <v>1.50716871358127-1.30009267324707i</v>
      </c>
      <c r="CW141" s="240" t="str">
        <f t="shared" ca="1" si="125"/>
        <v>-0.292056255613375-1.96888334692181i</v>
      </c>
      <c r="CX141" s="240" t="str">
        <f t="shared" ca="1" si="126"/>
        <v>-1.81966751683398-0.806603135630034i</v>
      </c>
      <c r="CY141" s="240" t="str">
        <f t="shared" ca="1" si="127"/>
        <v>-1.65497932537065+1.10582183141076i</v>
      </c>
      <c r="CZ141" s="240" t="str">
        <f t="shared" ca="1" si="128"/>
        <v>0.0488475167627346+1.98982723127789i</v>
      </c>
      <c r="DA141" s="240" t="str">
        <f t="shared" ca="1" si="129"/>
        <v>1.70724593578156+1.02328383402958i</v>
      </c>
      <c r="DB141" s="240" t="str">
        <f t="shared" ca="1" si="130"/>
        <v>1.77789750764741-0.894918399928215i</v>
      </c>
      <c r="DC141" s="240" t="str">
        <f t="shared" ca="1" si="131"/>
        <v>0.195095934207607-1.98084226193925i</v>
      </c>
      <c r="DD141" s="240" t="str">
        <f t="shared" ca="1" si="132"/>
        <v>-1.56914578674597-1.22457339109026i</v>
      </c>
      <c r="DE141" s="240" t="str">
        <f t="shared" ca="1" si="133"/>
        <v>-1.87407445653748+0.67055456271857i</v>
      </c>
      <c r="DF141" s="240" t="str">
        <f t="shared" ca="1" si="134"/>
        <v>-0.436104960731501+1.94206358120796i</v>
      </c>
      <c r="DG141" s="240" t="str">
        <f t="shared" ca="1" si="135"/>
        <v>1.40744422451274+1.40744422451288i</v>
      </c>
      <c r="DH141" s="240" t="str">
        <f t="shared" ca="1" si="136"/>
        <v>1.94206358120796-0.436104960731511i</v>
      </c>
      <c r="DI141" s="240" t="str">
        <f t="shared" ca="1" si="137"/>
        <v>0.670554562718535-1.87407445653749i</v>
      </c>
      <c r="DJ141" s="240" t="str">
        <f t="shared" ca="1" si="138"/>
        <v>-1.22457339109029-1.56914578674595i</v>
      </c>
      <c r="DK141" s="240" t="str">
        <f t="shared" ca="1" si="139"/>
        <v>-1.98084226193926+0.195095934207448i</v>
      </c>
      <c r="DL141" s="240" t="str">
        <f t="shared" ca="1" si="140"/>
        <v>-0.894918399928358+1.77789750764733i</v>
      </c>
      <c r="DM141" s="240" t="str">
        <f t="shared" ca="1" si="141"/>
        <v>1.02328383402961+1.70724593578154i</v>
      </c>
      <c r="DN141" s="240" t="str">
        <f t="shared" ca="1" si="142"/>
        <v>1.98982723127789+0.0488475167626966i</v>
      </c>
      <c r="DO141" s="240" t="str">
        <f t="shared" ca="1" si="143"/>
        <v>1.10582183141073-1.65497932537067i</v>
      </c>
      <c r="DP141" s="240" t="str">
        <f t="shared" ca="1" si="144"/>
        <v>-0.806603135630069-1.81966751683396i</v>
      </c>
      <c r="DQ141" s="240" t="str">
        <f t="shared" ca="1" si="145"/>
        <v>-1.96888334692182-0.292056255613337i</v>
      </c>
      <c r="DR141" s="240" t="str">
        <f t="shared" ca="1" si="146"/>
        <v>-1.30009267324691+1.50716871358141i</v>
      </c>
      <c r="DS141" s="240" t="str">
        <f t="shared" ca="1" si="147"/>
        <v>0.577790375282355+1.90471960468201i</v>
      </c>
      <c r="DT141" s="240" t="str">
        <f t="shared" ca="1" si="148"/>
        <v>1.91832562438636+0.530872196532867i</v>
      </c>
      <c r="DU141" s="240" t="str">
        <f t="shared" ca="1" si="149"/>
        <v>1.47480891114784-1.33668888146339i</v>
      </c>
      <c r="DV141" s="240" t="str">
        <f t="shared" ca="1" si="150"/>
        <v>-0.340287109881657-1.96112293675774i</v>
      </c>
      <c r="DW141" s="240" t="str">
        <f t="shared" ca="1" si="151"/>
        <v>-1.83891449887772-0.761703325479313i</v>
      </c>
      <c r="DX141" s="240" t="str">
        <f t="shared" ca="1" si="152"/>
        <v>-1.62734265026918+1.14610400437473i</v>
      </c>
      <c r="DY141" s="240" t="str">
        <f t="shared" ca="1" si="153"/>
        <v>0.0976656096082239+1.98802915444638i</v>
      </c>
      <c r="DZ141" s="240" t="str">
        <f t="shared" ca="1" si="154"/>
        <v>1.73184438763963+0.981077727415142i</v>
      </c>
      <c r="EA141" s="240" t="str">
        <f t="shared" ca="1" si="155"/>
        <v>1.75539964119577-0.938280656263727i</v>
      </c>
      <c r="EB141" s="240" t="str">
        <f t="shared" ca="1" si="156"/>
        <v>0.146424872341117-1.9850335631895i</v>
      </c>
      <c r="EC141" s="240" t="str">
        <f t="shared" ca="1" si="157"/>
        <v>-1.59872572480624-1.18569580714098i</v>
      </c>
      <c r="ED141" s="240" t="str">
        <f t="shared" ca="1" si="158"/>
        <v>-1.85705378758829+0.716344693728447i</v>
      </c>
      <c r="EE141" s="240" t="str">
        <f t="shared" ca="1" si="159"/>
        <v>-0.388312987917828+1.95218121946792i</v>
      </c>
      <c r="EF141" s="240" t="str">
        <f t="shared" ca="1" si="160"/>
        <v>1.44156073897374+1.37247991827874i</v>
      </c>
      <c r="EG141" s="240" t="str">
        <f t="shared" ca="1" si="161"/>
        <v>1.93077611646505-0.48363424022404i</v>
      </c>
      <c r="EH141" s="240" t="str">
        <f t="shared" ca="1" si="162"/>
        <v>0.624360514713502-1.88996625311026i</v>
      </c>
      <c r="EI141" s="240" t="str">
        <f t="shared" ca="1" si="163"/>
        <v>-1.26271333781866-1.53862065393774i</v>
      </c>
      <c r="EJ141" s="240" t="str">
        <f t="shared" ca="1" si="164"/>
        <v>-1.9754577753788+0.24364947757867i</v>
      </c>
      <c r="EK141" s="240" t="str">
        <f t="shared" ca="1" si="165"/>
        <v>-0.851017078211516+1.79932443512038i</v>
      </c>
      <c r="EL141" s="240" t="str">
        <f t="shared" ca="1" si="166"/>
        <v>1.06487355272597+1.68161910280946i</v>
      </c>
      <c r="EM141" s="240" t="str">
        <f t="shared" ca="1" si="167"/>
        <v>1.9904267105897-9.30500225123874E-13i</v>
      </c>
      <c r="EN141" s="240"/>
      <c r="EO141" s="240"/>
      <c r="EP141" s="240"/>
    </row>
    <row r="142" spans="1:146" ht="15" thickBot="1">
      <c r="A142" s="277">
        <f t="shared" si="168"/>
        <v>8.203125000000004E-4</v>
      </c>
      <c r="B142" s="276">
        <v>42</v>
      </c>
      <c r="C142" s="248">
        <f t="shared" si="169"/>
        <v>8400</v>
      </c>
      <c r="D142" s="247">
        <f t="shared" si="170"/>
        <v>52778.756580308524</v>
      </c>
      <c r="E142" s="247" t="str">
        <f t="shared" si="171"/>
        <v>52778.7565803085i</v>
      </c>
      <c r="F142" s="247" t="str">
        <f t="shared" si="177"/>
        <v>-0.000970276154261949-0.0633674316630493i</v>
      </c>
      <c r="G142" s="247" t="str">
        <f t="shared" si="178"/>
        <v>-4.80980938642497-0.200891050100919i</v>
      </c>
      <c r="H142" s="247" t="str">
        <f t="shared" si="179"/>
        <v>0.0014202595689643-0.0100428672294098i</v>
      </c>
      <c r="I142" s="247" t="str">
        <f t="shared" si="174"/>
        <v>-0.00405208260124403+0.00873661803633291i</v>
      </c>
      <c r="J142" s="275" t="str">
        <f ca="1">IMPRODUCT(1/N_FFT2,BE100)</f>
        <v>0.00715219783572191+6.91035590068453E-06i</v>
      </c>
      <c r="K142" s="274" t="str">
        <f t="shared" ca="1" si="175"/>
        <v>-0.0000290416695507834+0.0000624580192780757i</v>
      </c>
      <c r="N142" s="265">
        <f t="shared" ca="1" si="176"/>
        <v>2.0099490483234375</v>
      </c>
      <c r="O142" s="240">
        <f t="shared" ca="1" si="39"/>
        <v>-1.9900509516765623</v>
      </c>
      <c r="P142" s="240" t="str">
        <f t="shared" ca="1" si="40"/>
        <v>-1.02309065534125+1.70692363661126i</v>
      </c>
      <c r="Q142" s="240" t="str">
        <f t="shared" ca="1" si="41"/>
        <v>0.938103524737799+1.75506825142024i</v>
      </c>
      <c r="R142" s="240" t="str">
        <f t="shared" ca="1" si="42"/>
        <v>1.98765384815133+0.097647171991839i</v>
      </c>
      <c r="S142" s="240" t="str">
        <f t="shared" ca="1" si="43"/>
        <v>1.10561307094383-1.65466689325282i</v>
      </c>
      <c r="T142" s="240" t="str">
        <f t="shared" ca="1" si="44"/>
        <v>-0.850856420575086-1.79898475308573i</v>
      </c>
      <c r="U142" s="241" t="str">
        <f t="shared" ca="1" si="45"/>
        <v>-1.98046831240799-0.195059103393448i</v>
      </c>
      <c r="V142" s="240" t="str">
        <f t="shared" ca="1" si="46"/>
        <v>-1.18547196781823+1.59842391241684i</v>
      </c>
      <c r="W142" s="240" t="str">
        <f t="shared" ca="1" si="47"/>
        <v>0.761559528769005+1.83856734290858i</v>
      </c>
      <c r="X142" s="240" t="str">
        <f t="shared" ca="1" si="48"/>
        <v>1.96851165503151+0.292001120329843i</v>
      </c>
      <c r="Y142" s="240" t="str">
        <f t="shared" ca="1" si="49"/>
        <v>1.2624749588871-1.53833018837043i</v>
      </c>
      <c r="Z142" s="240" t="str">
        <f t="shared" ca="1" si="50"/>
        <v>-0.670427973353439-1.87372066296286i</v>
      </c>
      <c r="AA142" s="240" t="str">
        <f t="shared" ca="1" si="51"/>
        <v>-1.95181268065681-0.388239680991104i</v>
      </c>
      <c r="AB142" s="240" t="str">
        <f t="shared" ca="1" si="52"/>
        <v>-1.33643653720017+1.47453049215851i</v>
      </c>
      <c r="AC142" s="240" t="str">
        <f t="shared" ca="1" si="53"/>
        <v>0.577681298227344+1.90436002582158i</v>
      </c>
      <c r="AD142" s="240" t="str">
        <f t="shared" ca="1" si="54"/>
        <v>1.93041161857583+0.483542938254963i</v>
      </c>
      <c r="AE142" s="240" t="str">
        <f t="shared" ca="1" si="55"/>
        <v>1.40717852283726-1.40717852283722i</v>
      </c>
      <c r="AF142" s="240" t="str">
        <f t="shared" ca="1" si="56"/>
        <v>-0.483542938255099-1.93041161857579i</v>
      </c>
      <c r="AG142" s="240" t="str">
        <f t="shared" ca="1" si="57"/>
        <v>-1.90436002582156-0.5776812982274i</v>
      </c>
      <c r="AH142" s="240" t="str">
        <f t="shared" ca="1" si="58"/>
        <v>-1.47453049215841+1.33643653720028i</v>
      </c>
      <c r="AI142" s="240" t="str">
        <f t="shared" ca="1" si="59"/>
        <v>0.388239680991049+1.95181268065682i</v>
      </c>
      <c r="AJ142" s="240" t="str">
        <f t="shared" ca="1" si="60"/>
        <v>1.87372066296291+0.670427973353307i</v>
      </c>
      <c r="AK142" s="240" t="str">
        <f t="shared" ca="1" si="61"/>
        <v>1.53833018837047-1.26247495888705i</v>
      </c>
      <c r="AL142" s="240" t="str">
        <f t="shared" ca="1" si="62"/>
        <v>-0.292001120329906-1.9685116550315i</v>
      </c>
      <c r="AM142" s="240" t="str">
        <f t="shared" ca="1" si="63"/>
        <v>-1.83856734290857-0.761559528769039i</v>
      </c>
      <c r="AN142" s="240" t="str">
        <f t="shared" ca="1" si="64"/>
        <v>-1.59842391241681+1.18547196781828i</v>
      </c>
      <c r="AO142" s="240" t="str">
        <f t="shared" ca="1" si="65"/>
        <v>0.195059103393409+1.98046831240799i</v>
      </c>
      <c r="AP142" s="240" t="str">
        <f t="shared" ca="1" si="66"/>
        <v>1.79898475308575+0.850856420575046i</v>
      </c>
      <c r="AQ142" s="240" t="str">
        <f t="shared" ca="1" si="67"/>
        <v>1.65466689325285-1.10561307094379i</v>
      </c>
      <c r="AR142" s="240" t="str">
        <f t="shared" ca="1" si="68"/>
        <v>1.65466689325285-1.10561307094379i</v>
      </c>
      <c r="AS142" s="240" t="str">
        <f t="shared" ca="1" si="69"/>
        <v>-1.75506825142021-0.938103524737851i</v>
      </c>
      <c r="AT142" s="240" t="str">
        <f t="shared" ca="1" si="70"/>
        <v>-1.70692363661123+1.02309065534129i</v>
      </c>
      <c r="AU142" s="240" t="str">
        <f t="shared" ca="1" si="71"/>
        <v>-5.55856225225523E-14+1.99005095167656i</v>
      </c>
      <c r="AV142" s="240" t="str">
        <f t="shared" ca="1" si="72"/>
        <v>1.70692363661128+1.02309065534121i</v>
      </c>
      <c r="AW142" s="240" t="str">
        <f t="shared" ca="1" si="73"/>
        <v>1.75506825142027-0.938103524737748i</v>
      </c>
      <c r="AX142" s="240" t="str">
        <f t="shared" ca="1" si="74"/>
        <v>0.097647171991794-1.98765384815133i</v>
      </c>
      <c r="AY142" s="240" t="str">
        <f t="shared" ca="1" si="75"/>
        <v>-1.65466689325278-1.10561307094389i</v>
      </c>
      <c r="AZ142" s="240" t="str">
        <f t="shared" ca="1" si="76"/>
        <v>-1.79898475308572+0.850856420575124i</v>
      </c>
      <c r="BA142" s="240" t="str">
        <f t="shared" ca="1" si="77"/>
        <v>-0.195059103393519+1.98046831240798i</v>
      </c>
      <c r="BB142" s="240" t="str">
        <f t="shared" ca="1" si="78"/>
        <v>1.59842391241686+1.18547196781821i</v>
      </c>
      <c r="BC142" s="240" t="str">
        <f t="shared" ca="1" si="79"/>
        <v>1.83856734290861-0.761559528768937i</v>
      </c>
      <c r="BD142" s="240" t="str">
        <f t="shared" ca="1" si="80"/>
        <v>0.292001120329827-1.96851165503151i</v>
      </c>
      <c r="BE142" s="240" t="str">
        <f t="shared" ca="1" si="81"/>
        <v>-1.5383301883704-1.26247495888714i</v>
      </c>
      <c r="BF142" s="240" t="str">
        <f t="shared" ca="1" si="82"/>
        <v>-1.87372066296288+0.670427973353389i</v>
      </c>
      <c r="BG142" s="240" t="str">
        <f t="shared" ca="1" si="83"/>
        <v>-0.388239680991164+1.9518126806568i</v>
      </c>
      <c r="BH142" s="240" t="str">
        <f t="shared" ca="1" si="84"/>
        <v>1.47453049215847+1.33643653720021i</v>
      </c>
      <c r="BI142" s="240" t="str">
        <f t="shared" ca="1" si="85"/>
        <v>1.90436002582159-0.577681298227294i</v>
      </c>
      <c r="BJ142" s="240" t="str">
        <f t="shared" ca="1" si="86"/>
        <v>0.483542938255021-1.93041161857581i</v>
      </c>
      <c r="BK142" s="240" t="str">
        <f t="shared" ca="1" si="87"/>
        <v>-1.40717852283718-1.4071785228373i</v>
      </c>
      <c r="BL142" s="240" t="str">
        <f t="shared" ca="1" si="88"/>
        <v>-1.93041161857581+0.483542938255037i</v>
      </c>
      <c r="BM142" s="240" t="str">
        <f t="shared" ca="1" si="89"/>
        <v>-0.577681298227453+1.90436002582155i</v>
      </c>
      <c r="BN142" s="240" t="str">
        <f t="shared" ca="1" si="90"/>
        <v>1.33643653720024+1.47453049215845i</v>
      </c>
      <c r="BO142" s="240" t="str">
        <f t="shared" ca="1" si="91"/>
        <v>1.95181268065683-0.388239680990987i</v>
      </c>
      <c r="BP142" s="240" t="str">
        <f t="shared" ca="1" si="92"/>
        <v>0.670427973353361-1.87372066296289i</v>
      </c>
      <c r="BQ142" s="240" t="str">
        <f t="shared" ca="1" si="93"/>
        <v>-1.262474958887-1.53833018837051i</v>
      </c>
      <c r="BR142" s="240" t="str">
        <f t="shared" ca="1" si="94"/>
        <v>-1.96851165503151+0.292001120329845i</v>
      </c>
      <c r="BS142" s="240" t="str">
        <f t="shared" ca="1" si="95"/>
        <v>-0.761559528768907+1.83856734290862i</v>
      </c>
      <c r="BT142" s="240" t="str">
        <f t="shared" ca="1" si="96"/>
        <v>1.18547196781823+1.59842391241685i</v>
      </c>
      <c r="BU142" s="240" t="str">
        <f t="shared" ca="1" si="97"/>
        <v>1.980468312408-0.195059103393354i</v>
      </c>
      <c r="BV142" s="240" t="str">
        <f t="shared" ca="1" si="98"/>
        <v>0.850856420575096-1.79898475308573i</v>
      </c>
      <c r="BW142" s="240" t="str">
        <f t="shared" ca="1" si="99"/>
        <v>-1.10561307094374-1.65466689325288i</v>
      </c>
      <c r="BX142" s="240" t="str">
        <f t="shared" ca="1" si="100"/>
        <v>-1.98765384815133+0.0976471719918251i</v>
      </c>
      <c r="BY142" s="240" t="str">
        <f t="shared" ca="1" si="101"/>
        <v>-0.93810352473772+1.75506825142028i</v>
      </c>
      <c r="BZ142" s="240" t="str">
        <f t="shared" ca="1" si="102"/>
        <v>1.02309065534124+1.70692363661126i</v>
      </c>
      <c r="CA142" s="240" t="str">
        <f t="shared" ca="1" si="103"/>
        <v>1.99005095167656-8.6791029605771E-14i</v>
      </c>
      <c r="CB142" s="240" t="str">
        <f t="shared" ca="1" si="104"/>
        <v>1.02309065534126-1.70692363661125i</v>
      </c>
      <c r="CC142" s="240" t="str">
        <f t="shared" ca="1" si="105"/>
        <v>-0.938103524737885-1.7550682514202i</v>
      </c>
      <c r="CD142" s="240" t="str">
        <f t="shared" ca="1" si="106"/>
        <v>-1.98765384815133-0.0976471719918637i</v>
      </c>
      <c r="CE142" s="240" t="str">
        <f t="shared" ca="1" si="107"/>
        <v>-1.10561307094377+1.65466689325286i</v>
      </c>
      <c r="CF142" s="240" t="str">
        <f t="shared" ca="1" si="108"/>
        <v>0.850856420575074+1.79898475308574i</v>
      </c>
      <c r="CG142" s="240" t="str">
        <f t="shared" ca="1" si="109"/>
        <v>1.98046831240799+0.195059103393378i</v>
      </c>
      <c r="CH142" s="240" t="str">
        <f t="shared" ca="1" si="110"/>
        <v>1.18547196781825-1.59842391241683i</v>
      </c>
      <c r="CI142" s="240" t="str">
        <f t="shared" ca="1" si="111"/>
        <v>-0.761559528769054-1.83856734290856i</v>
      </c>
      <c r="CJ142" s="240" t="str">
        <f t="shared" ca="1" si="112"/>
        <v>-1.96851165503151-0.292001120329883i</v>
      </c>
      <c r="CK142" s="240" t="str">
        <f t="shared" ca="1" si="113"/>
        <v>-1.26247495888703+1.53833018837049i</v>
      </c>
      <c r="CL142" s="240" t="str">
        <f t="shared" ca="1" si="114"/>
        <v>0.670427973353337+1.8737206629629i</v>
      </c>
      <c r="CM142" s="240" t="str">
        <f t="shared" ca="1" si="115"/>
        <v>1.95181268065683+0.388239680991011i</v>
      </c>
      <c r="CN142" s="240" t="str">
        <f t="shared" ca="1" si="116"/>
        <v>1.33643653720026-1.47453049215842i</v>
      </c>
      <c r="CO142" s="240" t="str">
        <f t="shared" ca="1" si="117"/>
        <v>-0.577681298227416-1.90436002582156i</v>
      </c>
      <c r="CP142" s="240" t="str">
        <f t="shared" ca="1" si="118"/>
        <v>-1.9304116185758-0.483542938255075i</v>
      </c>
      <c r="CQ142" s="240" t="str">
        <f t="shared" ca="1" si="119"/>
        <v>-1.4071785228372+1.40717852283728i</v>
      </c>
      <c r="CR142" s="240" t="str">
        <f t="shared" ca="1" si="120"/>
        <v>0.483542938254997+1.93041161857582i</v>
      </c>
      <c r="CS142" s="240" t="str">
        <f t="shared" ca="1" si="121"/>
        <v>1.90436002582158+0.57768129822733i</v>
      </c>
      <c r="CT142" s="240" t="str">
        <f t="shared" ca="1" si="122"/>
        <v>1.4745304921585-1.33643653720018i</v>
      </c>
      <c r="CU142" s="240" t="str">
        <f t="shared" ca="1" si="123"/>
        <v>-0.388239680991126-1.9518126806568i</v>
      </c>
      <c r="CV142" s="240" t="str">
        <f t="shared" ca="1" si="124"/>
        <v>-1.87372066296287-0.670427973353413i</v>
      </c>
      <c r="CW142" s="240" t="str">
        <f t="shared" ca="1" si="125"/>
        <v>-1.53833018837041+1.26247495888712i</v>
      </c>
      <c r="CX142" s="240" t="str">
        <f t="shared" ca="1" si="126"/>
        <v>0.292001120329803+1.96851165503152i</v>
      </c>
      <c r="CY142" s="240" t="str">
        <f t="shared" ca="1" si="127"/>
        <v>1.8385673429086+0.761559528768971i</v>
      </c>
      <c r="CZ142" s="240" t="str">
        <f t="shared" ca="1" si="128"/>
        <v>1.59842391241688-1.18547196781818i</v>
      </c>
      <c r="DA142" s="240" t="str">
        <f t="shared" ca="1" si="129"/>
        <v>-0.195059103393495-1.98046831240798i</v>
      </c>
      <c r="DB142" s="240" t="str">
        <f t="shared" ca="1" si="130"/>
        <v>-1.79898475308571-0.850856420575146i</v>
      </c>
      <c r="DC142" s="240" t="str">
        <f t="shared" ca="1" si="131"/>
        <v>-1.6546668932528+1.10561307094387i</v>
      </c>
      <c r="DD142" s="240" t="str">
        <f t="shared" ca="1" si="132"/>
        <v>0.0976471719917554+1.98765384815133i</v>
      </c>
      <c r="DE142" s="240" t="str">
        <f t="shared" ca="1" si="133"/>
        <v>1.75506825142025+0.938103524737781i</v>
      </c>
      <c r="DF142" s="240" t="str">
        <f t="shared" ca="1" si="134"/>
        <v>1.70692363661129-1.02309065534119i</v>
      </c>
      <c r="DG142" s="240" t="str">
        <f t="shared" ca="1" si="135"/>
        <v>-3.12054070832187E-14-1.99005095167656i</v>
      </c>
      <c r="DH142" s="240" t="str">
        <f t="shared" ca="1" si="136"/>
        <v>-1.70692363661122-1.02309065534131i</v>
      </c>
      <c r="DI142" s="240" t="str">
        <f t="shared" ca="1" si="137"/>
        <v>-1.75506825142004+0.938103524738185i</v>
      </c>
      <c r="DJ142" s="240" t="str">
        <f t="shared" ca="1" si="138"/>
        <v>-0.0976471719917214+1.98765384815133i</v>
      </c>
      <c r="DK142" s="240" t="str">
        <f t="shared" ca="1" si="139"/>
        <v>1.65466689325272+1.10561307094398i</v>
      </c>
      <c r="DL142" s="240" t="str">
        <f t="shared" ca="1" si="140"/>
        <v>1.79898475308593-0.850856420574666i</v>
      </c>
      <c r="DM142" s="240" t="str">
        <f t="shared" ca="1" si="141"/>
        <v>0.195059103394221-1.98046831240791i</v>
      </c>
      <c r="DN142" s="240" t="str">
        <f t="shared" ca="1" si="142"/>
        <v>-1.59842391241739-1.1854719678175i</v>
      </c>
      <c r="DO142" s="240" t="str">
        <f t="shared" ca="1" si="143"/>
        <v>-1.83856734290836+0.761559528769552i</v>
      </c>
      <c r="DP142" s="240" t="str">
        <f t="shared" ca="1" si="144"/>
        <v>-0.292001120329546+1.96851165503156i</v>
      </c>
      <c r="DQ142" s="240" t="str">
        <f t="shared" ca="1" si="145"/>
        <v>1.53833018837045+1.26247495888707i</v>
      </c>
      <c r="DR142" s="240" t="str">
        <f t="shared" ca="1" si="146"/>
        <v>1.87372066296299-0.670427973353098i</v>
      </c>
      <c r="DS142" s="240" t="str">
        <f t="shared" ca="1" si="147"/>
        <v>0.388239680991676-1.95181268065669i</v>
      </c>
      <c r="DT142" s="240" t="str">
        <f t="shared" ca="1" si="148"/>
        <v>-1.47453049215785-1.33643653720089i</v>
      </c>
      <c r="DU142" s="240" t="str">
        <f t="shared" ca="1" si="149"/>
        <v>-1.90436002582134+0.57768129822812i</v>
      </c>
      <c r="DV142" s="240" t="str">
        <f t="shared" ca="1" si="150"/>
        <v>-0.483542938254553+1.93041161857593i</v>
      </c>
      <c r="DW142" s="240" t="str">
        <f t="shared" ca="1" si="151"/>
        <v>1.40717852283738+1.4071785228371i</v>
      </c>
      <c r="DX142" s="240" t="str">
        <f t="shared" ca="1" si="152"/>
        <v>1.93041161857583-0.483542938254943i</v>
      </c>
      <c r="DY142" s="240" t="str">
        <f t="shared" ca="1" si="153"/>
        <v>0.577681298227762-1.90436002582145i</v>
      </c>
      <c r="DZ142" s="240" t="str">
        <f t="shared" ca="1" si="154"/>
        <v>-1.3364365371997-1.47453049215893i</v>
      </c>
      <c r="EA142" s="240" t="str">
        <f t="shared" ca="1" si="155"/>
        <v>-1.95181268065701+0.388239680990101i</v>
      </c>
      <c r="EB142" s="240" t="str">
        <f t="shared" ca="1" si="156"/>
        <v>-0.67042797335272+1.87372066296312i</v>
      </c>
      <c r="EC142" s="240" t="str">
        <f t="shared" ca="1" si="157"/>
        <v>1.26247495888739+1.5383301883702i</v>
      </c>
      <c r="ED142" s="240" t="str">
        <f t="shared" ca="1" si="158"/>
        <v>1.9685116550315-0.292001120329916i</v>
      </c>
      <c r="EE142" s="240" t="str">
        <f t="shared" ca="1" si="159"/>
        <v>0.761559528769206-1.8385673429085i</v>
      </c>
      <c r="EF142" s="240" t="str">
        <f t="shared" ca="1" si="160"/>
        <v>-1.18547196781782-1.59842391241715i</v>
      </c>
      <c r="EG142" s="240" t="str">
        <f t="shared" ca="1" si="161"/>
        <v>-1.98046831240806+0.195059103392652i</v>
      </c>
      <c r="EH142" s="240" t="str">
        <f t="shared" ca="1" si="162"/>
        <v>-0.850856420574302+1.79898475308611i</v>
      </c>
      <c r="EI142" s="240" t="str">
        <f t="shared" ca="1" si="163"/>
        <v>1.10561307094431+1.6546668932525i</v>
      </c>
      <c r="EJ142" s="240" t="str">
        <f t="shared" ca="1" si="164"/>
        <v>1.98765384815132-0.0976471719920953i</v>
      </c>
      <c r="EK142" s="240" t="str">
        <f t="shared" ca="1" si="165"/>
        <v>0.938103524737831-1.75506825142023i</v>
      </c>
      <c r="EL142" s="240" t="str">
        <f t="shared" ca="1" si="166"/>
        <v>-1.02309065534098-1.70692363661142i</v>
      </c>
      <c r="EM142" s="240" t="str">
        <f t="shared" ca="1" si="167"/>
        <v>-1.99005095167656-6.1826703939196E-13i</v>
      </c>
      <c r="EN142" s="240"/>
      <c r="EO142" s="240"/>
      <c r="EP142" s="240"/>
    </row>
    <row r="143" spans="1:146" ht="15" thickBot="1">
      <c r="A143" s="277">
        <f t="shared" si="168"/>
        <v>8.3984375000000042E-4</v>
      </c>
      <c r="B143" s="276">
        <v>43</v>
      </c>
      <c r="C143" s="248">
        <f t="shared" si="169"/>
        <v>8600</v>
      </c>
      <c r="D143" s="247">
        <f t="shared" si="170"/>
        <v>54035.393641744442</v>
      </c>
      <c r="E143" s="247" t="str">
        <f t="shared" si="171"/>
        <v>54035.3936417444i</v>
      </c>
      <c r="F143" s="247" t="str">
        <f t="shared" si="177"/>
        <v>-0.00106378421822012-0.0618951877206112i</v>
      </c>
      <c r="G143" s="247" t="str">
        <f t="shared" si="178"/>
        <v>-4.83840802336833-0.148478222612791i</v>
      </c>
      <c r="H143" s="247" t="str">
        <f t="shared" si="179"/>
        <v>0.00140556773662674-0.00980977089180283i</v>
      </c>
      <c r="I143" s="247" t="str">
        <f t="shared" si="174"/>
        <v>-0.00396269677268342+0.00858769902181204i</v>
      </c>
      <c r="J143" s="275" t="str">
        <f ca="1">IMPRODUCT(1/N_FFT2,BF100)</f>
        <v>0.0314335573556618+0.000319721742243261i</v>
      </c>
      <c r="K143" s="274" t="str">
        <f t="shared" ca="1" si="175"/>
        <v>-0.000127307330380355+0.000268674969439145i</v>
      </c>
      <c r="N143" s="265">
        <f t="shared" ca="1" si="176"/>
        <v>2.0103629490781199</v>
      </c>
      <c r="O143" s="240">
        <f t="shared" ca="1" si="39"/>
        <v>-1.9896370509218801</v>
      </c>
      <c r="P143" s="240" t="str">
        <f t="shared" ca="1" si="40"/>
        <v>-0.980688505592795+1.73115731503503i</v>
      </c>
      <c r="Q143" s="240" t="str">
        <f t="shared" ca="1" si="41"/>
        <v>1.02287786782744+1.70656862209227i</v>
      </c>
      <c r="R143" s="240" t="str">
        <f t="shared" ca="1" si="42"/>
        <v>1.9890378094408-0.0488281375443206i</v>
      </c>
      <c r="S143" s="240" t="str">
        <f t="shared" ca="1" si="43"/>
        <v>0.937908413272684-1.75470322354335i</v>
      </c>
      <c r="T143" s="240" t="str">
        <f t="shared" ca="1" si="44"/>
        <v>-1.0644510866824-1.68095195602426i</v>
      </c>
      <c r="U143" s="241" t="str">
        <f t="shared" ca="1" si="45"/>
        <v>-1.98724044595823+0.0976268628444056i</v>
      </c>
      <c r="V143" s="240" t="str">
        <f t="shared" ca="1" si="46"/>
        <v>-0.894563359995054+1.7771921644424i</v>
      </c>
      <c r="W143" s="240" t="str">
        <f t="shared" ca="1" si="47"/>
        <v>1.1053831200051+1.65432274735279i</v>
      </c>
      <c r="X143" s="240" t="str">
        <f t="shared" ca="1" si="48"/>
        <v>1.98424604313872-0.146366781372798i</v>
      </c>
      <c r="Y143" s="240" t="str">
        <f t="shared" ca="1" si="49"/>
        <v>0.850679455199275-1.79861059123507i</v>
      </c>
      <c r="Z143" s="240" t="str">
        <f t="shared" ca="1" si="50"/>
        <v>-1.14564931186921-1.62669703651747i</v>
      </c>
      <c r="AA143" s="240" t="str">
        <f t="shared" ca="1" si="51"/>
        <v>-1.98005640469856+0.195018534025193i</v>
      </c>
      <c r="AB143" s="240" t="str">
        <f t="shared" ca="1" si="52"/>
        <v>-0.80628313290855+1.81894560226201i</v>
      </c>
      <c r="AC143" s="240" t="str">
        <f t="shared" ca="1" si="53"/>
        <v>1.18522540742655+1.59809146421339i</v>
      </c>
      <c r="AD143" s="240" t="str">
        <f t="shared" ca="1" si="54"/>
        <v>1.9746740543193-0.243552814804688i</v>
      </c>
      <c r="AE143" s="240" t="str">
        <f t="shared" ca="1" si="55"/>
        <v>0.761401135807614-1.83818494847281i</v>
      </c>
      <c r="AF143" s="240" t="str">
        <f t="shared" ca="1" si="56"/>
        <v>-1.22408756751688-1.56852326136775i</v>
      </c>
      <c r="AG143" s="240" t="str">
        <f t="shared" ca="1" si="57"/>
        <v>-1.96810223412752+0.291940388475771i</v>
      </c>
      <c r="AH143" s="240" t="str">
        <f t="shared" ca="1" si="58"/>
        <v>-0.7160604991329+1.8563170408049i</v>
      </c>
      <c r="AI143" s="240" t="str">
        <f t="shared" ca="1" si="59"/>
        <v>1.26221238302797+1.53801023876045i</v>
      </c>
      <c r="AJ143" s="240" t="str">
        <f t="shared" ca="1" si="60"/>
        <v>1.96034490274201-0.340152108172996i</v>
      </c>
      <c r="AK143" s="240" t="str">
        <f t="shared" ca="1" si="61"/>
        <v>0.670288534388734-1.87333095716377i</v>
      </c>
      <c r="AL143" s="240" t="str">
        <f t="shared" ca="1" si="62"/>
        <v>-1.29957688899683-1.50657077629511i</v>
      </c>
      <c r="AM143" s="240" t="str">
        <f t="shared" ca="1" si="63"/>
        <v>-1.95140673288908+0.388158932959553i</v>
      </c>
      <c r="AN143" s="240" t="str">
        <f t="shared" ca="1" si="64"/>
        <v>-0.624112812895348+1.88921644900233i</v>
      </c>
      <c r="AO143" s="240" t="str">
        <f t="shared" ca="1" si="65"/>
        <v>1.33615857844207+1.47422381192842i</v>
      </c>
      <c r="AP143" s="240" t="str">
        <f t="shared" ca="1" si="66"/>
        <v>1.94129310858804-0.435931945319097i</v>
      </c>
      <c r="AQ143" s="240" t="str">
        <f t="shared" ca="1" si="67"/>
        <v>0.577561149180362-1.90396394749443i</v>
      </c>
      <c r="AR143" s="240" t="str">
        <f t="shared" ca="1" si="68"/>
        <v>0.577561149180362-1.90396394749443i</v>
      </c>
      <c r="AS143" s="240" t="str">
        <f t="shared" ca="1" si="69"/>
        <v>-1.93001012190807+0.483442368575128i</v>
      </c>
      <c r="AT143" s="240" t="str">
        <f t="shared" ca="1" si="70"/>
        <v>-0.530661584225517+1.91756456929835i</v>
      </c>
      <c r="AU143" s="240" t="str">
        <f t="shared" ca="1" si="71"/>
        <v>1.4068858508069+1.40688585080683i</v>
      </c>
      <c r="AV143" s="240" t="str">
        <f t="shared" ca="1" si="72"/>
        <v>1.91756456929833-0.530661584225603i</v>
      </c>
      <c r="AW143" s="240" t="str">
        <f t="shared" ca="1" si="73"/>
        <v>0.48344236857524-1.93001012190804i</v>
      </c>
      <c r="AX143" s="240" t="str">
        <f t="shared" ca="1" si="74"/>
        <v>-1.44098883026228-1.37193541592178i</v>
      </c>
      <c r="AY143" s="240" t="str">
        <f t="shared" ca="1" si="75"/>
        <v>-1.9039639474944+0.577561149180447i</v>
      </c>
      <c r="AZ143" s="240" t="str">
        <f t="shared" ca="1" si="76"/>
        <v>-0.435931945319004+1.94129310858806i</v>
      </c>
      <c r="BA143" s="240" t="str">
        <f t="shared" ca="1" si="77"/>
        <v>1.47422381192848+1.33615857844201i</v>
      </c>
      <c r="BB143" s="240" t="str">
        <f t="shared" ca="1" si="78"/>
        <v>1.88921644900237-0.624112812895239i</v>
      </c>
      <c r="BC143" s="240" t="str">
        <f t="shared" ca="1" si="79"/>
        <v>0.388158932959658-1.95140673288906i</v>
      </c>
      <c r="BD143" s="240" t="str">
        <f t="shared" ca="1" si="80"/>
        <v>-1.50657077629516-1.29957688899677i</v>
      </c>
      <c r="BE143" s="240" t="str">
        <f t="shared" ca="1" si="81"/>
        <v>-1.87333095716373+0.670288534388825i</v>
      </c>
      <c r="BF143" s="240" t="str">
        <f t="shared" ca="1" si="82"/>
        <v>-0.340152108173102+1.96034490274199i</v>
      </c>
      <c r="BG143" s="240" t="str">
        <f t="shared" ca="1" si="83"/>
        <v>1.53801023876039+1.26221238302804i</v>
      </c>
      <c r="BH143" s="240" t="str">
        <f t="shared" ca="1" si="84"/>
        <v>1.85631704080487-0.716060499132983i</v>
      </c>
      <c r="BI143" s="240" t="str">
        <f t="shared" ca="1" si="85"/>
        <v>0.291940388475689-1.96810223412753i</v>
      </c>
      <c r="BJ143" s="240" t="str">
        <f t="shared" ca="1" si="86"/>
        <v>-1.56852326136781-1.22408756751681i</v>
      </c>
      <c r="BK143" s="240" t="str">
        <f t="shared" ca="1" si="87"/>
        <v>-1.83818494847286+0.761401135807509i</v>
      </c>
      <c r="BL143" s="240" t="str">
        <f t="shared" ca="1" si="88"/>
        <v>-0.243552814804792+1.97467405431929i</v>
      </c>
      <c r="BM143" s="240" t="str">
        <f t="shared" ca="1" si="89"/>
        <v>1.59809146421344+1.18522540742647i</v>
      </c>
      <c r="BN143" s="240" t="str">
        <f t="shared" ca="1" si="90"/>
        <v>1.81894560226197-0.80628313290864i</v>
      </c>
      <c r="BO143" s="240" t="str">
        <f t="shared" ca="1" si="91"/>
        <v>0.195018534025103-1.98005640469857i</v>
      </c>
      <c r="BP143" s="240" t="str">
        <f t="shared" ca="1" si="92"/>
        <v>-1.62669703651741-1.1456493118693i</v>
      </c>
      <c r="BQ143" s="240" t="str">
        <f t="shared" ca="1" si="93"/>
        <v>-1.79861059123512+0.850679455199182i</v>
      </c>
      <c r="BR143" s="240" t="str">
        <f t="shared" ca="1" si="94"/>
        <v>-0.146366781372729+1.98424604313873i</v>
      </c>
      <c r="BS143" s="240" t="str">
        <f t="shared" ca="1" si="95"/>
        <v>1.65432274735281+1.10538312000507i</v>
      </c>
      <c r="BT143" s="240" t="str">
        <f t="shared" ca="1" si="96"/>
        <v>1.77719216444241-0.894563359995046i</v>
      </c>
      <c r="BU143" s="240" t="str">
        <f t="shared" ca="1" si="97"/>
        <v>0.0976268628444601-1.98724044595823i</v>
      </c>
      <c r="BV143" s="240" t="str">
        <f t="shared" ca="1" si="98"/>
        <v>-1.68095195602421-1.06445108668247i</v>
      </c>
      <c r="BW143" s="240" t="str">
        <f t="shared" ca="1" si="99"/>
        <v>-1.75470322354333+0.937908413272724i</v>
      </c>
      <c r="BX143" s="240" t="str">
        <f t="shared" ca="1" si="100"/>
        <v>-0.0488281375443196+1.9890378094408i</v>
      </c>
      <c r="BY143" s="240" t="str">
        <f t="shared" ca="1" si="101"/>
        <v>1.70656862209225+1.02287786782747i</v>
      </c>
      <c r="BZ143" s="240" t="str">
        <f t="shared" ca="1" si="102"/>
        <v>1.73115731503506-0.980688505592742i</v>
      </c>
      <c r="CA143" s="240" t="str">
        <f t="shared" ca="1" si="103"/>
        <v>-1.04322625251859E-13-1.98963705092188i</v>
      </c>
      <c r="CB143" s="240" t="str">
        <f t="shared" ca="1" si="104"/>
        <v>-1.73115731503505-0.980688505592756i</v>
      </c>
      <c r="CC143" s="240" t="str">
        <f t="shared" ca="1" si="105"/>
        <v>-1.70656862209226+1.02287786782745i</v>
      </c>
      <c r="CD143" s="240" t="str">
        <f t="shared" ca="1" si="106"/>
        <v>0.0488281375443021+1.9890378094408i</v>
      </c>
      <c r="CE143" s="240" t="str">
        <f t="shared" ca="1" si="107"/>
        <v>1.75470322354332+0.937908413272752i</v>
      </c>
      <c r="CF143" s="240" t="str">
        <f t="shared" ca="1" si="108"/>
        <v>1.68095195602422-1.06445108668245i</v>
      </c>
      <c r="CG143" s="240" t="str">
        <f t="shared" ca="1" si="109"/>
        <v>-0.0976268628444426-1.98724044595823i</v>
      </c>
      <c r="CH143" s="240" t="str">
        <f t="shared" ca="1" si="110"/>
        <v>-1.77719216444239-0.894563359995073i</v>
      </c>
      <c r="CI143" s="240" t="str">
        <f t="shared" ca="1" si="111"/>
        <v>-1.65432274735282+1.10538312000506i</v>
      </c>
      <c r="CJ143" s="240" t="str">
        <f t="shared" ca="1" si="112"/>
        <v>0.146366781372712+1.98424604313873i</v>
      </c>
      <c r="CK143" s="240" t="str">
        <f t="shared" ca="1" si="113"/>
        <v>1.79861059123512+0.850679455199186i</v>
      </c>
      <c r="CL143" s="240" t="str">
        <f t="shared" ca="1" si="114"/>
        <v>1.62669703651742-1.14564931186928i</v>
      </c>
      <c r="CM143" s="240" t="str">
        <f t="shared" ca="1" si="115"/>
        <v>-0.195018534025086-1.98005640469857i</v>
      </c>
      <c r="CN143" s="240" t="str">
        <f t="shared" ca="1" si="116"/>
        <v>-1.81894560226196-0.806283132908642i</v>
      </c>
      <c r="CO143" s="240" t="str">
        <f t="shared" ca="1" si="117"/>
        <v>-1.59809146421334+1.18522540742661i</v>
      </c>
      <c r="CP143" s="240" t="str">
        <f t="shared" ca="1" si="118"/>
        <v>0.243552814804776+1.97467405431929i</v>
      </c>
      <c r="CQ143" s="240" t="str">
        <f t="shared" ca="1" si="119"/>
        <v>1.83818494847285+0.761401135807525i</v>
      </c>
      <c r="CR143" s="240" t="str">
        <f t="shared" ca="1" si="120"/>
        <v>1.56852326136781-1.2240875675168i</v>
      </c>
      <c r="CS143" s="240" t="str">
        <f t="shared" ca="1" si="121"/>
        <v>-0.291940388475657-1.96810223412754i</v>
      </c>
      <c r="CT143" s="240" t="str">
        <f t="shared" ca="1" si="122"/>
        <v>-1.85631704080493-0.716060499132816i</v>
      </c>
      <c r="CU143" s="240" t="str">
        <f t="shared" ca="1" si="123"/>
        <v>-1.53801023876039+1.26221238302804i</v>
      </c>
      <c r="CV143" s="240" t="str">
        <f t="shared" ca="1" si="124"/>
        <v>0.34015210817307+1.960344902742i</v>
      </c>
      <c r="CW143" s="240" t="str">
        <f t="shared" ca="1" si="125"/>
        <v>1.87333095716373+0.670288534388843i</v>
      </c>
      <c r="CX143" s="240" t="str">
        <f t="shared" ca="1" si="126"/>
        <v>1.50657077629517-1.29957688899675i</v>
      </c>
      <c r="CY143" s="240" t="str">
        <f t="shared" ca="1" si="127"/>
        <v>-0.388158932959461-1.95140673288909i</v>
      </c>
      <c r="CZ143" s="240" t="str">
        <f t="shared" ca="1" si="128"/>
        <v>-1.88921644900236-0.62411281289527i</v>
      </c>
      <c r="DA143" s="240" t="str">
        <f t="shared" ca="1" si="129"/>
        <v>-1.47422381192849+1.33615857844199i</v>
      </c>
      <c r="DB143" s="240" t="str">
        <f t="shared" ca="1" si="130"/>
        <v>0.435931945319+1.94129310858806i</v>
      </c>
      <c r="DC143" s="240" t="str">
        <f t="shared" ca="1" si="131"/>
        <v>1.9039639474944+0.577561149180479i</v>
      </c>
      <c r="DD143" s="240" t="str">
        <f t="shared" ca="1" si="132"/>
        <v>1.44098883026229-1.37193541592177i</v>
      </c>
      <c r="DE143" s="240" t="str">
        <f t="shared" ca="1" si="133"/>
        <v>-0.483442368575224-1.93001012190804i</v>
      </c>
      <c r="DF143" s="240" t="str">
        <f t="shared" ca="1" si="134"/>
        <v>-1.91756456929859-0.530661584224654i</v>
      </c>
      <c r="DG143" s="240" t="str">
        <f t="shared" ca="1" si="135"/>
        <v>-1.40688585080664+1.4068858508071i</v>
      </c>
      <c r="DH143" s="240" t="str">
        <f t="shared" ca="1" si="136"/>
        <v>0.530661584225308+1.91756456929841i</v>
      </c>
      <c r="DI143" s="240" t="str">
        <f t="shared" ca="1" si="137"/>
        <v>1.93001012190782+0.483442368576127i</v>
      </c>
      <c r="DJ143" s="240" t="str">
        <f t="shared" ca="1" si="138"/>
        <v>1.37193541592144-1.4409888302626i</v>
      </c>
      <c r="DK143" s="240" t="str">
        <f t="shared" ca="1" si="139"/>
        <v>-0.577561149180155-1.90396394749449i</v>
      </c>
      <c r="DL143" s="240" t="str">
        <f t="shared" ca="1" si="140"/>
        <v>-1.94129310858787-0.435931945319881i</v>
      </c>
      <c r="DM143" s="240" t="str">
        <f t="shared" ca="1" si="141"/>
        <v>-1.33615857844164+1.47422381192882i</v>
      </c>
      <c r="DN143" s="240" t="str">
        <f t="shared" ca="1" si="142"/>
        <v>0.624112812895137+1.8892164490024i</v>
      </c>
      <c r="DO143" s="240" t="str">
        <f t="shared" ca="1" si="143"/>
        <v>1.95140673288892+0.388158932960347i</v>
      </c>
      <c r="DP143" s="240" t="str">
        <f t="shared" ca="1" si="144"/>
        <v>1.29957688899639-1.50657077629549i</v>
      </c>
      <c r="DQ143" s="240" t="str">
        <f t="shared" ca="1" si="145"/>
        <v>-0.670288534388712-1.87333095716378i</v>
      </c>
      <c r="DR143" s="240" t="str">
        <f t="shared" ca="1" si="146"/>
        <v>-1.96034490274187-0.340152108173792i</v>
      </c>
      <c r="DS143" s="240" t="str">
        <f t="shared" ca="1" si="147"/>
        <v>-1.26221238302752+1.53801023876082i</v>
      </c>
      <c r="DT143" s="240" t="str">
        <f t="shared" ca="1" si="148"/>
        <v>0.71606049913287+1.85631704080491i</v>
      </c>
      <c r="DU143" s="240" t="str">
        <f t="shared" ca="1" si="149"/>
        <v>1.96810223412743+0.291940388476381i</v>
      </c>
      <c r="DV143" s="240" t="str">
        <f t="shared" ca="1" si="150"/>
        <v>1.22408756751627-1.56852326136823i</v>
      </c>
      <c r="DW143" s="240" t="str">
        <f t="shared" ca="1" si="151"/>
        <v>-0.761401135807604-1.83818494847281i</v>
      </c>
      <c r="DX143" s="240" t="str">
        <f t="shared" ca="1" si="152"/>
        <v>-1.97467405431923-0.243552814805307i</v>
      </c>
      <c r="DY143" s="240" t="str">
        <f t="shared" ca="1" si="153"/>
        <v>-1.18522540742592+1.59809146421385i</v>
      </c>
      <c r="DZ143" s="240" t="str">
        <f t="shared" ca="1" si="154"/>
        <v>0.806283132908721+1.81894560226193i</v>
      </c>
      <c r="EA143" s="240" t="str">
        <f t="shared" ca="1" si="155"/>
        <v>1.98005640469852+0.195018534025618i</v>
      </c>
      <c r="EB143" s="240" t="str">
        <f t="shared" ca="1" si="156"/>
        <v>1.14564931186858-1.62669703651791i</v>
      </c>
      <c r="EC143" s="240" t="str">
        <f t="shared" ca="1" si="157"/>
        <v>-0.850679455199442-1.79861059123499i</v>
      </c>
      <c r="ED143" s="240" t="str">
        <f t="shared" ca="1" si="158"/>
        <v>-1.98424604313869-0.146366781373245i</v>
      </c>
      <c r="EE143" s="240" t="str">
        <f t="shared" ca="1" si="159"/>
        <v>-1.10538312000435+1.6543227473533i</v>
      </c>
      <c r="EF143" s="240" t="str">
        <f t="shared" ca="1" si="160"/>
        <v>0.894563359995302+1.77719216444228i</v>
      </c>
      <c r="EG143" s="240" t="str">
        <f t="shared" ca="1" si="161"/>
        <v>1.98724044595821+0.0976268628447796i</v>
      </c>
      <c r="EH143" s="240" t="str">
        <f t="shared" ca="1" si="162"/>
        <v>1.06445108668322-1.68095195602374i</v>
      </c>
      <c r="EI143" s="240" t="str">
        <f t="shared" ca="1" si="163"/>
        <v>-0.937908413272979-1.7547032235432i</v>
      </c>
      <c r="EJ143" s="240" t="str">
        <f t="shared" ca="1" si="164"/>
        <v>-1.98903780944079-0.0488281375446393i</v>
      </c>
      <c r="EK143" s="240" t="str">
        <f t="shared" ca="1" si="165"/>
        <v>-1.02287786782823+1.7065686220918i</v>
      </c>
      <c r="EL143" s="240" t="str">
        <f t="shared" ca="1" si="166"/>
        <v>0.980688505593152+1.73115731503482i</v>
      </c>
      <c r="EM143" s="240" t="str">
        <f t="shared" ca="1" si="167"/>
        <v>1.98963705092188+2.43745838562423E-13i</v>
      </c>
      <c r="EN143" s="240"/>
      <c r="EO143" s="240"/>
      <c r="EP143" s="240"/>
    </row>
    <row r="144" spans="1:146" ht="15" thickBot="1">
      <c r="A144" s="277">
        <f t="shared" si="168"/>
        <v>8.5937500000000044E-4</v>
      </c>
      <c r="B144" s="276">
        <v>44</v>
      </c>
      <c r="C144" s="248">
        <f t="shared" si="169"/>
        <v>8800</v>
      </c>
      <c r="D144" s="247">
        <f t="shared" si="170"/>
        <v>55292.03070318036</v>
      </c>
      <c r="E144" s="247" t="str">
        <f t="shared" si="171"/>
        <v>55292.0307031804i</v>
      </c>
      <c r="F144" s="247" t="str">
        <f t="shared" si="177"/>
        <v>-0.00115106544026667-0.0604896281352696i</v>
      </c>
      <c r="G144" s="247" t="str">
        <f t="shared" si="178"/>
        <v>-4.86474249619032-0.0954091414891453i</v>
      </c>
      <c r="H144" s="247" t="str">
        <f t="shared" si="179"/>
        <v>0.00139186494583856-0.00958723980624925i</v>
      </c>
      <c r="I144" s="247" t="str">
        <f t="shared" si="174"/>
        <v>-0.00387705358037449+0.00844447787338728i</v>
      </c>
      <c r="J144" s="275" t="str">
        <f ca="1">IMPRODUCT(1/N_FFT2,BG100)</f>
        <v>0.00843156176605777-6.74968621226617E-06i</v>
      </c>
      <c r="K144" s="274" t="str">
        <f t="shared" ca="1" si="175"/>
        <v>-0.0000326326191573711+0.0000712263056666687i</v>
      </c>
      <c r="N144" s="265">
        <f t="shared" ca="1" si="176"/>
        <v>2.0108206674838547</v>
      </c>
      <c r="O144" s="240">
        <f t="shared" ca="1" si="39"/>
        <v>-1.9891793325161455</v>
      </c>
      <c r="P144" s="240" t="str">
        <f t="shared" ca="1" si="40"/>
        <v>-0.93769264630983+1.75429955194825i</v>
      </c>
      <c r="Q144" s="240" t="str">
        <f t="shared" ca="1" si="41"/>
        <v>1.10512882528377+1.65394216840744i</v>
      </c>
      <c r="R144" s="240" t="str">
        <f t="shared" ca="1" si="42"/>
        <v>1.97960089033206-0.194973669775888i</v>
      </c>
      <c r="S144" s="240" t="str">
        <f t="shared" ca="1" si="43"/>
        <v>0.761225974556967-1.83776207180613i</v>
      </c>
      <c r="T144" s="240" t="str">
        <f t="shared" ca="1" si="44"/>
        <v>-1.26192200954537-1.53765641764809i</v>
      </c>
      <c r="U144" s="241" t="str">
        <f t="shared" ca="1" si="45"/>
        <v>-1.95095780941416+0.388069636528405i</v>
      </c>
      <c r="V144" s="240" t="str">
        <f t="shared" ca="1" si="46"/>
        <v>-0.577428280540697+1.90352593828957i</v>
      </c>
      <c r="W144" s="240" t="str">
        <f t="shared" ca="1" si="47"/>
        <v>1.4065621950183+1.4065621950183i</v>
      </c>
      <c r="X144" s="240" t="str">
        <f t="shared" ca="1" si="48"/>
        <v>1.90352593828957-0.57742828054069i</v>
      </c>
      <c r="Y144" s="240" t="str">
        <f t="shared" ca="1" si="49"/>
        <v>0.388069636528429-1.95095780941415i</v>
      </c>
      <c r="Z144" s="240" t="str">
        <f t="shared" ca="1" si="50"/>
        <v>-1.53765641764809-1.26192200954537i</v>
      </c>
      <c r="AA144" s="240" t="str">
        <f t="shared" ca="1" si="51"/>
        <v>-1.83776207180613+0.761225974556983i</v>
      </c>
      <c r="AB144" s="240" t="str">
        <f t="shared" ca="1" si="52"/>
        <v>-0.194973669775872+1.97960089033207i</v>
      </c>
      <c r="AC144" s="240" t="str">
        <f t="shared" ca="1" si="53"/>
        <v>1.65394216840746+1.10512882528374i</v>
      </c>
      <c r="AD144" s="240" t="str">
        <f t="shared" ca="1" si="54"/>
        <v>1.75429955194823-0.93769264630988i</v>
      </c>
      <c r="AE144" s="240" t="str">
        <f t="shared" ca="1" si="55"/>
        <v>-7.28629665621097E-14-1.98917933251615i</v>
      </c>
      <c r="AF144" s="240" t="str">
        <f t="shared" ca="1" si="56"/>
        <v>-1.7542995519483-0.937692646309744i</v>
      </c>
      <c r="AG144" s="240" t="str">
        <f t="shared" ca="1" si="57"/>
        <v>-1.65394216840748+1.1051288252837i</v>
      </c>
      <c r="AH144" s="240" t="str">
        <f t="shared" ca="1" si="58"/>
        <v>0.194973669775821+1.97960089033207i</v>
      </c>
      <c r="AI144" s="240" t="str">
        <f t="shared" ca="1" si="59"/>
        <v>1.83776207180611+0.761225974557029i</v>
      </c>
      <c r="AJ144" s="240" t="str">
        <f t="shared" ca="1" si="60"/>
        <v>1.53765641764812-1.26192200954533i</v>
      </c>
      <c r="AK144" s="240" t="str">
        <f t="shared" ca="1" si="61"/>
        <v>-0.388069636528382-1.95095780941416i</v>
      </c>
      <c r="AL144" s="240" t="str">
        <f t="shared" ca="1" si="62"/>
        <v>-1.90352593828957-0.577428280540703i</v>
      </c>
      <c r="AM144" s="240" t="str">
        <f t="shared" ca="1" si="63"/>
        <v>-1.40656219501829+1.40656219501831i</v>
      </c>
      <c r="AN144" s="240" t="str">
        <f t="shared" ca="1" si="64"/>
        <v>0.577428280540723+1.90352593828956i</v>
      </c>
      <c r="AO144" s="240" t="str">
        <f t="shared" ca="1" si="65"/>
        <v>1.95095780941417+0.388069636528354i</v>
      </c>
      <c r="AP144" s="240" t="str">
        <f t="shared" ca="1" si="66"/>
        <v>1.26192200954532-1.53765641764813i</v>
      </c>
      <c r="AQ144" s="240" t="str">
        <f t="shared" ca="1" si="67"/>
        <v>-0.761225974557047-1.8377620718061i</v>
      </c>
      <c r="AR144" s="240" t="str">
        <f t="shared" ca="1" si="68"/>
        <v>-0.761225974557047-1.8377620718061i</v>
      </c>
      <c r="AS144" s="240" t="str">
        <f t="shared" ca="1" si="69"/>
        <v>-1.10512882528384+1.65394216840739i</v>
      </c>
      <c r="AT144" s="240" t="str">
        <f t="shared" ca="1" si="70"/>
        <v>0.937692646309768+1.75429955194829i</v>
      </c>
      <c r="AU144" s="240" t="str">
        <f t="shared" ca="1" si="71"/>
        <v>1.98917933251615+5.21496363538667E-14i</v>
      </c>
      <c r="AV144" s="240" t="str">
        <f t="shared" ca="1" si="72"/>
        <v>0.937692646309862-1.75429955194824i</v>
      </c>
      <c r="AW144" s="240" t="str">
        <f t="shared" ca="1" si="73"/>
        <v>-1.10512882528376-1.65394216840744i</v>
      </c>
      <c r="AX144" s="240" t="str">
        <f t="shared" ca="1" si="74"/>
        <v>-1.97960089033206+0.1949736697759i</v>
      </c>
      <c r="AY144" s="240" t="str">
        <f t="shared" ca="1" si="75"/>
        <v>-0.761225974556961+1.83776207180614i</v>
      </c>
      <c r="AZ144" s="240" t="str">
        <f t="shared" ca="1" si="76"/>
        <v>1.26192200954539+1.53765641764807i</v>
      </c>
      <c r="BA144" s="240" t="str">
        <f t="shared" ca="1" si="77"/>
        <v>1.95095780941415-0.388069636528445i</v>
      </c>
      <c r="BB144" s="240" t="str">
        <f t="shared" ca="1" si="78"/>
        <v>0.577428280540626-1.90352593828959i</v>
      </c>
      <c r="BC144" s="240" t="str">
        <f t="shared" ca="1" si="79"/>
        <v>-1.40656219501836-1.40656219501824i</v>
      </c>
      <c r="BD144" s="240" t="str">
        <f t="shared" ca="1" si="80"/>
        <v>-1.9035259382896+0.577428280540604i</v>
      </c>
      <c r="BE144" s="240" t="str">
        <f t="shared" ca="1" si="81"/>
        <v>-0.388069636528483+1.95095780941414i</v>
      </c>
      <c r="BF144" s="240" t="str">
        <f t="shared" ca="1" si="82"/>
        <v>1.53765641764806+1.26192200954541i</v>
      </c>
      <c r="BG144" s="240" t="str">
        <f t="shared" ca="1" si="83"/>
        <v>1.83776207180615-0.761225974556938i</v>
      </c>
      <c r="BH144" s="240" t="str">
        <f t="shared" ca="1" si="84"/>
        <v>0.194973669775924-1.97960089033206i</v>
      </c>
      <c r="BI144" s="240" t="str">
        <f t="shared" ca="1" si="85"/>
        <v>-1.65394216840743-1.10512882528378i</v>
      </c>
      <c r="BJ144" s="240" t="str">
        <f t="shared" ca="1" si="86"/>
        <v>-1.75429955194826+0.937692646309828i</v>
      </c>
      <c r="BK144" s="240" t="str">
        <f t="shared" ca="1" si="87"/>
        <v>2.77803148324603E-14+1.98917933251615i</v>
      </c>
      <c r="BL144" s="240" t="str">
        <f t="shared" ca="1" si="88"/>
        <v>1.75429955194828+0.93769264630979i</v>
      </c>
      <c r="BM144" s="240" t="str">
        <f t="shared" ca="1" si="89"/>
        <v>1.6539421684074-1.10512882528382i</v>
      </c>
      <c r="BN144" s="240" t="str">
        <f t="shared" ca="1" si="90"/>
        <v>-0.194973669775966-1.97960089033206i</v>
      </c>
      <c r="BO144" s="240" t="str">
        <f t="shared" ca="1" si="91"/>
        <v>-1.83776207180617-0.761225974556888i</v>
      </c>
      <c r="BP144" s="240" t="str">
        <f t="shared" ca="1" si="92"/>
        <v>-1.53765641764815+1.2619220095453i</v>
      </c>
      <c r="BQ144" s="240" t="str">
        <f t="shared" ca="1" si="93"/>
        <v>0.38806963652833+1.95095780941417i</v>
      </c>
      <c r="BR144" s="240" t="str">
        <f t="shared" ca="1" si="94"/>
        <v>1.90352593828955+0.577428280540753i</v>
      </c>
      <c r="BS144" s="240" t="str">
        <f t="shared" ca="1" si="95"/>
        <v>1.40656219501833-1.40656219501826i</v>
      </c>
      <c r="BT144" s="240" t="str">
        <f t="shared" ca="1" si="96"/>
        <v>-0.57742828054068-1.90352593828958i</v>
      </c>
      <c r="BU144" s="240" t="str">
        <f t="shared" ca="1" si="97"/>
        <v>-1.95095780941416-0.388069636528405i</v>
      </c>
      <c r="BV144" s="240" t="str">
        <f t="shared" ca="1" si="98"/>
        <v>-1.26192200954536+1.5376564176481i</v>
      </c>
      <c r="BW144" s="240" t="str">
        <f t="shared" ca="1" si="99"/>
        <v>0.761225974557013+1.83776207180611i</v>
      </c>
      <c r="BX144" s="240" t="str">
        <f t="shared" ca="1" si="100"/>
        <v>1.97960089033207+0.194973669775859i</v>
      </c>
      <c r="BY144" s="240" t="str">
        <f t="shared" ca="1" si="101"/>
        <v>1.10512882528372-1.65394216840747i</v>
      </c>
      <c r="BZ144" s="240" t="str">
        <f t="shared" ca="1" si="102"/>
        <v>-0.937692646309909-1.75429955194821i</v>
      </c>
      <c r="CA144" s="240" t="str">
        <f t="shared" ca="1" si="103"/>
        <v>-1.98917933251615-1.04299272707733E-13i</v>
      </c>
      <c r="CB144" s="240" t="str">
        <f t="shared" ca="1" si="104"/>
        <v>-0.937692646309895+1.75429955194822i</v>
      </c>
      <c r="CC144" s="240" t="str">
        <f t="shared" ca="1" si="105"/>
        <v>1.10512882528371+1.65394216840748i</v>
      </c>
      <c r="CD144" s="240" t="str">
        <f t="shared" ca="1" si="106"/>
        <v>1.97960089033207-0.194973669775848i</v>
      </c>
      <c r="CE144" s="240" t="str">
        <f t="shared" ca="1" si="107"/>
        <v>0.761225974556995-1.83776207180612i</v>
      </c>
      <c r="CF144" s="240" t="str">
        <f t="shared" ca="1" si="108"/>
        <v>-1.26192200954535-1.53765641764811i</v>
      </c>
      <c r="CG144" s="240" t="str">
        <f t="shared" ca="1" si="109"/>
        <v>-1.95095780941416+0.388069636528409i</v>
      </c>
      <c r="CH144" s="240" t="str">
        <f t="shared" ca="1" si="110"/>
        <v>-0.57742828054069+1.90352593828957i</v>
      </c>
      <c r="CI144" s="240" t="str">
        <f t="shared" ca="1" si="111"/>
        <v>1.40656219501832+1.40656219501827i</v>
      </c>
      <c r="CJ144" s="240" t="str">
        <f t="shared" ca="1" si="112"/>
        <v>1.90352593828955-0.577428280540755i</v>
      </c>
      <c r="CK144" s="240" t="str">
        <f t="shared" ca="1" si="113"/>
        <v>0.388069636528342-1.95095780941417i</v>
      </c>
      <c r="CL144" s="240" t="str">
        <f t="shared" ca="1" si="114"/>
        <v>-1.53765641764802-1.26192200954545i</v>
      </c>
      <c r="CM144" s="240" t="str">
        <f t="shared" ca="1" si="115"/>
        <v>-1.83776207180617+0.761225974556878i</v>
      </c>
      <c r="CN144" s="240" t="str">
        <f t="shared" ca="1" si="116"/>
        <v>-0.194973669775976+1.97960089033206i</v>
      </c>
      <c r="CO144" s="240" t="str">
        <f t="shared" ca="1" si="117"/>
        <v>1.65394216840741+1.10512882528382i</v>
      </c>
      <c r="CP144" s="240" t="str">
        <f t="shared" ca="1" si="118"/>
        <v>1.75429955194828-0.93769264630978i</v>
      </c>
      <c r="CQ144" s="240" t="str">
        <f t="shared" ca="1" si="119"/>
        <v>2.43693215214064E-14-1.98917933251615i</v>
      </c>
      <c r="CR144" s="240" t="str">
        <f t="shared" ca="1" si="120"/>
        <v>-1.75429955194824-0.93769264630985i</v>
      </c>
      <c r="CS144" s="240" t="str">
        <f t="shared" ca="1" si="121"/>
        <v>-1.65394216840743+1.10512882528378i</v>
      </c>
      <c r="CT144" s="240" t="str">
        <f t="shared" ca="1" si="122"/>
        <v>0.194973669775928+1.97960089033206i</v>
      </c>
      <c r="CU144" s="240" t="str">
        <f t="shared" ca="1" si="123"/>
        <v>1.83776207180614+0.761225974556947i</v>
      </c>
      <c r="CV144" s="240" t="str">
        <f t="shared" ca="1" si="124"/>
        <v>1.53765641764805-1.26192200954541i</v>
      </c>
      <c r="CW144" s="240" t="str">
        <f t="shared" ca="1" si="125"/>
        <v>-0.388069636528294-1.95095780941418i</v>
      </c>
      <c r="CX144" s="240" t="str">
        <f t="shared" ca="1" si="126"/>
        <v>-1.90352593828954-0.577428280540803i</v>
      </c>
      <c r="CY144" s="240" t="str">
        <f t="shared" ca="1" si="127"/>
        <v>-1.40656219501836+1.40656219501824i</v>
      </c>
      <c r="CZ144" s="240" t="str">
        <f t="shared" ca="1" si="128"/>
        <v>0.577428280540616+1.9035259382896i</v>
      </c>
      <c r="DA144" s="240" t="str">
        <f t="shared" ca="1" si="129"/>
        <v>1.95095780941415+0.388069636528457i</v>
      </c>
      <c r="DB144" s="240" t="str">
        <f t="shared" ca="1" si="130"/>
        <v>1.26192200954539-1.53765641764807i</v>
      </c>
      <c r="DC144" s="240" t="str">
        <f t="shared" ca="1" si="131"/>
        <v>-0.761225974556951-1.83776207180614i</v>
      </c>
      <c r="DD144" s="240" t="str">
        <f t="shared" ca="1" si="132"/>
        <v>-1.97960089033212-0.194973669775306i</v>
      </c>
      <c r="DE144" s="240" t="str">
        <f t="shared" ca="1" si="133"/>
        <v>-1.1051288252841+1.65394216840722i</v>
      </c>
      <c r="DF144" s="240" t="str">
        <f t="shared" ca="1" si="134"/>
        <v>0.937692646310375+1.75429955194796i</v>
      </c>
      <c r="DG144" s="240" t="str">
        <f t="shared" ca="1" si="135"/>
        <v>1.98917933251615+3.40190509291251E-13i</v>
      </c>
      <c r="DH144" s="240" t="str">
        <f t="shared" ca="1" si="136"/>
        <v>0.937692646309255-1.75429955194856i</v>
      </c>
      <c r="DI144" s="240" t="str">
        <f t="shared" ca="1" si="137"/>
        <v>-1.10512882528351-1.65394216840761i</v>
      </c>
      <c r="DJ144" s="240" t="str">
        <f t="shared" ca="1" si="138"/>
        <v>-1.97960089033199+0.194973669776598i</v>
      </c>
      <c r="DK144" s="240" t="str">
        <f t="shared" ca="1" si="139"/>
        <v>-0.76122597455724+1.83776207180602i</v>
      </c>
      <c r="DL144" s="240" t="str">
        <f t="shared" ca="1" si="140"/>
        <v>1.26192200954593+1.53765641764763i</v>
      </c>
      <c r="DM144" s="240" t="str">
        <f t="shared" ca="1" si="141"/>
        <v>1.95095780941421-0.388069636528149i</v>
      </c>
      <c r="DN144" s="240" t="str">
        <f t="shared" ca="1" si="142"/>
        <v>0.577428280539969-1.90352593828979i</v>
      </c>
      <c r="DO144" s="240" t="str">
        <f t="shared" ca="1" si="143"/>
        <v>-1.40656219501815-1.40656219501844i</v>
      </c>
      <c r="DP144" s="240" t="str">
        <f t="shared" ca="1" si="144"/>
        <v>-1.90352593828934+0.577428280541449i</v>
      </c>
      <c r="DQ144" s="240" t="str">
        <f t="shared" ca="1" si="145"/>
        <v>-0.388069636528572+1.95095780941412i</v>
      </c>
      <c r="DR144" s="240" t="str">
        <f t="shared" ca="1" si="146"/>
        <v>1.53765641764863+1.26192200954471i</v>
      </c>
      <c r="DS144" s="240" t="str">
        <f t="shared" ca="1" si="147"/>
        <v>1.83776207180619-0.761225974556842i</v>
      </c>
      <c r="DT144" s="240" t="str">
        <f t="shared" ca="1" si="148"/>
        <v>0.19497366977503-1.97960089033215i</v>
      </c>
      <c r="DU144" s="240" t="str">
        <f t="shared" ca="1" si="149"/>
        <v>-1.65394216840737-1.10512882528387i</v>
      </c>
      <c r="DV144" s="240" t="str">
        <f t="shared" ca="1" si="150"/>
        <v>-1.75429955194783+0.93769264631062i</v>
      </c>
      <c r="DW144" s="240" t="str">
        <f t="shared" ca="1" si="151"/>
        <v>-9.06529271237076E-14+1.98917933251615i</v>
      </c>
      <c r="DX144" s="240" t="str">
        <f t="shared" ca="1" si="152"/>
        <v>1.75429955194869+0.93769264630901i</v>
      </c>
      <c r="DY144" s="240" t="str">
        <f t="shared" ca="1" si="153"/>
        <v>1.65394216840745-1.10512882528374i</v>
      </c>
      <c r="DZ144" s="240" t="str">
        <f t="shared" ca="1" si="154"/>
        <v>-0.194973669776847-1.97960089033197i</v>
      </c>
      <c r="EA144" s="240" t="str">
        <f t="shared" ca="1" si="155"/>
        <v>-1.83776207180613-0.761225974556983i</v>
      </c>
      <c r="EB144" s="240" t="str">
        <f t="shared" ca="1" si="156"/>
        <v>-1.53765641764872+1.2619220095446i</v>
      </c>
      <c r="EC144" s="240" t="str">
        <f t="shared" ca="1" si="157"/>
        <v>0.388069636528421+1.95095780941415i</v>
      </c>
      <c r="ED144" s="240" t="str">
        <f t="shared" ca="1" si="158"/>
        <v>1.9035259382893+0.577428280541597i</v>
      </c>
      <c r="EE144" s="240" t="str">
        <f t="shared" ca="1" si="159"/>
        <v>1.40656219501824-1.40656219501835i</v>
      </c>
      <c r="EF144" s="240" t="str">
        <f t="shared" ca="1" si="160"/>
        <v>-0.577428280539794-1.90352593828984i</v>
      </c>
      <c r="EG144" s="240" t="str">
        <f t="shared" ca="1" si="161"/>
        <v>-1.95095780941417-0.388069636528328i</v>
      </c>
      <c r="EH144" s="240" t="str">
        <f t="shared" ca="1" si="162"/>
        <v>-1.26192200954605+1.53765641764753i</v>
      </c>
      <c r="EI144" s="240" t="str">
        <f t="shared" ca="1" si="163"/>
        <v>0.761225974557099+1.83776207180608i</v>
      </c>
      <c r="EJ144" s="240" t="str">
        <f t="shared" ca="1" si="164"/>
        <v>1.97960089033198+0.194973669776722i</v>
      </c>
      <c r="EK144" s="240" t="str">
        <f t="shared" ca="1" si="165"/>
        <v>1.10512882528362-1.65394216840754i</v>
      </c>
      <c r="EL144" s="240" t="str">
        <f t="shared" ca="1" si="166"/>
        <v>-0.937692646309096-1.75429955194865i</v>
      </c>
      <c r="EM144" s="240" t="str">
        <f t="shared" ca="1" si="167"/>
        <v>-1.98917933251615+1.87152593540706E-13i</v>
      </c>
      <c r="EN144" s="240"/>
      <c r="EO144" s="240"/>
      <c r="EP144" s="240"/>
    </row>
    <row r="145" spans="1:146" ht="15" thickBot="1">
      <c r="A145" s="277">
        <f t="shared" si="168"/>
        <v>8.7890625000000046E-4</v>
      </c>
      <c r="B145" s="276">
        <v>45</v>
      </c>
      <c r="C145" s="248">
        <f t="shared" si="169"/>
        <v>9000</v>
      </c>
      <c r="D145" s="247">
        <f t="shared" si="170"/>
        <v>56548.667764616279</v>
      </c>
      <c r="E145" s="247" t="str">
        <f t="shared" si="171"/>
        <v>56548.6677646163i</v>
      </c>
      <c r="F145" s="247" t="str">
        <f t="shared" si="177"/>
        <v>-0.0012326676456883-0.0591463227591644i</v>
      </c>
      <c r="G145" s="247" t="str">
        <f t="shared" si="178"/>
        <v>-4.88885109578067-0.0418010556682292i</v>
      </c>
      <c r="H145" s="247" t="str">
        <f t="shared" si="179"/>
        <v>0.00137906439688312-0.00937457220307647i</v>
      </c>
      <c r="I145" s="247" t="str">
        <f t="shared" si="174"/>
        <v>-0.0037948888328331+0.00830657700888541i</v>
      </c>
      <c r="J145" s="275" t="str">
        <f ca="1">IMPRODUCT(1/N_FFT2,BH100)</f>
        <v>-0.0144769179963456-0.000319725699834375i</v>
      </c>
      <c r="K145" s="274" t="str">
        <f t="shared" ca="1" si="175"/>
        <v>0.0000575941205855665-0.000119040310700093i</v>
      </c>
      <c r="N145" s="265">
        <f t="shared" ca="1" si="176"/>
        <v>2.0113290761590319</v>
      </c>
      <c r="O145" s="240">
        <f t="shared" ca="1" si="39"/>
        <v>-1.9886709238409679</v>
      </c>
      <c r="P145" s="240" t="str">
        <f t="shared" ca="1" si="40"/>
        <v>-0.894128978313595+1.77632919625569i</v>
      </c>
      <c r="Q145" s="240" t="str">
        <f t="shared" ca="1" si="41"/>
        <v>1.18464988619638+1.59731546366564i</v>
      </c>
      <c r="R145" s="240" t="str">
        <f t="shared" ca="1" si="42"/>
        <v>1.95939299932947-0.339986937262535i</v>
      </c>
      <c r="S145" s="240" t="str">
        <f t="shared" ca="1" si="43"/>
        <v>0.577280697292502-1.90303942152126i</v>
      </c>
      <c r="T145" s="240" t="str">
        <f t="shared" ca="1" si="44"/>
        <v>-1.44028911554222-1.37126923212807i</v>
      </c>
      <c r="U145" s="241" t="str">
        <f t="shared" ca="1" si="45"/>
        <v>-1.8724213059445+0.669963055978154i</v>
      </c>
      <c r="V145" s="240" t="str">
        <f t="shared" ca="1" si="46"/>
        <v>-0.243434550536426+1.97371519296367i</v>
      </c>
      <c r="W145" s="240" t="str">
        <f t="shared" ca="1" si="47"/>
        <v>1.65351944204339+1.10484636855764i</v>
      </c>
      <c r="X145" s="240" t="str">
        <f t="shared" ca="1" si="48"/>
        <v>1.73031670043017-0.98021230330114i</v>
      </c>
      <c r="Y145" s="240" t="str">
        <f t="shared" ca="1" si="49"/>
        <v>-0.0975794572354013-1.9862754826197i</v>
      </c>
      <c r="Z145" s="240" t="str">
        <f t="shared" ca="1" si="50"/>
        <v>-1.81806235945938-0.805891618300791i</v>
      </c>
      <c r="AA145" s="240" t="str">
        <f t="shared" ca="1" si="51"/>
        <v>-1.53726341242765+1.26159947849616i</v>
      </c>
      <c r="AB145" s="240" t="str">
        <f t="shared" ca="1" si="52"/>
        <v>0.43572026567746+1.94035045633732i</v>
      </c>
      <c r="AC145" s="240" t="str">
        <f t="shared" ca="1" si="53"/>
        <v>1.92907294844502+0.483207618843199i</v>
      </c>
      <c r="AD145" s="240" t="str">
        <f t="shared" ca="1" si="54"/>
        <v>1.29894584102475-1.50583921632257i</v>
      </c>
      <c r="AE145" s="240" t="str">
        <f t="shared" ca="1" si="55"/>
        <v>-0.761031414980142-1.83729236343697i</v>
      </c>
      <c r="AF145" s="240" t="str">
        <f t="shared" ca="1" si="56"/>
        <v>-1.983282533821-0.146295708655605i</v>
      </c>
      <c r="AG145" s="240" t="str">
        <f t="shared" ca="1" si="57"/>
        <v>-1.02238117924393+1.70573994725406i</v>
      </c>
      <c r="AH145" s="240" t="str">
        <f t="shared" ca="1" si="58"/>
        <v>1.06393421099364+1.68013572011544i</v>
      </c>
      <c r="AI145" s="240" t="str">
        <f t="shared" ca="1" si="59"/>
        <v>1.97909492978363-0.194923837011371i</v>
      </c>
      <c r="AJ145" s="240" t="str">
        <f t="shared" ca="1" si="60"/>
        <v>0.715712794791805-1.85541565119565i</v>
      </c>
      <c r="AK145" s="240" t="str">
        <f t="shared" ca="1" si="61"/>
        <v>-1.33550976714936-1.47350795898059i</v>
      </c>
      <c r="AL145" s="240" t="str">
        <f t="shared" ca="1" si="62"/>
        <v>-1.91663343914124+0.530403905807742i</v>
      </c>
      <c r="AM145" s="240" t="str">
        <f t="shared" ca="1" si="63"/>
        <v>-0.387970450916207+1.95045916966912i</v>
      </c>
      <c r="AN145" s="240" t="str">
        <f t="shared" ca="1" si="64"/>
        <v>1.56776161853488+1.22349317561619i</v>
      </c>
      <c r="AO145" s="240" t="str">
        <f t="shared" ca="1" si="65"/>
        <v>1.79773722269814-0.850266382644902i</v>
      </c>
      <c r="AP145" s="240" t="str">
        <f t="shared" ca="1" si="66"/>
        <v>0.0488044275987855-1.98807197333931i</v>
      </c>
      <c r="AQ145" s="240" t="str">
        <f t="shared" ca="1" si="67"/>
        <v>-1.75385117552661-0.937452984119423i</v>
      </c>
      <c r="AR145" s="240" t="str">
        <f t="shared" ca="1" si="68"/>
        <v>-1.75385117552661-0.937452984119423i</v>
      </c>
      <c r="AS145" s="240" t="str">
        <f t="shared" ca="1" si="69"/>
        <v>0.291798628190673+1.96714656391346i</v>
      </c>
      <c r="AT145" s="240" t="str">
        <f t="shared" ca="1" si="70"/>
        <v>1.88829908411298+0.623809756471125i</v>
      </c>
      <c r="AU145" s="240" t="str">
        <f t="shared" ca="1" si="71"/>
        <v>1.40620269579643-1.4062026957965i</v>
      </c>
      <c r="AV145" s="240" t="str">
        <f t="shared" ca="1" si="72"/>
        <v>-0.623809756471044-1.88829908411301i</v>
      </c>
      <c r="AW145" s="240" t="str">
        <f t="shared" ca="1" si="73"/>
        <v>-1.96714656391345-0.291798628190758i</v>
      </c>
      <c r="AX145" s="240" t="str">
        <f t="shared" ca="1" si="74"/>
        <v>-1.14509300798206+1.62590714568855i</v>
      </c>
      <c r="AY145" s="240" t="str">
        <f t="shared" ca="1" si="75"/>
        <v>0.937452984119341+1.75385117552666i</v>
      </c>
      <c r="AZ145" s="240" t="str">
        <f t="shared" ca="1" si="76"/>
        <v>1.9880719733393-0.0488044275988895i</v>
      </c>
      <c r="BA145" s="240" t="str">
        <f t="shared" ca="1" si="77"/>
        <v>0.850266382644988-1.79773722269811i</v>
      </c>
      <c r="BB145" s="240" t="str">
        <f t="shared" ca="1" si="78"/>
        <v>-1.22349317561612-1.56776161853494i</v>
      </c>
      <c r="BC145" s="240" t="str">
        <f t="shared" ca="1" si="79"/>
        <v>-1.9504591696691+0.387970450916311i</v>
      </c>
      <c r="BD145" s="240" t="str">
        <f t="shared" ca="1" si="80"/>
        <v>-0.530403905807833+1.91663343914122i</v>
      </c>
      <c r="BE145" s="240" t="str">
        <f t="shared" ca="1" si="81"/>
        <v>1.47350795898067+1.33550976714928i</v>
      </c>
      <c r="BF145" s="240" t="str">
        <f t="shared" ca="1" si="82"/>
        <v>1.85541565119562-0.715712794791901i</v>
      </c>
      <c r="BG145" s="240" t="str">
        <f t="shared" ca="1" si="83"/>
        <v>0.194923837011465-1.97909492978362i</v>
      </c>
      <c r="BH145" s="240" t="str">
        <f t="shared" ca="1" si="84"/>
        <v>-1.6801357201155-1.06393421099355i</v>
      </c>
      <c r="BI145" s="240" t="str">
        <f t="shared" ca="1" si="85"/>
        <v>-1.70573994725411+1.02238117924385i</v>
      </c>
      <c r="BJ145" s="240" t="str">
        <f t="shared" ca="1" si="86"/>
        <v>0.146295708655709+1.98328253382099i</v>
      </c>
      <c r="BK145" s="240" t="str">
        <f t="shared" ca="1" si="87"/>
        <v>1.83729236343701+0.761031414980044i</v>
      </c>
      <c r="BL145" s="240" t="str">
        <f t="shared" ca="1" si="88"/>
        <v>1.50583921632264-1.29894584102468i</v>
      </c>
      <c r="BM145" s="240" t="str">
        <f t="shared" ca="1" si="89"/>
        <v>-0.483207618843296-1.929072948445i</v>
      </c>
      <c r="BN145" s="240" t="str">
        <f t="shared" ca="1" si="90"/>
        <v>-1.9403504563373-0.435720265677554i</v>
      </c>
      <c r="BO145" s="240" t="str">
        <f t="shared" ca="1" si="91"/>
        <v>-1.26159947849624+1.53726341242759i</v>
      </c>
      <c r="BP145" s="240" t="str">
        <f t="shared" ca="1" si="92"/>
        <v>0.805891618300885+1.81806235945934i</v>
      </c>
      <c r="BQ145" s="240" t="str">
        <f t="shared" ca="1" si="93"/>
        <v>1.9862754826197+0.0975794572354983i</v>
      </c>
      <c r="BR145" s="240" t="str">
        <f t="shared" ca="1" si="94"/>
        <v>0.980212303301138-1.73031670043017i</v>
      </c>
      <c r="BS145" s="240" t="str">
        <f t="shared" ca="1" si="95"/>
        <v>-1.10484636855771-1.65351944204335i</v>
      </c>
      <c r="BT145" s="240" t="str">
        <f t="shared" ca="1" si="96"/>
        <v>-1.97371519296367+0.243434550536386i</v>
      </c>
      <c r="BU145" s="240" t="str">
        <f t="shared" ca="1" si="97"/>
        <v>-0.669963055978105+1.87242130594452i</v>
      </c>
      <c r="BV145" s="240" t="str">
        <f t="shared" ca="1" si="98"/>
        <v>1.37126923212801+1.44028911554228i</v>
      </c>
      <c r="BW145" s="240" t="str">
        <f t="shared" ca="1" si="99"/>
        <v>1.90303942152126-0.577280697292516i</v>
      </c>
      <c r="BX145" s="240" t="str">
        <f t="shared" ca="1" si="100"/>
        <v>0.339986937262477-1.95939299932948i</v>
      </c>
      <c r="BY145" s="240" t="str">
        <f t="shared" ca="1" si="101"/>
        <v>-1.59731546366561-1.18464988619642i</v>
      </c>
      <c r="BZ145" s="240" t="str">
        <f t="shared" ca="1" si="102"/>
        <v>-1.77632919625568+0.894128978313611i</v>
      </c>
      <c r="CA145" s="240" t="str">
        <f t="shared" ca="1" si="103"/>
        <v>-8.67314900250177E-14+1.98867092384097i</v>
      </c>
      <c r="CB145" s="240" t="str">
        <f t="shared" ca="1" si="104"/>
        <v>1.77632919625568+0.894128978313615i</v>
      </c>
      <c r="CC145" s="240" t="str">
        <f t="shared" ca="1" si="105"/>
        <v>1.5973154636656-1.18464988619644i</v>
      </c>
      <c r="CD145" s="240" t="str">
        <f t="shared" ca="1" si="106"/>
        <v>-0.339986937262473-1.95939299932948i</v>
      </c>
      <c r="CE145" s="240" t="str">
        <f t="shared" ca="1" si="107"/>
        <v>-1.90303942152126-0.577280697292492i</v>
      </c>
      <c r="CF145" s="240" t="str">
        <f t="shared" ca="1" si="108"/>
        <v>-1.37126923212801+1.44028911554227i</v>
      </c>
      <c r="CG145" s="240" t="str">
        <f t="shared" ca="1" si="109"/>
        <v>0.669963055978127+1.87242130594451i</v>
      </c>
      <c r="CH145" s="240" t="str">
        <f t="shared" ca="1" si="110"/>
        <v>1.97371519296367+0.24343455053639i</v>
      </c>
      <c r="CI145" s="240" t="str">
        <f t="shared" ca="1" si="111"/>
        <v>1.1048463685577-1.65351944204335i</v>
      </c>
      <c r="CJ145" s="240" t="str">
        <f t="shared" ca="1" si="112"/>
        <v>-0.980212303301134-1.73031670043018i</v>
      </c>
      <c r="CK145" s="240" t="str">
        <f t="shared" ca="1" si="113"/>
        <v>-1.9862754826197+0.0975794572355087i</v>
      </c>
      <c r="CL145" s="240" t="str">
        <f t="shared" ca="1" si="114"/>
        <v>-0.805891618300887+1.81806235945934i</v>
      </c>
      <c r="CM145" s="240" t="str">
        <f t="shared" ca="1" si="115"/>
        <v>1.26159947849624+1.53726341242758i</v>
      </c>
      <c r="CN145" s="240" t="str">
        <f t="shared" ca="1" si="116"/>
        <v>1.9403504563373-0.43572026567755i</v>
      </c>
      <c r="CO145" s="240" t="str">
        <f t="shared" ca="1" si="117"/>
        <v>0.483207618843287-1.929072948445i</v>
      </c>
      <c r="CP145" s="240" t="str">
        <f t="shared" ca="1" si="118"/>
        <v>-1.50583921632263-1.29894584102469i</v>
      </c>
      <c r="CQ145" s="240" t="str">
        <f t="shared" ca="1" si="119"/>
        <v>-1.83729236343701+0.761031414980054i</v>
      </c>
      <c r="CR145" s="240" t="str">
        <f t="shared" ca="1" si="120"/>
        <v>-0.146295708655713+1.98328253382099i</v>
      </c>
      <c r="CS145" s="240" t="str">
        <f t="shared" ca="1" si="121"/>
        <v>1.70573994725401+1.02238117924401i</v>
      </c>
      <c r="CT145" s="240" t="str">
        <f t="shared" ca="1" si="122"/>
        <v>1.6801357201155-1.06393421099355i</v>
      </c>
      <c r="CU145" s="240" t="str">
        <f t="shared" ca="1" si="123"/>
        <v>-0.194923837011475-1.97909492978362i</v>
      </c>
      <c r="CV145" s="240" t="str">
        <f t="shared" ca="1" si="124"/>
        <v>-1.85541565119561-0.715712794791905i</v>
      </c>
      <c r="CW145" s="240" t="str">
        <f t="shared" ca="1" si="125"/>
        <v>-1.47350795898066+1.33550976714929i</v>
      </c>
      <c r="CX145" s="240" t="str">
        <f t="shared" ca="1" si="126"/>
        <v>0.530403905807829+1.91663343914122i</v>
      </c>
      <c r="CY145" s="240" t="str">
        <f t="shared" ca="1" si="127"/>
        <v>1.9504591696691+0.387970450916301i</v>
      </c>
      <c r="CZ145" s="240" t="str">
        <f t="shared" ca="1" si="128"/>
        <v>1.2234931756161-1.56776161853495i</v>
      </c>
      <c r="DA145" s="240" t="str">
        <f t="shared" ca="1" si="129"/>
        <v>-0.850266382644996-1.7977372226981i</v>
      </c>
      <c r="DB145" s="240" t="str">
        <f t="shared" ca="1" si="130"/>
        <v>-1.98807197333929-0.048804427599289i</v>
      </c>
      <c r="DC145" s="240" t="str">
        <f t="shared" ca="1" si="131"/>
        <v>-0.937452984119156+1.75385117552675i</v>
      </c>
      <c r="DD145" s="240" t="str">
        <f t="shared" ca="1" si="132"/>
        <v>1.14509300798288+1.62590714568797i</v>
      </c>
      <c r="DE145" s="240" t="str">
        <f t="shared" ca="1" si="133"/>
        <v>1.9671465639135-0.291798628190378i</v>
      </c>
      <c r="DF145" s="240" t="str">
        <f t="shared" ca="1" si="134"/>
        <v>0.623809756470833-1.88829908411308i</v>
      </c>
      <c r="DG145" s="240" t="str">
        <f t="shared" ca="1" si="135"/>
        <v>-1.40620269579713-1.4062026957958i</v>
      </c>
      <c r="DH145" s="240" t="str">
        <f t="shared" ca="1" si="136"/>
        <v>-1.8882990841131+0.623809756470773i</v>
      </c>
      <c r="DI145" s="240" t="str">
        <f t="shared" ca="1" si="137"/>
        <v>-0.291798628190468+1.96714656391349i</v>
      </c>
      <c r="DJ145" s="240" t="str">
        <f t="shared" ca="1" si="138"/>
        <v>1.62590714568907+1.14509300798132i</v>
      </c>
      <c r="DK145" s="240" t="str">
        <f t="shared" ca="1" si="139"/>
        <v>1.7538511755268-0.937452984119077i</v>
      </c>
      <c r="DL145" s="240" t="str">
        <f t="shared" ca="1" si="140"/>
        <v>-0.0488044275991983-1.9880719733393i</v>
      </c>
      <c r="DM145" s="240" t="str">
        <f t="shared" ca="1" si="141"/>
        <v>-1.79773722269772-0.850266382645793i</v>
      </c>
      <c r="DN145" s="240" t="str">
        <f t="shared" ca="1" si="142"/>
        <v>-1.56776161853511+1.22349317561589i</v>
      </c>
      <c r="DO145" s="240" t="str">
        <f t="shared" ca="1" si="143"/>
        <v>0.387970450916599+1.95045916966904i</v>
      </c>
      <c r="DP145" s="240" t="str">
        <f t="shared" ca="1" si="144"/>
        <v>1.91663343914098+0.530403905808678i</v>
      </c>
      <c r="DQ145" s="240" t="str">
        <f t="shared" ca="1" si="145"/>
        <v>1.3355097671495-1.47350795898046i</v>
      </c>
      <c r="DR145" s="240" t="str">
        <f t="shared" ca="1" si="146"/>
        <v>-0.715712794792189-1.85541565119551i</v>
      </c>
      <c r="DS145" s="240" t="str">
        <f t="shared" ca="1" si="147"/>
        <v>-1.97909492978353-0.194923837012353i</v>
      </c>
      <c r="DT145" s="240" t="str">
        <f t="shared" ca="1" si="148"/>
        <v>-1.06393421099379+1.68013572011534i</v>
      </c>
      <c r="DU145" s="240" t="str">
        <f t="shared" ca="1" si="149"/>
        <v>1.02238117924427+1.70573994725386i</v>
      </c>
      <c r="DV145" s="240" t="str">
        <f t="shared" ca="1" si="150"/>
        <v>1.98328253382106-0.146295708654833i</v>
      </c>
      <c r="DW145" s="240" t="str">
        <f t="shared" ca="1" si="151"/>
        <v>0.761031414980321-1.8372923634369i</v>
      </c>
      <c r="DX145" s="240" t="str">
        <f t="shared" ca="1" si="152"/>
        <v>-1.29894584102507-1.5058392163223i</v>
      </c>
      <c r="DY145" s="240" t="str">
        <f t="shared" ca="1" si="153"/>
        <v>-1.92907294844521+0.483207618842431i</v>
      </c>
      <c r="DZ145" s="240" t="str">
        <f t="shared" ca="1" si="154"/>
        <v>-0.435720265677639+1.94035045633728i</v>
      </c>
      <c r="EA145" s="240" t="str">
        <f t="shared" ca="1" si="155"/>
        <v>1.53726341242792+1.26159947849583i</v>
      </c>
      <c r="EB145" s="240" t="str">
        <f t="shared" ca="1" si="156"/>
        <v>1.8180623594597-0.805891618300081i</v>
      </c>
      <c r="EC145" s="240" t="str">
        <f t="shared" ca="1" si="157"/>
        <v>0.0975794572355991-1.98627548261969i</v>
      </c>
      <c r="ED145" s="240" t="str">
        <f t="shared" ca="1" si="158"/>
        <v>-1.73031670043041-0.980212303300722i</v>
      </c>
      <c r="EE145" s="240" t="str">
        <f t="shared" ca="1" si="159"/>
        <v>-1.65351944204383+1.10484636855699i</v>
      </c>
      <c r="EF145" s="240" t="str">
        <f t="shared" ca="1" si="160"/>
        <v>0.2434345505363+1.97371519296369i</v>
      </c>
      <c r="EG145" s="240" t="str">
        <f t="shared" ca="1" si="161"/>
        <v>1.87242130594468+0.669963055977653i</v>
      </c>
      <c r="EH145" s="240" t="str">
        <f t="shared" ca="1" si="162"/>
        <v>1.44028911554276-1.37126923212749i</v>
      </c>
      <c r="EI145" s="240" t="str">
        <f t="shared" ca="1" si="163"/>
        <v>-0.577280697292432-1.90303942152128i</v>
      </c>
      <c r="EJ145" s="240" t="str">
        <f t="shared" ca="1" si="164"/>
        <v>-1.95939299932957-0.339986937261978i</v>
      </c>
      <c r="EK145" s="240" t="str">
        <f t="shared" ca="1" si="165"/>
        <v>-1.18464988619699+1.59731546366519i</v>
      </c>
      <c r="EL145" s="240" t="str">
        <f t="shared" ca="1" si="166"/>
        <v>0.89412897831351+1.77632919625573i</v>
      </c>
      <c r="EM145" s="240" t="str">
        <f t="shared" ca="1" si="167"/>
        <v>1.98867092384097-6.1783700005138E-13i</v>
      </c>
      <c r="EN145" s="240"/>
      <c r="EO145" s="240"/>
      <c r="EP145" s="240"/>
    </row>
    <row r="146" spans="1:146" ht="15" thickBot="1">
      <c r="A146" s="277">
        <f t="shared" si="168"/>
        <v>8.9843750000000047E-4</v>
      </c>
      <c r="B146" s="276">
        <v>46</v>
      </c>
      <c r="C146" s="248">
        <f t="shared" si="169"/>
        <v>9200</v>
      </c>
      <c r="D146" s="247">
        <f t="shared" si="170"/>
        <v>57805.30482605219</v>
      </c>
      <c r="E146" s="247" t="str">
        <f t="shared" si="171"/>
        <v>57805.3048260522i</v>
      </c>
      <c r="F146" s="247" t="str">
        <f t="shared" si="177"/>
        <v>-0.00130907985826168-0.0578612249485743i</v>
      </c>
      <c r="G146" s="247" t="str">
        <f t="shared" si="178"/>
        <v>-4.9107758926091+0.0122357726090391i</v>
      </c>
      <c r="H146" s="247" t="str">
        <f t="shared" si="179"/>
        <v>0.00136708860473676-0.00917112706515689i</v>
      </c>
      <c r="I146" s="247" t="str">
        <f t="shared" si="174"/>
        <v>-0.00371596672439734+0.00817365063063493i</v>
      </c>
      <c r="J146" s="275" t="str">
        <f ca="1">IMPRODUCT(1/N_FFT2,BI100)</f>
        <v>0.00715218878887133+6.58901398186555E-06i</v>
      </c>
      <c r="K146" s="274" t="str">
        <f t="shared" ca="1" si="175"/>
        <v>-0.0000266311518443417+0.000058435007847875i</v>
      </c>
      <c r="N146" s="265">
        <f t="shared" ca="1" si="176"/>
        <v>2.0118965766064023</v>
      </c>
      <c r="O146" s="240">
        <f t="shared" ca="1" si="39"/>
        <v>-1.9881034233935977</v>
      </c>
      <c r="P146" s="240" t="str">
        <f t="shared" ca="1" si="40"/>
        <v>-0.850023744938117+1.79722420836988i</v>
      </c>
      <c r="Q146" s="240" t="str">
        <f t="shared" ca="1" si="41"/>
        <v>1.26123946002365+1.5368247286495i</v>
      </c>
      <c r="R146" s="240" t="str">
        <f t="shared" ca="1" si="42"/>
        <v>1.92852245527485-0.483069727482479i</v>
      </c>
      <c r="S146" s="240" t="str">
        <f t="shared" ca="1" si="43"/>
        <v>0.387859737071219-1.94990257358371i</v>
      </c>
      <c r="T146" s="240" t="str">
        <f t="shared" ca="1" si="44"/>
        <v>-1.59685964303219-1.18431182657459i</v>
      </c>
      <c r="U146" s="241" t="str">
        <f t="shared" ca="1" si="45"/>
        <v>-1.75335068481458+0.937185466260333i</v>
      </c>
      <c r="V146" s="240" t="str">
        <f t="shared" ca="1" si="46"/>
        <v>0.0975516113082939+1.98570866575147i</v>
      </c>
      <c r="W146" s="240" t="str">
        <f t="shared" ca="1" si="47"/>
        <v>1.83676806138896+0.760814241961058i</v>
      </c>
      <c r="X146" s="240" t="str">
        <f t="shared" ca="1" si="48"/>
        <v>1.47308746888551-1.335128657142i</v>
      </c>
      <c r="Y146" s="240" t="str">
        <f t="shared" ca="1" si="49"/>
        <v>-0.577115960608266-1.90249635745263i</v>
      </c>
      <c r="Z146" s="240" t="str">
        <f t="shared" ca="1" si="50"/>
        <v>-1.9665852058015-0.291715358580973i</v>
      </c>
      <c r="AA146" s="240" t="str">
        <f t="shared" ca="1" si="51"/>
        <v>-1.10453108220182+1.65304758266646i</v>
      </c>
      <c r="AB146" s="240" t="str">
        <f t="shared" ca="1" si="52"/>
        <v>1.02208942570656+1.70525318588419i</v>
      </c>
      <c r="AC146" s="240" t="str">
        <f t="shared" ca="1" si="53"/>
        <v>1.97853016200602-0.194868212240357i</v>
      </c>
      <c r="AD146" s="240" t="str">
        <f t="shared" ca="1" si="54"/>
        <v>0.6697718708356-1.8718869792663i</v>
      </c>
      <c r="AE146" s="240" t="str">
        <f t="shared" ca="1" si="55"/>
        <v>-1.40580141238179-1.40580141238182i</v>
      </c>
      <c r="AF146" s="240" t="str">
        <f t="shared" ca="1" si="56"/>
        <v>-1.87188697926632+0.66977187083556i</v>
      </c>
      <c r="AG146" s="240" t="str">
        <f t="shared" ca="1" si="57"/>
        <v>-0.194868212240398+1.97853016200602i</v>
      </c>
      <c r="AH146" s="240" t="str">
        <f t="shared" ca="1" si="58"/>
        <v>1.70525318588416+1.0220894257066i</v>
      </c>
      <c r="AI146" s="240" t="str">
        <f t="shared" ca="1" si="59"/>
        <v>1.65304758266648-1.10453108220179i</v>
      </c>
      <c r="AJ146" s="240" t="str">
        <f t="shared" ca="1" si="60"/>
        <v>-0.291715358580932-1.9665852058015i</v>
      </c>
      <c r="AK146" s="240" t="str">
        <f t="shared" ca="1" si="61"/>
        <v>-1.90249635745262-0.577115960608309i</v>
      </c>
      <c r="AL146" s="240" t="str">
        <f t="shared" ca="1" si="62"/>
        <v>-1.33512865714203+1.47308746888549i</v>
      </c>
      <c r="AM146" s="240" t="str">
        <f t="shared" ca="1" si="63"/>
        <v>0.760814241961111+1.83676806138894i</v>
      </c>
      <c r="AN146" s="240" t="str">
        <f t="shared" ca="1" si="64"/>
        <v>1.98570866575147+0.0975516113083003i</v>
      </c>
      <c r="AO146" s="240" t="str">
        <f t="shared" ca="1" si="65"/>
        <v>0.937185466260389-1.75335068481455i</v>
      </c>
      <c r="AP146" s="240" t="str">
        <f t="shared" ca="1" si="66"/>
        <v>-1.18431182657465-1.59685964303215i</v>
      </c>
      <c r="AQ146" s="240" t="str">
        <f t="shared" ca="1" si="67"/>
        <v>-1.94990257358371+0.387859737071233i</v>
      </c>
      <c r="AR146" s="240" t="str">
        <f t="shared" ca="1" si="68"/>
        <v>-1.94990257358371+0.387859737071233i</v>
      </c>
      <c r="AS146" s="240" t="str">
        <f t="shared" ca="1" si="69"/>
        <v>1.53682472864955+1.26123946002358i</v>
      </c>
      <c r="AT146" s="240" t="str">
        <f t="shared" ca="1" si="70"/>
        <v>1.79722420836987-0.850023744938137i</v>
      </c>
      <c r="AU146" s="240" t="str">
        <f t="shared" ca="1" si="71"/>
        <v>4.87116345895181E-14-1.9881034233936i</v>
      </c>
      <c r="AV146" s="240" t="str">
        <f t="shared" ca="1" si="72"/>
        <v>-1.79722420836991-0.850023744938034i</v>
      </c>
      <c r="AW146" s="240" t="str">
        <f t="shared" ca="1" si="73"/>
        <v>-1.53682472864948+1.26123946002367i</v>
      </c>
      <c r="AX146" s="240" t="str">
        <f t="shared" ca="1" si="74"/>
        <v>0.48306972748244+1.92852245527486i</v>
      </c>
      <c r="AY146" s="240" t="str">
        <f t="shared" ca="1" si="75"/>
        <v>1.94990257358369+0.387859737071315i</v>
      </c>
      <c r="AZ146" s="240" t="str">
        <f t="shared" ca="1" si="76"/>
        <v>1.18431182657457-1.59685964303221i</v>
      </c>
      <c r="BA146" s="240" t="str">
        <f t="shared" ca="1" si="77"/>
        <v>-0.93718546626031-1.75335068481459i</v>
      </c>
      <c r="BB146" s="240" t="str">
        <f t="shared" ca="1" si="78"/>
        <v>-1.98570866575148+0.09755161130821i</v>
      </c>
      <c r="BC146" s="240" t="str">
        <f t="shared" ca="1" si="79"/>
        <v>-0.760814241961006+1.83676806138898i</v>
      </c>
      <c r="BD146" s="240" t="str">
        <f t="shared" ca="1" si="80"/>
        <v>1.33512865714197+1.47308746888554i</v>
      </c>
      <c r="BE146" s="240" t="str">
        <f t="shared" ca="1" si="81"/>
        <v>1.90249635745265-0.57711596060823i</v>
      </c>
      <c r="BF146" s="240" t="str">
        <f t="shared" ca="1" si="82"/>
        <v>0.291715358580826-1.96658520580152i</v>
      </c>
      <c r="BG146" s="240" t="str">
        <f t="shared" ca="1" si="83"/>
        <v>-1.65304758266643-1.10453108220186i</v>
      </c>
      <c r="BH146" s="240" t="str">
        <f t="shared" ca="1" si="84"/>
        <v>-1.70525318588421+1.02208942570652i</v>
      </c>
      <c r="BI146" s="240" t="str">
        <f t="shared" ca="1" si="85"/>
        <v>0.194868212240512+1.97853016200601i</v>
      </c>
      <c r="BJ146" s="240" t="str">
        <f t="shared" ca="1" si="86"/>
        <v>1.87188697926629+0.669771870835638i</v>
      </c>
      <c r="BK146" s="240" t="str">
        <f t="shared" ca="1" si="87"/>
        <v>1.40580141238186-1.40580141238175i</v>
      </c>
      <c r="BL146" s="240" t="str">
        <f t="shared" ca="1" si="88"/>
        <v>-0.6697718708357-1.87188697926627i</v>
      </c>
      <c r="BM146" s="240" t="str">
        <f t="shared" ca="1" si="89"/>
        <v>-1.97853016200602-0.194868212240447i</v>
      </c>
      <c r="BN146" s="240" t="str">
        <f t="shared" ca="1" si="90"/>
        <v>-1.02208942570664+1.70525318588414i</v>
      </c>
      <c r="BO146" s="240" t="str">
        <f t="shared" ca="1" si="91"/>
        <v>1.10453108220192+1.65304758266639i</v>
      </c>
      <c r="BP146" s="240" t="str">
        <f t="shared" ca="1" si="92"/>
        <v>1.96658520580151-0.29171535858089i</v>
      </c>
      <c r="BQ146" s="240" t="str">
        <f t="shared" ca="1" si="93"/>
        <v>0.577115960608355-1.90249635745261i</v>
      </c>
      <c r="BR146" s="240" t="str">
        <f t="shared" ca="1" si="94"/>
        <v>-1.47308746888559-1.33512865714192i</v>
      </c>
      <c r="BS146" s="240" t="str">
        <f t="shared" ca="1" si="95"/>
        <v>-1.83676806138896+0.760814241961066i</v>
      </c>
      <c r="BT146" s="240" t="str">
        <f t="shared" ca="1" si="96"/>
        <v>-0.0975516113083559+1.98570866575147i</v>
      </c>
      <c r="BU146" s="240" t="str">
        <f t="shared" ca="1" si="97"/>
        <v>1.75335068481462+0.937185466260252i</v>
      </c>
      <c r="BV146" s="240" t="str">
        <f t="shared" ca="1" si="98"/>
        <v>1.59685964303218-1.18431182657461i</v>
      </c>
      <c r="BW146" s="240" t="str">
        <f t="shared" ca="1" si="99"/>
        <v>-0.3878597370712-1.94990257358372i</v>
      </c>
      <c r="BX146" s="240" t="str">
        <f t="shared" ca="1" si="100"/>
        <v>-1.92852245527483-0.483069727482567i</v>
      </c>
      <c r="BY146" s="240" t="str">
        <f t="shared" ca="1" si="101"/>
        <v>-1.26123946002361+1.53682472864953i</v>
      </c>
      <c r="BZ146" s="240" t="str">
        <f t="shared" ca="1" si="102"/>
        <v>0.850023744938093+1.79722420836989i</v>
      </c>
      <c r="CA146" s="240" t="str">
        <f t="shared" ca="1" si="103"/>
        <v>1.9881034233936+9.74232691790361E-14i</v>
      </c>
      <c r="CB146" s="240" t="str">
        <f t="shared" ca="1" si="104"/>
        <v>0.850023744938065-1.7972242083699i</v>
      </c>
      <c r="CC146" s="240" t="str">
        <f t="shared" ca="1" si="105"/>
        <v>-1.26123946002363-1.53682472864951i</v>
      </c>
      <c r="CD146" s="240" t="str">
        <f t="shared" ca="1" si="106"/>
        <v>-1.92852245527487+0.483069727482406i</v>
      </c>
      <c r="CE146" s="240" t="str">
        <f t="shared" ca="1" si="107"/>
        <v>-0.38785973707117+1.94990257358372i</v>
      </c>
      <c r="CF146" s="240" t="str">
        <f t="shared" ca="1" si="108"/>
        <v>1.59685964303218+1.18431182657461i</v>
      </c>
      <c r="CG146" s="240" t="str">
        <f t="shared" ca="1" si="109"/>
        <v>1.75335068481461-0.937185466260278i</v>
      </c>
      <c r="CH146" s="240" t="str">
        <f t="shared" ca="1" si="110"/>
        <v>-0.0975516113083589-1.98570866575147i</v>
      </c>
      <c r="CI146" s="240" t="str">
        <f t="shared" ca="1" si="111"/>
        <v>-1.83676806138897-0.760814241961038i</v>
      </c>
      <c r="CJ146" s="240" t="str">
        <f t="shared" ca="1" si="112"/>
        <v>-1.47308746888558+1.33512865714194i</v>
      </c>
      <c r="CK146" s="240" t="str">
        <f t="shared" ca="1" si="113"/>
        <v>0.577115960608359+1.90249635745261i</v>
      </c>
      <c r="CL146" s="240" t="str">
        <f t="shared" ca="1" si="114"/>
        <v>1.96658520580151+0.29171535858086i</v>
      </c>
      <c r="CM146" s="240" t="str">
        <f t="shared" ca="1" si="115"/>
        <v>1.1045310822019-1.6530475826664i</v>
      </c>
      <c r="CN146" s="240" t="str">
        <f t="shared" ca="1" si="116"/>
        <v>-1.02208942570666-1.70525318588413i</v>
      </c>
      <c r="CO146" s="240" t="str">
        <f t="shared" ca="1" si="117"/>
        <v>-1.97853016200601+0.194868212240464i</v>
      </c>
      <c r="CP146" s="240" t="str">
        <f t="shared" ca="1" si="118"/>
        <v>-0.669771870835697+1.87188697926627i</v>
      </c>
      <c r="CQ146" s="240" t="str">
        <f t="shared" ca="1" si="119"/>
        <v>1.40580141238187+1.40580141238174i</v>
      </c>
      <c r="CR146" s="240" t="str">
        <f t="shared" ca="1" si="120"/>
        <v>1.87188697926628-0.669771870835654i</v>
      </c>
      <c r="CS146" s="240" t="str">
        <f t="shared" ca="1" si="121"/>
        <v>0.194868212240481-1.97853016200601i</v>
      </c>
      <c r="CT146" s="240" t="str">
        <f t="shared" ca="1" si="122"/>
        <v>-1.70525318588422-1.02208942570651i</v>
      </c>
      <c r="CU146" s="240" t="str">
        <f t="shared" ca="1" si="123"/>
        <v>-1.65304758266641+1.10453108220189i</v>
      </c>
      <c r="CV146" s="240" t="str">
        <f t="shared" ca="1" si="124"/>
        <v>0.291715358580842+1.96658520580152i</v>
      </c>
      <c r="CW146" s="240" t="str">
        <f t="shared" ca="1" si="125"/>
        <v>1.90249635745259+0.577115960608403i</v>
      </c>
      <c r="CX146" s="240" t="str">
        <f t="shared" ca="1" si="126"/>
        <v>1.33512865714195-1.47308746888556i</v>
      </c>
      <c r="CY146" s="240" t="str">
        <f t="shared" ca="1" si="127"/>
        <v>-0.760814241961022-1.83676806138898i</v>
      </c>
      <c r="CZ146" s="240" t="str">
        <f t="shared" ca="1" si="128"/>
        <v>-1.98570866575147-0.0975516113083764i</v>
      </c>
      <c r="DA146" s="240" t="str">
        <f t="shared" ca="1" si="129"/>
        <v>-0.937185466260119+1.75335068481469i</v>
      </c>
      <c r="DB146" s="240" t="str">
        <f t="shared" ca="1" si="130"/>
        <v>1.18431182657507+1.59685964303184i</v>
      </c>
      <c r="DC146" s="240" t="str">
        <f t="shared" ca="1" si="131"/>
        <v>1.94990257358353-0.387859737072122i</v>
      </c>
      <c r="DD146" s="240" t="str">
        <f t="shared" ca="1" si="132"/>
        <v>0.483069727483189-1.92852245527467i</v>
      </c>
      <c r="DE146" s="240" t="str">
        <f t="shared" ca="1" si="133"/>
        <v>-1.53682472864925-1.26123946002395i</v>
      </c>
      <c r="DF146" s="240" t="str">
        <f t="shared" ca="1" si="134"/>
        <v>-1.79722420836991+0.85002374493805i</v>
      </c>
      <c r="DG146" s="240" t="str">
        <f t="shared" ca="1" si="135"/>
        <v>2.77654829861079E-13+1.9881034233936i</v>
      </c>
      <c r="DH146" s="240" t="str">
        <f t="shared" ca="1" si="136"/>
        <v>1.79722420837013+0.850023744937572i</v>
      </c>
      <c r="DI146" s="240" t="str">
        <f t="shared" ca="1" si="137"/>
        <v>1.53682472864891-1.26123946002436i</v>
      </c>
      <c r="DJ146" s="240" t="str">
        <f t="shared" ca="1" si="138"/>
        <v>-0.483069727481784-1.92852245527503i</v>
      </c>
      <c r="DK146" s="240" t="str">
        <f t="shared" ca="1" si="139"/>
        <v>-1.94990257358364-0.387859737071605i</v>
      </c>
      <c r="DL146" s="240" t="str">
        <f t="shared" ca="1" si="140"/>
        <v>-1.18431182657462+1.59685964303217i</v>
      </c>
      <c r="DM146" s="240" t="str">
        <f t="shared" ca="1" si="141"/>
        <v>0.937185466260584+1.75335068481444i</v>
      </c>
      <c r="DN146" s="240" t="str">
        <f t="shared" ca="1" si="142"/>
        <v>1.98570866575144-0.0975516113089029i</v>
      </c>
      <c r="DO146" s="240" t="str">
        <f t="shared" ca="1" si="143"/>
        <v>0.760814241960169-1.83676806138933i</v>
      </c>
      <c r="DP146" s="240" t="str">
        <f t="shared" ca="1" si="144"/>
        <v>-1.33512865714146-1.47308746888601i</v>
      </c>
      <c r="DQ146" s="240" t="str">
        <f t="shared" ca="1" si="145"/>
        <v>-1.90249635745273+0.57711596060796i</v>
      </c>
      <c r="DR146" s="240" t="str">
        <f t="shared" ca="1" si="146"/>
        <v>-0.291715358580908+1.96658520580151i</v>
      </c>
      <c r="DS146" s="240" t="str">
        <f t="shared" ca="1" si="147"/>
        <v>1.6530475826666+1.10453108220161i</v>
      </c>
      <c r="DT146" s="240" t="str">
        <f t="shared" ca="1" si="148"/>
        <v>1.70525318588385-1.02208942570713i</v>
      </c>
      <c r="DU146" s="240" t="str">
        <f t="shared" ca="1" si="149"/>
        <v>-0.194868212241399-1.97853016200592i</v>
      </c>
      <c r="DV146" s="240" t="str">
        <f t="shared" ca="1" si="150"/>
        <v>-1.87188697926606-0.669771870836276i</v>
      </c>
      <c r="DW146" s="240" t="str">
        <f t="shared" ca="1" si="151"/>
        <v>-1.40580141238205+1.40580141238155i</v>
      </c>
      <c r="DX146" s="240" t="str">
        <f t="shared" ca="1" si="152"/>
        <v>0.669771870835608+1.8718869792663i</v>
      </c>
      <c r="DY146" s="240" t="str">
        <f t="shared" ca="1" si="153"/>
        <v>1.97853016200604+0.194868212240164i</v>
      </c>
      <c r="DZ146" s="240" t="str">
        <f t="shared" ca="1" si="154"/>
        <v>1.02208942570604-1.7052531858845i</v>
      </c>
      <c r="EA146" s="240" t="str">
        <f t="shared" ca="1" si="155"/>
        <v>-1.10453108220267-1.65304758266589i</v>
      </c>
      <c r="EB146" s="240" t="str">
        <f t="shared" ca="1" si="156"/>
        <v>-1.96658520580161+0.291715358580236i</v>
      </c>
      <c r="EC146" s="240" t="str">
        <f t="shared" ca="1" si="157"/>
        <v>-0.577115960608637+1.90249635745252i</v>
      </c>
      <c r="ED146" s="240" t="str">
        <f t="shared" ca="1" si="158"/>
        <v>1.47308746888553+1.33512865714198i</v>
      </c>
      <c r="EE146" s="240" t="str">
        <f t="shared" ca="1" si="159"/>
        <v>1.83676806138883-0.760814241961368i</v>
      </c>
      <c r="EF146" s="240" t="str">
        <f t="shared" ca="1" si="160"/>
        <v>0.0975516113076631-1.9857086657515i</v>
      </c>
      <c r="EG146" s="240" t="str">
        <f t="shared" ca="1" si="161"/>
        <v>-1.75335068481411-0.937185466261208i</v>
      </c>
      <c r="EH146" s="240" t="str">
        <f t="shared" ca="1" si="162"/>
        <v>-1.59685964303257+1.18431182657408i</v>
      </c>
      <c r="EI146" s="240" t="str">
        <f t="shared" ca="1" si="163"/>
        <v>0.387859737070883+1.94990257358378i</v>
      </c>
      <c r="EJ146" s="240" t="str">
        <f t="shared" ca="1" si="164"/>
        <v>1.92852245527485+0.483069727482469i</v>
      </c>
      <c r="EK146" s="240" t="str">
        <f t="shared" ca="1" si="165"/>
        <v>1.26123946002338-1.53682472864972i</v>
      </c>
      <c r="EL146" s="240" t="str">
        <f t="shared" ca="1" si="166"/>
        <v>-0.850023744938745-1.79722420836958i</v>
      </c>
      <c r="EM146" s="240" t="str">
        <f t="shared" ca="1" si="167"/>
        <v>-1.9881034233936-9.85920707800053E-13i</v>
      </c>
      <c r="EN146" s="240"/>
      <c r="EO146" s="240"/>
      <c r="EP146" s="240"/>
    </row>
    <row r="147" spans="1:146" ht="15" thickBot="1">
      <c r="A147" s="277">
        <f t="shared" si="168"/>
        <v>9.1796875000000049E-4</v>
      </c>
      <c r="B147" s="276">
        <v>47</v>
      </c>
      <c r="C147" s="248">
        <f t="shared" si="169"/>
        <v>9400</v>
      </c>
      <c r="D147" s="247">
        <f t="shared" si="170"/>
        <v>59061.941887488108</v>
      </c>
      <c r="E147" s="247" t="str">
        <f t="shared" si="171"/>
        <v>59061.9418874881i</v>
      </c>
      <c r="F147" s="247" t="str">
        <f t="shared" si="177"/>
        <v>-0.00138073971082251-0.0566306309766929i</v>
      </c>
      <c r="G147" s="247" t="str">
        <f t="shared" si="178"/>
        <v>-4.93056215572713+0.0665978581252298i</v>
      </c>
      <c r="H147" s="247" t="str">
        <f t="shared" si="179"/>
        <v>0.00135586822512714-0.00897631769828759i</v>
      </c>
      <c r="I147" s="247" t="str">
        <f t="shared" si="174"/>
        <v>-0.0036400761903478+0.00804538178694081i</v>
      </c>
      <c r="J147" s="275" t="str">
        <f ca="1">IMPRODUCT(1/N_FFT2,BJ100)</f>
        <v>0.0287987051174103+0.000319729563215781i</v>
      </c>
      <c r="K147" s="274" t="str">
        <f t="shared" ca="1" si="175"/>
        <v>-0.000107401827215375+0.00023053273766868i</v>
      </c>
      <c r="N147" s="265">
        <f t="shared" ca="1" si="176"/>
        <v>2.0125335483751732</v>
      </c>
      <c r="O147" s="240">
        <f t="shared" ca="1" si="39"/>
        <v>-1.9874664516248266</v>
      </c>
      <c r="P147" s="240" t="str">
        <f t="shared" ca="1" si="40"/>
        <v>-0.805403516397284+1.81696121920889i</v>
      </c>
      <c r="Q147" s="240" t="str">
        <f t="shared" ca="1" si="41"/>
        <v>1.33470089304667+1.47261550393665i</v>
      </c>
      <c r="R147" s="240" t="str">
        <f t="shared" ca="1" si="42"/>
        <v>1.88715540380102-0.623431935530092i</v>
      </c>
      <c r="S147" s="240" t="str">
        <f t="shared" ca="1" si="43"/>
        <v>0.194805778089203-1.97789625743041i</v>
      </c>
      <c r="T147" s="240" t="str">
        <f t="shared" ca="1" si="44"/>
        <v>-1.72926870482375-0.979618621123222i</v>
      </c>
      <c r="U147" s="241" t="str">
        <f t="shared" ca="1" si="45"/>
        <v>-1.59634802251018+1.18393238293495i</v>
      </c>
      <c r="V147" s="240" t="str">
        <f t="shared" ca="1" si="46"/>
        <v>0.435456364321183+1.93917525023046i</v>
      </c>
      <c r="W147" s="240" t="str">
        <f t="shared" ca="1" si="47"/>
        <v>1.94927784104887+0.387735470043735i</v>
      </c>
      <c r="X147" s="240" t="str">
        <f t="shared" ca="1" si="48"/>
        <v>1.14439946301377-1.6249223874967i</v>
      </c>
      <c r="Y147" s="240" t="str">
        <f t="shared" ca="1" si="49"/>
        <v>-1.02176195677225-1.70470683697436i</v>
      </c>
      <c r="Z147" s="240" t="str">
        <f t="shared" ca="1" si="50"/>
        <v>-1.97251977893916+0.243287110279135i</v>
      </c>
      <c r="AA147" s="240" t="str">
        <f t="shared" ca="1" si="51"/>
        <v>-0.576931057464033+1.90188681347435i</v>
      </c>
      <c r="AB147" s="240" t="str">
        <f t="shared" ca="1" si="52"/>
        <v>1.50492717930513+1.29815911248309i</v>
      </c>
      <c r="AC147" s="240" t="str">
        <f t="shared" ca="1" si="53"/>
        <v>1.79664839271091-0.849751404413946i</v>
      </c>
      <c r="AD147" s="240" t="str">
        <f t="shared" ca="1" si="54"/>
        <v>-0.0487748683708833-1.98686786388768i</v>
      </c>
      <c r="AE147" s="240" t="str">
        <f t="shared" ca="1" si="55"/>
        <v>-1.83617957620898-0.760570483418318i</v>
      </c>
      <c r="AF147" s="240" t="str">
        <f t="shared" ca="1" si="56"/>
        <v>-1.43941678005324+1.37043869969997i</v>
      </c>
      <c r="AG147" s="240" t="str">
        <f t="shared" ca="1" si="57"/>
        <v>0.669557281509766+1.87128724227774i</v>
      </c>
      <c r="AH147" s="240" t="str">
        <f t="shared" ca="1" si="58"/>
        <v>1.98208132517449+0.14620710218284i</v>
      </c>
      <c r="AI147" s="240" t="str">
        <f t="shared" ca="1" si="59"/>
        <v>0.936885199847164-1.75278892586687i</v>
      </c>
      <c r="AJ147" s="240" t="str">
        <f t="shared" ca="1" si="60"/>
        <v>-1.2227521462587-1.56681207716622i</v>
      </c>
      <c r="AK147" s="240" t="str">
        <f t="shared" ca="1" si="61"/>
        <v>-1.92790457275177+0.482914955967407i</v>
      </c>
      <c r="AL147" s="240" t="str">
        <f t="shared" ca="1" si="62"/>
        <v>-0.339781018417611+1.95820625978401i</v>
      </c>
      <c r="AM147" s="240" t="str">
        <f t="shared" ca="1" si="63"/>
        <v>1.65251795999686+1.10417719964777i</v>
      </c>
      <c r="AN147" s="240" t="str">
        <f t="shared" ca="1" si="64"/>
        <v>1.67911811746937-1.06328982122481i</v>
      </c>
      <c r="AO147" s="240" t="str">
        <f t="shared" ca="1" si="65"/>
        <v>-0.291621895411105-1.96595512829032i</v>
      </c>
      <c r="AP147" s="240" t="str">
        <f t="shared" ca="1" si="66"/>
        <v>-1.91547259764742-0.530082657701629i</v>
      </c>
      <c r="AQ147" s="240" t="str">
        <f t="shared" ca="1" si="67"/>
        <v>-1.26083536941129+1.53633234281378i</v>
      </c>
      <c r="AR147" s="240" t="str">
        <f t="shared" ca="1" si="68"/>
        <v>-1.26083536941129+1.53633234281378i</v>
      </c>
      <c r="AS147" s="240" t="str">
        <f t="shared" ca="1" si="69"/>
        <v>1.98507246124309-0.0975203565850672i</v>
      </c>
      <c r="AT147" s="240" t="str">
        <f t="shared" ca="1" si="70"/>
        <v>0.715279311219526-1.85429188729161i</v>
      </c>
      <c r="AU147" s="240" t="str">
        <f t="shared" ca="1" si="71"/>
        <v>-1.40535100532472-1.40535100532464i</v>
      </c>
      <c r="AV147" s="240" t="str">
        <f t="shared" ca="1" si="72"/>
        <v>-1.85429188729157+0.715279311219636i</v>
      </c>
      <c r="AW147" s="240" t="str">
        <f t="shared" ca="1" si="73"/>
        <v>-0.0975203565849493+1.9850724612431i</v>
      </c>
      <c r="AX147" s="240" t="str">
        <f t="shared" ca="1" si="74"/>
        <v>1.77525333240214+0.893587433958918i</v>
      </c>
      <c r="AY147" s="240" t="str">
        <f t="shared" ca="1" si="75"/>
        <v>1.53633234281372-1.26083536941137i</v>
      </c>
      <c r="AZ147" s="240" t="str">
        <f t="shared" ca="1" si="76"/>
        <v>-0.530082657701744-1.91547259764739i</v>
      </c>
      <c r="BA147" s="240" t="str">
        <f t="shared" ca="1" si="77"/>
        <v>-1.96595512829034-0.29162189541099i</v>
      </c>
      <c r="BB147" s="240" t="str">
        <f t="shared" ca="1" si="78"/>
        <v>-1.06328982122472+1.67911811746943i</v>
      </c>
      <c r="BC147" s="240" t="str">
        <f t="shared" ca="1" si="79"/>
        <v>1.10417719964787+1.6525179599968i</v>
      </c>
      <c r="BD147" s="240" t="str">
        <f t="shared" ca="1" si="80"/>
        <v>1.95820625978402-0.33978101841754i</v>
      </c>
      <c r="BE147" s="240" t="str">
        <f t="shared" ca="1" si="81"/>
        <v>0.48291495596749-1.92790457275175i</v>
      </c>
      <c r="BF147" s="240" t="str">
        <f t="shared" ca="1" si="82"/>
        <v>-1.56681207716617-1.22275214625877i</v>
      </c>
      <c r="BG147" s="240" t="str">
        <f t="shared" ca="1" si="83"/>
        <v>-1.75278892586691+0.936885199847088i</v>
      </c>
      <c r="BH147" s="240" t="str">
        <f t="shared" ca="1" si="84"/>
        <v>0.146207102182761+1.9820813251745i</v>
      </c>
      <c r="BI147" s="240" t="str">
        <f t="shared" ca="1" si="85"/>
        <v>1.87128724227771+0.669557281509842i</v>
      </c>
      <c r="BJ147" s="240" t="str">
        <f t="shared" ca="1" si="86"/>
        <v>1.37043869970004-1.43941678005318i</v>
      </c>
      <c r="BK147" s="240" t="str">
        <f t="shared" ca="1" si="87"/>
        <v>-0.760570483418245-1.83617957620902i</v>
      </c>
      <c r="BL147" s="240" t="str">
        <f t="shared" ca="1" si="88"/>
        <v>-1.98686786388768-0.048774868370956i</v>
      </c>
      <c r="BM147" s="240" t="str">
        <f t="shared" ca="1" si="89"/>
        <v>-0.849751404414024+1.79664839271087i</v>
      </c>
      <c r="BN147" s="240" t="str">
        <f t="shared" ca="1" si="90"/>
        <v>1.29815911248303+1.50492717930519i</v>
      </c>
      <c r="BO147" s="240" t="str">
        <f t="shared" ca="1" si="91"/>
        <v>1.90188681347437-0.576931057463952i</v>
      </c>
      <c r="BP147" s="240" t="str">
        <f t="shared" ca="1" si="92"/>
        <v>0.243287110279219-1.97251977893915i</v>
      </c>
      <c r="BQ147" s="240" t="str">
        <f t="shared" ca="1" si="93"/>
        <v>-1.70470683697432-1.02176195677232i</v>
      </c>
      <c r="BR147" s="240" t="str">
        <f t="shared" ca="1" si="94"/>
        <v>-1.62492238749675+1.1443994630137i</v>
      </c>
      <c r="BS147" s="240" t="str">
        <f t="shared" ca="1" si="95"/>
        <v>0.387735470043681+1.94927784104888i</v>
      </c>
      <c r="BT147" s="240" t="str">
        <f t="shared" ca="1" si="96"/>
        <v>1.93917525023045+0.435456364321217i</v>
      </c>
      <c r="BU147" s="240" t="str">
        <f t="shared" ca="1" si="97"/>
        <v>1.183932382935-1.59634802251014i</v>
      </c>
      <c r="BV147" s="240" t="str">
        <f t="shared" ca="1" si="98"/>
        <v>-0.979618621123159-1.72926870482379i</v>
      </c>
      <c r="BW147" s="240" t="str">
        <f t="shared" ca="1" si="99"/>
        <v>-1.97789625743042+0.194805778089149i</v>
      </c>
      <c r="BX147" s="240" t="str">
        <f t="shared" ca="1" si="100"/>
        <v>-0.62343193553015+1.887155403801i</v>
      </c>
      <c r="BY147" s="240" t="str">
        <f t="shared" ca="1" si="101"/>
        <v>1.47261550393659+1.33470089304674i</v>
      </c>
      <c r="BZ147" s="240" t="str">
        <f t="shared" ca="1" si="102"/>
        <v>1.81696121920892-0.805403516397218i</v>
      </c>
      <c r="CA147" s="240" t="str">
        <f t="shared" ca="1" si="103"/>
        <v>7.9861554525987E-14-1.98746645162483i</v>
      </c>
      <c r="CB147" s="240" t="str">
        <f t="shared" ca="1" si="104"/>
        <v>-1.81696121920886-0.805403516397365i</v>
      </c>
      <c r="CC147" s="240" t="str">
        <f t="shared" ca="1" si="105"/>
        <v>-1.47261550393669+1.33470089304662i</v>
      </c>
      <c r="CD147" s="240" t="str">
        <f t="shared" ca="1" si="106"/>
        <v>0.623431935529998+1.88715540380105i</v>
      </c>
      <c r="CE147" s="240" t="str">
        <f t="shared" ca="1" si="107"/>
        <v>1.97789625743042+0.194805778089111i</v>
      </c>
      <c r="CF147" s="240" t="str">
        <f t="shared" ca="1" si="108"/>
        <v>0.979618621123322-1.72926870482369i</v>
      </c>
      <c r="CG147" s="240" t="str">
        <f t="shared" ca="1" si="109"/>
        <v>-1.18393238293487-1.59634802251024i</v>
      </c>
      <c r="CH147" s="240" t="str">
        <f t="shared" ca="1" si="110"/>
        <v>-1.93917525023044+0.435456364321253i</v>
      </c>
      <c r="CI147" s="240" t="str">
        <f t="shared" ca="1" si="111"/>
        <v>-0.387735470043671+1.94927784104888i</v>
      </c>
      <c r="CJ147" s="240" t="str">
        <f t="shared" ca="1" si="112"/>
        <v>1.62492238749677+1.14439946301367i</v>
      </c>
      <c r="CK147" s="240" t="str">
        <f t="shared" ca="1" si="113"/>
        <v>1.7047068369743-1.02176195677235i</v>
      </c>
      <c r="CL147" s="240" t="str">
        <f t="shared" ca="1" si="114"/>
        <v>-0.243287110279243-1.97251977893915i</v>
      </c>
      <c r="CM147" s="240" t="str">
        <f t="shared" ca="1" si="115"/>
        <v>-1.90188681347438-0.576931057463914i</v>
      </c>
      <c r="CN147" s="240" t="str">
        <f t="shared" ca="1" si="116"/>
        <v>-1.298159112483+1.50492717930521i</v>
      </c>
      <c r="CO147" s="240" t="str">
        <f t="shared" ca="1" si="117"/>
        <v>0.849751404414046+1.79664839271086i</v>
      </c>
      <c r="CP147" s="240" t="str">
        <f t="shared" ca="1" si="118"/>
        <v>1.98686786388767-0.0487748683710081i</v>
      </c>
      <c r="CQ147" s="240" t="str">
        <f t="shared" ca="1" si="119"/>
        <v>0.760570483418209-1.83617957620903i</v>
      </c>
      <c r="CR147" s="240" t="str">
        <f t="shared" ca="1" si="120"/>
        <v>-1.37043869970005-1.43941678005316i</v>
      </c>
      <c r="CS147" s="240" t="str">
        <f t="shared" ca="1" si="121"/>
        <v>-1.8712872422777+0.669557281509891i</v>
      </c>
      <c r="CT147" s="240" t="str">
        <f t="shared" ca="1" si="122"/>
        <v>-0.146207102182723+1.9820813251745i</v>
      </c>
      <c r="CU147" s="240" t="str">
        <f t="shared" ca="1" si="123"/>
        <v>1.75278892586692+0.936885199847067i</v>
      </c>
      <c r="CV147" s="240" t="str">
        <f t="shared" ca="1" si="124"/>
        <v>1.56681207716613-1.22275214625881i</v>
      </c>
      <c r="CW147" s="240" t="str">
        <f t="shared" ca="1" si="125"/>
        <v>-0.482914955967528-1.92790457275174i</v>
      </c>
      <c r="CX147" s="240" t="str">
        <f t="shared" ca="1" si="126"/>
        <v>-1.95820625978396-0.339781018417891i</v>
      </c>
      <c r="CY147" s="240" t="str">
        <f t="shared" ca="1" si="127"/>
        <v>-1.10417719964818+1.65251795999659i</v>
      </c>
      <c r="CZ147" s="240" t="str">
        <f t="shared" ca="1" si="128"/>
        <v>1.06328982122441+1.67911811746962i</v>
      </c>
      <c r="DA147" s="240" t="str">
        <f t="shared" ca="1" si="129"/>
        <v>1.96595512829039-0.291621895410636i</v>
      </c>
      <c r="DB147" s="240" t="str">
        <f t="shared" ca="1" si="130"/>
        <v>0.530082657702102-1.91547259764729i</v>
      </c>
      <c r="DC147" s="240" t="str">
        <f t="shared" ca="1" si="131"/>
        <v>-1.53633234281349-1.26083536941164i</v>
      </c>
      <c r="DD147" s="240" t="str">
        <f t="shared" ca="1" si="132"/>
        <v>-1.7752533324023+0.8935874339586i</v>
      </c>
      <c r="DE147" s="240" t="str">
        <f t="shared" ca="1" si="133"/>
        <v>0.0975203565845783+1.98507246124311i</v>
      </c>
      <c r="DF147" s="240" t="str">
        <f t="shared" ca="1" si="134"/>
        <v>1.85429188729145+0.715279311219956i</v>
      </c>
      <c r="DG147" s="240" t="str">
        <f t="shared" ca="1" si="135"/>
        <v>1.40535100532498-1.40535100532439i</v>
      </c>
      <c r="DH147" s="240" t="str">
        <f t="shared" ca="1" si="136"/>
        <v>-0.715279311219178-1.85429188729175i</v>
      </c>
      <c r="DI147" s="240" t="str">
        <f t="shared" ca="1" si="137"/>
        <v>-1.98507246124307-0.0975203565854383i</v>
      </c>
      <c r="DJ147" s="240" t="str">
        <f t="shared" ca="1" si="138"/>
        <v>-0.893587433959344+1.77525333240192i</v>
      </c>
      <c r="DK147" s="240" t="str">
        <f t="shared" ca="1" si="139"/>
        <v>1.260835369411+1.53633234281402i</v>
      </c>
      <c r="DL147" s="240" t="str">
        <f t="shared" ca="1" si="140"/>
        <v>1.91547259764752-0.530082657701271i</v>
      </c>
      <c r="DM147" s="240" t="str">
        <f t="shared" ca="1" si="141"/>
        <v>0.291621895411459-1.96595512829027i</v>
      </c>
      <c r="DN147" s="240" t="str">
        <f t="shared" ca="1" si="142"/>
        <v>-1.67911811746918-1.06328982122512i</v>
      </c>
      <c r="DO147" s="240" t="str">
        <f t="shared" ca="1" si="143"/>
        <v>-1.65251795999707+1.10417719964746i</v>
      </c>
      <c r="DP147" s="240" t="str">
        <f t="shared" ca="1" si="144"/>
        <v>0.339781018417071+1.9582062597841i</v>
      </c>
      <c r="DQ147" s="240" t="str">
        <f t="shared" ca="1" si="145"/>
        <v>1.92790457275163+0.482914955967951i</v>
      </c>
      <c r="DR147" s="240" t="str">
        <f t="shared" ca="1" si="146"/>
        <v>1.22275214625915-1.56681207716587i</v>
      </c>
      <c r="DS147" s="240" t="str">
        <f t="shared" ca="1" si="147"/>
        <v>-0.936885199846681-1.75278892586712i</v>
      </c>
      <c r="DT147" s="240" t="str">
        <f t="shared" ca="1" si="148"/>
        <v>-1.98208132517453+0.146207102182287i</v>
      </c>
      <c r="DU147" s="240" t="str">
        <f t="shared" ca="1" si="149"/>
        <v>-0.669557281510303+1.87128724227755i</v>
      </c>
      <c r="DV147" s="240" t="str">
        <f t="shared" ca="1" si="150"/>
        <v>1.43941678005284+1.37043869970039i</v>
      </c>
      <c r="DW147" s="240" t="str">
        <f t="shared" ca="1" si="151"/>
        <v>1.83617957620921-0.76057048341778i</v>
      </c>
      <c r="DX147" s="240" t="str">
        <f t="shared" ca="1" si="152"/>
        <v>0.0487748683714169-1.98686786388766i</v>
      </c>
      <c r="DY147" s="240" t="str">
        <f t="shared" ca="1" si="153"/>
        <v>-1.79664839271068-0.849751404414441i</v>
      </c>
      <c r="DZ147" s="240" t="str">
        <f t="shared" ca="1" si="154"/>
        <v>-1.5049271793055+1.29815911248267i</v>
      </c>
      <c r="EA147" s="240" t="str">
        <f t="shared" ca="1" si="155"/>
        <v>0.576931057463497+1.90188681347451i</v>
      </c>
      <c r="EB147" s="240" t="str">
        <f t="shared" ca="1" si="156"/>
        <v>1.97251977893909+0.243287110279706i</v>
      </c>
      <c r="EC147" s="240" t="str">
        <f t="shared" ca="1" si="157"/>
        <v>1.02176195677275-1.70470683697406i</v>
      </c>
      <c r="ED147" s="240" t="str">
        <f t="shared" ca="1" si="158"/>
        <v>-1.14439946301328-1.62492238749704i</v>
      </c>
      <c r="EE147" s="240" t="str">
        <f t="shared" ca="1" si="159"/>
        <v>-1.94927784104897+0.387735470043242i</v>
      </c>
      <c r="EF147" s="240" t="str">
        <f t="shared" ca="1" si="160"/>
        <v>-0.43545636432168+1.93917525023034i</v>
      </c>
      <c r="EG147" s="240" t="str">
        <f t="shared" ca="1" si="161"/>
        <v>1.59634802250986+1.18393238293538i</v>
      </c>
      <c r="EH147" s="240" t="str">
        <f t="shared" ca="1" si="162"/>
        <v>1.72926870482402-0.979618621122745i</v>
      </c>
      <c r="EI147" s="240" t="str">
        <f t="shared" ca="1" si="163"/>
        <v>-0.194805778088648-1.97789625743047i</v>
      </c>
      <c r="EJ147" s="240" t="str">
        <f t="shared" ca="1" si="164"/>
        <v>-1.88715540380084-0.623431935530628i</v>
      </c>
      <c r="EK147" s="240" t="str">
        <f t="shared" ca="1" si="165"/>
        <v>-1.33470089304707+1.47261550393629i</v>
      </c>
      <c r="EL147" s="240" t="str">
        <f t="shared" ca="1" si="166"/>
        <v>0.805403516396785+1.81696121920912i</v>
      </c>
      <c r="EM147" s="240" t="str">
        <f t="shared" ca="1" si="167"/>
        <v>1.98746645162483+5.55133466987272E-13i</v>
      </c>
      <c r="EN147" s="240"/>
      <c r="EO147" s="240"/>
      <c r="EP147" s="240"/>
    </row>
    <row r="148" spans="1:146" ht="15" thickBot="1">
      <c r="A148" s="277">
        <f t="shared" si="168"/>
        <v>9.3750000000000051E-4</v>
      </c>
      <c r="B148" s="276">
        <v>48</v>
      </c>
      <c r="C148" s="248">
        <f t="shared" si="169"/>
        <v>9600</v>
      </c>
      <c r="D148" s="247">
        <f t="shared" si="170"/>
        <v>60318.578948924027</v>
      </c>
      <c r="E148" s="247" t="str">
        <f t="shared" si="171"/>
        <v>60318.578948924i</v>
      </c>
      <c r="F148" s="247" t="str">
        <f t="shared" si="177"/>
        <v>-0.00144803978893887-0.0554511444900713i</v>
      </c>
      <c r="G148" s="247" t="str">
        <f t="shared" si="178"/>
        <v>-4.94825782503178+0.12118826366961i</v>
      </c>
      <c r="H148" s="247" t="str">
        <f t="shared" si="179"/>
        <v>0.00134534104960391-0.00878960610056097i</v>
      </c>
      <c r="I148" s="247" t="str">
        <f t="shared" si="174"/>
        <v>-0.00356702777200621+0.0079214797228039i</v>
      </c>
      <c r="J148" s="275" t="str">
        <f ca="1">IMPRODUCT(1/N_FFT2,BK100)</f>
        <v>0.00843157059752375-6.42833914121789E-06i</v>
      </c>
      <c r="K148" s="274" t="str">
        <f t="shared" ca="1" si="175"/>
        <v>-0.0000300247245248397+0.0000668134455839185i</v>
      </c>
      <c r="N148" s="265">
        <f t="shared" ca="1" si="176"/>
        <v>2.0132529664671259</v>
      </c>
      <c r="O148" s="240">
        <f t="shared" ca="1" si="39"/>
        <v>-1.9867470335328741</v>
      </c>
      <c r="P148" s="240" t="str">
        <f t="shared" ca="1" si="40"/>
        <v>-0.760295174033525+1.83551492055854i</v>
      </c>
      <c r="Q148" s="240" t="str">
        <f t="shared" ca="1" si="41"/>
        <v>1.40484229991335+1.40484229991336i</v>
      </c>
      <c r="R148" s="240" t="str">
        <f t="shared" ca="1" si="42"/>
        <v>1.83551492055854-0.760295174033525i</v>
      </c>
      <c r="S148" s="240" t="str">
        <f t="shared" ca="1" si="43"/>
        <v>3.65109008764063E-16-1.98674703353287i</v>
      </c>
      <c r="T148" s="240" t="str">
        <f t="shared" ca="1" si="44"/>
        <v>-1.83551492055854-0.760295174033525i</v>
      </c>
      <c r="U148" s="241" t="str">
        <f t="shared" ca="1" si="45"/>
        <v>-1.40484229991336+1.40484229991335i</v>
      </c>
      <c r="V148" s="240" t="str">
        <f t="shared" ca="1" si="46"/>
        <v>0.760295174033525+1.83551492055854i</v>
      </c>
      <c r="W148" s="240" t="str">
        <f t="shared" ca="1" si="47"/>
        <v>1.98674703353287+7.30218017528125E-16i</v>
      </c>
      <c r="X148" s="240" t="str">
        <f t="shared" ca="1" si="48"/>
        <v>0.760295174033433-1.83551492055857i</v>
      </c>
      <c r="Y148" s="240" t="str">
        <f t="shared" ca="1" si="49"/>
        <v>-1.40484229991332-1.40484229991339i</v>
      </c>
      <c r="Z148" s="240" t="str">
        <f t="shared" ca="1" si="50"/>
        <v>-1.83551492055853+0.760295174033527i</v>
      </c>
      <c r="AA148" s="240" t="str">
        <f t="shared" ca="1" si="51"/>
        <v>5.89005915536706E-14+1.98674703353287i</v>
      </c>
      <c r="AB148" s="240" t="str">
        <f t="shared" ca="1" si="52"/>
        <v>1.83551492055851+0.760295174033596i</v>
      </c>
      <c r="AC148" s="240" t="str">
        <f t="shared" ca="1" si="53"/>
        <v>1.40484229991337-1.40484229991333i</v>
      </c>
      <c r="AD148" s="240" t="str">
        <f t="shared" ca="1" si="54"/>
        <v>-0.760295174033547-1.83551492055853i</v>
      </c>
      <c r="AE148" s="240" t="str">
        <f t="shared" ca="1" si="55"/>
        <v>-1.98674703353287+8.32396843131264E-14i</v>
      </c>
      <c r="AF148" s="240" t="str">
        <f t="shared" ca="1" si="56"/>
        <v>-0.76029517403358+1.83551492055851i</v>
      </c>
      <c r="AG148" s="240" t="str">
        <f t="shared" ca="1" si="57"/>
        <v>1.40484229991335+1.40484229991336i</v>
      </c>
      <c r="AH148" s="240" t="str">
        <f t="shared" ca="1" si="58"/>
        <v>1.83551492055852-0.760295174033563i</v>
      </c>
      <c r="AI148" s="240" t="str">
        <f t="shared" ca="1" si="59"/>
        <v>9.71131804355258E-14-1.98674703353287i</v>
      </c>
      <c r="AJ148" s="240" t="str">
        <f t="shared" ca="1" si="60"/>
        <v>-1.83551492055852-0.760295174033559i</v>
      </c>
      <c r="AK148" s="240" t="str">
        <f t="shared" ca="1" si="61"/>
        <v>-1.40484229991334+1.40484229991336i</v>
      </c>
      <c r="AL148" s="240" t="str">
        <f t="shared" ca="1" si="62"/>
        <v>0.760295174033584+1.83551492055851i</v>
      </c>
      <c r="AM148" s="240" t="str">
        <f t="shared" ca="1" si="63"/>
        <v>1.98674703353287+7.98324310384186E-14i</v>
      </c>
      <c r="AN148" s="240" t="str">
        <f t="shared" ca="1" si="64"/>
        <v>0.760295174033543-1.83551492055853i</v>
      </c>
      <c r="AO148" s="240" t="str">
        <f t="shared" ca="1" si="65"/>
        <v>-1.40484229991338-1.40484229991333i</v>
      </c>
      <c r="AP148" s="240" t="str">
        <f t="shared" ca="1" si="66"/>
        <v>-1.8355149205585+0.7602951740336i</v>
      </c>
      <c r="AQ148" s="240" t="str">
        <f t="shared" ca="1" si="67"/>
        <v>-5.54933382789626E-14+1.98674703353287i</v>
      </c>
      <c r="AR148" s="240" t="str">
        <f t="shared" ca="1" si="68"/>
        <v>-5.54933382789626E-14+1.98674703353287i</v>
      </c>
      <c r="AS148" s="240" t="str">
        <f t="shared" ca="1" si="69"/>
        <v>1.40484229991331-1.40484229991339i</v>
      </c>
      <c r="AT148" s="240" t="str">
        <f t="shared" ca="1" si="70"/>
        <v>-0.760295174033433-1.83551492055857i</v>
      </c>
      <c r="AU148" s="240" t="str">
        <f t="shared" ca="1" si="71"/>
        <v>-1.98674703353287-3.11542455195066E-14i</v>
      </c>
      <c r="AV148" s="240" t="str">
        <f t="shared" ca="1" si="72"/>
        <v>-0.760295174033505+1.83551492055854i</v>
      </c>
      <c r="AW148" s="240" t="str">
        <f t="shared" ca="1" si="73"/>
        <v>1.4048422999134+1.40484229991331i</v>
      </c>
      <c r="AX148" s="240" t="str">
        <f t="shared" ca="1" si="74"/>
        <v>1.83551492055856-0.760295174033457i</v>
      </c>
      <c r="AY148" s="240" t="str">
        <f t="shared" ca="1" si="75"/>
        <v>2.0931839484748E-14-1.98674703353287i</v>
      </c>
      <c r="AZ148" s="240" t="str">
        <f t="shared" ca="1" si="76"/>
        <v>-1.83551492055855-0.760295174033481i</v>
      </c>
      <c r="BA148" s="240" t="str">
        <f t="shared" ca="1" si="77"/>
        <v>-1.40484229991343+1.40484229991328i</v>
      </c>
      <c r="BB148" s="240" t="str">
        <f t="shared" ca="1" si="78"/>
        <v>0.760295174033479+1.83551492055855i</v>
      </c>
      <c r="BC148" s="240" t="str">
        <f t="shared" ca="1" si="79"/>
        <v>1.98674703353287-3.40725327470793E-15i</v>
      </c>
      <c r="BD148" s="240" t="str">
        <f t="shared" ca="1" si="80"/>
        <v>0.760295174033473-1.83551492055856i</v>
      </c>
      <c r="BE148" s="240" t="str">
        <f t="shared" ca="1" si="81"/>
        <v>-1.40484229991329-1.40484229991341i</v>
      </c>
      <c r="BF148" s="240" t="str">
        <f t="shared" ca="1" si="82"/>
        <v>-1.83551492055855+0.760295174033489i</v>
      </c>
      <c r="BG148" s="240" t="str">
        <f t="shared" ca="1" si="83"/>
        <v>2.77463460341638E-14+1.98674703353287i</v>
      </c>
      <c r="BH148" s="240" t="str">
        <f t="shared" ca="1" si="84"/>
        <v>1.83551492055857+0.760295174033449i</v>
      </c>
      <c r="BI148" s="240" t="str">
        <f t="shared" ca="1" si="85"/>
        <v>1.4048422999134-1.4048422999133i</v>
      </c>
      <c r="BJ148" s="240" t="str">
        <f t="shared" ca="1" si="86"/>
        <v>-0.760295174033511-1.83551492055854i</v>
      </c>
      <c r="BK148" s="240" t="str">
        <f t="shared" ca="1" si="87"/>
        <v>-1.98674703353287+3.79687520689226E-14i</v>
      </c>
      <c r="BL148" s="240" t="str">
        <f t="shared" ca="1" si="88"/>
        <v>-0.76029517403361+1.8355149205585i</v>
      </c>
      <c r="BM148" s="240" t="str">
        <f t="shared" ca="1" si="89"/>
        <v>1.40484229991332+1.40484229991339i</v>
      </c>
      <c r="BN148" s="240" t="str">
        <f t="shared" ca="1" si="90"/>
        <v>1.83551492055853-0.760295174033533i</v>
      </c>
      <c r="BO148" s="240" t="str">
        <f t="shared" ca="1" si="91"/>
        <v>-6.23078448283784E-14-1.98674703353287i</v>
      </c>
      <c r="BP148" s="240" t="str">
        <f t="shared" ca="1" si="92"/>
        <v>-1.8355149205585-0.7602951740336i</v>
      </c>
      <c r="BQ148" s="240" t="str">
        <f t="shared" ca="1" si="93"/>
        <v>-1.40484229991337+1.40484229991334i</v>
      </c>
      <c r="BR148" s="240" t="str">
        <f t="shared" ca="1" si="94"/>
        <v>0.760295174033557+1.83551492055852i</v>
      </c>
      <c r="BS148" s="240" t="str">
        <f t="shared" ca="1" si="95"/>
        <v>1.98674703353287-8.66469375878344E-14i</v>
      </c>
      <c r="BT148" s="240" t="str">
        <f t="shared" ca="1" si="96"/>
        <v>0.760295174033578-1.83551492055851i</v>
      </c>
      <c r="BU148" s="240" t="str">
        <f t="shared" ca="1" si="97"/>
        <v>-1.40484229991334-1.40484229991336i</v>
      </c>
      <c r="BV148" s="240" t="str">
        <f t="shared" ca="1" si="98"/>
        <v>-1.83551492055851+0.760295174033578i</v>
      </c>
      <c r="BW148" s="240" t="str">
        <f t="shared" ca="1" si="99"/>
        <v>-8.66475837984695E-14+1.98674703353287i</v>
      </c>
      <c r="BX148" s="240" t="str">
        <f t="shared" ca="1" si="100"/>
        <v>1.83551492055852+0.760295174033557i</v>
      </c>
      <c r="BY148" s="240" t="str">
        <f t="shared" ca="1" si="101"/>
        <v>1.40484229991335-1.40484229991336i</v>
      </c>
      <c r="BZ148" s="240" t="str">
        <f t="shared" ca="1" si="102"/>
        <v>-0.760295174033574-1.83551492055851i</v>
      </c>
      <c r="CA148" s="240" t="str">
        <f t="shared" ca="1" si="103"/>
        <v>-1.98674703353287-6.23084910390135E-14i</v>
      </c>
      <c r="CB148" s="240" t="str">
        <f t="shared" ca="1" si="104"/>
        <v>-0.760295174033533+1.83551492055853i</v>
      </c>
      <c r="CC148" s="240" t="str">
        <f t="shared" ca="1" si="105"/>
        <v>1.40484229991338+1.40484229991333i</v>
      </c>
      <c r="CD148" s="240" t="str">
        <f t="shared" ca="1" si="106"/>
        <v>1.83551492055851-0.760295174033596i</v>
      </c>
      <c r="CE148" s="240" t="str">
        <f t="shared" ca="1" si="107"/>
        <v>6.62027717289517E-14-1.98674703353287i</v>
      </c>
      <c r="CF148" s="240" t="str">
        <f t="shared" ca="1" si="108"/>
        <v>-1.83551492055854-0.760295174033511i</v>
      </c>
      <c r="CG148" s="240" t="str">
        <f t="shared" ca="1" si="109"/>
        <v>-1.40484229991331+1.40484229991339i</v>
      </c>
      <c r="CH148" s="240" t="str">
        <f t="shared" ca="1" si="110"/>
        <v>0.760295174033437+1.83551492055857i</v>
      </c>
      <c r="CI148" s="240" t="str">
        <f t="shared" ca="1" si="111"/>
        <v>1.98674703353287+4.1863678969496E-14i</v>
      </c>
      <c r="CJ148" s="240" t="str">
        <f t="shared" ca="1" si="112"/>
        <v>0.760295174033515-1.83551492055854i</v>
      </c>
      <c r="CK148" s="240" t="str">
        <f t="shared" ca="1" si="113"/>
        <v>-1.40484229991341-1.40484229991329i</v>
      </c>
      <c r="CL148" s="240" t="str">
        <f t="shared" ca="1" si="114"/>
        <v>-1.83551492055856+0.760295174033459i</v>
      </c>
      <c r="CM148" s="240" t="str">
        <f t="shared" ca="1" si="115"/>
        <v>-1.752458621004E-14+1.98674703353287i</v>
      </c>
      <c r="CN148" s="240" t="str">
        <f t="shared" ca="1" si="116"/>
        <v>1.83551492055855+0.760295174033491i</v>
      </c>
      <c r="CO148" s="240" t="str">
        <f t="shared" ca="1" si="117"/>
        <v>1.40484229991342-1.40484229991329i</v>
      </c>
      <c r="CP148" s="240" t="str">
        <f t="shared" ca="1" si="118"/>
        <v>-0.760295174033481-1.83551492055855i</v>
      </c>
      <c r="CQ148" s="240" t="str">
        <f t="shared" ca="1" si="119"/>
        <v>-1.98674703353287+6.81450654941586E-15i</v>
      </c>
      <c r="CR148" s="240" t="str">
        <f t="shared" ca="1" si="120"/>
        <v>-0.760295174033469+1.83551492055856i</v>
      </c>
      <c r="CS148" s="240" t="str">
        <f t="shared" ca="1" si="121"/>
        <v>1.40484229991329+1.40484229991342i</v>
      </c>
      <c r="CT148" s="240" t="str">
        <f t="shared" ca="1" si="122"/>
        <v>1.83551492055854-0.760295174033505i</v>
      </c>
      <c r="CU148" s="240" t="str">
        <f t="shared" ca="1" si="123"/>
        <v>-3.11535993088718E-14-1.98674703353287i</v>
      </c>
      <c r="CV148" s="240" t="str">
        <f t="shared" ca="1" si="124"/>
        <v>-1.83551492055879-0.760295174032899i</v>
      </c>
      <c r="CW148" s="240" t="str">
        <f t="shared" ca="1" si="125"/>
        <v>-1.40484229991312+1.40484229991358i</v>
      </c>
      <c r="CX148" s="240" t="str">
        <f t="shared" ca="1" si="126"/>
        <v>0.760295174033501+1.83551492055855i</v>
      </c>
      <c r="CY148" s="240" t="str">
        <f t="shared" ca="1" si="127"/>
        <v>1.98674703353287+3.39774536223192E-13i</v>
      </c>
      <c r="CZ148" s="240" t="str">
        <f t="shared" ca="1" si="128"/>
        <v>0.760295174034155-1.83551492055828i</v>
      </c>
      <c r="DA148" s="240" t="str">
        <f t="shared" ca="1" si="129"/>
        <v>-1.40484229991402-1.40484229991269i</v>
      </c>
      <c r="DB148" s="240" t="str">
        <f t="shared" ca="1" si="130"/>
        <v>-1.83551492055831+0.760295174034071i</v>
      </c>
      <c r="DC148" s="240" t="str">
        <f t="shared" ca="1" si="131"/>
        <v>2.77465398973544E-13+1.98674703353287i</v>
      </c>
      <c r="DD148" s="240" t="str">
        <f t="shared" ca="1" si="132"/>
        <v>1.83551492055851+0.760295174033584i</v>
      </c>
      <c r="DE148" s="240" t="str">
        <f t="shared" ca="1" si="133"/>
        <v>1.40484229991365-1.40484229991306i</v>
      </c>
      <c r="DF148" s="240" t="str">
        <f t="shared" ca="1" si="134"/>
        <v>-0.760295174032816-1.83551492055883i</v>
      </c>
      <c r="DG148" s="240" t="str">
        <f t="shared" ca="1" si="135"/>
        <v>-1.98674703353287+8.94705334170278E-13i</v>
      </c>
      <c r="DH148" s="240" t="str">
        <f t="shared" ca="1" si="136"/>
        <v>-0.760295174033014+1.83551492055875i</v>
      </c>
      <c r="DI148" s="240" t="str">
        <f t="shared" ca="1" si="137"/>
        <v>1.40484229991349+1.40484229991321i</v>
      </c>
      <c r="DJ148" s="240" t="str">
        <f t="shared" ca="1" si="138"/>
        <v>1.83551492055859-0.760295174033386i</v>
      </c>
      <c r="DK148" s="240" t="str">
        <f t="shared" ca="1" si="139"/>
        <v>4.92624245539979E-13-1.98674703353287i</v>
      </c>
      <c r="DL148" s="240" t="str">
        <f t="shared" ca="1" si="140"/>
        <v>-1.83551492055822-0.760295174034296i</v>
      </c>
      <c r="DM148" s="240" t="str">
        <f t="shared" ca="1" si="141"/>
        <v>-1.40484229991277+1.40484229991393i</v>
      </c>
      <c r="DN148" s="240" t="str">
        <f t="shared" ca="1" si="142"/>
        <v>0.760295174033956+1.83551492055836i</v>
      </c>
      <c r="DO148" s="240" t="str">
        <f t="shared" ca="1" si="143"/>
        <v>1.98674703353287-1.24615689656757E-13i</v>
      </c>
      <c r="DP148" s="240" t="str">
        <f t="shared" ca="1" si="144"/>
        <v>0.760295174033725-1.83551492055845i</v>
      </c>
      <c r="DQ148" s="240" t="str">
        <f t="shared" ca="1" si="145"/>
        <v>-1.40484229991295-1.40484229991375i</v>
      </c>
      <c r="DR148" s="240" t="str">
        <f t="shared" ca="1" si="146"/>
        <v>-1.83551492055888+0.7602951740327i</v>
      </c>
      <c r="DS148" s="240" t="str">
        <f t="shared" ca="1" si="147"/>
        <v>7.41855624853491E-13+1.98674703353287i</v>
      </c>
      <c r="DT148" s="240" t="str">
        <f t="shared" ca="1" si="148"/>
        <v>1.83551492055869+0.760295174033155i</v>
      </c>
      <c r="DU148" s="240" t="str">
        <f t="shared" ca="1" si="149"/>
        <v>1.4048422999133-1.40484229991341i</v>
      </c>
      <c r="DV148" s="240" t="str">
        <f t="shared" ca="1" si="150"/>
        <v>-0.760295174033245-1.83551492055865i</v>
      </c>
      <c r="DW148" s="240" t="str">
        <f t="shared" ca="1" si="151"/>
        <v>-1.98674703353287-6.17240581407369E-13i</v>
      </c>
      <c r="DX148" s="240" t="str">
        <f t="shared" ca="1" si="152"/>
        <v>-0.760295174034437+1.83551492055816i</v>
      </c>
      <c r="DY148" s="240" t="str">
        <f t="shared" ca="1" si="153"/>
        <v>1.40484229991382+1.40484229991288i</v>
      </c>
      <c r="DZ148" s="240" t="str">
        <f t="shared" ca="1" si="154"/>
        <v>1.8355149205584-0.760295174033841i</v>
      </c>
      <c r="EA148" s="240" t="str">
        <f t="shared" ca="1" si="155"/>
        <v>2.82340196600291E-14-1.98674703353287i</v>
      </c>
      <c r="EB148" s="240" t="str">
        <f t="shared" ca="1" si="156"/>
        <v>-1.8355149205584-0.760295174033841i</v>
      </c>
      <c r="EC148" s="240" t="str">
        <f t="shared" ca="1" si="157"/>
        <v>-1.40484229991386+1.40484229991284i</v>
      </c>
      <c r="ED148" s="240" t="str">
        <f t="shared" ca="1" si="158"/>
        <v>0.760295174034385+1.83551492055818i</v>
      </c>
      <c r="EE148" s="240" t="str">
        <f t="shared" ca="1" si="159"/>
        <v>1.98674703353287-6.172392889861E-13i</v>
      </c>
      <c r="EF148" s="240" t="str">
        <f t="shared" ca="1" si="160"/>
        <v>0.760295174033296-1.83551492055863i</v>
      </c>
      <c r="EG148" s="240" t="str">
        <f t="shared" ca="1" si="161"/>
        <v>-1.4048422999133-1.40484229991341i</v>
      </c>
      <c r="EH148" s="240" t="str">
        <f t="shared" ca="1" si="162"/>
        <v>-1.83551492055871+0.760295174033104i</v>
      </c>
      <c r="EI148" s="240" t="str">
        <f t="shared" ca="1" si="163"/>
        <v>-7.70090290724156E-13+1.98674703353287i</v>
      </c>
      <c r="EJ148" s="240" t="str">
        <f t="shared" ca="1" si="164"/>
        <v>1.83551492055888+0.7602951740327i</v>
      </c>
      <c r="EK148" s="240" t="str">
        <f t="shared" ca="1" si="165"/>
        <v>1.40484229991299-1.40484229991371i</v>
      </c>
      <c r="EL148" s="240" t="str">
        <f t="shared" ca="1" si="166"/>
        <v>-0.7602951740337-1.83551492055846i</v>
      </c>
      <c r="EM148" s="240" t="str">
        <f t="shared" ca="1" si="167"/>
        <v>-1.98674703353287-1.24616982078027E-13i</v>
      </c>
      <c r="EN148" s="240"/>
      <c r="EO148" s="240"/>
      <c r="EP148" s="240"/>
    </row>
    <row r="149" spans="1:146" ht="15" thickBot="1">
      <c r="A149" s="277">
        <f t="shared" si="168"/>
        <v>9.5703125000000052E-4</v>
      </c>
      <c r="B149" s="276">
        <v>49</v>
      </c>
      <c r="C149" s="248">
        <f t="shared" si="169"/>
        <v>9800</v>
      </c>
      <c r="D149" s="247">
        <f t="shared" si="170"/>
        <v>61575.216010359945</v>
      </c>
      <c r="E149" s="247" t="str">
        <f t="shared" si="171"/>
        <v>61575.2160103599i</v>
      </c>
      <c r="F149" s="247" t="str">
        <f t="shared" si="177"/>
        <v>-0.0015113330796495-0.0543196452929022i</v>
      </c>
      <c r="G149" s="247" t="str">
        <f t="shared" si="178"/>
        <v>-4.96391303376324+0.175916356871152i</v>
      </c>
      <c r="H149" s="247" t="str">
        <f t="shared" si="179"/>
        <v>0.00133545114238023-0.00861049801733008i</v>
      </c>
      <c r="I149" s="247" t="str">
        <f t="shared" si="174"/>
        <v>-0.00349665091450263+0.00780167748991111i</v>
      </c>
      <c r="J149" s="275" t="str">
        <f ca="1">IMPRODUCT(1/N_FFT2,BL100)</f>
        <v>-0.0120501528001633-0.000319733332402479i</v>
      </c>
      <c r="K149" s="274" t="str">
        <f t="shared" ca="1" si="175"/>
        <v>0.0000446296341507661-0.0000928934100018812i</v>
      </c>
      <c r="N149" s="265">
        <f t="shared" ca="1" si="176"/>
        <v>2.0140712653842696</v>
      </c>
      <c r="O149" s="240">
        <f t="shared" ca="1" si="39"/>
        <v>-1.9859287346157304</v>
      </c>
      <c r="P149" s="240" t="str">
        <f t="shared" ca="1" si="40"/>
        <v>-0.714725894500417+1.85285720839546i</v>
      </c>
      <c r="Q149" s="240" t="str">
        <f t="shared" ca="1" si="41"/>
        <v>1.47147613078828+1.33366822541919i</v>
      </c>
      <c r="R149" s="240" t="str">
        <f t="shared" ca="1" si="42"/>
        <v>1.77387980620123-0.892896058969872i</v>
      </c>
      <c r="S149" s="240" t="str">
        <f t="shared" ca="1" si="43"/>
        <v>-0.194655055465336-1.97636594494902i</v>
      </c>
      <c r="T149" s="240" t="str">
        <f t="shared" ca="1" si="44"/>
        <v>-1.91399058279806-0.529672528958004i</v>
      </c>
      <c r="U149" s="241" t="str">
        <f t="shared" ca="1" si="45"/>
        <v>-1.18301636598212+1.59511291662719i</v>
      </c>
      <c r="V149" s="240" t="str">
        <f t="shared" ca="1" si="46"/>
        <v>1.06246714628481+1.67781897177194i</v>
      </c>
      <c r="W149" s="240" t="str">
        <f t="shared" ca="1" si="47"/>
        <v>1.94776967084092-0.387435476337262i</v>
      </c>
      <c r="X149" s="240" t="str">
        <f t="shared" ca="1" si="48"/>
        <v>0.33951812741323-1.95669118159465i</v>
      </c>
      <c r="Y149" s="240" t="str">
        <f t="shared" ca="1" si="49"/>
        <v>-1.70338789310152-1.02097141223817i</v>
      </c>
      <c r="Z149" s="240" t="str">
        <f t="shared" ca="1" si="50"/>
        <v>-1.5655998234553+1.22180609417746i</v>
      </c>
      <c r="AA149" s="240" t="str">
        <f t="shared" ca="1" si="51"/>
        <v>0.576484681778268+1.90041531004342i</v>
      </c>
      <c r="AB149" s="240" t="str">
        <f t="shared" ca="1" si="52"/>
        <v>1.98054777467626+0.146093980701957i</v>
      </c>
      <c r="AC149" s="240" t="str">
        <f t="shared" ca="1" si="53"/>
        <v>0.849093945674508-1.79525831299881i</v>
      </c>
      <c r="AD149" s="240" t="str">
        <f t="shared" ca="1" si="54"/>
        <v>-1.36937838147587-1.43830309299499i</v>
      </c>
      <c r="AE149" s="240" t="str">
        <f t="shared" ca="1" si="55"/>
        <v>-1.8347589109375+0.759982024595235i</v>
      </c>
      <c r="AF149" s="240" t="str">
        <f t="shared" ca="1" si="56"/>
        <v>0.0487371309063732+1.98533061001019i</v>
      </c>
      <c r="AG149" s="240" t="str">
        <f t="shared" ca="1" si="57"/>
        <v>1.86983941395389+0.669039240252033i</v>
      </c>
      <c r="AH149" s="240" t="str">
        <f t="shared" ca="1" si="58"/>
        <v>1.29715471749257-1.50376280638245i</v>
      </c>
      <c r="AI149" s="240" t="str">
        <f t="shared" ca="1" si="59"/>
        <v>-0.936160325066918-1.75143278053799i</v>
      </c>
      <c r="AJ149" s="240" t="str">
        <f t="shared" ca="1" si="60"/>
        <v>-1.97099362627763+0.243098877301838i</v>
      </c>
      <c r="AK149" s="240" t="str">
        <f t="shared" ca="1" si="61"/>
        <v>-0.482541321212067+1.92641293919433i</v>
      </c>
      <c r="AL149" s="240" t="str">
        <f t="shared" ca="1" si="62"/>
        <v>1.62366517342318+1.14351403296379i</v>
      </c>
      <c r="AM149" s="240" t="str">
        <f t="shared" ca="1" si="63"/>
        <v>1.65123939503145-1.10332288985075i</v>
      </c>
      <c r="AN149" s="240" t="str">
        <f t="shared" ca="1" si="64"/>
        <v>-0.43511944861753-1.93767489646927i</v>
      </c>
      <c r="AO149" s="240" t="str">
        <f t="shared" ca="1" si="65"/>
        <v>-1.96443405474596-0.291396265464721i</v>
      </c>
      <c r="AP149" s="240" t="str">
        <f t="shared" ca="1" si="66"/>
        <v>-0.978860683189369+1.72793075725808i</v>
      </c>
      <c r="AQ149" s="240" t="str">
        <f t="shared" ca="1" si="67"/>
        <v>1.25985985206783+1.53514367149139i</v>
      </c>
      <c r="AR149" s="240" t="str">
        <f t="shared" ca="1" si="68"/>
        <v>1.25985985206783+1.53514367149139i</v>
      </c>
      <c r="AS149" s="240" t="str">
        <f t="shared" ca="1" si="69"/>
        <v>0.0974449043875463-1.98353659648148i</v>
      </c>
      <c r="AT149" s="240" t="str">
        <f t="shared" ca="1" si="70"/>
        <v>-1.81555542331765-0.804780369935989i</v>
      </c>
      <c r="AU149" s="240" t="str">
        <f t="shared" ca="1" si="71"/>
        <v>-1.40426367519996+1.40426367520005i</v>
      </c>
      <c r="AV149" s="240" t="str">
        <f t="shared" ca="1" si="72"/>
        <v>0.804780369935922+1.81555542331768i</v>
      </c>
      <c r="AW149" s="240" t="str">
        <f t="shared" ca="1" si="73"/>
        <v>1.98353659648147-0.0974449043876847i</v>
      </c>
      <c r="AX149" s="240" t="str">
        <f t="shared" ca="1" si="74"/>
        <v>0.62294958178242-1.88569529816711i</v>
      </c>
      <c r="AY149" s="240" t="str">
        <f t="shared" ca="1" si="75"/>
        <v>-1.53514367149134-1.25985985206788i</v>
      </c>
      <c r="AZ149" s="240" t="str">
        <f t="shared" ca="1" si="76"/>
        <v>-1.72793075725811+0.978860683189306i</v>
      </c>
      <c r="BA149" s="240" t="str">
        <f t="shared" ca="1" si="77"/>
        <v>0.291396265464663+1.96443405474597i</v>
      </c>
      <c r="BB149" s="240" t="str">
        <f t="shared" ca="1" si="78"/>
        <v>1.9376748964693+0.435119448617401i</v>
      </c>
      <c r="BC149" s="240" t="str">
        <f t="shared" ca="1" si="79"/>
        <v>1.1033228898508-1.65123939503142i</v>
      </c>
      <c r="BD149" s="240" t="str">
        <f t="shared" ca="1" si="80"/>
        <v>-1.14351403296373-1.62366517342322i</v>
      </c>
      <c r="BE149" s="240" t="str">
        <f t="shared" ca="1" si="81"/>
        <v>-1.92641293919435+0.482541321211996i</v>
      </c>
      <c r="BF149" s="240" t="str">
        <f t="shared" ca="1" si="82"/>
        <v>-0.243098877301904+1.97099362627762i</v>
      </c>
      <c r="BG149" s="240" t="str">
        <f t="shared" ca="1" si="83"/>
        <v>1.75143278053805+0.936160325066801i</v>
      </c>
      <c r="BH149" s="240" t="str">
        <f t="shared" ca="1" si="84"/>
        <v>1.50376280638249-1.29715471749252i</v>
      </c>
      <c r="BI149" s="240" t="str">
        <f t="shared" ca="1" si="85"/>
        <v>-0.66903924025215-1.86983941395385i</v>
      </c>
      <c r="BJ149" s="240" t="str">
        <f t="shared" ca="1" si="86"/>
        <v>-1.98533061001019-0.0487371309064322i</v>
      </c>
      <c r="BK149" s="240" t="str">
        <f t="shared" ca="1" si="87"/>
        <v>-0.759982024595114+1.83475891093755i</v>
      </c>
      <c r="BL149" s="240" t="str">
        <f t="shared" ca="1" si="88"/>
        <v>1.43830309299495+1.36937838147591i</v>
      </c>
      <c r="BM149" s="240" t="str">
        <f t="shared" ca="1" si="89"/>
        <v>1.79525831299884-0.849093945674443i</v>
      </c>
      <c r="BN149" s="240" t="str">
        <f t="shared" ca="1" si="90"/>
        <v>-0.146093980702081-1.98054777467625i</v>
      </c>
      <c r="BO149" s="240" t="str">
        <f t="shared" ca="1" si="91"/>
        <v>-1.90041531004341-0.576484681778327i</v>
      </c>
      <c r="BP149" s="240" t="str">
        <f t="shared" ca="1" si="92"/>
        <v>-1.22180609417735+1.56559982345538i</v>
      </c>
      <c r="BQ149" s="240" t="str">
        <f t="shared" ca="1" si="93"/>
        <v>1.02097141223811+1.70338789310156i</v>
      </c>
      <c r="BR149" s="240" t="str">
        <f t="shared" ca="1" si="94"/>
        <v>1.95669118159462-0.339518127413353i</v>
      </c>
      <c r="BS149" s="240" t="str">
        <f t="shared" ca="1" si="95"/>
        <v>0.387435476337258-1.94776967084092i</v>
      </c>
      <c r="BT149" s="240" t="str">
        <f t="shared" ca="1" si="96"/>
        <v>-1.6778189717719-1.06246714628488i</v>
      </c>
      <c r="BU149" s="240" t="str">
        <f t="shared" ca="1" si="97"/>
        <v>-1.59511291662715+1.18301636598218i</v>
      </c>
      <c r="BV149" s="240" t="str">
        <f t="shared" ca="1" si="98"/>
        <v>0.529672528957969+1.91399058279807i</v>
      </c>
      <c r="BW149" s="240" t="str">
        <f t="shared" ca="1" si="99"/>
        <v>1.97636594494903+0.194655055465257i</v>
      </c>
      <c r="BX149" s="240" t="str">
        <f t="shared" ca="1" si="100"/>
        <v>0.892896058969876-1.77387980620123i</v>
      </c>
      <c r="BY149" s="240" t="str">
        <f t="shared" ca="1" si="101"/>
        <v>-1.33366822541913-1.47147613078834i</v>
      </c>
      <c r="BZ149" s="240" t="str">
        <f t="shared" ca="1" si="102"/>
        <v>-1.85285720839546+0.714725894500425i</v>
      </c>
      <c r="CA149" s="240" t="str">
        <f t="shared" ca="1" si="103"/>
        <v>-7.29876346415207E-14+1.98592873461573i</v>
      </c>
      <c r="CB149" s="240" t="str">
        <f t="shared" ca="1" si="104"/>
        <v>1.85285720839548+0.714725894500377i</v>
      </c>
      <c r="CC149" s="240" t="str">
        <f t="shared" ca="1" si="105"/>
        <v>1.33366822541924-1.47147613078824i</v>
      </c>
      <c r="CD149" s="240" t="str">
        <f t="shared" ca="1" si="106"/>
        <v>-0.892896058969947-1.77387980620119i</v>
      </c>
      <c r="CE149" s="240" t="str">
        <f t="shared" ca="1" si="107"/>
        <v>-1.97636594494902+0.194655055465337i</v>
      </c>
      <c r="CF149" s="240" t="str">
        <f t="shared" ca="1" si="108"/>
        <v>-0.529672528958082+1.91399058279804i</v>
      </c>
      <c r="CG149" s="240" t="str">
        <f t="shared" ca="1" si="109"/>
        <v>1.5951129166272+1.18301636598211i</v>
      </c>
      <c r="CH149" s="240" t="str">
        <f t="shared" ca="1" si="110"/>
        <v>1.67781897177197-1.06246714628476i</v>
      </c>
      <c r="CI149" s="240" t="str">
        <f t="shared" ca="1" si="111"/>
        <v>-0.387435476337308-1.94776967084091i</v>
      </c>
      <c r="CJ149" s="240" t="str">
        <f t="shared" ca="1" si="112"/>
        <v>-1.95669118159463-0.339518127413302i</v>
      </c>
      <c r="CK149" s="240" t="str">
        <f t="shared" ca="1" si="113"/>
        <v>-1.02097141223806+1.70338789310158i</v>
      </c>
      <c r="CL149" s="240" t="str">
        <f t="shared" ca="1" si="114"/>
        <v>1.22180609417739+1.56559982345535i</v>
      </c>
      <c r="CM149" s="240" t="str">
        <f t="shared" ca="1" si="115"/>
        <v>1.90041531004344-0.576484681778214i</v>
      </c>
      <c r="CN149" s="240" t="str">
        <f t="shared" ca="1" si="116"/>
        <v>0.146093980702016-1.98054777467626i</v>
      </c>
      <c r="CO149" s="240" t="str">
        <f t="shared" ca="1" si="117"/>
        <v>-1.79525831299878-0.849093945674562i</v>
      </c>
      <c r="CP149" s="240" t="str">
        <f t="shared" ca="1" si="118"/>
        <v>-1.4383030929949+1.36937838147596i</v>
      </c>
      <c r="CQ149" s="240" t="str">
        <f t="shared" ca="1" si="119"/>
        <v>0.759982024595176+1.83475891093753i</v>
      </c>
      <c r="CR149" s="240" t="str">
        <f t="shared" ca="1" si="120"/>
        <v>1.98533061001019-0.0487371309064978i</v>
      </c>
      <c r="CS149" s="240" t="str">
        <f t="shared" ca="1" si="121"/>
        <v>0.669039240252102-1.86983941395386i</v>
      </c>
      <c r="CT149" s="240" t="str">
        <f t="shared" ca="1" si="122"/>
        <v>-1.50376280638252-1.29715471749248i</v>
      </c>
      <c r="CU149" s="240" t="str">
        <f t="shared" ca="1" si="123"/>
        <v>-1.75143278053783+0.93616032506722i</v>
      </c>
      <c r="CV149" s="240" t="str">
        <f t="shared" ca="1" si="124"/>
        <v>0.243098877301564+1.97099362627766i</v>
      </c>
      <c r="CW149" s="240" t="str">
        <f t="shared" ca="1" si="125"/>
        <v>1.92641293919412+0.482541321212919i</v>
      </c>
      <c r="CX149" s="240" t="str">
        <f t="shared" ca="1" si="126"/>
        <v>1.14351403296351-1.62366517342337i</v>
      </c>
      <c r="CY149" s="240" t="str">
        <f t="shared" ca="1" si="127"/>
        <v>-1.10332288985053-1.6512393950316i</v>
      </c>
      <c r="CZ149" s="240" t="str">
        <f t="shared" ca="1" si="128"/>
        <v>-1.93767489646907+0.435119448618429i</v>
      </c>
      <c r="DA149" s="240" t="str">
        <f t="shared" ca="1" si="129"/>
        <v>-0.291396265464403+1.96443405474601i</v>
      </c>
      <c r="DB149" s="240" t="str">
        <f t="shared" ca="1" si="130"/>
        <v>1.72793075725795+0.978860683189604i</v>
      </c>
      <c r="DC149" s="240" t="str">
        <f t="shared" ca="1" si="131"/>
        <v>1.53514367149081-1.25985985206854i</v>
      </c>
      <c r="DD149" s="240" t="str">
        <f t="shared" ca="1" si="132"/>
        <v>-0.622949581782656-1.88569529816703i</v>
      </c>
      <c r="DE149" s="240" t="str">
        <f t="shared" ca="1" si="133"/>
        <v>-1.98353659648146-0.0974449043880278i</v>
      </c>
      <c r="DF149" s="240" t="str">
        <f t="shared" ca="1" si="134"/>
        <v>-0.804780369935139+1.81555542331802i</v>
      </c>
      <c r="DG149" s="240" t="str">
        <f t="shared" ca="1" si="135"/>
        <v>1.40426367520014+1.40426367519986i</v>
      </c>
      <c r="DH149" s="240" t="str">
        <f t="shared" ca="1" si="136"/>
        <v>1.81555542331786-0.804780369935507i</v>
      </c>
      <c r="DI149" s="240" t="str">
        <f t="shared" ca="1" si="137"/>
        <v>-0.097444904388401-1.98353659648144i</v>
      </c>
      <c r="DJ149" s="240" t="str">
        <f t="shared" ca="1" si="138"/>
        <v>-1.88569529816715-0.622949581782303i</v>
      </c>
      <c r="DK149" s="240" t="str">
        <f t="shared" ca="1" si="139"/>
        <v>-1.25985985206825+1.53514367149105i</v>
      </c>
      <c r="DL149" s="240" t="str">
        <f t="shared" ca="1" si="140"/>
        <v>0.978860683189929+1.72793075725776i</v>
      </c>
      <c r="DM149" s="240" t="str">
        <f t="shared" ca="1" si="141"/>
        <v>1.96443405474595-0.291396265464772i</v>
      </c>
      <c r="DN149" s="240" t="str">
        <f t="shared" ca="1" si="142"/>
        <v>0.435119448618064-1.93767489646915i</v>
      </c>
      <c r="DO149" s="240" t="str">
        <f t="shared" ca="1" si="143"/>
        <v>-1.65123939503182-1.10332288985019i</v>
      </c>
      <c r="DP149" s="240" t="str">
        <f t="shared" ca="1" si="144"/>
        <v>-1.62366517342314+1.14351403296384i</v>
      </c>
      <c r="DQ149" s="240" t="str">
        <f t="shared" ca="1" si="145"/>
        <v>0.482541321211364+1.92641293919451i</v>
      </c>
      <c r="DR149" s="240" t="str">
        <f t="shared" ca="1" si="146"/>
        <v>1.9709936262777+0.243098877301193i</v>
      </c>
      <c r="DS149" s="240" t="str">
        <f t="shared" ca="1" si="147"/>
        <v>0.936160325066867-1.75143278053802i</v>
      </c>
      <c r="DT149" s="240" t="str">
        <f t="shared" ca="1" si="148"/>
        <v>-1.29715471749201-1.50376280638293i</v>
      </c>
      <c r="DU149" s="240" t="str">
        <f t="shared" ca="1" si="149"/>
        <v>-1.86983941395367+0.66903924025264i</v>
      </c>
      <c r="DV149" s="240" t="str">
        <f t="shared" ca="1" si="150"/>
        <v>-0.0487371309065192+1.98533061001019i</v>
      </c>
      <c r="DW149" s="240" t="str">
        <f t="shared" ca="1" si="151"/>
        <v>1.83475891093721+0.759982024595925i</v>
      </c>
      <c r="DX149" s="240" t="str">
        <f t="shared" ca="1" si="152"/>
        <v>1.36937838147555-1.4383030929953i</v>
      </c>
      <c r="DY149" s="240" t="str">
        <f t="shared" ca="1" si="153"/>
        <v>-0.849093945674363-1.79525831299888i</v>
      </c>
      <c r="DZ149" s="240" t="str">
        <f t="shared" ca="1" si="154"/>
        <v>-1.98054777467632+0.146093980701206i</v>
      </c>
      <c r="EA149" s="240" t="str">
        <f t="shared" ca="1" si="155"/>
        <v>-0.576484681777803+1.90041531004357i</v>
      </c>
      <c r="EB149" s="240" t="str">
        <f t="shared" ca="1" si="156"/>
        <v>1.56559982345523+1.22180609417754i</v>
      </c>
      <c r="EC149" s="240" t="str">
        <f t="shared" ca="1" si="157"/>
        <v>1.70338789310199-1.02097141223739i</v>
      </c>
      <c r="ED149" s="240" t="str">
        <f t="shared" ca="1" si="158"/>
        <v>-0.339518127413699-1.95669118159456i</v>
      </c>
      <c r="EE149" s="240" t="str">
        <f t="shared" ca="1" si="159"/>
        <v>-1.94776967084088-0.387435476337497i</v>
      </c>
      <c r="EF149" s="240" t="str">
        <f t="shared" ca="1" si="160"/>
        <v>-1.06246714628558+1.67781897177145i</v>
      </c>
      <c r="EG149" s="240" t="str">
        <f t="shared" ca="1" si="161"/>
        <v>1.18301636598243+1.59511291662696i</v>
      </c>
      <c r="EH149" s="240" t="str">
        <f t="shared" ca="1" si="162"/>
        <v>1.91399058279814-0.529672528957706i</v>
      </c>
      <c r="EI149" s="240" t="str">
        <f t="shared" ca="1" si="163"/>
        <v>0.194655055466313-1.97636594494892i</v>
      </c>
      <c r="EJ149" s="240" t="str">
        <f t="shared" ca="1" si="164"/>
        <v>-1.77387980620137-0.892896058969588i</v>
      </c>
      <c r="EK149" s="240" t="str">
        <f t="shared" ca="1" si="165"/>
        <v>-1.47147613078852+1.33366822541893i</v>
      </c>
      <c r="EL149" s="240" t="str">
        <f t="shared" ca="1" si="166"/>
        <v>0.714725894501279+1.85285720839513i</v>
      </c>
      <c r="EM149" s="240" t="str">
        <f t="shared" ca="1" si="167"/>
        <v>1.98592873461573-2.49129156830125E-13i</v>
      </c>
      <c r="EN149" s="240"/>
      <c r="EO149" s="240"/>
      <c r="EP149" s="240"/>
    </row>
    <row r="150" spans="1:146" ht="15" thickBot="1">
      <c r="A150" s="277">
        <f t="shared" si="168"/>
        <v>9.7656250000000043E-4</v>
      </c>
      <c r="B150" s="276">
        <v>50</v>
      </c>
      <c r="C150" s="248">
        <f t="shared" si="169"/>
        <v>10000</v>
      </c>
      <c r="D150" s="247">
        <f t="shared" si="170"/>
        <v>62831.853071795864</v>
      </c>
      <c r="E150" s="247" t="str">
        <f t="shared" si="171"/>
        <v>62831.8530717959i</v>
      </c>
      <c r="F150" s="247" t="str">
        <f t="shared" si="177"/>
        <v>-0.00157093766666605-0.0532332618570316i</v>
      </c>
      <c r="G150" s="247" t="str">
        <f t="shared" si="178"/>
        <v>-4.97757967807358+0.230697557354168i</v>
      </c>
      <c r="H150" s="247" t="str">
        <f t="shared" si="179"/>
        <v>0.00132614809654562-0.00843853858638362i</v>
      </c>
      <c r="I150" s="247" t="str">
        <f t="shared" si="174"/>
        <v>-0.00342879163268828+0.00768572978902216i</v>
      </c>
      <c r="J150" s="275" t="str">
        <f ca="1">IMPRODUCT(1/N_FFT2,BM100)</f>
        <v>0.00715218017279008+0.0000062676619385282i</v>
      </c>
      <c r="K150" s="274" t="str">
        <f t="shared" ca="1" si="175"/>
        <v>-0.0000245715070880101+0.000054948233703655i</v>
      </c>
      <c r="N150" s="265">
        <f t="shared" ca="1" si="176"/>
        <v>2.015009572931346</v>
      </c>
      <c r="O150" s="240">
        <f t="shared" ca="1" si="39"/>
        <v>-1.9849904270686543</v>
      </c>
      <c r="P150" s="240" t="str">
        <f t="shared" ca="1" si="40"/>
        <v>-0.668723133960125+1.8689559560516i</v>
      </c>
      <c r="Q150" s="240" t="str">
        <f t="shared" ca="1" si="41"/>
        <v>1.53441834994904+1.25926459606147i</v>
      </c>
      <c r="R150" s="240" t="str">
        <f t="shared" ca="1" si="42"/>
        <v>1.70258307987344-1.02048902575327i</v>
      </c>
      <c r="S150" s="240" t="str">
        <f t="shared" ca="1" si="43"/>
        <v>-0.387252421615753-1.94684939261026i</v>
      </c>
      <c r="T150" s="240" t="str">
        <f t="shared" ca="1" si="44"/>
        <v>-1.96350590296127-0.291258587153145i</v>
      </c>
      <c r="U150" s="241" t="str">
        <f t="shared" ca="1" si="45"/>
        <v>-0.935718009951004+1.75060526715977i</v>
      </c>
      <c r="V150" s="240" t="str">
        <f t="shared" ca="1" si="46"/>
        <v>1.33303809658356+1.47078089075534i</v>
      </c>
      <c r="W150" s="240" t="str">
        <f t="shared" ca="1" si="47"/>
        <v>1.83389202779957-0.759622949842472i</v>
      </c>
      <c r="X150" s="240" t="str">
        <f t="shared" ca="1" si="48"/>
        <v>-0.0973988638184144-1.98259941916694i</v>
      </c>
      <c r="Y150" s="240" t="str">
        <f t="shared" ca="1" si="49"/>
        <v>-1.89951740570428-0.576212305474878i</v>
      </c>
      <c r="Z150" s="240" t="str">
        <f t="shared" ca="1" si="50"/>
        <v>-1.182457416829+1.59435926093847i</v>
      </c>
      <c r="AA150" s="240" t="str">
        <f t="shared" ca="1" si="51"/>
        <v>1.10280159410828+1.65045922081899i</v>
      </c>
      <c r="AB150" s="240" t="str">
        <f t="shared" ca="1" si="52"/>
        <v>1.92550275154857-0.482313331075456i</v>
      </c>
      <c r="AC150" s="240" t="str">
        <f t="shared" ca="1" si="53"/>
        <v>0.194563085242785-1.97543215560925i</v>
      </c>
      <c r="AD150" s="240" t="str">
        <f t="shared" ca="1" si="54"/>
        <v>-1.7944100930226-0.848692767503544i</v>
      </c>
      <c r="AE150" s="240" t="str">
        <f t="shared" ca="1" si="55"/>
        <v>-1.40360019157064+1.40360019157062i</v>
      </c>
      <c r="AF150" s="240" t="str">
        <f t="shared" ca="1" si="56"/>
        <v>0.848692767503518+1.79441009302261i</v>
      </c>
      <c r="AG150" s="240" t="str">
        <f t="shared" ca="1" si="57"/>
        <v>1.97543215560925-0.194563085242757i</v>
      </c>
      <c r="AH150" s="240" t="str">
        <f t="shared" ca="1" si="58"/>
        <v>0.482313331075488-1.92550275154856i</v>
      </c>
      <c r="AI150" s="240" t="str">
        <f t="shared" ca="1" si="59"/>
        <v>-1.65045922081908-1.10280159410815i</v>
      </c>
      <c r="AJ150" s="240" t="str">
        <f t="shared" ca="1" si="60"/>
        <v>-1.59435926093849+1.18245741682898i</v>
      </c>
      <c r="AK150" s="240" t="str">
        <f t="shared" ca="1" si="61"/>
        <v>0.576212305474849+1.89951740570429i</v>
      </c>
      <c r="AL150" s="240" t="str">
        <f t="shared" ca="1" si="62"/>
        <v>1.98259941916694+0.0973988638184455i</v>
      </c>
      <c r="AM150" s="240" t="str">
        <f t="shared" ca="1" si="63"/>
        <v>0.7596229498425-1.83389202779956i</v>
      </c>
      <c r="AN150" s="240" t="str">
        <f t="shared" ca="1" si="64"/>
        <v>-1.47078089075531-1.3330380965836i</v>
      </c>
      <c r="AO150" s="240" t="str">
        <f t="shared" ca="1" si="65"/>
        <v>-1.7506052671598+0.93571800995094i</v>
      </c>
      <c r="AP150" s="240" t="str">
        <f t="shared" ca="1" si="66"/>
        <v>0.29125858715304+1.96350590296129i</v>
      </c>
      <c r="AQ150" s="240" t="str">
        <f t="shared" ca="1" si="67"/>
        <v>1.94684939261027+0.387252421615682i</v>
      </c>
      <c r="AR150" s="240" t="str">
        <f t="shared" ca="1" si="68"/>
        <v>1.94684939261027+0.387252421615682i</v>
      </c>
      <c r="AS150" s="240" t="str">
        <f t="shared" ca="1" si="69"/>
        <v>-1.2592645960615-1.53441834994902i</v>
      </c>
      <c r="AT150" s="240" t="str">
        <f t="shared" ca="1" si="70"/>
        <v>-1.8689559560516+0.668723133960117i</v>
      </c>
      <c r="AU150" s="240" t="str">
        <f t="shared" ca="1" si="71"/>
        <v>-2.77222441922864E-14+1.98499042706865i</v>
      </c>
      <c r="AV150" s="240" t="str">
        <f t="shared" ca="1" si="72"/>
        <v>1.86895595605158+0.668723133960171i</v>
      </c>
      <c r="AW150" s="240" t="str">
        <f t="shared" ca="1" si="73"/>
        <v>1.25926459606154-1.53441834994898i</v>
      </c>
      <c r="AX150" s="240" t="str">
        <f t="shared" ca="1" si="74"/>
        <v>-1.02048902575335-1.7025830798734i</v>
      </c>
      <c r="AY150" s="240" t="str">
        <f t="shared" ca="1" si="75"/>
        <v>-1.94684939261025+0.387252421615821i</v>
      </c>
      <c r="AZ150" s="240" t="str">
        <f t="shared" ca="1" si="76"/>
        <v>-0.291258587153096+1.96350590296128i</v>
      </c>
      <c r="BA150" s="240" t="str">
        <f t="shared" ca="1" si="77"/>
        <v>1.75060526715977+0.935718009950996i</v>
      </c>
      <c r="BB150" s="240" t="str">
        <f t="shared" ca="1" si="78"/>
        <v>1.47078089075535-1.33303809658355i</v>
      </c>
      <c r="BC150" s="240" t="str">
        <f t="shared" ca="1" si="79"/>
        <v>-0.759622949842443-1.83389202779958i</v>
      </c>
      <c r="BD150" s="240" t="str">
        <f t="shared" ca="1" si="80"/>
        <v>-1.98259941916694+0.097398863818383i</v>
      </c>
      <c r="BE150" s="240" t="str">
        <f t="shared" ca="1" si="81"/>
        <v>-0.576212305474908+1.89951740570427i</v>
      </c>
      <c r="BF150" s="240" t="str">
        <f t="shared" ca="1" si="82"/>
        <v>1.59435926093857+1.18245741682887i</v>
      </c>
      <c r="BG150" s="240" t="str">
        <f t="shared" ca="1" si="83"/>
        <v>1.65045922081901-1.10280159410826i</v>
      </c>
      <c r="BH150" s="240" t="str">
        <f t="shared" ca="1" si="84"/>
        <v>-0.482313331075426-1.92550275154857i</v>
      </c>
      <c r="BI150" s="240" t="str">
        <f t="shared" ca="1" si="85"/>
        <v>-1.97543215560925-0.194563085242819i</v>
      </c>
      <c r="BJ150" s="240" t="str">
        <f t="shared" ca="1" si="86"/>
        <v>-0.848692767503574+1.79441009302258i</v>
      </c>
      <c r="BK150" s="240" t="str">
        <f t="shared" ca="1" si="87"/>
        <v>1.40360019157059+1.40360019157066i</v>
      </c>
      <c r="BL150" s="240" t="str">
        <f t="shared" ca="1" si="88"/>
        <v>1.79441009302263-0.848692767503486i</v>
      </c>
      <c r="BM150" s="240" t="str">
        <f t="shared" ca="1" si="89"/>
        <v>-0.194563085242723-1.97543215560926i</v>
      </c>
      <c r="BN150" s="240" t="str">
        <f t="shared" ca="1" si="90"/>
        <v>-1.9255027515486-0.482313331075329i</v>
      </c>
      <c r="BO150" s="240" t="str">
        <f t="shared" ca="1" si="91"/>
        <v>-1.10280159410817+1.65045922081906i</v>
      </c>
      <c r="BP150" s="240" t="str">
        <f t="shared" ca="1" si="92"/>
        <v>1.18245741682896+1.59435926093851i</v>
      </c>
      <c r="BQ150" s="240" t="str">
        <f t="shared" ca="1" si="93"/>
        <v>1.8995174057043-0.576212305474829i</v>
      </c>
      <c r="BR150" s="240" t="str">
        <f t="shared" ca="1" si="94"/>
        <v>0.0973988638184661-1.98259941916694i</v>
      </c>
      <c r="BS150" s="240" t="str">
        <f t="shared" ca="1" si="95"/>
        <v>-1.83389202779955-0.75962294984252i</v>
      </c>
      <c r="BT150" s="240" t="str">
        <f t="shared" ca="1" si="96"/>
        <v>-1.33303809658361+1.47078089075529i</v>
      </c>
      <c r="BU150" s="240" t="str">
        <f t="shared" ca="1" si="97"/>
        <v>0.935718009950922+1.75060526715981i</v>
      </c>
      <c r="BV150" s="240" t="str">
        <f t="shared" ca="1" si="98"/>
        <v>1.96350590296126-0.291258587153209i</v>
      </c>
      <c r="BW150" s="240" t="str">
        <f t="shared" ca="1" si="99"/>
        <v>0.387252421615708-1.94684939261027i</v>
      </c>
      <c r="BX150" s="240" t="str">
        <f t="shared" ca="1" si="100"/>
        <v>-1.70258307987345-1.02048902575325i</v>
      </c>
      <c r="BY150" s="240" t="str">
        <f t="shared" ca="1" si="101"/>
        <v>-1.53441834994904+1.25926459606148i</v>
      </c>
      <c r="BZ150" s="240" t="str">
        <f t="shared" ca="1" si="102"/>
        <v>0.668723133960091+1.86895595605161i</v>
      </c>
      <c r="CA150" s="240" t="str">
        <f t="shared" ca="1" si="103"/>
        <v>1.98499042706865+5.5444488384573E-14i</v>
      </c>
      <c r="CB150" s="240" t="str">
        <f t="shared" ca="1" si="104"/>
        <v>0.668723133960197-1.86895595605157i</v>
      </c>
      <c r="CC150" s="240" t="str">
        <f t="shared" ca="1" si="105"/>
        <v>-1.53441834994909-1.25926459606141i</v>
      </c>
      <c r="CD150" s="240" t="str">
        <f t="shared" ca="1" si="106"/>
        <v>-1.70258307987341+1.02048902575332i</v>
      </c>
      <c r="CE150" s="240" t="str">
        <f t="shared" ca="1" si="107"/>
        <v>0.387252421615793+1.94684939261025i</v>
      </c>
      <c r="CF150" s="240" t="str">
        <f t="shared" ca="1" si="108"/>
        <v>1.96350590296127+0.291258587153123i</v>
      </c>
      <c r="CG150" s="240" t="str">
        <f t="shared" ca="1" si="109"/>
        <v>0.93571800995102-1.75060526715976i</v>
      </c>
      <c r="CH150" s="240" t="str">
        <f t="shared" ca="1" si="110"/>
        <v>-1.33303809658353-1.47078089075537i</v>
      </c>
      <c r="CI150" s="240" t="str">
        <f t="shared" ca="1" si="111"/>
        <v>-1.83389202779959+0.759622949842417i</v>
      </c>
      <c r="CJ150" s="240" t="str">
        <f t="shared" ca="1" si="112"/>
        <v>0.0973988638183554+1.98259941916694i</v>
      </c>
      <c r="CK150" s="240" t="str">
        <f t="shared" ca="1" si="113"/>
        <v>1.89951740570432+0.576212305474746i</v>
      </c>
      <c r="CL150" s="240" t="str">
        <f t="shared" ca="1" si="114"/>
        <v>1.18245741682889-1.59435926093856i</v>
      </c>
      <c r="CM150" s="240" t="str">
        <f t="shared" ca="1" si="115"/>
        <v>-1.10280159410824-1.65045922081902i</v>
      </c>
      <c r="CN150" s="240" t="str">
        <f t="shared" ca="1" si="116"/>
        <v>-1.92550275154858+0.4823133310754i</v>
      </c>
      <c r="CO150" s="240" t="str">
        <f t="shared" ca="1" si="117"/>
        <v>-0.194563085242847+1.97543215560924i</v>
      </c>
      <c r="CP150" s="240" t="str">
        <f t="shared" ca="1" si="118"/>
        <v>1.79441009302257+0.8486927675036i</v>
      </c>
      <c r="CQ150" s="240" t="str">
        <f t="shared" ca="1" si="119"/>
        <v>1.40360019157068-1.40360019157057i</v>
      </c>
      <c r="CR150" s="240" t="str">
        <f t="shared" ca="1" si="120"/>
        <v>-0.848692767503463-1.79441009302264i</v>
      </c>
      <c r="CS150" s="240" t="str">
        <f t="shared" ca="1" si="121"/>
        <v>-1.97543215560926+0.194563085242695i</v>
      </c>
      <c r="CT150" s="240" t="str">
        <f t="shared" ca="1" si="122"/>
        <v>-0.482313331074591+1.92550275154878i</v>
      </c>
      <c r="CU150" s="240" t="str">
        <f t="shared" ca="1" si="123"/>
        <v>1.65045922081894+1.10280159410836i</v>
      </c>
      <c r="CV150" s="240" t="str">
        <f t="shared" ca="1" si="124"/>
        <v>1.59435926093806-1.18245741682956i</v>
      </c>
      <c r="CW150" s="240" t="str">
        <f t="shared" ca="1" si="125"/>
        <v>-0.576212305474599-1.89951740570437i</v>
      </c>
      <c r="CX150" s="240" t="str">
        <f t="shared" ca="1" si="126"/>
        <v>-1.98259941916697-0.097398863817719i</v>
      </c>
      <c r="CY150" s="240" t="str">
        <f t="shared" ca="1" si="127"/>
        <v>-0.75962294984274+1.83389202779946i</v>
      </c>
      <c r="CZ150" s="240" t="str">
        <f t="shared" ca="1" si="128"/>
        <v>1.47078089075579+1.33303809658306i</v>
      </c>
      <c r="DA150" s="240" t="str">
        <f t="shared" ca="1" si="129"/>
        <v>1.75060526715993-0.93571800995071i</v>
      </c>
      <c r="DB150" s="240" t="str">
        <f t="shared" ca="1" si="130"/>
        <v>-0.291258587153753-1.96350590296118i</v>
      </c>
      <c r="DC150" s="240" t="str">
        <f t="shared" ca="1" si="131"/>
        <v>-1.94684939261018-0.387252421616136i</v>
      </c>
      <c r="DD150" s="240" t="str">
        <f t="shared" ca="1" si="132"/>
        <v>-1.02048902575278+1.70258307987374i</v>
      </c>
      <c r="DE150" s="240" t="str">
        <f t="shared" ca="1" si="133"/>
        <v>1.25926459606114+1.53441834994931i</v>
      </c>
      <c r="DF150" s="240" t="str">
        <f t="shared" ca="1" si="134"/>
        <v>1.86895595605143-0.668723133960609i</v>
      </c>
      <c r="DG150" s="240" t="str">
        <f t="shared" ca="1" si="135"/>
        <v>4.92188685843882E-13-1.98499042706865i</v>
      </c>
      <c r="DH150" s="240" t="str">
        <f t="shared" ca="1" si="136"/>
        <v>-1.86895595605176-0.668723133959678i</v>
      </c>
      <c r="DI150" s="240" t="str">
        <f t="shared" ca="1" si="137"/>
        <v>-1.2592645960619+1.53441834994869i</v>
      </c>
      <c r="DJ150" s="240" t="str">
        <f t="shared" ca="1" si="138"/>
        <v>1.02048902575363+1.70258307987323i</v>
      </c>
      <c r="DK150" s="240" t="str">
        <f t="shared" ca="1" si="139"/>
        <v>1.94684939261037-0.387252421615172i</v>
      </c>
      <c r="DL150" s="240" t="str">
        <f t="shared" ca="1" si="140"/>
        <v>0.291258587152774-1.96350590296133i</v>
      </c>
      <c r="DM150" s="240" t="str">
        <f t="shared" ca="1" si="141"/>
        <v>-1.75060526715946-0.935718009951579i</v>
      </c>
      <c r="DN150" s="240" t="str">
        <f t="shared" ca="1" si="142"/>
        <v>-1.47078089075513+1.33303809658379i</v>
      </c>
      <c r="DO150" s="240" t="str">
        <f t="shared" ca="1" si="143"/>
        <v>0.759622949841831+1.83389202779984i</v>
      </c>
      <c r="DP150" s="240" t="str">
        <f t="shared" ca="1" si="144"/>
        <v>1.98259941916692-0.0973988638187079i</v>
      </c>
      <c r="DQ150" s="240" t="str">
        <f t="shared" ca="1" si="145"/>
        <v>0.576212305475514-1.89951740570409i</v>
      </c>
      <c r="DR150" s="240" t="str">
        <f t="shared" ca="1" si="146"/>
        <v>-1.59435926093865-1.18245741682877i</v>
      </c>
      <c r="DS150" s="240" t="str">
        <f t="shared" ca="1" si="147"/>
        <v>-1.65045922081947+1.10280159410757i</v>
      </c>
      <c r="DT150" s="240" t="str">
        <f t="shared" ca="1" si="148"/>
        <v>0.482313331075551+1.92550275154854i</v>
      </c>
      <c r="DU150" s="240" t="str">
        <f t="shared" ca="1" si="149"/>
        <v>1.97543215560916+0.194563085243646i</v>
      </c>
      <c r="DV150" s="240" t="str">
        <f t="shared" ca="1" si="150"/>
        <v>0.848692767503459-1.79441009302264i</v>
      </c>
      <c r="DW150" s="240" t="str">
        <f t="shared" ca="1" si="151"/>
        <v>-1.40360019157-1.40360019157125i</v>
      </c>
      <c r="DX150" s="240" t="str">
        <f t="shared" ca="1" si="152"/>
        <v>-1.79441009302257+0.848692767503601i</v>
      </c>
      <c r="DY150" s="240" t="str">
        <f t="shared" ca="1" si="153"/>
        <v>0.194563085241895+1.97543215560934i</v>
      </c>
      <c r="DZ150" s="240" t="str">
        <f t="shared" ca="1" si="154"/>
        <v>1.92550275154858+0.482313331075396i</v>
      </c>
      <c r="EA150" s="240" t="str">
        <f t="shared" ca="1" si="155"/>
        <v>1.10280159410903-1.65045922081849i</v>
      </c>
      <c r="EB150" s="240" t="str">
        <f t="shared" ca="1" si="156"/>
        <v>-1.1824574168289-1.59435926093855i</v>
      </c>
      <c r="EC150" s="240" t="str">
        <f t="shared" ca="1" si="157"/>
        <v>-1.89951740570403+0.57621230547572i</v>
      </c>
      <c r="ED150" s="240" t="str">
        <f t="shared" ca="1" si="158"/>
        <v>-0.0973988638185497+1.98259941916693i</v>
      </c>
      <c r="EE150" s="240" t="str">
        <f t="shared" ca="1" si="159"/>
        <v>1.83389202779991+0.759622949841659i</v>
      </c>
      <c r="EF150" s="240" t="str">
        <f t="shared" ca="1" si="160"/>
        <v>1.33303809658368-1.47078089075524i</v>
      </c>
      <c r="EG150" s="240" t="str">
        <f t="shared" ca="1" si="161"/>
        <v>-0.935718009951744-1.75060526715938i</v>
      </c>
      <c r="EH150" s="240" t="str">
        <f t="shared" ca="1" si="162"/>
        <v>-1.9635059029613+0.291258587152931i</v>
      </c>
      <c r="EI150" s="240" t="str">
        <f t="shared" ca="1" si="163"/>
        <v>-0.387252421614987+1.94684939261041i</v>
      </c>
      <c r="EJ150" s="240" t="str">
        <f t="shared" ca="1" si="164"/>
        <v>1.70258307987331+1.02048902575349i</v>
      </c>
      <c r="EK150" s="240" t="str">
        <f t="shared" ca="1" si="165"/>
        <v>1.53441834994857-1.25926459606205i</v>
      </c>
      <c r="EL150" s="240" t="str">
        <f t="shared" ca="1" si="166"/>
        <v>-0.668723133959827-1.86895595605171i</v>
      </c>
      <c r="EM150" s="240" t="str">
        <f t="shared" ca="1" si="167"/>
        <v>-1.98499042706865+6.78946519194758E-13i</v>
      </c>
      <c r="EN150" s="240"/>
      <c r="EO150" s="240"/>
      <c r="EP150" s="240"/>
    </row>
    <row r="151" spans="1:146" ht="15" thickBot="1">
      <c r="A151" s="277">
        <f t="shared" si="168"/>
        <v>9.9609375000000045E-4</v>
      </c>
      <c r="B151" s="276">
        <v>51</v>
      </c>
      <c r="C151" s="248">
        <f t="shared" si="169"/>
        <v>10200</v>
      </c>
      <c r="D151" s="247">
        <f t="shared" si="170"/>
        <v>64088.490133231782</v>
      </c>
      <c r="E151" s="247" t="str">
        <f t="shared" si="171"/>
        <v>64088.4901332318i</v>
      </c>
      <c r="F151" s="247" t="str">
        <f t="shared" si="177"/>
        <v>-0.0016271407888021-0.0521893470493831i</v>
      </c>
      <c r="G151" s="247" t="str">
        <f t="shared" si="178"/>
        <v>-4.98931103045377+0.285453078032655i</v>
      </c>
      <c r="H151" s="247" t="str">
        <f t="shared" si="179"/>
        <v>0.00131738639115321-0.00827330849280757i</v>
      </c>
      <c r="I151" s="247" t="str">
        <f t="shared" si="174"/>
        <v>-0.00336331049115788+0.00757341102072138i</v>
      </c>
      <c r="J151" s="275" t="str">
        <f ca="1">IMPRODUCT(1/N_FFT2,BN100)</f>
        <v>0.0265546853723104+0.000319737007363913i</v>
      </c>
      <c r="K151" s="274" t="str">
        <f t="shared" ca="1" si="175"/>
        <v>-0.0000917331516773906+0.000200034172019166i</v>
      </c>
      <c r="N151" s="265">
        <f t="shared" ca="1" si="176"/>
        <v>2.0160955124901996</v>
      </c>
      <c r="O151" s="240">
        <f t="shared" ca="1" si="39"/>
        <v>-1.9839044875098002</v>
      </c>
      <c r="P151" s="240" t="str">
        <f t="shared" ca="1" si="40"/>
        <v>-0.622314612427252+1.88377321849554i</v>
      </c>
      <c r="Q151" s="240" t="str">
        <f t="shared" ca="1" si="41"/>
        <v>1.59348702610612+1.181810523389i</v>
      </c>
      <c r="R151" s="240" t="str">
        <f t="shared" ca="1" si="42"/>
        <v>1.62201017973129-1.14234845489877i</v>
      </c>
      <c r="S151" s="240" t="str">
        <f t="shared" ca="1" si="43"/>
        <v>-0.575897073860455-1.89847822633827i</v>
      </c>
      <c r="T151" s="240" t="str">
        <f t="shared" ca="1" si="44"/>
        <v>-1.98330697256965-0.0486874533956025i</v>
      </c>
      <c r="U151" s="241" t="str">
        <f t="shared" ca="1" si="45"/>
        <v>-0.668357291941342+1.86793349610482i</v>
      </c>
      <c r="V151" s="240" t="str">
        <f t="shared" ca="1" si="46"/>
        <v>1.56400401548074+1.2205607134107i</v>
      </c>
      <c r="W151" s="240" t="str">
        <f t="shared" ca="1" si="47"/>
        <v>1.64955629507502-1.10219827841451i</v>
      </c>
      <c r="X151" s="240" t="str">
        <f t="shared" ca="1" si="48"/>
        <v>-0.529132636430472-1.91203966188614i</v>
      </c>
      <c r="Y151" s="240" t="str">
        <f t="shared" ca="1" si="49"/>
        <v>-1.98151478766984-0.0973455792898981i</v>
      </c>
      <c r="Z151" s="240" t="str">
        <f t="shared" ca="1" si="50"/>
        <v>-0.713997378014296+1.85096860042255i</v>
      </c>
      <c r="AA151" s="240" t="str">
        <f t="shared" ca="1" si="51"/>
        <v>1.53357890731832+1.25857568329833i</v>
      </c>
      <c r="AB151" s="240" t="str">
        <f t="shared" ca="1" si="52"/>
        <v>1.67610877938753-1.0613841789011i</v>
      </c>
      <c r="AC151" s="240" t="str">
        <f t="shared" ca="1" si="53"/>
        <v>-0.482049469286089-1.9244493562374i</v>
      </c>
      <c r="AD151" s="240" t="str">
        <f t="shared" ca="1" si="54"/>
        <v>-1.97852901235555-0.145945067847174i</v>
      </c>
      <c r="AE151" s="240" t="str">
        <f t="shared" ca="1" si="55"/>
        <v>-0.759207378764815+1.83288875046757i</v>
      </c>
      <c r="AF151" s="240" t="str">
        <f t="shared" ca="1" si="56"/>
        <v>1.50223002856632+1.29583253425555i</v>
      </c>
      <c r="AG151" s="240" t="str">
        <f t="shared" ca="1" si="57"/>
        <v>1.70165163844508-1.01993074124604i</v>
      </c>
      <c r="AH151" s="240" t="str">
        <f t="shared" ca="1" si="58"/>
        <v>-0.434675933566209-1.9356998342563i</v>
      </c>
      <c r="AI151" s="240" t="str">
        <f t="shared" ca="1" si="59"/>
        <v>-1.97435144514619-0.194456644552624i</v>
      </c>
      <c r="AJ151" s="240" t="str">
        <f t="shared" ca="1" si="60"/>
        <v>-0.803960061378953+1.81370483686544i</v>
      </c>
      <c r="AK151" s="240" t="str">
        <f t="shared" ca="1" si="61"/>
        <v>1.4699762626171+1.33230882414844i</v>
      </c>
      <c r="AL151" s="240" t="str">
        <f t="shared" ca="1" si="62"/>
        <v>1.72616948618449-0.977862935450111i</v>
      </c>
      <c r="AM151" s="240" t="str">
        <f t="shared" ca="1" si="63"/>
        <v>-0.387040565317536-1.94578431907553i</v>
      </c>
      <c r="AN151" s="240" t="str">
        <f t="shared" ca="1" si="64"/>
        <v>-1.96898460245202-0.242851087846794i</v>
      </c>
      <c r="AO151" s="240" t="str">
        <f t="shared" ca="1" si="65"/>
        <v>-0.848228468513951+1.79342841528844i</v>
      </c>
      <c r="AP151" s="240" t="str">
        <f t="shared" ca="1" si="66"/>
        <v>1.43683703793323+1.36798258102389i</v>
      </c>
      <c r="AQ151" s="240" t="str">
        <f t="shared" ca="1" si="67"/>
        <v>1.74964755397105-0.935206101586518i</v>
      </c>
      <c r="AR151" s="240" t="str">
        <f t="shared" ca="1" si="68"/>
        <v>1.74964755397105-0.935206101586518i</v>
      </c>
      <c r="AS151" s="240" t="str">
        <f t="shared" ca="1" si="69"/>
        <v>-1.96243171705841-0.291099246726425i</v>
      </c>
      <c r="AT151" s="240" t="str">
        <f t="shared" ca="1" si="70"/>
        <v>-0.891985934536983+1.77207169949461i</v>
      </c>
      <c r="AU151" s="240" t="str">
        <f t="shared" ca="1" si="71"/>
        <v>1.40283231634465+1.40283231634456i</v>
      </c>
      <c r="AV151" s="240" t="str">
        <f t="shared" ca="1" si="72"/>
        <v>1.77207169949463-0.891985934536936i</v>
      </c>
      <c r="AW151" s="240" t="str">
        <f t="shared" ca="1" si="73"/>
        <v>-0.291099246726373-1.96243171705842i</v>
      </c>
      <c r="AX151" s="240" t="str">
        <f t="shared" ca="1" si="74"/>
        <v>-1.95469673617849-0.339172058304738i</v>
      </c>
      <c r="AY151" s="240" t="str">
        <f t="shared" ca="1" si="75"/>
        <v>-0.935206101586564+1.74964755397102i</v>
      </c>
      <c r="AZ151" s="240" t="str">
        <f t="shared" ca="1" si="76"/>
        <v>1.36798258102385+1.43683703793327i</v>
      </c>
      <c r="BA151" s="240" t="str">
        <f t="shared" ca="1" si="77"/>
        <v>1.79342841528838-0.84822846851407i</v>
      </c>
      <c r="BB151" s="240" t="str">
        <f t="shared" ca="1" si="78"/>
        <v>-0.242851087846736-1.96898460245203i</v>
      </c>
      <c r="BC151" s="240" t="str">
        <f t="shared" ca="1" si="79"/>
        <v>-1.94578431907552-0.387040565317586i</v>
      </c>
      <c r="BD151" s="240" t="str">
        <f t="shared" ca="1" si="80"/>
        <v>-0.977862935450156+1.72616948618446i</v>
      </c>
      <c r="BE151" s="240" t="str">
        <f t="shared" ca="1" si="81"/>
        <v>1.3323088241484+1.46997626261713i</v>
      </c>
      <c r="BF151" s="240" t="str">
        <f t="shared" ca="1" si="82"/>
        <v>1.81370483686545-0.803960061378911i</v>
      </c>
      <c r="BG151" s="240" t="str">
        <f t="shared" ca="1" si="83"/>
        <v>-0.194456644552762-1.97435144514618i</v>
      </c>
      <c r="BH151" s="240" t="str">
        <f t="shared" ca="1" si="84"/>
        <v>-1.93569983425629-0.434675933566266i</v>
      </c>
      <c r="BI151" s="240" t="str">
        <f t="shared" ca="1" si="85"/>
        <v>-1.01993074124608+1.70165163844505i</v>
      </c>
      <c r="BJ151" s="240" t="str">
        <f t="shared" ca="1" si="86"/>
        <v>1.29583253425552+1.50223002856635i</v>
      </c>
      <c r="BK151" s="240" t="str">
        <f t="shared" ca="1" si="87"/>
        <v>1.83288875046759-0.759207378764767i</v>
      </c>
      <c r="BL151" s="240" t="str">
        <f t="shared" ca="1" si="88"/>
        <v>-0.145945067847116-1.97852901235555i</v>
      </c>
      <c r="BM151" s="240" t="str">
        <f t="shared" ca="1" si="89"/>
        <v>-1.92444935623743-0.482049469285955i</v>
      </c>
      <c r="BN151" s="240" t="str">
        <f t="shared" ca="1" si="90"/>
        <v>-1.06138417890115+1.6761087793875i</v>
      </c>
      <c r="BO151" s="240" t="str">
        <f t="shared" ca="1" si="91"/>
        <v>1.25857568329828+1.53357890731836i</v>
      </c>
      <c r="BP151" s="240" t="str">
        <f t="shared" ca="1" si="92"/>
        <v>1.85096860042258-0.713997378014234i</v>
      </c>
      <c r="BQ151" s="240" t="str">
        <f t="shared" ca="1" si="93"/>
        <v>-0.0973455792898356-1.98151478766984i</v>
      </c>
      <c r="BR151" s="240" t="str">
        <f t="shared" ca="1" si="94"/>
        <v>-1.91203966188612-0.529132636430527i</v>
      </c>
      <c r="BS151" s="240" t="str">
        <f t="shared" ca="1" si="95"/>
        <v>-1.10219827841439+1.64955629507509i</v>
      </c>
      <c r="BT151" s="240" t="str">
        <f t="shared" ca="1" si="96"/>
        <v>1.22056071341063+1.5640040154808i</v>
      </c>
      <c r="BU151" s="240" t="str">
        <f t="shared" ca="1" si="97"/>
        <v>1.86793349610483-0.668357291941294i</v>
      </c>
      <c r="BV151" s="240" t="str">
        <f t="shared" ca="1" si="98"/>
        <v>-0.048687453395591-1.98330697256965i</v>
      </c>
      <c r="BW151" s="240" t="str">
        <f t="shared" ca="1" si="99"/>
        <v>-1.89847822633827-0.575897073860445i</v>
      </c>
      <c r="BX151" s="240" t="str">
        <f t="shared" ca="1" si="100"/>
        <v>-1.14234845489872+1.62201017973132i</v>
      </c>
      <c r="BY151" s="240" t="str">
        <f t="shared" ca="1" si="101"/>
        <v>1.18181052338892+1.59348702610619i</v>
      </c>
      <c r="BZ151" s="240" t="str">
        <f t="shared" ca="1" si="102"/>
        <v>1.88377321849557-0.622314612427149i</v>
      </c>
      <c r="CA151" s="240" t="str">
        <f t="shared" ca="1" si="103"/>
        <v>6.61080518565581E-14-1.9839044875098i</v>
      </c>
      <c r="CB151" s="240" t="str">
        <f t="shared" ca="1" si="104"/>
        <v>-1.88377321849553-0.622314612427274i</v>
      </c>
      <c r="CC151" s="240" t="str">
        <f t="shared" ca="1" si="105"/>
        <v>-1.181810523389+1.59348702610612i</v>
      </c>
      <c r="CD151" s="240" t="str">
        <f t="shared" ca="1" si="106"/>
        <v>1.1423484548988+1.62201017973127i</v>
      </c>
      <c r="CE151" s="240" t="str">
        <f t="shared" ca="1" si="107"/>
        <v>1.89847822633824-0.575897073860535i</v>
      </c>
      <c r="CF151" s="240" t="str">
        <f t="shared" ca="1" si="108"/>
        <v>0.0486874533956949-1.98330697256964i</v>
      </c>
      <c r="CG151" s="240" t="str">
        <f t="shared" ca="1" si="109"/>
        <v>-1.8679334961048-0.668357291941391i</v>
      </c>
      <c r="CH151" s="240" t="str">
        <f t="shared" ca="1" si="110"/>
        <v>-1.22056071341071+1.56400401548074i</v>
      </c>
      <c r="CI151" s="240" t="str">
        <f t="shared" ca="1" si="111"/>
        <v>1.10219827841447+1.64955629507504i</v>
      </c>
      <c r="CJ151" s="240" t="str">
        <f t="shared" ca="1" si="112"/>
        <v>1.9120396618861-0.529132636430619i</v>
      </c>
      <c r="CK151" s="240" t="str">
        <f t="shared" ca="1" si="113"/>
        <v>0.0973455792897423-1.98151478766984i</v>
      </c>
      <c r="CL151" s="240" t="str">
        <f t="shared" ca="1" si="114"/>
        <v>-1.85096860042253-0.713997378014357i</v>
      </c>
      <c r="CM151" s="240" t="str">
        <f t="shared" ca="1" si="115"/>
        <v>-1.25857568329838+1.53357890731828i</v>
      </c>
      <c r="CN151" s="240" t="str">
        <f t="shared" ca="1" si="116"/>
        <v>1.06138417890105+1.67610877938756i</v>
      </c>
      <c r="CO151" s="240" t="str">
        <f t="shared" ca="1" si="117"/>
        <v>1.92444935623741-0.482049469286032i</v>
      </c>
      <c r="CP151" s="240" t="str">
        <f t="shared" ca="1" si="118"/>
        <v>0.145945067847036-1.97852901235556i</v>
      </c>
      <c r="CQ151" s="240" t="str">
        <f t="shared" ca="1" si="119"/>
        <v>-1.83288875046785-0.759207378764134i</v>
      </c>
      <c r="CR151" s="240" t="str">
        <f t="shared" ca="1" si="120"/>
        <v>-1.29583253425604+1.50223002856589i</v>
      </c>
      <c r="CS151" s="240" t="str">
        <f t="shared" ca="1" si="121"/>
        <v>1.01993074124599+1.70165163844511i</v>
      </c>
      <c r="CT151" s="240" t="str">
        <f t="shared" ca="1" si="122"/>
        <v>1.93569983425618-0.434675933566742i</v>
      </c>
      <c r="CU151" s="240" t="str">
        <f t="shared" ca="1" si="123"/>
        <v>0.194456644553454-1.97435144514611i</v>
      </c>
      <c r="CV151" s="240" t="str">
        <f t="shared" ca="1" si="124"/>
        <v>-1.81370483686542-0.803960061378993i</v>
      </c>
      <c r="CW151" s="240" t="str">
        <f t="shared" ca="1" si="125"/>
        <v>-1.33230882414803+1.46997626261747i</v>
      </c>
      <c r="CX151" s="240" t="str">
        <f t="shared" ca="1" si="126"/>
        <v>0.977862935449367+1.72616948618491i</v>
      </c>
      <c r="CY151" s="240" t="str">
        <f t="shared" ca="1" si="127"/>
        <v>1.94578431907558-0.387040565317276i</v>
      </c>
      <c r="CZ151" s="240" t="str">
        <f t="shared" ca="1" si="128"/>
        <v>0.242851087846462-1.96898460245206i</v>
      </c>
      <c r="DA151" s="240" t="str">
        <f t="shared" ca="1" si="129"/>
        <v>-1.79342841528799-0.848228468514889i</v>
      </c>
      <c r="DB151" s="240" t="str">
        <f t="shared" ca="1" si="130"/>
        <v>-1.36798258102407+1.43683703793306i</v>
      </c>
      <c r="DC151" s="240" t="str">
        <f t="shared" ca="1" si="131"/>
        <v>0.93520610158682+1.74964755397089i</v>
      </c>
      <c r="DD151" s="240" t="str">
        <f t="shared" ca="1" si="132"/>
        <v>1.95469673617834-0.339172058305607i</v>
      </c>
      <c r="DE151" s="240" t="str">
        <f t="shared" ca="1" si="133"/>
        <v>0.291099246726867-1.96243171705835i</v>
      </c>
      <c r="DF151" s="240" t="str">
        <f t="shared" ca="1" si="134"/>
        <v>-1.77207169949467-0.891985934536852i</v>
      </c>
      <c r="DG151" s="240" t="str">
        <f t="shared" ca="1" si="135"/>
        <v>-1.40283231634402+1.40283231634518i</v>
      </c>
      <c r="DH151" s="240" t="str">
        <f t="shared" ca="1" si="136"/>
        <v>0.891985934536525+1.77207169949484i</v>
      </c>
      <c r="DI151" s="240" t="str">
        <f t="shared" ca="1" si="137"/>
        <v>1.9624317170584-0.291099246726504i</v>
      </c>
      <c r="DJ151" s="240" t="str">
        <f t="shared" ca="1" si="138"/>
        <v>0.339172058304024-1.95469673617862i</v>
      </c>
      <c r="DK151" s="240" t="str">
        <f t="shared" ca="1" si="139"/>
        <v>-1.74964755397071-0.935206101587145i</v>
      </c>
      <c r="DL151" s="240" t="str">
        <f t="shared" ca="1" si="140"/>
        <v>-1.43683703793331+1.36798258102381i</v>
      </c>
      <c r="DM151" s="240" t="str">
        <f t="shared" ca="1" si="141"/>
        <v>0.848228468514558+1.79342841528815i</v>
      </c>
      <c r="DN151" s="240" t="str">
        <f t="shared" ca="1" si="142"/>
        <v>1.96898460245211-0.242851087846069i</v>
      </c>
      <c r="DO151" s="240" t="str">
        <f t="shared" ca="1" si="143"/>
        <v>0.387040565317665-1.9457843190755i</v>
      </c>
      <c r="DP151" s="240" t="str">
        <f t="shared" ca="1" si="144"/>
        <v>-1.72616948618471-0.977862935449712i</v>
      </c>
      <c r="DQ151" s="240" t="str">
        <f t="shared" ca="1" si="145"/>
        <v>-1.46997626261771+1.33230882414776i</v>
      </c>
      <c r="DR151" s="240" t="str">
        <f t="shared" ca="1" si="146"/>
        <v>0.803960061378657+1.81370483686557i</v>
      </c>
      <c r="DS151" s="240" t="str">
        <f t="shared" ca="1" si="147"/>
        <v>1.97435144514615-0.194456644553089i</v>
      </c>
      <c r="DT151" s="240" t="str">
        <f t="shared" ca="1" si="148"/>
        <v>0.434675933567101-1.9356998342561i</v>
      </c>
      <c r="DU151" s="240" t="str">
        <f t="shared" ca="1" si="149"/>
        <v>-1.70165163844492-1.01993074124631i</v>
      </c>
      <c r="DV151" s="240" t="str">
        <f t="shared" ca="1" si="150"/>
        <v>-1.50223002856613+1.29583253425576i</v>
      </c>
      <c r="DW151" s="240" t="str">
        <f t="shared" ca="1" si="151"/>
        <v>0.759207378765618+1.83288875046724i</v>
      </c>
      <c r="DX151" s="240" t="str">
        <f t="shared" ca="1" si="152"/>
        <v>1.97852901235558-0.14594506784667i</v>
      </c>
      <c r="DY151" s="240" t="str">
        <f t="shared" ca="1" si="153"/>
        <v>0.482049469285814-1.92444935623746i</v>
      </c>
      <c r="DZ151" s="240" t="str">
        <f t="shared" ca="1" si="154"/>
        <v>-1.676108779388-1.06138417890036i</v>
      </c>
      <c r="EA151" s="240" t="str">
        <f t="shared" ca="1" si="155"/>
        <v>-1.53357890731864+1.25857568329795i</v>
      </c>
      <c r="EB151" s="240" t="str">
        <f t="shared" ca="1" si="156"/>
        <v>0.713997378014383+1.85096860042252i</v>
      </c>
      <c r="EC151" s="240" t="str">
        <f t="shared" ca="1" si="157"/>
        <v>1.9815147876698-0.0973455792905861i</v>
      </c>
      <c r="ED151" s="240" t="str">
        <f t="shared" ca="1" si="158"/>
        <v>0.529132636431135-1.91203966188596i</v>
      </c>
      <c r="EE151" s="240" t="str">
        <f t="shared" ca="1" si="159"/>
        <v>-1.64955629507507-1.10219827841443i</v>
      </c>
      <c r="EF151" s="240" t="str">
        <f t="shared" ca="1" si="160"/>
        <v>-1.56400401548034+1.22056071341122i</v>
      </c>
      <c r="EG151" s="240" t="str">
        <f t="shared" ca="1" si="161"/>
        <v>0.668357291940701+1.86793349610505i</v>
      </c>
      <c r="EH151" s="240" t="str">
        <f t="shared" ca="1" si="162"/>
        <v>1.98330697256965-0.0486874533955531i</v>
      </c>
      <c r="EI151" s="240" t="str">
        <f t="shared" ca="1" si="163"/>
        <v>0.575897073859916-1.89847822633843i</v>
      </c>
      <c r="EJ151" s="240" t="str">
        <f t="shared" ca="1" si="164"/>
        <v>-1.62201017973081-1.14234845489945i</v>
      </c>
      <c r="EK151" s="240" t="str">
        <f t="shared" ca="1" si="165"/>
        <v>-1.59348702610624+1.18181052338884i</v>
      </c>
      <c r="EL151" s="240" t="str">
        <f t="shared" ca="1" si="166"/>
        <v>0.622314612427702+1.88377321849539i</v>
      </c>
      <c r="EM151" s="240" t="str">
        <f t="shared" ca="1" si="167"/>
        <v>1.9839044875098+9.21619500056611E-13i</v>
      </c>
      <c r="EN151" s="240"/>
      <c r="EO151" s="240"/>
      <c r="EP151" s="240"/>
    </row>
    <row r="152" spans="1:146" ht="15" thickBot="1">
      <c r="A152" s="277">
        <f t="shared" si="168"/>
        <v>1.0156250000000005E-3</v>
      </c>
      <c r="B152" s="276">
        <v>52</v>
      </c>
      <c r="C152" s="248">
        <f t="shared" si="169"/>
        <v>10400</v>
      </c>
      <c r="D152" s="247">
        <f t="shared" si="170"/>
        <v>65345.127194667693</v>
      </c>
      <c r="E152" s="247" t="str">
        <f t="shared" si="171"/>
        <v>65345.1271946677i</v>
      </c>
      <c r="F152" s="247" t="str">
        <f t="shared" si="177"/>
        <v>-0.00168020235842574-0.0511854566461769i</v>
      </c>
      <c r="G152" s="247" t="str">
        <f t="shared" si="178"/>
        <v>-4.9991613938173+0.340109663767709i</v>
      </c>
      <c r="H152" s="247" t="str">
        <f t="shared" si="179"/>
        <v>0.00130912483384721-0.00811442056531579i</v>
      </c>
      <c r="I152" s="247" t="str">
        <f t="shared" si="174"/>
        <v>-0.00330008085297544+0.00746451352307686i</v>
      </c>
      <c r="J152" s="275" t="str">
        <f ca="1">IMPRODUCT(1/N_FFT2,BO100)</f>
        <v>0.00843157899830375-0.0000061069823764741i</v>
      </c>
      <c r="K152" s="274" t="str">
        <f t="shared" ca="1" si="175"/>
        <v>-0.0000277793067601177+0.0000629577889893393i</v>
      </c>
      <c r="N152" s="265">
        <f t="shared" ca="1" si="176"/>
        <v>2.0173659046404127</v>
      </c>
      <c r="O152" s="240">
        <f t="shared" ca="1" si="39"/>
        <v>-1.9826340953595873</v>
      </c>
      <c r="P152" s="240" t="str">
        <f t="shared" ca="1" si="40"/>
        <v>-0.575528298485158+1.89726253684753i</v>
      </c>
      <c r="Q152" s="240" t="str">
        <f t="shared" ca="1" si="41"/>
        <v>1.64850000260645+1.10149248635153i</v>
      </c>
      <c r="R152" s="240" t="str">
        <f t="shared" ca="1" si="42"/>
        <v>1.53259688090633-1.25776975504999i</v>
      </c>
      <c r="S152" s="240" t="str">
        <f t="shared" ca="1" si="43"/>
        <v>-0.758721220736254-1.83171506116176i</v>
      </c>
      <c r="T152" s="240" t="str">
        <f t="shared" ca="1" si="44"/>
        <v>-1.97308717028141+0.194332124347036i</v>
      </c>
      <c r="U152" s="241" t="str">
        <f t="shared" ca="1" si="45"/>
        <v>-0.386792724103861+1.94453833715426i</v>
      </c>
      <c r="V152" s="240" t="str">
        <f t="shared" ca="1" si="46"/>
        <v>1.74852716811968+0.93460724287248i</v>
      </c>
      <c r="W152" s="240" t="str">
        <f t="shared" ca="1" si="47"/>
        <v>1.40193401344046-1.40193401344038i</v>
      </c>
      <c r="X152" s="240" t="str">
        <f t="shared" ca="1" si="48"/>
        <v>-0.934607242872508-1.74852716811967i</v>
      </c>
      <c r="Y152" s="240" t="str">
        <f t="shared" ca="1" si="49"/>
        <v>-1.94453833715427+0.386792724103789i</v>
      </c>
      <c r="Z152" s="240" t="str">
        <f t="shared" ca="1" si="50"/>
        <v>-0.194332124347008+1.97308717028141i</v>
      </c>
      <c r="AA152" s="240" t="str">
        <f t="shared" ca="1" si="51"/>
        <v>1.83171506116172+0.758721220736337i</v>
      </c>
      <c r="AB152" s="240" t="str">
        <f t="shared" ca="1" si="52"/>
        <v>1.25776975504998-1.53259688090634i</v>
      </c>
      <c r="AC152" s="240" t="str">
        <f t="shared" ca="1" si="53"/>
        <v>-1.10149248635145-1.6485000026065i</v>
      </c>
      <c r="AD152" s="240" t="str">
        <f t="shared" ca="1" si="54"/>
        <v>-1.89726253684753+0.575528298485148i</v>
      </c>
      <c r="AE152" s="240" t="str">
        <f t="shared" ca="1" si="55"/>
        <v>8.64677771689271E-14+1.98263409535959i</v>
      </c>
      <c r="AF152" s="240" t="str">
        <f t="shared" ca="1" si="56"/>
        <v>1.89726253684752+0.57552829848517i</v>
      </c>
      <c r="AG152" s="240" t="str">
        <f t="shared" ca="1" si="57"/>
        <v>1.10149248635147-1.64850000260649i</v>
      </c>
      <c r="AH152" s="240" t="str">
        <f t="shared" ca="1" si="58"/>
        <v>-1.25776975504996-1.53259688090635i</v>
      </c>
      <c r="AI152" s="240" t="str">
        <f t="shared" ca="1" si="59"/>
        <v>-1.83171506116173+0.758721220736316i</v>
      </c>
      <c r="AJ152" s="240" t="str">
        <f t="shared" ca="1" si="60"/>
        <v>0.194332124346984+1.97308717028141i</v>
      </c>
      <c r="AK152" s="240" t="str">
        <f t="shared" ca="1" si="61"/>
        <v>1.94453833715427+0.386792724103809i</v>
      </c>
      <c r="AL152" s="240" t="str">
        <f t="shared" ca="1" si="62"/>
        <v>0.934607242872526-1.74852716811966i</v>
      </c>
      <c r="AM152" s="240" t="str">
        <f t="shared" ca="1" si="63"/>
        <v>-1.40193401344044-1.4019340134404i</v>
      </c>
      <c r="AN152" s="240" t="str">
        <f t="shared" ca="1" si="64"/>
        <v>-1.74852716811972+0.934607242872407i</v>
      </c>
      <c r="AO152" s="240" t="str">
        <f t="shared" ca="1" si="65"/>
        <v>0.38679272410387+1.94453833715426i</v>
      </c>
      <c r="AP152" s="240" t="str">
        <f t="shared" ca="1" si="66"/>
        <v>1.9730871702814+0.194332124347118i</v>
      </c>
      <c r="AQ152" s="240" t="str">
        <f t="shared" ca="1" si="67"/>
        <v>0.758721220736252-1.83171506116176i</v>
      </c>
      <c r="AR152" s="240" t="str">
        <f t="shared" ca="1" si="68"/>
        <v>0.758721220736252-1.83171506116176i</v>
      </c>
      <c r="AS152" s="240" t="str">
        <f t="shared" ca="1" si="69"/>
        <v>-1.64850000260645+1.10149248635153i</v>
      </c>
      <c r="AT152" s="240" t="str">
        <f t="shared" ca="1" si="70"/>
        <v>0.575528298485223+1.89726253684751i</v>
      </c>
      <c r="AU152" s="240" t="str">
        <f t="shared" ca="1" si="71"/>
        <v>1.98263409535959+2.42889212400734E-14i</v>
      </c>
      <c r="AV152" s="240" t="str">
        <f t="shared" ca="1" si="72"/>
        <v>0.575528298485081-1.89726253684755i</v>
      </c>
      <c r="AW152" s="240" t="str">
        <f t="shared" ca="1" si="73"/>
        <v>-1.64850000260642-1.10149248635157i</v>
      </c>
      <c r="AX152" s="240" t="str">
        <f t="shared" ca="1" si="74"/>
        <v>-1.5325968809063+1.25776975505003i</v>
      </c>
      <c r="AY152" s="240" t="str">
        <f t="shared" ca="1" si="75"/>
        <v>0.75872122073622+1.83171506116177i</v>
      </c>
      <c r="AZ152" s="240" t="str">
        <f t="shared" ca="1" si="76"/>
        <v>1.97308717028141-0.19433212434707i</v>
      </c>
      <c r="BA152" s="240" t="str">
        <f t="shared" ca="1" si="77"/>
        <v>0.386792724103918-1.94453833715425i</v>
      </c>
      <c r="BB152" s="240" t="str">
        <f t="shared" ca="1" si="78"/>
        <v>-1.74852716811969-0.934607242872454i</v>
      </c>
      <c r="BC152" s="240" t="str">
        <f t="shared" ca="1" si="79"/>
        <v>-1.40193401344048+1.40193401344036i</v>
      </c>
      <c r="BD152" s="240" t="str">
        <f t="shared" ca="1" si="80"/>
        <v>0.934607242872488+1.74852716811968i</v>
      </c>
      <c r="BE152" s="240" t="str">
        <f t="shared" ca="1" si="81"/>
        <v>1.94453833715428-0.386792724103761i</v>
      </c>
      <c r="BF152" s="240" t="str">
        <f t="shared" ca="1" si="82"/>
        <v>0.194332124347032-1.97308717028141i</v>
      </c>
      <c r="BG152" s="240" t="str">
        <f t="shared" ca="1" si="83"/>
        <v>-1.83171506116171-0.758721220736355i</v>
      </c>
      <c r="BH152" s="240" t="str">
        <f t="shared" ca="1" si="84"/>
        <v>-1.25776975505+1.53259688090632i</v>
      </c>
      <c r="BI152" s="240" t="str">
        <f t="shared" ca="1" si="85"/>
        <v>1.1014924863516+1.6485000026064i</v>
      </c>
      <c r="BJ152" s="240" t="str">
        <f t="shared" ca="1" si="86"/>
        <v>1.89726253684754-0.575528298485118i</v>
      </c>
      <c r="BK152" s="240" t="str">
        <f t="shared" ca="1" si="87"/>
        <v>-6.21788559288535E-14-1.98263409535959i</v>
      </c>
      <c r="BL152" s="240" t="str">
        <f t="shared" ca="1" si="88"/>
        <v>-1.89726253684752-0.575528298485188i</v>
      </c>
      <c r="BM152" s="240" t="str">
        <f t="shared" ca="1" si="89"/>
        <v>-1.1014924863515+1.64850000260647i</v>
      </c>
      <c r="BN152" s="240" t="str">
        <f t="shared" ca="1" si="90"/>
        <v>1.25776975504993+1.53259688090638i</v>
      </c>
      <c r="BO152" s="240" t="str">
        <f t="shared" ca="1" si="91"/>
        <v>1.83171506116174-0.758721220736288i</v>
      </c>
      <c r="BP152" s="240" t="str">
        <f t="shared" ca="1" si="92"/>
        <v>-0.19433212434696-1.97308717028142i</v>
      </c>
      <c r="BQ152" s="240" t="str">
        <f t="shared" ca="1" si="93"/>
        <v>-1.94453833715426-0.386792724103833i</v>
      </c>
      <c r="BR152" s="240" t="str">
        <f t="shared" ca="1" si="94"/>
        <v>-0.934607242872541+1.74852716811965i</v>
      </c>
      <c r="BS152" s="240" t="str">
        <f t="shared" ca="1" si="95"/>
        <v>1.40193401344044+1.40193401344041i</v>
      </c>
      <c r="BT152" s="240" t="str">
        <f t="shared" ca="1" si="96"/>
        <v>1.74852716811974-0.934607242872379i</v>
      </c>
      <c r="BU152" s="240" t="str">
        <f t="shared" ca="1" si="97"/>
        <v>-0.386792724103847-1.94453833715426i</v>
      </c>
      <c r="BV152" s="240" t="str">
        <f t="shared" ca="1" si="98"/>
        <v>-1.97308717028142-0.194332124346946i</v>
      </c>
      <c r="BW152" s="240" t="str">
        <f t="shared" ca="1" si="99"/>
        <v>-0.758721220736274+1.83171506116175i</v>
      </c>
      <c r="BX152" s="240" t="str">
        <f t="shared" ca="1" si="100"/>
        <v>1.53259688090639+1.25776975504992i</v>
      </c>
      <c r="BY152" s="240" t="str">
        <f t="shared" ca="1" si="101"/>
        <v>1.64850000260647-1.1014924863515i</v>
      </c>
      <c r="BZ152" s="240" t="str">
        <f t="shared" ca="1" si="102"/>
        <v>-0.5755282984852-1.89726253684751i</v>
      </c>
      <c r="CA152" s="240" t="str">
        <f t="shared" ca="1" si="103"/>
        <v>-1.98263409535959-4.85778424801468E-14i</v>
      </c>
      <c r="CB152" s="240" t="str">
        <f t="shared" ca="1" si="104"/>
        <v>-0.575528298485104+1.89726253684754i</v>
      </c>
      <c r="CC152" s="240" t="str">
        <f t="shared" ca="1" si="105"/>
        <v>1.64850000260642+1.10149248635158i</v>
      </c>
      <c r="CD152" s="240" t="str">
        <f t="shared" ca="1" si="106"/>
        <v>1.53259688090632-1.25776975505i</v>
      </c>
      <c r="CE152" s="240" t="str">
        <f t="shared" ca="1" si="107"/>
        <v>-0.758721220736185-1.83171506116179i</v>
      </c>
      <c r="CF152" s="240" t="str">
        <f t="shared" ca="1" si="108"/>
        <v>-1.97308717028141+0.194332124347046i</v>
      </c>
      <c r="CG152" s="240" t="str">
        <f t="shared" ca="1" si="109"/>
        <v>-0.386792724103942+1.94453833715424i</v>
      </c>
      <c r="CH152" s="240" t="str">
        <f t="shared" ca="1" si="110"/>
        <v>1.74852716811969+0.934607242872464i</v>
      </c>
      <c r="CI152" s="240" t="str">
        <f t="shared" ca="1" si="111"/>
        <v>1.40193401344048-1.40193401344036i</v>
      </c>
      <c r="CJ152" s="240" t="str">
        <f t="shared" ca="1" si="112"/>
        <v>-0.934607242872454-1.74852716811969i</v>
      </c>
      <c r="CK152" s="240" t="str">
        <f t="shared" ca="1" si="113"/>
        <v>-1.94453833715424+0.386792724103932i</v>
      </c>
      <c r="CL152" s="240" t="str">
        <f t="shared" ca="1" si="114"/>
        <v>-0.194332124347056+1.97308717028141i</v>
      </c>
      <c r="CM152" s="240" t="str">
        <f t="shared" ca="1" si="115"/>
        <v>1.83171506116178+0.758721220736195i</v>
      </c>
      <c r="CN152" s="240" t="str">
        <f t="shared" ca="1" si="116"/>
        <v>1.25776975505001-1.53259688090632i</v>
      </c>
      <c r="CO152" s="240" t="str">
        <f t="shared" ca="1" si="117"/>
        <v>-1.10149248635157-1.64850000260642i</v>
      </c>
      <c r="CP152" s="240" t="str">
        <f t="shared" ca="1" si="118"/>
        <v>-1.89726253684777+0.575528298484339i</v>
      </c>
      <c r="CQ152" s="240" t="str">
        <f t="shared" ca="1" si="119"/>
        <v>-5.53783492045002E-13+1.98263409535959i</v>
      </c>
      <c r="CR152" s="240" t="str">
        <f t="shared" ca="1" si="120"/>
        <v>1.89726253684745+0.5755282984854i</v>
      </c>
      <c r="CS152" s="240" t="str">
        <f t="shared" ca="1" si="121"/>
        <v>1.10149248635151-1.64850000260646i</v>
      </c>
      <c r="CT152" s="240" t="str">
        <f t="shared" ca="1" si="122"/>
        <v>-1.25776975505024-1.53259688090613i</v>
      </c>
      <c r="CU152" s="240" t="str">
        <f t="shared" ca="1" si="123"/>
        <v>-1.83171506116153+0.758721220736811i</v>
      </c>
      <c r="CV152" s="240" t="str">
        <f t="shared" ca="1" si="124"/>
        <v>0.194332124347917+1.97308717028132i</v>
      </c>
      <c r="CW152" s="240" t="str">
        <f t="shared" ca="1" si="125"/>
        <v>1.9445383371541+0.386792724104632i</v>
      </c>
      <c r="CX152" s="240" t="str">
        <f t="shared" ca="1" si="126"/>
        <v>0.93460724287291-1.74852716811945i</v>
      </c>
      <c r="CY152" s="240" t="str">
        <f t="shared" ca="1" si="127"/>
        <v>-1.40193401344028-1.40193401344056i</v>
      </c>
      <c r="CZ152" s="240" t="str">
        <f t="shared" ca="1" si="128"/>
        <v>-1.74852716811965+0.934607242872531i</v>
      </c>
      <c r="DA152" s="240" t="str">
        <f t="shared" ca="1" si="129"/>
        <v>0.386792724104209+1.94453833715419i</v>
      </c>
      <c r="DB152" s="240" t="str">
        <f t="shared" ca="1" si="130"/>
        <v>1.97308717028147+0.194332124346381i</v>
      </c>
      <c r="DC152" s="240" t="str">
        <f t="shared" ca="1" si="131"/>
        <v>0.758721220735386-1.83171506116212i</v>
      </c>
      <c r="DD152" s="240" t="str">
        <f t="shared" ca="1" si="132"/>
        <v>-1.53259688090585-1.25776975505057i</v>
      </c>
      <c r="DE152" s="240" t="str">
        <f t="shared" ca="1" si="133"/>
        <v>-1.6485000026067+1.10149248635115i</v>
      </c>
      <c r="DF152" s="240" t="str">
        <f t="shared" ca="1" si="134"/>
        <v>0.575528298484988+1.89726253684758i</v>
      </c>
      <c r="DG152" s="240" t="str">
        <f t="shared" ca="1" si="135"/>
        <v>1.98263409535959-1.24357711857707E-13i</v>
      </c>
      <c r="DH152" s="240" t="str">
        <f t="shared" ca="1" si="136"/>
        <v>0.57552829848475-1.89726253684765i</v>
      </c>
      <c r="DI152" s="240" t="str">
        <f t="shared" ca="1" si="137"/>
        <v>-1.64850000260684-1.10149248635094i</v>
      </c>
      <c r="DJ152" s="240" t="str">
        <f t="shared" ca="1" si="138"/>
        <v>-1.5325968809057+1.25776975505076i</v>
      </c>
      <c r="DK152" s="240" t="str">
        <f t="shared" ca="1" si="139"/>
        <v>0.758721220735616+1.83171506116202i</v>
      </c>
      <c r="DL152" s="240" t="str">
        <f t="shared" ca="1" si="140"/>
        <v>1.97308717028145-0.194332124346629i</v>
      </c>
      <c r="DM152" s="240" t="str">
        <f t="shared" ca="1" si="141"/>
        <v>0.386792724103993-1.94453833715423i</v>
      </c>
      <c r="DN152" s="240" t="str">
        <f t="shared" ca="1" si="142"/>
        <v>-1.74852716811977-0.934607242872311i</v>
      </c>
      <c r="DO152" s="240" t="str">
        <f t="shared" ca="1" si="143"/>
        <v>-1.4019340134401+1.40193401344074i</v>
      </c>
      <c r="DP152" s="240" t="str">
        <f t="shared" ca="1" si="144"/>
        <v>0.934607242873154+1.74852716811932i</v>
      </c>
      <c r="DQ152" s="240" t="str">
        <f t="shared" ca="1" si="145"/>
        <v>1.94453833715444-0.386792724102941i</v>
      </c>
      <c r="DR152" s="240" t="str">
        <f t="shared" ca="1" si="146"/>
        <v>0.194332124347697-1.97308717028134i</v>
      </c>
      <c r="DS152" s="240" t="str">
        <f t="shared" ca="1" si="147"/>
        <v>-1.83171506116162-0.758721220736581i</v>
      </c>
      <c r="DT152" s="240" t="str">
        <f t="shared" ca="1" si="148"/>
        <v>-1.25776975505005+1.53259688090628i</v>
      </c>
      <c r="DU152" s="240" t="str">
        <f t="shared" ca="1" si="149"/>
        <v>1.10149248635174+1.64850000260631i</v>
      </c>
      <c r="DV152" s="240" t="str">
        <f t="shared" ca="1" si="150"/>
        <v>1.89726253684738-0.575528298485638i</v>
      </c>
      <c r="DW152" s="240" t="str">
        <f t="shared" ca="1" si="151"/>
        <v>-8.30673840842978E-13-1.98263409535959i</v>
      </c>
      <c r="DX152" s="240" t="str">
        <f t="shared" ca="1" si="152"/>
        <v>-1.89726253684727-0.575528298485989i</v>
      </c>
      <c r="DY152" s="240" t="str">
        <f t="shared" ca="1" si="153"/>
        <v>-1.10149248635204+1.6485000026061i</v>
      </c>
      <c r="DZ152" s="240" t="str">
        <f t="shared" ca="1" si="154"/>
        <v>1.25776975504977+1.53259688090652i</v>
      </c>
      <c r="EA152" s="240" t="str">
        <f t="shared" ca="1" si="155"/>
        <v>1.83171506116176-0.758721220736242i</v>
      </c>
      <c r="EB152" s="240" t="str">
        <f t="shared" ca="1" si="156"/>
        <v>-0.194332124347332-1.97308717028138i</v>
      </c>
      <c r="EC152" s="240" t="str">
        <f t="shared" ca="1" si="157"/>
        <v>-1.94453833715437-0.386792724103301i</v>
      </c>
      <c r="ED152" s="240" t="str">
        <f t="shared" ca="1" si="158"/>
        <v>-0.934607242871738+1.74852716812008i</v>
      </c>
      <c r="EE152" s="240" t="str">
        <f t="shared" ca="1" si="159"/>
        <v>1.40193401343984+1.401934013441i</v>
      </c>
      <c r="EF152" s="240" t="str">
        <f t="shared" ca="1" si="160"/>
        <v>1.74852716811994-0.934607242871988i</v>
      </c>
      <c r="EG152" s="240" t="str">
        <f t="shared" ca="1" si="161"/>
        <v>-0.386792724103633-1.9445383371543i</v>
      </c>
      <c r="EH152" s="240" t="str">
        <f t="shared" ca="1" si="162"/>
        <v>-1.97308717028141-0.194332124346994i</v>
      </c>
      <c r="EI152" s="240" t="str">
        <f t="shared" ca="1" si="163"/>
        <v>-0.75872122073598+1.83171506116187i</v>
      </c>
      <c r="EJ152" s="240" t="str">
        <f t="shared" ca="1" si="164"/>
        <v>1.53259688090673+1.2577697550495i</v>
      </c>
      <c r="EK152" s="240" t="str">
        <f t="shared" ca="1" si="165"/>
        <v>1.64850000260595-1.10149248635228i</v>
      </c>
      <c r="EL152" s="240" t="str">
        <f t="shared" ca="1" si="166"/>
        <v>-0.575528298484426-1.89726253684775i</v>
      </c>
      <c r="EM152" s="240" t="str">
        <f t="shared" ca="1" si="167"/>
        <v>-1.98263409535959-4.91604636116149E-13i</v>
      </c>
      <c r="EN152" s="240"/>
      <c r="EO152" s="240"/>
      <c r="EP152" s="240"/>
    </row>
    <row r="153" spans="1:146" ht="15" thickBot="1">
      <c r="A153" s="277">
        <f t="shared" si="168"/>
        <v>1.0351562500000005E-3</v>
      </c>
      <c r="B153" s="276">
        <v>53</v>
      </c>
      <c r="C153" s="248">
        <f t="shared" si="169"/>
        <v>10600</v>
      </c>
      <c r="D153" s="247">
        <f t="shared" si="170"/>
        <v>66601.764256103619</v>
      </c>
      <c r="E153" s="247" t="str">
        <f t="shared" si="171"/>
        <v>66601.7642561036i</v>
      </c>
      <c r="F153" s="247" t="str">
        <f t="shared" si="177"/>
        <v>-0.00173035802049385-0.0502193302679046i</v>
      </c>
      <c r="G153" s="247" t="str">
        <f t="shared" si="178"/>
        <v>-5.00718579310011+0.394599330083178i</v>
      </c>
      <c r="H153" s="247" t="str">
        <f t="shared" si="179"/>
        <v>0.00130132607626916-0.00796151675606417i</v>
      </c>
      <c r="I153" s="247" t="str">
        <f t="shared" si="174"/>
        <v>-0.00323898735882577+0.00735884597706805i</v>
      </c>
      <c r="J153" s="275" t="str">
        <f ca="1">IMPRODUCT(1/N_FFT2,BP100)</f>
        <v>-0.009967431053485-0.000319740588122272i</v>
      </c>
      <c r="K153" s="274" t="str">
        <f t="shared" ca="1" si="175"/>
        <v>0.0000346373049228143-0.0000723131541866097i</v>
      </c>
      <c r="N153" s="265">
        <f t="shared" ca="1" si="176"/>
        <v>2.0188709389586155</v>
      </c>
      <c r="O153" s="240">
        <f t="shared" ca="1" si="39"/>
        <v>-1.9811290610413845</v>
      </c>
      <c r="P153" s="240" t="str">
        <f t="shared" ca="1" si="40"/>
        <v>-0.528392394784011+1.90936477228348i</v>
      </c>
      <c r="Q153" s="240" t="str">
        <f t="shared" ca="1" si="41"/>
        <v>1.69927107575817+1.01850388688231i</v>
      </c>
      <c r="R153" s="240" t="str">
        <f t="shared" ca="1" si="42"/>
        <v>1.4348269434096-1.36606881194491i</v>
      </c>
      <c r="S153" s="240" t="str">
        <f t="shared" ca="1" si="43"/>
        <v>-0.933897774606052-1.74719984635089i</v>
      </c>
      <c r="T153" s="240" t="str">
        <f t="shared" ca="1" si="44"/>
        <v>-1.93299184473931+0.434067834184985i</v>
      </c>
      <c r="U153" s="241" t="str">
        <f t="shared" ca="1" si="45"/>
        <v>-0.0972093955677676+1.97874270432415i</v>
      </c>
      <c r="V153" s="240" t="str">
        <f t="shared" ca="1" si="46"/>
        <v>1.88113787285062+0.621444011822276i</v>
      </c>
      <c r="W153" s="240" t="str">
        <f t="shared" ca="1" si="47"/>
        <v>1.10065633408465-1.6472486123054i</v>
      </c>
      <c r="X153" s="240" t="str">
        <f t="shared" ca="1" si="48"/>
        <v>-1.29401970105873-1.50012845109164i</v>
      </c>
      <c r="Y153" s="240" t="str">
        <f t="shared" ca="1" si="49"/>
        <v>-1.79091945947714+0.847041820790929i</v>
      </c>
      <c r="Z153" s="240" t="str">
        <f t="shared" ca="1" si="50"/>
        <v>0.338697566153632+1.95196217053106i</v>
      </c>
      <c r="AA153" s="240" t="str">
        <f t="shared" ca="1" si="51"/>
        <v>1.97158938311482+0.194184605187033i</v>
      </c>
      <c r="AB153" s="240" t="str">
        <f t="shared" ca="1" si="52"/>
        <v>0.712998515804033-1.84837914751383i</v>
      </c>
      <c r="AC153" s="240" t="str">
        <f t="shared" ca="1" si="53"/>
        <v>-1.59125778266358-1.18015720377215i</v>
      </c>
      <c r="AD153" s="240" t="str">
        <f t="shared" ca="1" si="54"/>
        <v>-1.56181601793917+1.21885318337006i</v>
      </c>
      <c r="AE153" s="240" t="str">
        <f t="shared" ca="1" si="55"/>
        <v>0.758145269037583+1.83032459075942i</v>
      </c>
      <c r="AF153" s="240" t="str">
        <f t="shared" ca="1" si="56"/>
        <v>1.96623004848233-0.242511346018855i</v>
      </c>
      <c r="AG153" s="240" t="str">
        <f t="shared" ca="1" si="57"/>
        <v>0.290692007083964-1.95968633039071i</v>
      </c>
      <c r="AH153" s="240" t="str">
        <f t="shared" ca="1" si="58"/>
        <v>-1.81116751491177-0.802835343909976i</v>
      </c>
      <c r="AI153" s="240" t="str">
        <f t="shared" ca="1" si="59"/>
        <v>-1.25681497138605+1.53143347364572i</v>
      </c>
      <c r="AJ153" s="240" t="str">
        <f t="shared" ca="1" si="60"/>
        <v>1.14075034160358+1.61974103320069i</v>
      </c>
      <c r="AK153" s="240" t="str">
        <f t="shared" ca="1" si="61"/>
        <v>1.86532030978514-0.667422278925259i</v>
      </c>
      <c r="AL153" s="240" t="str">
        <f t="shared" ca="1" si="62"/>
        <v>-0.14574089481004-1.97576110602539i</v>
      </c>
      <c r="AM153" s="240" t="str">
        <f t="shared" ca="1" si="63"/>
        <v>-1.94306222164848-0.386499106474012i</v>
      </c>
      <c r="AN153" s="240" t="str">
        <f t="shared" ca="1" si="64"/>
        <v>-0.890738071352184+1.76959262112683i</v>
      </c>
      <c r="AO153" s="240" t="str">
        <f t="shared" ca="1" si="65"/>
        <v>1.467919807252+1.33044496165003i</v>
      </c>
      <c r="AP153" s="240" t="str">
        <f t="shared" ca="1" si="66"/>
        <v>1.67376395044067-1.05989933234622i</v>
      </c>
      <c r="AQ153" s="240" t="str">
        <f t="shared" ca="1" si="67"/>
        <v>-0.575091410083901-1.89582230880176i</v>
      </c>
      <c r="AR153" s="240" t="str">
        <f t="shared" ca="1" si="68"/>
        <v>-0.575091410083901-1.89582230880176i</v>
      </c>
      <c r="AS153" s="240" t="str">
        <f t="shared" ca="1" si="69"/>
        <v>-0.481375095663442+1.9217571058221i</v>
      </c>
      <c r="AT153" s="240" t="str">
        <f t="shared" ca="1" si="70"/>
        <v>1.72375462371949+0.976494932761253i</v>
      </c>
      <c r="AU153" s="240" t="str">
        <f t="shared" ca="1" si="71"/>
        <v>1.40086979346804-1.40086979346816i</v>
      </c>
      <c r="AV153" s="240" t="str">
        <f t="shared" ca="1" si="72"/>
        <v>-0.976494932761214-1.72375462371951i</v>
      </c>
      <c r="AW153" s="240" t="str">
        <f t="shared" ca="1" si="73"/>
        <v>-1.92175710582211+0.481375095663398i</v>
      </c>
      <c r="AX153" s="240" t="str">
        <f t="shared" ca="1" si="74"/>
        <v>-0.0486193410204607+1.98053238200779i</v>
      </c>
      <c r="AY153" s="240" t="str">
        <f t="shared" ca="1" si="75"/>
        <v>1.8958223088018+0.575091410083754i</v>
      </c>
      <c r="AZ153" s="240" t="str">
        <f t="shared" ca="1" si="76"/>
        <v>1.05989933234626-1.67376395044064i</v>
      </c>
      <c r="BA153" s="240" t="str">
        <f t="shared" ca="1" si="77"/>
        <v>-1.33044496165-1.46791980725203i</v>
      </c>
      <c r="BB153" s="240" t="str">
        <f t="shared" ca="1" si="78"/>
        <v>-1.76959262112684+0.890738071352156i</v>
      </c>
      <c r="BC153" s="240" t="str">
        <f t="shared" ca="1" si="79"/>
        <v>0.386499106473976+1.94306222164848i</v>
      </c>
      <c r="BD153" s="240" t="str">
        <f t="shared" ca="1" si="80"/>
        <v>1.97576110602539+0.14574089481007i</v>
      </c>
      <c r="BE153" s="240" t="str">
        <f t="shared" ca="1" si="81"/>
        <v>0.667422278925294-1.86532030978513i</v>
      </c>
      <c r="BF153" s="240" t="str">
        <f t="shared" ca="1" si="82"/>
        <v>-1.61974103320067-1.14075034160361i</v>
      </c>
      <c r="BG153" s="240" t="str">
        <f t="shared" ca="1" si="83"/>
        <v>-1.53143347364575+1.25681497138602i</v>
      </c>
      <c r="BH153" s="240" t="str">
        <f t="shared" ca="1" si="84"/>
        <v>0.802835343909936+1.81116751491179i</v>
      </c>
      <c r="BI153" s="240" t="str">
        <f t="shared" ca="1" si="85"/>
        <v>1.95968633039072-0.290692007083926i</v>
      </c>
      <c r="BJ153" s="240" t="str">
        <f t="shared" ca="1" si="86"/>
        <v>0.242511346018898-1.96623004848233i</v>
      </c>
      <c r="BK153" s="240" t="str">
        <f t="shared" ca="1" si="87"/>
        <v>-1.83032459075941-0.758145269037624i</v>
      </c>
      <c r="BL153" s="240" t="str">
        <f t="shared" ca="1" si="88"/>
        <v>-1.21885318336994+1.56181601793927i</v>
      </c>
      <c r="BM153" s="240" t="str">
        <f t="shared" ca="1" si="89"/>
        <v>1.18015720377213+1.5912577826636i</v>
      </c>
      <c r="BN153" s="240" t="str">
        <f t="shared" ca="1" si="90"/>
        <v>1.84837914751385-0.712998515803984i</v>
      </c>
      <c r="BO153" s="240" t="str">
        <f t="shared" ca="1" si="91"/>
        <v>-0.194184605186992-1.97158938311482i</v>
      </c>
      <c r="BP153" s="240" t="str">
        <f t="shared" ca="1" si="92"/>
        <v>-1.95196217053109-0.338697566153474i</v>
      </c>
      <c r="BQ153" s="240" t="str">
        <f t="shared" ca="1" si="93"/>
        <v>-0.847041820790954+1.79091945947713i</v>
      </c>
      <c r="BR153" s="240" t="str">
        <f t="shared" ca="1" si="94"/>
        <v>1.50012845109161+1.29401970105876i</v>
      </c>
      <c r="BS153" s="240" t="str">
        <f t="shared" ca="1" si="95"/>
        <v>1.64724861230542-1.10065633408462i</v>
      </c>
      <c r="BT153" s="240" t="str">
        <f t="shared" ca="1" si="96"/>
        <v>-0.621444011822191-1.88113787285065i</v>
      </c>
      <c r="BU153" s="240" t="str">
        <f t="shared" ca="1" si="97"/>
        <v>-1.97874270432415+0.0972093955677946i</v>
      </c>
      <c r="BV153" s="240" t="str">
        <f t="shared" ca="1" si="98"/>
        <v>-0.434067834184989+1.93299184473931i</v>
      </c>
      <c r="BW153" s="240" t="str">
        <f t="shared" ca="1" si="99"/>
        <v>1.74719984635087+0.933897774606102i</v>
      </c>
      <c r="BX153" s="240" t="str">
        <f t="shared" ca="1" si="100"/>
        <v>1.36606881194499-1.43482694340952i</v>
      </c>
      <c r="BY153" s="240" t="str">
        <f t="shared" ca="1" si="101"/>
        <v>-1.01850388688236-1.69927107575815i</v>
      </c>
      <c r="BZ153" s="240" t="str">
        <f t="shared" ca="1" si="102"/>
        <v>-1.90936477228348+0.528392394784011i</v>
      </c>
      <c r="CA153" s="240" t="str">
        <f t="shared" ca="1" si="103"/>
        <v>-3.10663647026982E-14+1.98112906104138i</v>
      </c>
      <c r="CB153" s="240" t="str">
        <f t="shared" ca="1" si="104"/>
        <v>1.90936477228345+0.528392394784098i</v>
      </c>
      <c r="CC153" s="240" t="str">
        <f t="shared" ca="1" si="105"/>
        <v>1.01850388688227-1.6992710757582i</v>
      </c>
      <c r="CD153" s="240" t="str">
        <f t="shared" ca="1" si="106"/>
        <v>-1.36606881194493-1.43482694340959i</v>
      </c>
      <c r="CE153" s="240" t="str">
        <f t="shared" ca="1" si="107"/>
        <v>-1.74719984635091+0.93389777460602i</v>
      </c>
      <c r="CF153" s="240" t="str">
        <f t="shared" ca="1" si="108"/>
        <v>0.4340678341849+1.93299184473933i</v>
      </c>
      <c r="CG153" s="240" t="str">
        <f t="shared" ca="1" si="109"/>
        <v>1.97874270432416+0.097209395567688i</v>
      </c>
      <c r="CH153" s="240" t="str">
        <f t="shared" ca="1" si="110"/>
        <v>0.621444011822249-1.88113787285063i</v>
      </c>
      <c r="CI153" s="240" t="str">
        <f t="shared" ca="1" si="111"/>
        <v>-1.64724861230537-1.10065633408469i</v>
      </c>
      <c r="CJ153" s="240" t="str">
        <f t="shared" ca="1" si="112"/>
        <v>-1.50012845109167+1.29401970105869i</v>
      </c>
      <c r="CK153" s="240" t="str">
        <f t="shared" ca="1" si="113"/>
        <v>0.847041820791075+1.79091945947707i</v>
      </c>
      <c r="CL153" s="240" t="str">
        <f t="shared" ca="1" si="114"/>
        <v>1.95196217053107-0.338697566153579i</v>
      </c>
      <c r="CM153" s="240" t="str">
        <f t="shared" ca="1" si="115"/>
        <v>0.194184605187081-1.97158938311481i</v>
      </c>
      <c r="CN153" s="240" t="str">
        <f t="shared" ca="1" si="116"/>
        <v>-1.84837914751396-0.712998515803701i</v>
      </c>
      <c r="CO153" s="240" t="str">
        <f t="shared" ca="1" si="117"/>
        <v>-1.18015720377186+1.5912577826638i</v>
      </c>
      <c r="CP153" s="240" t="str">
        <f t="shared" ca="1" si="118"/>
        <v>1.21885318337018+1.56181601793908i</v>
      </c>
      <c r="CQ153" s="240" t="str">
        <f t="shared" ca="1" si="119"/>
        <v>1.83032459075936-0.758145269037723i</v>
      </c>
      <c r="CR153" s="240" t="str">
        <f t="shared" ca="1" si="120"/>
        <v>-0.242511346019019-1.96623004848231i</v>
      </c>
      <c r="CS153" s="240" t="str">
        <f t="shared" ca="1" si="121"/>
        <v>-1.95968633039074-0.290692007083793i</v>
      </c>
      <c r="CT153" s="240" t="str">
        <f t="shared" ca="1" si="122"/>
        <v>-0.802835343909837+1.81116751491183i</v>
      </c>
      <c r="CU153" s="240" t="str">
        <f t="shared" ca="1" si="123"/>
        <v>1.5314334736457+1.25681497138607i</v>
      </c>
      <c r="CV153" s="240" t="str">
        <f t="shared" ca="1" si="124"/>
        <v>1.61974103320071-1.14075034160355i</v>
      </c>
      <c r="CW153" s="240" t="str">
        <f t="shared" ca="1" si="125"/>
        <v>-0.667422278925209-1.86532030978516i</v>
      </c>
      <c r="CX153" s="240" t="str">
        <f t="shared" ca="1" si="126"/>
        <v>-1.9757611060254+0.145740894809995i</v>
      </c>
      <c r="CY153" s="240" t="str">
        <f t="shared" ca="1" si="127"/>
        <v>-0.386499106474243+1.94306222164843i</v>
      </c>
      <c r="CZ153" s="240" t="str">
        <f t="shared" ca="1" si="128"/>
        <v>1.76959262112671+0.890738071352414i</v>
      </c>
      <c r="DA153" s="240" t="str">
        <f t="shared" ca="1" si="129"/>
        <v>1.33044496165021-1.46791980725184i</v>
      </c>
      <c r="DB153" s="240" t="str">
        <f t="shared" ca="1" si="130"/>
        <v>-1.05989933234603-1.67376395044079i</v>
      </c>
      <c r="DC153" s="240" t="str">
        <f t="shared" ca="1" si="131"/>
        <v>-1.89582230880188+0.575091410083493i</v>
      </c>
      <c r="DD153" s="240" t="str">
        <f t="shared" ca="1" si="132"/>
        <v>0.0486193410199763+1.9805323820078i</v>
      </c>
      <c r="DE153" s="240" t="str">
        <f t="shared" ca="1" si="133"/>
        <v>1.92175710582199+0.481375095663868i</v>
      </c>
      <c r="DF153" s="240" t="str">
        <f t="shared" ca="1" si="134"/>
        <v>0.976494932761624-1.72375462371928i</v>
      </c>
      <c r="DG153" s="240" t="str">
        <f t="shared" ca="1" si="135"/>
        <v>-1.4008697934677-1.4008697934685i</v>
      </c>
      <c r="DH153" s="240" t="str">
        <f t="shared" ca="1" si="136"/>
        <v>-1.72375462371982+0.976494932760661i</v>
      </c>
      <c r="DI153" s="240" t="str">
        <f t="shared" ca="1" si="137"/>
        <v>0.481375095662794+1.92175710582226i</v>
      </c>
      <c r="DJ153" s="240" t="str">
        <f t="shared" ca="1" si="138"/>
        <v>1.98053238200778+0.0486193410210828i</v>
      </c>
      <c r="DK153" s="240" t="str">
        <f t="shared" ca="1" si="139"/>
        <v>0.575091410084525-1.89582230880157i</v>
      </c>
      <c r="DL153" s="240" t="str">
        <f t="shared" ca="1" si="140"/>
        <v>-1.67376395044018-1.05989933234699i</v>
      </c>
      <c r="DM153" s="240" t="str">
        <f t="shared" ca="1" si="141"/>
        <v>-1.4679198072526+1.33044496164937i</v>
      </c>
      <c r="DN153" s="240" t="str">
        <f t="shared" ca="1" si="142"/>
        <v>0.8907380713514+1.76959262112722i</v>
      </c>
      <c r="DO153" s="240" t="str">
        <f t="shared" ca="1" si="143"/>
        <v>1.94306222164864-0.386499106473158i</v>
      </c>
      <c r="DP153" s="240" t="str">
        <f t="shared" ca="1" si="144"/>
        <v>0.145740894811098-1.97576110602532i</v>
      </c>
      <c r="DQ153" s="240" t="str">
        <f t="shared" ca="1" si="145"/>
        <v>-1.86532030978545-0.667422278924395i</v>
      </c>
      <c r="DR153" s="240" t="str">
        <f t="shared" ca="1" si="146"/>
        <v>-1.14075034160282+1.61974103320122i</v>
      </c>
      <c r="DS153" s="240" t="str">
        <f t="shared" ca="1" si="147"/>
        <v>1.25681497138677+1.53143347364514i</v>
      </c>
      <c r="DT153" s="240" t="str">
        <f t="shared" ca="1" si="148"/>
        <v>1.81116751491149-0.802835343910602i</v>
      </c>
      <c r="DU153" s="240" t="str">
        <f t="shared" ca="1" si="149"/>
        <v>-0.290692007084647-1.95968633039061i</v>
      </c>
      <c r="DV153" s="240" t="str">
        <f t="shared" ca="1" si="150"/>
        <v>-1.96623004848242-0.242511346018161i</v>
      </c>
      <c r="DW153" s="240" t="str">
        <f t="shared" ca="1" si="151"/>
        <v>-0.758145269036925+1.83032459075969i</v>
      </c>
      <c r="DX153" s="240" t="str">
        <f t="shared" ca="1" si="152"/>
        <v>1.56181601793962+1.2188531833695i</v>
      </c>
      <c r="DY153" s="240" t="str">
        <f t="shared" ca="1" si="153"/>
        <v>1.59125778266327-1.18015720377258i</v>
      </c>
      <c r="DZ153" s="240" t="str">
        <f t="shared" ca="1" si="154"/>
        <v>-0.712998515804533-1.84837914751364i</v>
      </c>
      <c r="EA153" s="240" t="str">
        <f t="shared" ca="1" si="155"/>
        <v>-1.97158938311477+0.194184605187521i</v>
      </c>
      <c r="EB153" s="240" t="str">
        <f t="shared" ca="1" si="156"/>
        <v>-0.338697566153143+1.95196217053114i</v>
      </c>
      <c r="EC153" s="240" t="str">
        <f t="shared" ca="1" si="157"/>
        <v>1.79091945947728+0.847041820790651i</v>
      </c>
      <c r="ED153" s="240" t="str">
        <f t="shared" ca="1" si="158"/>
        <v>1.29401970105849-1.50012845109185i</v>
      </c>
      <c r="EE153" s="240" t="str">
        <f t="shared" ca="1" si="159"/>
        <v>-1.10065633408492-1.64724861230522i</v>
      </c>
      <c r="EF153" s="240" t="str">
        <f t="shared" ca="1" si="160"/>
        <v>-1.88113787285053+0.621444011822536i</v>
      </c>
      <c r="EG153" s="240" t="str">
        <f t="shared" ca="1" si="161"/>
        <v>0.0972093955679885+1.97874270432414i</v>
      </c>
      <c r="EH153" s="240" t="str">
        <f t="shared" ca="1" si="162"/>
        <v>1.93299184473934+0.434067834184854i</v>
      </c>
      <c r="EI153" s="240" t="str">
        <f t="shared" ca="1" si="163"/>
        <v>0.933897774605979-1.74719984635093i</v>
      </c>
      <c r="EJ153" s="240" t="str">
        <f t="shared" ca="1" si="164"/>
        <v>-1.43482694340964-1.36606881194487i</v>
      </c>
      <c r="EK153" s="240" t="str">
        <f t="shared" ca="1" si="165"/>
        <v>-1.69927107575816+1.01850388688233i</v>
      </c>
      <c r="EL153" s="240" t="str">
        <f t="shared" ca="1" si="166"/>
        <v>0.528392394783981+1.90936477228349i</v>
      </c>
      <c r="EM153" s="240" t="str">
        <f t="shared" ca="1" si="167"/>
        <v>1.98112906104138+6.21327294053964E-14i</v>
      </c>
      <c r="EN153" s="240"/>
      <c r="EO153" s="240"/>
      <c r="EP153" s="240"/>
    </row>
    <row r="154" spans="1:146" ht="15" thickBot="1">
      <c r="A154" s="277">
        <f t="shared" si="168"/>
        <v>1.0546875000000005E-3</v>
      </c>
      <c r="B154" s="276">
        <v>54</v>
      </c>
      <c r="C154" s="248">
        <f t="shared" si="169"/>
        <v>10800</v>
      </c>
      <c r="D154" s="247">
        <f t="shared" si="170"/>
        <v>67858.401317539538</v>
      </c>
      <c r="E154" s="247" t="str">
        <f t="shared" si="171"/>
        <v>67858.4013175395i</v>
      </c>
      <c r="F154" s="247" t="str">
        <f t="shared" si="177"/>
        <v>-0.00177782181945487-0.0492888744229288i</v>
      </c>
      <c r="G154" s="247" t="str">
        <f t="shared" si="178"/>
        <v>-5.01343970133698+0.448859104165886i</v>
      </c>
      <c r="H154" s="247" t="str">
        <f t="shared" si="179"/>
        <v>0.00129395619158359-0.00781426545450276i</v>
      </c>
      <c r="I154" s="247" t="str">
        <f t="shared" si="174"/>
        <v>-0.00317992460422414+0.00725623196271872i</v>
      </c>
      <c r="J154" s="275" t="str">
        <f ca="1">IMPRODUCT(1/N_FFT2,BQ100)</f>
        <v>0.00715217198739258+5.94630046847273E-06i</v>
      </c>
      <c r="K154" s="274" t="str">
        <f t="shared" ca="1" si="175"/>
        <v>-0.0000227865154118716+0.0000518789101906157i</v>
      </c>
      <c r="N154" s="265">
        <f t="shared" ca="1" si="176"/>
        <v>2.0206808419769331</v>
      </c>
      <c r="O154" s="240">
        <f t="shared" ca="1" si="39"/>
        <v>-1.9793191580230671</v>
      </c>
      <c r="P154" s="240" t="str">
        <f t="shared" ca="1" si="40"/>
        <v>-0.48093532510243+1.92000144332908i</v>
      </c>
      <c r="Q154" s="240" t="str">
        <f t="shared" ca="1" si="41"/>
        <v>1.74560365439263+0.933044592229252i</v>
      </c>
      <c r="R154" s="240" t="str">
        <f t="shared" ca="1" si="42"/>
        <v>1.32922950507065-1.46657875757382i</v>
      </c>
      <c r="S154" s="240" t="str">
        <f t="shared" ca="1" si="43"/>
        <v>-1.09965080584305-1.64574373294444i</v>
      </c>
      <c r="T154" s="240" t="str">
        <f t="shared" ca="1" si="44"/>
        <v>-1.86361620633967+0.666812540962803i</v>
      </c>
      <c r="U154" s="241" t="str">
        <f t="shared" ca="1" si="45"/>
        <v>0.194007203668926+1.96978819527423i</v>
      </c>
      <c r="V154" s="240" t="str">
        <f t="shared" ca="1" si="46"/>
        <v>1.95789601683969+0.290426439155308i</v>
      </c>
      <c r="W154" s="240" t="str">
        <f t="shared" ca="1" si="47"/>
        <v>0.75745264913816-1.82865245840502i</v>
      </c>
      <c r="X154" s="240" t="str">
        <f t="shared" ca="1" si="48"/>
        <v>-1.589804054928-1.17907904580296i</v>
      </c>
      <c r="Y154" s="240" t="str">
        <f t="shared" ca="1" si="49"/>
        <v>-1.53003439969301+1.25566678106621i</v>
      </c>
      <c r="Z154" s="240" t="str">
        <f t="shared" ca="1" si="50"/>
        <v>0.846267987536838+1.78928332652699i</v>
      </c>
      <c r="AA154" s="240" t="str">
        <f t="shared" ca="1" si="51"/>
        <v>1.94128709540915-0.386146011911358i</v>
      </c>
      <c r="AB154" s="240" t="str">
        <f t="shared" ca="1" si="52"/>
        <v>0.0971205878359382-1.97693498141328i</v>
      </c>
      <c r="AC154" s="240" t="str">
        <f t="shared" ca="1" si="53"/>
        <v>-1.89409033959978-0.574566022970333i</v>
      </c>
      <c r="AD154" s="240" t="str">
        <f t="shared" ca="1" si="54"/>
        <v>-1.01757341077389+1.69771867015802i</v>
      </c>
      <c r="AE154" s="240" t="str">
        <f t="shared" ca="1" si="55"/>
        <v>1.39958999877055+1.39958999877057i</v>
      </c>
      <c r="AF154" s="240" t="str">
        <f t="shared" ca="1" si="56"/>
        <v>1.69771867015803-1.01757341077388i</v>
      </c>
      <c r="AG154" s="240" t="str">
        <f t="shared" ca="1" si="57"/>
        <v>-0.574566022970313-1.89409033959978i</v>
      </c>
      <c r="AH154" s="240" t="str">
        <f t="shared" ca="1" si="58"/>
        <v>-1.97693498141329+0.0971205878359244i</v>
      </c>
      <c r="AI154" s="240" t="str">
        <f t="shared" ca="1" si="59"/>
        <v>-0.386146011911374+1.94128709540915i</v>
      </c>
      <c r="AJ154" s="240" t="str">
        <f t="shared" ca="1" si="60"/>
        <v>1.78928332652698+0.846267987536852i</v>
      </c>
      <c r="AK154" s="240" t="str">
        <f t="shared" ca="1" si="61"/>
        <v>1.25566678106623-1.530034399693i</v>
      </c>
      <c r="AL154" s="240" t="str">
        <f t="shared" ca="1" si="62"/>
        <v>-1.17907904580295-1.58980405492801i</v>
      </c>
      <c r="AM154" s="240" t="str">
        <f t="shared" ca="1" si="63"/>
        <v>-1.82865245840495+0.757452649138327i</v>
      </c>
      <c r="AN154" s="240" t="str">
        <f t="shared" ca="1" si="64"/>
        <v>0.290426439155413+1.95789601683967i</v>
      </c>
      <c r="AO154" s="240" t="str">
        <f t="shared" ca="1" si="65"/>
        <v>1.96978819527422+0.194007203669021i</v>
      </c>
      <c r="AP154" s="240" t="str">
        <f t="shared" ca="1" si="66"/>
        <v>0.666812540962877-1.86361620633965i</v>
      </c>
      <c r="AQ154" s="240" t="str">
        <f t="shared" ca="1" si="67"/>
        <v>-1.6457437329444-1.0996508058431i</v>
      </c>
      <c r="AR154" s="240" t="str">
        <f t="shared" ca="1" si="68"/>
        <v>-1.6457437329444-1.0996508058431i</v>
      </c>
      <c r="AS154" s="240" t="str">
        <f t="shared" ca="1" si="69"/>
        <v>0.933044592229222+1.74560365439264i</v>
      </c>
      <c r="AT154" s="240" t="str">
        <f t="shared" ca="1" si="70"/>
        <v>1.92000144332909-0.480935325102392i</v>
      </c>
      <c r="AU154" s="240" t="str">
        <f t="shared" ca="1" si="71"/>
        <v>2.08535813596522E-14-1.97931915802307i</v>
      </c>
      <c r="AV154" s="240" t="str">
        <f t="shared" ca="1" si="72"/>
        <v>-1.92000144332908-0.480935325102434i</v>
      </c>
      <c r="AW154" s="240" t="str">
        <f t="shared" ca="1" si="73"/>
        <v>-0.933044592229246+1.74560365439263i</v>
      </c>
      <c r="AX154" s="240" t="str">
        <f t="shared" ca="1" si="74"/>
        <v>1.46657875757384+1.32922950507064i</v>
      </c>
      <c r="AY154" s="240" t="str">
        <f t="shared" ca="1" si="75"/>
        <v>1.64574373294442-1.09965080584306i</v>
      </c>
      <c r="AZ154" s="240" t="str">
        <f t="shared" ca="1" si="76"/>
        <v>-0.666812540962837-1.86361620633966i</v>
      </c>
      <c r="BA154" s="240" t="str">
        <f t="shared" ca="1" si="77"/>
        <v>-1.96978819527422+0.194007203668993i</v>
      </c>
      <c r="BB154" s="240" t="str">
        <f t="shared" ca="1" si="78"/>
        <v>-0.290426439155245+1.9578960168397i</v>
      </c>
      <c r="BC154" s="240" t="str">
        <f t="shared" ca="1" si="79"/>
        <v>1.82865245840501+0.757452649138176i</v>
      </c>
      <c r="BD154" s="240" t="str">
        <f t="shared" ca="1" si="80"/>
        <v>1.17907904580298-1.58980405492799i</v>
      </c>
      <c r="BE154" s="240" t="str">
        <f t="shared" ca="1" si="81"/>
        <v>-1.2556667810662-1.53003439969303i</v>
      </c>
      <c r="BF154" s="240" t="str">
        <f t="shared" ca="1" si="82"/>
        <v>-1.789283326527+0.846267987536826i</v>
      </c>
      <c r="BG154" s="240" t="str">
        <f t="shared" ca="1" si="83"/>
        <v>0.38614601191134+1.94128709540915i</v>
      </c>
      <c r="BH154" s="240" t="str">
        <f t="shared" ca="1" si="84"/>
        <v>1.97693498141328+0.097120587835959i</v>
      </c>
      <c r="BI154" s="240" t="str">
        <f t="shared" ca="1" si="85"/>
        <v>0.574566022970353-1.89409033959977i</v>
      </c>
      <c r="BJ154" s="240" t="str">
        <f t="shared" ca="1" si="86"/>
        <v>-1.69771867015802-1.0175734107739i</v>
      </c>
      <c r="BK154" s="240" t="str">
        <f t="shared" ca="1" si="87"/>
        <v>-1.39958999877058+1.39958999877054i</v>
      </c>
      <c r="BL154" s="240" t="str">
        <f t="shared" ca="1" si="88"/>
        <v>1.01757341077386+1.69771867015804i</v>
      </c>
      <c r="BM154" s="240" t="str">
        <f t="shared" ca="1" si="89"/>
        <v>1.89409033959979-0.574566022970307i</v>
      </c>
      <c r="BN154" s="240" t="str">
        <f t="shared" ca="1" si="90"/>
        <v>-0.0971205878358966-1.97693498141329i</v>
      </c>
      <c r="BO154" s="240" t="str">
        <f t="shared" ca="1" si="91"/>
        <v>-1.94128709540915-0.386146011911388i</v>
      </c>
      <c r="BP154" s="240" t="str">
        <f t="shared" ca="1" si="92"/>
        <v>-0.846267987536858+1.78928332652698i</v>
      </c>
      <c r="BQ154" s="240" t="str">
        <f t="shared" ca="1" si="93"/>
        <v>1.53003439969299+1.25566678106624i</v>
      </c>
      <c r="BR154" s="240" t="str">
        <f t="shared" ca="1" si="94"/>
        <v>1.58980405492802-1.17907904580294i</v>
      </c>
      <c r="BS154" s="240" t="str">
        <f t="shared" ca="1" si="95"/>
        <v>-0.757452649138301-1.82865245840496i</v>
      </c>
      <c r="BT154" s="240" t="str">
        <f t="shared" ca="1" si="96"/>
        <v>-1.95789601683967+0.290426439155391i</v>
      </c>
      <c r="BU154" s="240" t="str">
        <f t="shared" ca="1" si="97"/>
        <v>-0.194007203669028+1.96978819527422i</v>
      </c>
      <c r="BV154" s="240" t="str">
        <f t="shared" ca="1" si="98"/>
        <v>1.86361620633964+0.666812540962896i</v>
      </c>
      <c r="BW154" s="240" t="str">
        <f t="shared" ca="1" si="99"/>
        <v>1.0996508058431-1.6457437329444i</v>
      </c>
      <c r="BX154" s="240" t="str">
        <f t="shared" ca="1" si="100"/>
        <v>-1.32922950507059-1.46657875757388i</v>
      </c>
      <c r="BY154" s="240" t="str">
        <f t="shared" ca="1" si="101"/>
        <v>-1.74560365439265+0.933044592229202i</v>
      </c>
      <c r="BZ154" s="240" t="str">
        <f t="shared" ca="1" si="102"/>
        <v>0.480935325102386+1.92000144332909i</v>
      </c>
      <c r="CA154" s="240" t="str">
        <f t="shared" ca="1" si="103"/>
        <v>1.97931915802307+4.17071627193043E-14i</v>
      </c>
      <c r="CB154" s="240" t="str">
        <f t="shared" ca="1" si="104"/>
        <v>0.48093532510244-1.92000144332908i</v>
      </c>
      <c r="CC154" s="240" t="str">
        <f t="shared" ca="1" si="105"/>
        <v>-1.74560365439261-0.933044592229277i</v>
      </c>
      <c r="CD154" s="240" t="str">
        <f t="shared" ca="1" si="106"/>
        <v>-1.32922950507065+1.46657875757382i</v>
      </c>
      <c r="CE154" s="240" t="str">
        <f t="shared" ca="1" si="107"/>
        <v>1.09965080584306+1.64574373294443i</v>
      </c>
      <c r="CF154" s="240" t="str">
        <f t="shared" ca="1" si="108"/>
        <v>1.86361620633967-0.666812540962817i</v>
      </c>
      <c r="CG154" s="240" t="str">
        <f t="shared" ca="1" si="109"/>
        <v>-0.194007203668973-1.96978819527423i</v>
      </c>
      <c r="CH154" s="240" t="str">
        <f t="shared" ca="1" si="110"/>
        <v>-1.95789601683969-0.290426439155251i</v>
      </c>
      <c r="CI154" s="240" t="str">
        <f t="shared" ca="1" si="111"/>
        <v>-0.757452649138196+1.82865245840501i</v>
      </c>
      <c r="CJ154" s="240" t="str">
        <f t="shared" ca="1" si="112"/>
        <v>1.5898040549281+1.17907904580283i</v>
      </c>
      <c r="CK154" s="240" t="str">
        <f t="shared" ca="1" si="113"/>
        <v>1.53003439969292-1.25566678106633i</v>
      </c>
      <c r="CL154" s="240" t="str">
        <f t="shared" ca="1" si="114"/>
        <v>-0.846267987536809-1.789283326527i</v>
      </c>
      <c r="CM154" s="240" t="str">
        <f t="shared" ca="1" si="115"/>
        <v>-1.94128709540904+0.386146011911914i</v>
      </c>
      <c r="CN154" s="240" t="str">
        <f t="shared" ca="1" si="116"/>
        <v>-0.0971205878357832+1.97693498141329i</v>
      </c>
      <c r="CO154" s="240" t="str">
        <f t="shared" ca="1" si="117"/>
        <v>1.89409033959971+0.574566022970549i</v>
      </c>
      <c r="CP154" s="240" t="str">
        <f t="shared" ca="1" si="118"/>
        <v>1.01757341077444-1.6977186701577i</v>
      </c>
      <c r="CQ154" s="240" t="str">
        <f t="shared" ca="1" si="119"/>
        <v>-1.39958999877122-1.39958999876989i</v>
      </c>
      <c r="CR154" s="240" t="str">
        <f t="shared" ca="1" si="120"/>
        <v>-1.69771867015774+1.01757341077436i</v>
      </c>
      <c r="CS154" s="240" t="str">
        <f t="shared" ca="1" si="121"/>
        <v>0.574566022970462+1.89409033959974i</v>
      </c>
      <c r="CT154" s="240" t="str">
        <f t="shared" ca="1" si="122"/>
        <v>1.9769349814133-0.0971205878356932i</v>
      </c>
      <c r="CU154" s="240" t="str">
        <f t="shared" ca="1" si="123"/>
        <v>0.386146011912001-1.94128709540902i</v>
      </c>
      <c r="CV154" s="240" t="str">
        <f t="shared" ca="1" si="124"/>
        <v>-1.78928332652655-0.846267987537778i</v>
      </c>
      <c r="CW154" s="240" t="str">
        <f t="shared" ca="1" si="125"/>
        <v>-1.25566678106579+1.53003439969336i</v>
      </c>
      <c r="CX154" s="240" t="str">
        <f t="shared" ca="1" si="126"/>
        <v>1.17907904580307+1.58980405492792i</v>
      </c>
      <c r="CY154" s="240" t="str">
        <f t="shared" ca="1" si="127"/>
        <v>1.82865245840504-0.757452649138113i</v>
      </c>
      <c r="CZ154" s="240" t="str">
        <f t="shared" ca="1" si="128"/>
        <v>-0.290426439154774-1.95789601683977i</v>
      </c>
      <c r="DA154" s="240" t="str">
        <f t="shared" ca="1" si="129"/>
        <v>-1.96978819527414-0.194007203669846i</v>
      </c>
      <c r="DB154" s="240" t="str">
        <f t="shared" ca="1" si="130"/>
        <v>-0.666812540962162+1.8636162063399i</v>
      </c>
      <c r="DC154" s="240" t="str">
        <f t="shared" ca="1" si="131"/>
        <v>1.6457437329446+1.0996508058428i</v>
      </c>
      <c r="DD154" s="240" t="str">
        <f t="shared" ca="1" si="132"/>
        <v>1.46657875757388-1.32922950507059i</v>
      </c>
      <c r="DE154" s="240" t="str">
        <f t="shared" ca="1" si="133"/>
        <v>-0.93304459222885-1.74560365439284i</v>
      </c>
      <c r="DF154" s="240" t="str">
        <f t="shared" ca="1" si="134"/>
        <v>-1.92000144332929+0.480935325101589i</v>
      </c>
      <c r="DG154" s="240" t="str">
        <f t="shared" ca="1" si="135"/>
        <v>7.39082040126973E-13+1.97931915802307i</v>
      </c>
      <c r="DH154" s="240" t="str">
        <f t="shared" ca="1" si="136"/>
        <v>1.92000144332917+0.480935325102066i</v>
      </c>
      <c r="DI154" s="240" t="str">
        <f t="shared" ca="1" si="137"/>
        <v>0.933044592229283-1.74560365439261i</v>
      </c>
      <c r="DJ154" s="240" t="str">
        <f t="shared" ca="1" si="138"/>
        <v>-1.46657875757353-1.32922950507097i</v>
      </c>
      <c r="DK154" s="240" t="str">
        <f t="shared" ca="1" si="139"/>
        <v>-1.64574373294487+1.09965080584239i</v>
      </c>
      <c r="DL154" s="240" t="str">
        <f t="shared" ca="1" si="140"/>
        <v>0.666812540963554+1.8636162063394i</v>
      </c>
      <c r="DM154" s="240" t="str">
        <f t="shared" ca="1" si="141"/>
        <v>1.96978819527419-0.19400720366933i</v>
      </c>
      <c r="DN154" s="240" t="str">
        <f t="shared" ca="1" si="142"/>
        <v>0.290426439155259-1.95789601683969i</v>
      </c>
      <c r="DO154" s="240" t="str">
        <f t="shared" ca="1" si="143"/>
        <v>-1.82865245840485-0.757452649138566i</v>
      </c>
      <c r="DP154" s="240" t="str">
        <f t="shared" ca="1" si="144"/>
        <v>-1.17907904580349+1.58980405492761i</v>
      </c>
      <c r="DQ154" s="240" t="str">
        <f t="shared" ca="1" si="145"/>
        <v>1.25566678106696+1.5300343996924i</v>
      </c>
      <c r="DR154" s="240" t="str">
        <f t="shared" ca="1" si="146"/>
        <v>1.78928332652675-0.846267987537335i</v>
      </c>
      <c r="DS154" s="240" t="str">
        <f t="shared" ca="1" si="147"/>
        <v>-0.386146011911493-1.94128709540912i</v>
      </c>
      <c r="DT154" s="240" t="str">
        <f t="shared" ca="1" si="148"/>
        <v>-1.97693498141327-0.0971205878362113i</v>
      </c>
      <c r="DU154" s="240" t="str">
        <f t="shared" ca="1" si="149"/>
        <v>-0.574566022970931+1.8940903395996i</v>
      </c>
      <c r="DV154" s="240" t="str">
        <f t="shared" ca="1" si="150"/>
        <v>1.6977186701585+1.01757341077309i</v>
      </c>
      <c r="DW154" s="240" t="str">
        <f t="shared" ca="1" si="151"/>
        <v>1.3995899987702-1.39958999877092i</v>
      </c>
      <c r="DX154" s="240" t="str">
        <f t="shared" ca="1" si="152"/>
        <v>-1.01757341077402-1.69771867015795i</v>
      </c>
      <c r="DY154" s="240" t="str">
        <f t="shared" ca="1" si="153"/>
        <v>-1.89409033959985+0.574566022970078i</v>
      </c>
      <c r="DZ154" s="240" t="str">
        <f t="shared" ca="1" si="154"/>
        <v>0.097120587835265+1.97693498141332i</v>
      </c>
      <c r="EA154" s="240" t="str">
        <f t="shared" ca="1" si="155"/>
        <v>1.94128709540894+0.386146011912423i</v>
      </c>
      <c r="EB154" s="240" t="str">
        <f t="shared" ca="1" si="156"/>
        <v>0.846267987536361-1.78928332652722i</v>
      </c>
      <c r="EC154" s="240" t="str">
        <f t="shared" ca="1" si="157"/>
        <v>-1.53003439969309-1.25566678106612i</v>
      </c>
      <c r="ED154" s="240" t="str">
        <f t="shared" ca="1" si="158"/>
        <v>-1.58980405492818+1.17907904580273i</v>
      </c>
      <c r="EE154" s="240" t="str">
        <f t="shared" ca="1" si="159"/>
        <v>0.757452649137743+1.82865245840519i</v>
      </c>
      <c r="EF154" s="240" t="str">
        <f t="shared" ca="1" si="160"/>
        <v>1.95789601683982-0.290426439154376i</v>
      </c>
      <c r="EG154" s="240" t="str">
        <f t="shared" ca="1" si="161"/>
        <v>0.194007203668313-1.96978819527429i</v>
      </c>
      <c r="EH154" s="240" t="str">
        <f t="shared" ca="1" si="162"/>
        <v>-1.86361620633977-0.666812540962538i</v>
      </c>
      <c r="EI154" s="240" t="str">
        <f t="shared" ca="1" si="163"/>
        <v>-1.09965080584314+1.64574373294437i</v>
      </c>
      <c r="EJ154" s="240" t="str">
        <f t="shared" ca="1" si="164"/>
        <v>1.32922950507027+1.46657875757417i</v>
      </c>
      <c r="EK154" s="240" t="str">
        <f t="shared" ca="1" si="165"/>
        <v>1.74560365439303-0.933044592228496i</v>
      </c>
      <c r="EL154" s="240" t="str">
        <f t="shared" ca="1" si="166"/>
        <v>-0.480935325103111-1.92000144332891i</v>
      </c>
      <c r="EM154" s="240" t="str">
        <f t="shared" ca="1" si="167"/>
        <v>-1.97931915802307+3.10375112416935E-13i</v>
      </c>
      <c r="EN154" s="240"/>
      <c r="EO154" s="240"/>
      <c r="EP154" s="240"/>
    </row>
    <row r="155" spans="1:146" ht="15" thickBot="1">
      <c r="A155" s="277">
        <f t="shared" si="168"/>
        <v>1.0742187500000005E-3</v>
      </c>
      <c r="B155" s="276">
        <v>55</v>
      </c>
      <c r="C155" s="248">
        <f t="shared" si="169"/>
        <v>11000</v>
      </c>
      <c r="D155" s="247">
        <f t="shared" si="170"/>
        <v>69115.038378975441</v>
      </c>
      <c r="E155" s="247" t="str">
        <f t="shared" si="171"/>
        <v>69115.0383789754i</v>
      </c>
      <c r="F155" s="247" t="str">
        <f t="shared" si="177"/>
        <v>-0.00182278853042276-0.0483921473927076i</v>
      </c>
      <c r="G155" s="247" t="str">
        <f t="shared" si="178"/>
        <v>-5.01797879730125+0.502830769964272i</v>
      </c>
      <c r="H155" s="247" t="str">
        <f t="shared" si="179"/>
        <v>0.00128698430518819-0.0076723590929677i</v>
      </c>
      <c r="I155" s="247" t="str">
        <f t="shared" si="174"/>
        <v>-0.00312279598733044+0.00715650865072033i</v>
      </c>
      <c r="J155" s="275" t="str">
        <f ca="1">IMPRODUCT(1/N_FFT2,BR100)</f>
        <v>0.0246149849430977+0.000319744074667926i</v>
      </c>
      <c r="K155" s="274" t="str">
        <f t="shared" ca="1" si="175"/>
        <v>-0.0000791558274448823+0.000175158857169284i</v>
      </c>
      <c r="N155" s="265">
        <f t="shared" ca="1" si="176"/>
        <v>2.022896975626447</v>
      </c>
      <c r="O155" s="240">
        <f t="shared" ca="1" si="39"/>
        <v>-1.977103024373553</v>
      </c>
      <c r="P155" s="240" t="str">
        <f t="shared" ca="1" si="40"/>
        <v>-0.433185724558152+1.92906363218689i</v>
      </c>
      <c r="Q155" s="240" t="str">
        <f t="shared" ca="1" si="41"/>
        <v>1.78727996543567+0.845320468307326i</v>
      </c>
      <c r="R155" s="240" t="str">
        <f t="shared" ca="1" si="42"/>
        <v>1.21637623842711-1.55864210631465i</v>
      </c>
      <c r="S155" s="240" t="str">
        <f t="shared" ca="1" si="43"/>
        <v>-1.25426088076222-1.52832130521583i</v>
      </c>
      <c r="T155" s="240" t="str">
        <f t="shared" ca="1" si="44"/>
        <v>-1.76599646733761+0.888927919652734i</v>
      </c>
      <c r="U155" s="241" t="str">
        <f t="shared" ca="1" si="45"/>
        <v>0.480396848549561+1.9178517244278i</v>
      </c>
      <c r="V155" s="240" t="str">
        <f t="shared" ca="1" si="46"/>
        <v>1.97650755790693-0.0485205371344932i</v>
      </c>
      <c r="W155" s="240" t="str">
        <f t="shared" ca="1" si="47"/>
        <v>0.385713665684125-1.93911354414629i</v>
      </c>
      <c r="X155" s="240" t="str">
        <f t="shared" ca="1" si="48"/>
        <v>-1.80748687291327-0.801203827520339i</v>
      </c>
      <c r="Y155" s="240" t="str">
        <f t="shared" ca="1" si="49"/>
        <v>-1.17775889652928+1.58802403968995i</v>
      </c>
      <c r="Z155" s="240" t="str">
        <f t="shared" ca="1" si="50"/>
        <v>1.29139000324257+1.49707990051039i</v>
      </c>
      <c r="AA155" s="240" t="str">
        <f t="shared" ca="1" si="51"/>
        <v>1.74364919900245-0.931999914058556i</v>
      </c>
      <c r="AB155" s="240" t="str">
        <f t="shared" ca="1" si="52"/>
        <v>-0.527318599442566-1.90548457450303i</v>
      </c>
      <c r="AC155" s="240" t="str">
        <f t="shared" ca="1" si="53"/>
        <v>-1.97472151719381+0.0970118473117165i</v>
      </c>
      <c r="AD155" s="240" t="str">
        <f t="shared" ca="1" si="54"/>
        <v>-0.338009267320537+1.94799540661483i</v>
      </c>
      <c r="AE155" s="240" t="str">
        <f t="shared" ca="1" si="55"/>
        <v>1.82660501788487+0.756604571506723i</v>
      </c>
      <c r="AF155" s="240" t="str">
        <f t="shared" ca="1" si="56"/>
        <v>1.13843211671128-1.61644940676389i</v>
      </c>
      <c r="AG155" s="240" t="str">
        <f t="shared" ca="1" si="57"/>
        <v>-1.32774124067324-1.46493671085222i</v>
      </c>
      <c r="AH155" s="240" t="str">
        <f t="shared" ca="1" si="58"/>
        <v>-1.72025162158914+0.974510506565725i</v>
      </c>
      <c r="AI155" s="240" t="str">
        <f t="shared" ca="1" si="59"/>
        <v>0.573922713329125+1.89196963192119i</v>
      </c>
      <c r="AJ155" s="240" t="str">
        <f t="shared" ca="1" si="60"/>
        <v>1.97174597807833-0.145444721179524i</v>
      </c>
      <c r="AK155" s="240" t="str">
        <f t="shared" ca="1" si="61"/>
        <v>0.29010126481349-1.95570386949064i</v>
      </c>
      <c r="AL155" s="240" t="str">
        <f t="shared" ca="1" si="62"/>
        <v>-1.84462288429492-0.711549565190318i</v>
      </c>
      <c r="AM155" s="240" t="str">
        <f t="shared" ca="1" si="63"/>
        <v>-1.09841958795504+1.64390108515802i</v>
      </c>
      <c r="AN155" s="240" t="str">
        <f t="shared" ca="1" si="64"/>
        <v>1.36329269642783+1.43191109809707i</v>
      </c>
      <c r="AO155" s="240" t="str">
        <f t="shared" ca="1" si="65"/>
        <v>1.69581782892323-1.01643409038321i</v>
      </c>
      <c r="AP155" s="240" t="str">
        <f t="shared" ca="1" si="66"/>
        <v>-0.620181117633346-1.87731503757843i</v>
      </c>
      <c r="AQ155" s="240" t="str">
        <f t="shared" ca="1" si="67"/>
        <v>-1.96758273291397+0.193789984586025i</v>
      </c>
      <c r="AR155" s="240" t="str">
        <f t="shared" ca="1" si="68"/>
        <v>-1.96758273291397+0.193789984586025i</v>
      </c>
      <c r="AS155" s="240" t="str">
        <f t="shared" ca="1" si="69"/>
        <v>1.8615296188543+0.666065948022572i</v>
      </c>
      <c r="AT155" s="240" t="str">
        <f t="shared" ca="1" si="70"/>
        <v>1.05774541231142-1.67036253900798i</v>
      </c>
      <c r="AU155" s="240" t="str">
        <f t="shared" ca="1" si="71"/>
        <v>-1.39802295563903-1.39802295563891i</v>
      </c>
      <c r="AV155" s="240" t="str">
        <f t="shared" ca="1" si="72"/>
        <v>-1.670362539008+1.0577454123114i</v>
      </c>
      <c r="AW155" s="240" t="str">
        <f t="shared" ca="1" si="73"/>
        <v>0.666065948022549+1.86152961885431i</v>
      </c>
      <c r="AX155" s="240" t="str">
        <f t="shared" ca="1" si="74"/>
        <v>1.96223428948398-0.242018516151882i</v>
      </c>
      <c r="AY155" s="240" t="str">
        <f t="shared" ca="1" si="75"/>
        <v>0.193789984586049-1.96758273291396i</v>
      </c>
      <c r="AZ155" s="240" t="str">
        <f t="shared" ca="1" si="76"/>
        <v>-1.87731503757842-0.620181117633368i</v>
      </c>
      <c r="BA155" s="240" t="str">
        <f t="shared" ca="1" si="77"/>
        <v>-1.01643409038323+1.69581782892322i</v>
      </c>
      <c r="BB155" s="240" t="str">
        <f t="shared" ca="1" si="78"/>
        <v>1.43191109809706+1.36329269642785i</v>
      </c>
      <c r="BC155" s="240" t="str">
        <f t="shared" ca="1" si="79"/>
        <v>1.64390108515804-1.09841958795502i</v>
      </c>
      <c r="BD155" s="240" t="str">
        <f t="shared" ca="1" si="80"/>
        <v>-0.711549565190288-1.84462288429493i</v>
      </c>
      <c r="BE155" s="240" t="str">
        <f t="shared" ca="1" si="81"/>
        <v>-1.95570386949064+0.290101264813461i</v>
      </c>
      <c r="BF155" s="240" t="str">
        <f t="shared" ca="1" si="82"/>
        <v>-0.145444721179555+1.97174597807833i</v>
      </c>
      <c r="BG155" s="240" t="str">
        <f t="shared" ca="1" si="83"/>
        <v>1.89196963192118+0.573922713329155i</v>
      </c>
      <c r="BH155" s="240" t="str">
        <f t="shared" ca="1" si="84"/>
        <v>0.974510506565753-1.72025162158912i</v>
      </c>
      <c r="BI155" s="240" t="str">
        <f t="shared" ca="1" si="85"/>
        <v>-1.4649367108522-1.32774124067327i</v>
      </c>
      <c r="BJ155" s="240" t="str">
        <f t="shared" ca="1" si="86"/>
        <v>-1.61644940676391+1.13843211671125i</v>
      </c>
      <c r="BK155" s="240" t="str">
        <f t="shared" ca="1" si="87"/>
        <v>0.756604571506707+1.82660501788487i</v>
      </c>
      <c r="BL155" s="240" t="str">
        <f t="shared" ca="1" si="88"/>
        <v>1.94799540661484-0.338009267320505i</v>
      </c>
      <c r="BM155" s="240" t="str">
        <f t="shared" ca="1" si="89"/>
        <v>0.0970118473117337-1.97472151719381i</v>
      </c>
      <c r="BN155" s="240" t="str">
        <f t="shared" ca="1" si="90"/>
        <v>-1.90548457450302-0.527318599442595i</v>
      </c>
      <c r="BO155" s="240" t="str">
        <f t="shared" ca="1" si="91"/>
        <v>-0.931999914058572+1.74364919900244i</v>
      </c>
      <c r="BP155" s="240" t="str">
        <f t="shared" ca="1" si="92"/>
        <v>1.49707990051037+1.2913900032426i</v>
      </c>
      <c r="BQ155" s="240" t="str">
        <f t="shared" ca="1" si="93"/>
        <v>1.58802403968996-1.17775889652926i</v>
      </c>
      <c r="BR155" s="240" t="str">
        <f t="shared" ca="1" si="94"/>
        <v>-0.801203827520307-1.80748687291329i</v>
      </c>
      <c r="BS155" s="240" t="str">
        <f t="shared" ca="1" si="95"/>
        <v>-1.93911354414629+0.385713665684105i</v>
      </c>
      <c r="BT155" s="240" t="str">
        <f t="shared" ca="1" si="96"/>
        <v>-0.0485205371344297+1.97650755790694i</v>
      </c>
      <c r="BU155" s="240" t="str">
        <f t="shared" ca="1" si="97"/>
        <v>1.91785172442779+0.480396848549621i</v>
      </c>
      <c r="BV155" s="240" t="str">
        <f t="shared" ca="1" si="98"/>
        <v>0.888927919652732-1.76599646733761i</v>
      </c>
      <c r="BW155" s="240" t="str">
        <f t="shared" ca="1" si="99"/>
        <v>-1.52832130521577-1.2542608807623i</v>
      </c>
      <c r="BX155" s="240" t="str">
        <f t="shared" ca="1" si="100"/>
        <v>-1.55864210631468+1.21637623842707i</v>
      </c>
      <c r="BY155" s="240" t="str">
        <f t="shared" ca="1" si="101"/>
        <v>0.845320468307357+1.78727996543566i</v>
      </c>
      <c r="BZ155" s="240" t="str">
        <f t="shared" ca="1" si="102"/>
        <v>1.92906363218687-0.433185724558229i</v>
      </c>
      <c r="CA155" s="240" t="str">
        <f t="shared" ca="1" si="103"/>
        <v>2.42213753653671E-14-1.97710302437355i</v>
      </c>
      <c r="CB155" s="240" t="str">
        <f t="shared" ca="1" si="104"/>
        <v>-1.9290636321869-0.433185724558112i</v>
      </c>
      <c r="CC155" s="240" t="str">
        <f t="shared" ca="1" si="105"/>
        <v>-0.845320468307401+1.78727996543564i</v>
      </c>
      <c r="CD155" s="240" t="str">
        <f t="shared" ca="1" si="106"/>
        <v>1.55864210631463+1.21637623842713i</v>
      </c>
      <c r="CE155" s="240" t="str">
        <f t="shared" ca="1" si="107"/>
        <v>1.5283213052158-1.25426088076226i</v>
      </c>
      <c r="CF155" s="240" t="str">
        <f t="shared" ca="1" si="108"/>
        <v>-0.888927919652663-1.76599646733764i</v>
      </c>
      <c r="CG155" s="240" t="str">
        <f t="shared" ca="1" si="109"/>
        <v>-1.9178517244278+0.480396848549575i</v>
      </c>
      <c r="CH155" s="240" t="str">
        <f t="shared" ca="1" si="110"/>
        <v>0.0485205371345497+1.97650755790693i</v>
      </c>
      <c r="CI155" s="240" t="str">
        <f t="shared" ca="1" si="111"/>
        <v>1.93911354414628+0.385713665684152i</v>
      </c>
      <c r="CJ155" s="240" t="str">
        <f t="shared" ca="1" si="112"/>
        <v>0.801203827520353-1.80748687291327i</v>
      </c>
      <c r="CK155" s="240" t="str">
        <f t="shared" ca="1" si="113"/>
        <v>-1.58802403969005-1.17775889652914i</v>
      </c>
      <c r="CL155" s="240" t="str">
        <f t="shared" ca="1" si="114"/>
        <v>-1.4970799005108+1.29139000324209i</v>
      </c>
      <c r="CM155" s="240" t="str">
        <f t="shared" ca="1" si="115"/>
        <v>0.931999914059048+1.74364919900219i</v>
      </c>
      <c r="CN155" s="240" t="str">
        <f t="shared" ca="1" si="116"/>
        <v>1.90548457450303-0.52731859944255i</v>
      </c>
      <c r="CO155" s="240" t="str">
        <f t="shared" ca="1" si="117"/>
        <v>-0.0970118473108995-1.97472151719385i</v>
      </c>
      <c r="CP155" s="240" t="str">
        <f t="shared" ca="1" si="118"/>
        <v>-1.9479954066149-0.338009267320165i</v>
      </c>
      <c r="CQ155" s="240" t="str">
        <f t="shared" ca="1" si="119"/>
        <v>-0.756604571506932+1.82660501788478i</v>
      </c>
      <c r="CR155" s="240" t="str">
        <f t="shared" ca="1" si="120"/>
        <v>1.6164494067633+1.13843211671212i</v>
      </c>
      <c r="CS155" s="240" t="str">
        <f t="shared" ca="1" si="121"/>
        <v>1.46493671085211-1.32774124067337i</v>
      </c>
      <c r="CT155" s="240" t="str">
        <f t="shared" ca="1" si="122"/>
        <v>-0.974510506565369-1.72025162158934i</v>
      </c>
      <c r="CU155" s="240" t="str">
        <f t="shared" ca="1" si="123"/>
        <v>-1.89196963192097+0.573922713329847i</v>
      </c>
      <c r="CV155" s="240" t="str">
        <f t="shared" ca="1" si="124"/>
        <v>0.145444721179703+1.97174597807831i</v>
      </c>
      <c r="CW155" s="240" t="str">
        <f t="shared" ca="1" si="125"/>
        <v>1.95570386949055+0.290101264814105i</v>
      </c>
      <c r="CX155" s="240" t="str">
        <f t="shared" ca="1" si="126"/>
        <v>0.711549565189784-1.84462288429513i</v>
      </c>
      <c r="CY155" s="240" t="str">
        <f t="shared" ca="1" si="127"/>
        <v>-1.643901085158-1.09841958795507i</v>
      </c>
      <c r="CZ155" s="240" t="str">
        <f t="shared" ca="1" si="128"/>
        <v>-1.43191109809763+1.36329269642725i</v>
      </c>
      <c r="DA155" s="240" t="str">
        <f t="shared" ca="1" si="129"/>
        <v>1.01643409038352+1.69581782892305i</v>
      </c>
      <c r="DB155" s="240" t="str">
        <f t="shared" ca="1" si="130"/>
        <v>1.8773150375785-0.620181117633136i</v>
      </c>
      <c r="DC155" s="240" t="str">
        <f t="shared" ca="1" si="131"/>
        <v>-0.193789984585008-1.96758273291407i</v>
      </c>
      <c r="DD155" s="240" t="str">
        <f t="shared" ca="1" si="132"/>
        <v>-1.962234289484-0.242018516151735i</v>
      </c>
      <c r="DE155" s="240" t="str">
        <f t="shared" ca="1" si="133"/>
        <v>-0.666065948022978+1.86152961885416i</v>
      </c>
      <c r="DF155" s="240" t="str">
        <f t="shared" ca="1" si="134"/>
        <v>1.67036253900839+1.05774541231077i</v>
      </c>
      <c r="DG155" s="240" t="str">
        <f t="shared" ca="1" si="135"/>
        <v>1.39802295563892-1.39802295563903i</v>
      </c>
      <c r="DH155" s="240" t="str">
        <f t="shared" ca="1" si="136"/>
        <v>-1.05774541231085-1.67036253900834i</v>
      </c>
      <c r="DI155" s="240" t="str">
        <f t="shared" ca="1" si="137"/>
        <v>-1.86152961885412+0.666065948023069i</v>
      </c>
      <c r="DJ155" s="240" t="str">
        <f t="shared" ca="1" si="138"/>
        <v>0.242018516151858+1.96223428948398i</v>
      </c>
      <c r="DK155" s="240" t="str">
        <f t="shared" ca="1" si="139"/>
        <v>1.96758273291389+0.193789984586842i</v>
      </c>
      <c r="DL155" s="240" t="str">
        <f t="shared" ca="1" si="140"/>
        <v>0.620181117633043-1.87731503757853i</v>
      </c>
      <c r="DM155" s="240" t="str">
        <f t="shared" ca="1" si="141"/>
        <v>-1.6958178289231-1.01643409038344i</v>
      </c>
      <c r="DN155" s="240" t="str">
        <f t="shared" ca="1" si="142"/>
        <v>-1.36329269642716+1.43191109809772i</v>
      </c>
      <c r="DO155" s="240" t="str">
        <f t="shared" ca="1" si="143"/>
        <v>1.09841958795518+1.64390108515793i</v>
      </c>
      <c r="DP155" s="240" t="str">
        <f t="shared" ca="1" si="144"/>
        <v>1.84462288429509-0.711549565189873i</v>
      </c>
      <c r="DQ155" s="240" t="str">
        <f t="shared" ca="1" si="145"/>
        <v>-0.2901012648142-1.95570386949054i</v>
      </c>
      <c r="DR155" s="240" t="str">
        <f t="shared" ca="1" si="146"/>
        <v>-1.97174597807832-0.145444721179579i</v>
      </c>
      <c r="DS155" s="240" t="str">
        <f t="shared" ca="1" si="147"/>
        <v>-0.573922713329728+1.891969631921i</v>
      </c>
      <c r="DT155" s="240" t="str">
        <f t="shared" ca="1" si="148"/>
        <v>1.72025162158942+0.974510506565237i</v>
      </c>
      <c r="DU155" s="240" t="str">
        <f t="shared" ca="1" si="149"/>
        <v>1.3277412406733-1.46493671085217i</v>
      </c>
      <c r="DV155" s="240" t="str">
        <f t="shared" ca="1" si="150"/>
        <v>-1.13843211671059-1.61644940676438i</v>
      </c>
      <c r="DW155" s="240" t="str">
        <f t="shared" ca="1" si="151"/>
        <v>-1.82660501788473+0.756604571507047i</v>
      </c>
      <c r="DX155" s="240" t="str">
        <f t="shared" ca="1" si="152"/>
        <v>0.33800926732026+1.94799540661488i</v>
      </c>
      <c r="DY155" s="240" t="str">
        <f t="shared" ca="1" si="153"/>
        <v>1.97472151719385+0.0970118473108036i</v>
      </c>
      <c r="DZ155" s="240" t="str">
        <f t="shared" ca="1" si="154"/>
        <v>0.527318599442429-1.90548457450306i</v>
      </c>
      <c r="EA155" s="240" t="str">
        <f t="shared" ca="1" si="155"/>
        <v>-1.74364919900225-0.931999914058939i</v>
      </c>
      <c r="EB155" s="240" t="str">
        <f t="shared" ca="1" si="156"/>
        <v>-1.291390003242+1.49707990051088i</v>
      </c>
      <c r="EC155" s="240" t="str">
        <f t="shared" ca="1" si="157"/>
        <v>1.17775889652922+1.58802403968999i</v>
      </c>
      <c r="ED155" s="240" t="str">
        <f t="shared" ca="1" si="158"/>
        <v>1.80748687291354-0.801203827519746i</v>
      </c>
      <c r="EE155" s="240" t="str">
        <f t="shared" ca="1" si="159"/>
        <v>-0.385713665684658-1.93911354414618i</v>
      </c>
      <c r="EF155" s="240" t="str">
        <f t="shared" ca="1" si="160"/>
        <v>-1.97650755790693-0.0485205371346225i</v>
      </c>
      <c r="EG155" s="240" t="str">
        <f t="shared" ca="1" si="161"/>
        <v>-0.480396848550435+1.91785172442759i</v>
      </c>
      <c r="EH155" s="240" t="str">
        <f t="shared" ca="1" si="162"/>
        <v>1.76599646733778+0.888927919652402i</v>
      </c>
      <c r="EI155" s="240" t="str">
        <f t="shared" ca="1" si="163"/>
        <v>1.25426088076247-1.52832130521563i</v>
      </c>
      <c r="EJ155" s="240" t="str">
        <f t="shared" ca="1" si="164"/>
        <v>-1.21637623842785-1.55864210631407i</v>
      </c>
      <c r="EK155" s="240" t="str">
        <f t="shared" ca="1" si="165"/>
        <v>-1.78727996543559+0.845320468307488i</v>
      </c>
      <c r="EL155" s="240" t="str">
        <f t="shared" ca="1" si="166"/>
        <v>0.43318572455763+1.92906363218701i</v>
      </c>
      <c r="EM155" s="240" t="str">
        <f t="shared" ca="1" si="167"/>
        <v>1.97710302437355-7.38254316687319E-13i</v>
      </c>
      <c r="EN155" s="240"/>
      <c r="EO155" s="240"/>
      <c r="EP155" s="240"/>
    </row>
    <row r="156" spans="1:146" ht="15" thickBot="1">
      <c r="A156" s="277">
        <f t="shared" si="168"/>
        <v>1.0937500000000005E-3</v>
      </c>
      <c r="B156" s="276">
        <v>56</v>
      </c>
      <c r="C156" s="248">
        <f t="shared" si="169"/>
        <v>11200</v>
      </c>
      <c r="D156" s="247">
        <f t="shared" si="170"/>
        <v>70371.67544041136</v>
      </c>
      <c r="E156" s="247" t="str">
        <f t="shared" si="171"/>
        <v>70371.6754404114i</v>
      </c>
      <c r="F156" s="247" t="str">
        <f t="shared" si="177"/>
        <v>-0.00186543570206022-0.0475273457295741i</v>
      </c>
      <c r="G156" s="247" t="str">
        <f t="shared" si="178"/>
        <v>-5.02085875193973+0.556460618839703i</v>
      </c>
      <c r="H156" s="247" t="str">
        <f t="shared" si="179"/>
        <v>0.00128038227109351-0.00753551200772661i</v>
      </c>
      <c r="I156" s="247" t="str">
        <f t="shared" si="174"/>
        <v>-0.00306751270401721+0.00705952561598018i</v>
      </c>
      <c r="J156" s="275" t="str">
        <f ca="1">IMPRODUCT(1/N_FFT2,BS100)</f>
        <v>0.00843158696834887-5.78561630406801E-06i</v>
      </c>
      <c r="K156" s="274" t="str">
        <f t="shared" ca="1" si="175"/>
        <v>-0.0000258231564339333+0.0000595407516379368i</v>
      </c>
      <c r="N156" s="265">
        <f t="shared" ca="1" si="176"/>
        <v>2.0256712253918701</v>
      </c>
      <c r="O156" s="240">
        <f t="shared" ca="1" si="39"/>
        <v>-1.9743287746081299</v>
      </c>
      <c r="P156" s="240" t="str">
        <f t="shared" ca="1" si="40"/>
        <v>-0.385172436404017+1.9363926008122i</v>
      </c>
      <c r="Q156" s="240" t="str">
        <f t="shared" ca="1" si="41"/>
        <v>1.82404194530854+0.755542912084199i</v>
      </c>
      <c r="R156" s="240" t="str">
        <f t="shared" ca="1" si="42"/>
        <v>1.09687829736635-1.64159438078118i</v>
      </c>
      <c r="S156" s="240" t="str">
        <f t="shared" ca="1" si="43"/>
        <v>-1.39606126481714-1.39606126481713i</v>
      </c>
      <c r="T156" s="240" t="str">
        <f t="shared" ca="1" si="44"/>
        <v>-1.64159438078118+1.09687829736634i</v>
      </c>
      <c r="U156" s="241" t="str">
        <f t="shared" ca="1" si="45"/>
        <v>0.755542912084205+1.82404194530854i</v>
      </c>
      <c r="V156" s="240" t="str">
        <f t="shared" ca="1" si="46"/>
        <v>1.9363926008122-0.385172436404006i</v>
      </c>
      <c r="W156" s="240" t="str">
        <f t="shared" ca="1" si="47"/>
        <v>-4.82529778613057E-14-1.97432877460813i</v>
      </c>
      <c r="X156" s="240" t="str">
        <f t="shared" ca="1" si="48"/>
        <v>-1.9363926008122-0.385172436404029i</v>
      </c>
      <c r="Y156" s="240" t="str">
        <f t="shared" ca="1" si="49"/>
        <v>-0.755542912084284+1.82404194530851i</v>
      </c>
      <c r="Z156" s="240" t="str">
        <f t="shared" ca="1" si="50"/>
        <v>1.6415943807812+1.09687829736631i</v>
      </c>
      <c r="AA156" s="240" t="str">
        <f t="shared" ca="1" si="51"/>
        <v>1.39606126481715-1.39606126481712i</v>
      </c>
      <c r="AB156" s="240" t="str">
        <f t="shared" ca="1" si="52"/>
        <v>-1.09687829736643-1.64159438078112i</v>
      </c>
      <c r="AC156" s="240" t="str">
        <f t="shared" ca="1" si="53"/>
        <v>-1.82404194530853+0.755542912084229i</v>
      </c>
      <c r="AD156" s="240" t="str">
        <f t="shared" ca="1" si="54"/>
        <v>0.385172436403974+1.93639260081221i</v>
      </c>
      <c r="AE156" s="240" t="str">
        <f t="shared" ca="1" si="55"/>
        <v>1.97432877460813-9.65059557226114E-14i</v>
      </c>
      <c r="AF156" s="240" t="str">
        <f t="shared" ca="1" si="56"/>
        <v>0.385172436403984-1.93639260081221i</v>
      </c>
      <c r="AG156" s="240" t="str">
        <f t="shared" ca="1" si="57"/>
        <v>-1.82404194530853-0.755542912084239i</v>
      </c>
      <c r="AH156" s="240" t="str">
        <f t="shared" ca="1" si="58"/>
        <v>-1.09687829736627+1.64159438078123i</v>
      </c>
      <c r="AI156" s="240" t="str">
        <f t="shared" ca="1" si="59"/>
        <v>1.39606126481715+1.39606126481712i</v>
      </c>
      <c r="AJ156" s="240" t="str">
        <f t="shared" ca="1" si="60"/>
        <v>1.64159438078121-1.0968782973663i</v>
      </c>
      <c r="AK156" s="240" t="str">
        <f t="shared" ca="1" si="61"/>
        <v>-0.75554291208427-1.82404194530851i</v>
      </c>
      <c r="AL156" s="240" t="str">
        <f t="shared" ca="1" si="62"/>
        <v>-1.9363926008122+0.385172436404017i</v>
      </c>
      <c r="AM156" s="240" t="str">
        <f t="shared" ca="1" si="63"/>
        <v>-5.51464744700754E-14+1.97432877460813i</v>
      </c>
      <c r="AN156" s="240" t="str">
        <f t="shared" ca="1" si="64"/>
        <v>1.93639260081222+0.385172436403934i</v>
      </c>
      <c r="AO156" s="240" t="str">
        <f t="shared" ca="1" si="65"/>
        <v>0.755542912084191-1.82404194530855i</v>
      </c>
      <c r="AP156" s="240" t="str">
        <f t="shared" ca="1" si="66"/>
        <v>-1.64159438078114-1.0968782973664i</v>
      </c>
      <c r="AQ156" s="240" t="str">
        <f t="shared" ca="1" si="67"/>
        <v>-1.39606126481709+1.39606126481718i</v>
      </c>
      <c r="AR156" s="240" t="str">
        <f t="shared" ca="1" si="68"/>
        <v>-1.39606126481709+1.39606126481718i</v>
      </c>
      <c r="AS156" s="240" t="str">
        <f t="shared" ca="1" si="69"/>
        <v>1.82404194530857-0.755542912084138i</v>
      </c>
      <c r="AT156" s="240" t="str">
        <f t="shared" ca="1" si="70"/>
        <v>-0.385172436404069-1.93639260081219i</v>
      </c>
      <c r="AU156" s="240" t="str">
        <f t="shared" ca="1" si="71"/>
        <v>-1.97432877460813-1.74148338747694E-14i</v>
      </c>
      <c r="AV156" s="240" t="str">
        <f t="shared" ca="1" si="72"/>
        <v>-0.385172436404088+1.93639260081218i</v>
      </c>
      <c r="AW156" s="240" t="str">
        <f t="shared" ca="1" si="73"/>
        <v>1.82404194530856+0.755542912084156i</v>
      </c>
      <c r="AX156" s="240" t="str">
        <f t="shared" ca="1" si="74"/>
        <v>1.09687829736636-1.64159438078117i</v>
      </c>
      <c r="AY156" s="240" t="str">
        <f t="shared" ca="1" si="75"/>
        <v>-1.39606126481708-1.39606126481719i</v>
      </c>
      <c r="AZ156" s="240" t="str">
        <f t="shared" ca="1" si="76"/>
        <v>-1.64159438078115+1.09687829736638i</v>
      </c>
      <c r="BA156" s="240" t="str">
        <f t="shared" ca="1" si="77"/>
        <v>0.755542912084172+1.82404194530855i</v>
      </c>
      <c r="BB156" s="240" t="str">
        <f t="shared" ca="1" si="78"/>
        <v>1.93639260081222-0.385172436403913i</v>
      </c>
      <c r="BC156" s="240" t="str">
        <f t="shared" ca="1" si="79"/>
        <v>-3.43452564085362E-14-1.97432877460813i</v>
      </c>
      <c r="BD156" s="240" t="str">
        <f t="shared" ca="1" si="80"/>
        <v>-1.93639260081219-0.385172436404039i</v>
      </c>
      <c r="BE156" s="240" t="str">
        <f t="shared" ca="1" si="81"/>
        <v>-0.755542912084109+1.82404194530858i</v>
      </c>
      <c r="BF156" s="240" t="str">
        <f t="shared" ca="1" si="82"/>
        <v>1.6415943807812+1.09687829736632i</v>
      </c>
      <c r="BG156" s="240" t="str">
        <f t="shared" ca="1" si="83"/>
        <v>1.39606126481717-1.3960612648171i</v>
      </c>
      <c r="BH156" s="240" t="str">
        <f t="shared" ca="1" si="84"/>
        <v>-1.09687829736642-1.64159438078113i</v>
      </c>
      <c r="BI156" s="240" t="str">
        <f t="shared" ca="1" si="85"/>
        <v>-1.82404194530853+0.755542912084219i</v>
      </c>
      <c r="BJ156" s="240" t="str">
        <f t="shared" ca="1" si="86"/>
        <v>0.38517243640395+1.93639260081221i</v>
      </c>
      <c r="BK156" s="240" t="str">
        <f t="shared" ca="1" si="87"/>
        <v>1.97432877460813-8.61053466918417E-14i</v>
      </c>
      <c r="BL156" s="240" t="str">
        <f t="shared" ca="1" si="88"/>
        <v>0.385172436404002-1.9363926008122i</v>
      </c>
      <c r="BM156" s="240" t="str">
        <f t="shared" ca="1" si="89"/>
        <v>-1.82404194530852-0.755542912084243i</v>
      </c>
      <c r="BN156" s="240" t="str">
        <f t="shared" ca="1" si="90"/>
        <v>-1.09687829736628+1.64159438078122i</v>
      </c>
      <c r="BO156" s="240" t="str">
        <f t="shared" ca="1" si="91"/>
        <v>1.39606126481715+1.39606126481712i</v>
      </c>
      <c r="BP156" s="240" t="str">
        <f t="shared" ca="1" si="92"/>
        <v>1.64159438078121-1.0968782973663i</v>
      </c>
      <c r="BQ156" s="240" t="str">
        <f t="shared" ca="1" si="93"/>
        <v>-0.755542912084255-1.82404194530852i</v>
      </c>
      <c r="BR156" s="240" t="str">
        <f t="shared" ca="1" si="94"/>
        <v>-1.9363926008122+0.385172436404015i</v>
      </c>
      <c r="BS156" s="240" t="str">
        <f t="shared" ca="1" si="95"/>
        <v>-7.25613083448448E-14+1.97432877460813i</v>
      </c>
      <c r="BT156" s="240" t="str">
        <f t="shared" ca="1" si="96"/>
        <v>1.93639260081222+0.385172436403936i</v>
      </c>
      <c r="BU156" s="240" t="str">
        <f t="shared" ca="1" si="97"/>
        <v>0.755542912084207-1.82404194530854i</v>
      </c>
      <c r="BV156" s="240" t="str">
        <f t="shared" ca="1" si="98"/>
        <v>-1.64159438078113-1.09687829736642i</v>
      </c>
      <c r="BW156" s="240" t="str">
        <f t="shared" ca="1" si="99"/>
        <v>-1.39606126481709+1.39606126481718i</v>
      </c>
      <c r="BX156" s="240" t="str">
        <f t="shared" ca="1" si="100"/>
        <v>1.09687829736633+1.64159438078119i</v>
      </c>
      <c r="BY156" s="240" t="str">
        <f t="shared" ca="1" si="101"/>
        <v>1.82404194530857-0.755542912084134i</v>
      </c>
      <c r="BZ156" s="240" t="str">
        <f t="shared" ca="1" si="102"/>
        <v>-0.385172436404051-1.93639260081219i</v>
      </c>
      <c r="CA156" s="240" t="str">
        <f t="shared" ca="1" si="103"/>
        <v>-1.97432877460813-3.48296677495386E-14i</v>
      </c>
      <c r="CB156" s="240" t="str">
        <f t="shared" ca="1" si="104"/>
        <v>-0.385172436404092+1.93639260081218i</v>
      </c>
      <c r="CC156" s="240" t="str">
        <f t="shared" ca="1" si="105"/>
        <v>1.82404194530855+0.755542912084172i</v>
      </c>
      <c r="CD156" s="240" t="str">
        <f t="shared" ca="1" si="106"/>
        <v>1.09687829736636-1.64159438078117i</v>
      </c>
      <c r="CE156" s="240" t="str">
        <f t="shared" ca="1" si="107"/>
        <v>-1.3960612648172-1.39606126481707i</v>
      </c>
      <c r="CF156" s="240" t="str">
        <f t="shared" ca="1" si="108"/>
        <v>-1.64159438078116+1.09687829736638i</v>
      </c>
      <c r="CG156" s="240" t="str">
        <f t="shared" ca="1" si="109"/>
        <v>0.75554291208417+1.82404194530856i</v>
      </c>
      <c r="CH156" s="240" t="str">
        <f t="shared" ca="1" si="110"/>
        <v>1.93639260081218-0.385172436404088i</v>
      </c>
      <c r="CI156" s="240" t="str">
        <f t="shared" ca="1" si="111"/>
        <v>-3.09588722217663E-14-1.97432877460813i</v>
      </c>
      <c r="CJ156" s="240" t="str">
        <f t="shared" ca="1" si="112"/>
        <v>-1.93639260081219-0.385172436404055i</v>
      </c>
      <c r="CK156" s="240" t="str">
        <f t="shared" ca="1" si="113"/>
        <v>-0.755542912083386+1.82404194530888i</v>
      </c>
      <c r="CL156" s="240" t="str">
        <f t="shared" ca="1" si="114"/>
        <v>1.64159438078108+1.09687829736649i</v>
      </c>
      <c r="CM156" s="240" t="str">
        <f t="shared" ca="1" si="115"/>
        <v>1.3960612648166-1.39606126481767i</v>
      </c>
      <c r="CN156" s="240" t="str">
        <f t="shared" ca="1" si="116"/>
        <v>-1.09687829736609-1.64159438078135i</v>
      </c>
      <c r="CO156" s="240" t="str">
        <f t="shared" ca="1" si="117"/>
        <v>-1.82404194530831+0.755542912084748i</v>
      </c>
      <c r="CP156" s="240" t="str">
        <f t="shared" ca="1" si="118"/>
        <v>0.385172436403575+1.93639260081229i</v>
      </c>
      <c r="CQ156" s="240" t="str">
        <f t="shared" ca="1" si="119"/>
        <v>1.97432877460813-4.61487104081057E-13i</v>
      </c>
      <c r="CR156" s="240" t="str">
        <f t="shared" ca="1" si="120"/>
        <v>0.385172436404596-1.93639260081208i</v>
      </c>
      <c r="CS156" s="240" t="str">
        <f t="shared" ca="1" si="121"/>
        <v>-1.82404194530867-0.755542912083895i</v>
      </c>
      <c r="CT156" s="240" t="str">
        <f t="shared" ca="1" si="122"/>
        <v>-1.09687829736695+1.64159438078078i</v>
      </c>
      <c r="CU156" s="240" t="str">
        <f t="shared" ca="1" si="123"/>
        <v>1.39606126481728+1.39606126481699i</v>
      </c>
      <c r="CV156" s="240" t="str">
        <f t="shared" ca="1" si="124"/>
        <v>1.64159438078166-1.09687829736563i</v>
      </c>
      <c r="CW156" s="240" t="str">
        <f t="shared" ca="1" si="125"/>
        <v>-0.755542912084264-1.82404194530851i</v>
      </c>
      <c r="CX156" s="240" t="str">
        <f t="shared" ca="1" si="126"/>
        <v>-1.9363926008124+0.385172436403034i</v>
      </c>
      <c r="CY156" s="240" t="str">
        <f t="shared" ca="1" si="127"/>
        <v>-8.9976142219614E-14+1.97432877460813i</v>
      </c>
      <c r="CZ156" s="240" t="str">
        <f t="shared" ca="1" si="128"/>
        <v>1.93639260081236+0.385172436403184i</v>
      </c>
      <c r="DA156" s="240" t="str">
        <f t="shared" ca="1" si="129"/>
        <v>0.755542912084405-1.82404194530846i</v>
      </c>
      <c r="DB156" s="240" t="str">
        <f t="shared" ca="1" si="130"/>
        <v>-1.64159438078158-1.09687829736575i</v>
      </c>
      <c r="DC156" s="240" t="str">
        <f t="shared" ca="1" si="131"/>
        <v>-1.39606126481738+1.39606126481689i</v>
      </c>
      <c r="DD156" s="240" t="str">
        <f t="shared" ca="1" si="132"/>
        <v>1.09687829736683+1.64159438078086i</v>
      </c>
      <c r="DE156" s="240" t="str">
        <f t="shared" ca="1" si="133"/>
        <v>1.82404194530874-0.755542912083729i</v>
      </c>
      <c r="DF156" s="240" t="str">
        <f t="shared" ca="1" si="134"/>
        <v>-0.385172436404448-1.93639260081211i</v>
      </c>
      <c r="DG156" s="240" t="str">
        <f t="shared" ca="1" si="135"/>
        <v>-1.97432877460813-6.13382489144286E-13i</v>
      </c>
      <c r="DH156" s="240" t="str">
        <f t="shared" ca="1" si="136"/>
        <v>-0.385172436403725+1.93639260081226i</v>
      </c>
      <c r="DI156" s="240" t="str">
        <f t="shared" ca="1" si="137"/>
        <v>1.82404194530825+0.755542912084914i</v>
      </c>
      <c r="DJ156" s="240" t="str">
        <f t="shared" ca="1" si="138"/>
        <v>1.09687829736619-1.64159438078129i</v>
      </c>
      <c r="DK156" s="240" t="str">
        <f t="shared" ca="1" si="139"/>
        <v>-1.39606126481652-1.39606126481775i</v>
      </c>
      <c r="DL156" s="240" t="str">
        <f t="shared" ca="1" si="140"/>
        <v>-1.64159438078116+1.09687829736637i</v>
      </c>
      <c r="DM156" s="240" t="str">
        <f t="shared" ca="1" si="141"/>
        <v>0.75554291208506+1.82404194530819i</v>
      </c>
      <c r="DN156" s="240" t="str">
        <f t="shared" ca="1" si="142"/>
        <v>1.93639260081223-0.385172436403879i</v>
      </c>
      <c r="DO156" s="240" t="str">
        <f t="shared" ca="1" si="143"/>
        <v>-8.27194120250967E-13-1.97432877460813i</v>
      </c>
      <c r="DP156" s="240" t="str">
        <f t="shared" ca="1" si="144"/>
        <v>-1.93639260081215-0.385172436404238i</v>
      </c>
      <c r="DQ156" s="240" t="str">
        <f t="shared" ca="1" si="145"/>
        <v>-0.755542912083583+1.8240419453088i</v>
      </c>
      <c r="DR156" s="240" t="str">
        <f t="shared" ca="1" si="146"/>
        <v>1.64159438078096+1.09687829736667i</v>
      </c>
      <c r="DS156" s="240" t="str">
        <f t="shared" ca="1" si="147"/>
        <v>1.39606126481678-1.3960612648175i</v>
      </c>
      <c r="DT156" s="240" t="str">
        <f t="shared" ca="1" si="148"/>
        <v>-1.09687829736593-1.64159438078146i</v>
      </c>
      <c r="DU156" s="240" t="str">
        <f t="shared" ca="1" si="149"/>
        <v>-1.82404194530839+0.755542912084576i</v>
      </c>
      <c r="DV156" s="240" t="str">
        <f t="shared" ca="1" si="150"/>
        <v>0.385172436403366+1.93639260081233i</v>
      </c>
      <c r="DW156" s="240" t="str">
        <f t="shared" ca="1" si="151"/>
        <v>1.97432877460813-2.47673974574295E-13i</v>
      </c>
      <c r="DX156" s="240" t="str">
        <f t="shared" ca="1" si="152"/>
        <v>0.385172436404807-1.93639260081204i</v>
      </c>
      <c r="DY156" s="240" t="str">
        <f t="shared" ca="1" si="153"/>
        <v>-1.8240419453086-0.755542912084067i</v>
      </c>
      <c r="DZ156" s="240" t="str">
        <f t="shared" ca="1" si="154"/>
        <v>-1.09687829736711+1.64159438078067i</v>
      </c>
      <c r="EA156" s="240" t="str">
        <f t="shared" ca="1" si="155"/>
        <v>1.39606126481712+1.39606126481715i</v>
      </c>
      <c r="EB156" s="240" t="str">
        <f t="shared" ca="1" si="156"/>
        <v>1.64159438078069-1.09687829736708i</v>
      </c>
      <c r="EC156" s="240" t="str">
        <f t="shared" ca="1" si="157"/>
        <v>-0.755542912084041-1.82404194530861i</v>
      </c>
      <c r="ED156" s="240" t="str">
        <f t="shared" ca="1" si="158"/>
        <v>-1.93639260081205+0.385172436404779i</v>
      </c>
      <c r="EE156" s="240" t="str">
        <f t="shared" ca="1" si="159"/>
        <v>-2.75732372350377E-13+1.97432877460813i</v>
      </c>
      <c r="EF156" s="240" t="str">
        <f t="shared" ca="1" si="160"/>
        <v>1.93639260081232+0.385172436403393i</v>
      </c>
      <c r="EG156" s="240" t="str">
        <f t="shared" ca="1" si="161"/>
        <v>0.755542912084602-1.82404194530837i</v>
      </c>
      <c r="EH156" s="240" t="str">
        <f t="shared" ca="1" si="162"/>
        <v>-1.64159438078147-1.09687829736591i</v>
      </c>
      <c r="EI156" s="240" t="str">
        <f t="shared" ca="1" si="163"/>
        <v>-1.39606126481752+1.39606126481676i</v>
      </c>
      <c r="EJ156" s="240" t="str">
        <f t="shared" ca="1" si="164"/>
        <v>1.09687829736665+1.64159438078098i</v>
      </c>
      <c r="EK156" s="240" t="str">
        <f t="shared" ca="1" si="165"/>
        <v>1.82404194530881-0.755542912083558i</v>
      </c>
      <c r="EL156" s="240" t="str">
        <f t="shared" ca="1" si="166"/>
        <v>-0.385172436404211-1.93639260081216i</v>
      </c>
      <c r="EM156" s="240" t="str">
        <f t="shared" ca="1" si="167"/>
        <v>-1.97432877460813-8.55252518027047E-13i</v>
      </c>
      <c r="EN156" s="240"/>
      <c r="EO156" s="240"/>
      <c r="EP156" s="240"/>
    </row>
    <row r="157" spans="1:146" ht="15" thickBot="1">
      <c r="A157" s="277">
        <f t="shared" si="168"/>
        <v>1.1132812500000006E-3</v>
      </c>
      <c r="B157" s="276">
        <v>57</v>
      </c>
      <c r="C157" s="248">
        <f t="shared" si="169"/>
        <v>11400</v>
      </c>
      <c r="D157" s="247">
        <f t="shared" si="170"/>
        <v>71628.312501847278</v>
      </c>
      <c r="E157" s="247" t="str">
        <f t="shared" si="171"/>
        <v>71628.3125018473i</v>
      </c>
      <c r="F157" s="247" t="str">
        <f t="shared" si="177"/>
        <v>-0.00190592545120163-0.0466927921699776i</v>
      </c>
      <c r="G157" s="247" t="str">
        <f t="shared" si="178"/>
        <v>-5.02213504099576+0.60969920691264i</v>
      </c>
      <c r="H157" s="247" t="str">
        <f t="shared" si="179"/>
        <v>0.00127412438763071-0.00740345852425337i</v>
      </c>
      <c r="I157" s="247" t="str">
        <f t="shared" si="174"/>
        <v>-0.00301399287027509+0.0069651437609865i</v>
      </c>
      <c r="J157" s="275" t="str">
        <f ca="1">IMPRODUCT(1/N_FFT2,BT100)</f>
        <v>-0.00815507802717219-0.000319747466987262i</v>
      </c>
      <c r="K157" s="274" t="str">
        <f t="shared" ca="1" si="175"/>
        <v>0.0000268064341052116-0.0000558375742555283i</v>
      </c>
      <c r="N157" s="265">
        <f t="shared" ca="1" si="176"/>
        <v>2.0292419210593193</v>
      </c>
      <c r="O157" s="240">
        <f t="shared" ca="1" si="39"/>
        <v>-1.9707580789406809</v>
      </c>
      <c r="P157" s="240" t="str">
        <f t="shared" ca="1" si="40"/>
        <v>-0.336924523465331+1.94174387373763i</v>
      </c>
      <c r="Q157" s="240" t="str">
        <f t="shared" ca="1" si="41"/>
        <v>1.85555557313809+0.663928400285857i</v>
      </c>
      <c r="R157" s="240" t="str">
        <f t="shared" ca="1" si="42"/>
        <v>0.971383094432111-1.71473096710868i</v>
      </c>
      <c r="S157" s="240" t="str">
        <f t="shared" ca="1" si="43"/>
        <v>-1.52341659607021-1.25023568999121i</v>
      </c>
      <c r="T157" s="240" t="str">
        <f t="shared" ca="1" si="44"/>
        <v>-1.49227545169801+1.2872456571958i</v>
      </c>
      <c r="U157" s="241" t="str">
        <f t="shared" ca="1" si="45"/>
        <v>1.01317213652437+1.69037558769659i</v>
      </c>
      <c r="V157" s="240" t="str">
        <f t="shared" ca="1" si="46"/>
        <v>1.83870309589704-0.709266050821971i</v>
      </c>
      <c r="W157" s="240" t="str">
        <f t="shared" ca="1" si="47"/>
        <v>-0.38447582823635-1.93289051506078i</v>
      </c>
      <c r="X157" s="240" t="str">
        <f t="shared" ca="1" si="48"/>
        <v>-1.970164523453+0.048364824378572i</v>
      </c>
      <c r="Y157" s="240" t="str">
        <f t="shared" ca="1" si="49"/>
        <v>-0.289170267959796+1.94942759851143i</v>
      </c>
      <c r="Z157" s="240" t="str">
        <f t="shared" ca="1" si="50"/>
        <v>1.8712903330856+0.618190824107199i</v>
      </c>
      <c r="AA157" s="240" t="str">
        <f t="shared" ca="1" si="51"/>
        <v>0.929008927486037-1.73805345670414i</v>
      </c>
      <c r="AB157" s="240" t="str">
        <f t="shared" ca="1" si="52"/>
        <v>-1.5536400912492-1.21247262755624i</v>
      </c>
      <c r="AC157" s="240" t="str">
        <f t="shared" ca="1" si="53"/>
        <v>-1.46023541639343+1.32348023574977i</v>
      </c>
      <c r="AD157" s="240" t="str">
        <f t="shared" ca="1" si="54"/>
        <v>1.05435088160658+1.66500198923767i</v>
      </c>
      <c r="AE157" s="240" t="str">
        <f t="shared" ca="1" si="55"/>
        <v>1.82074305266454-0.754176466010292i</v>
      </c>
      <c r="AF157" s="240" t="str">
        <f t="shared" ca="1" si="56"/>
        <v>-0.431795539145105-1.92287285541305i</v>
      </c>
      <c r="AG157" s="240" t="str">
        <f t="shared" ca="1" si="57"/>
        <v>-1.96838421452559+0.0967005155956184i</v>
      </c>
      <c r="AH157" s="240" t="str">
        <f t="shared" ca="1" si="58"/>
        <v>-0.241241827097421+1.9559370609937i</v>
      </c>
      <c r="AI157" s="240" t="str">
        <f t="shared" ca="1" si="59"/>
        <v>1.88589789770846+0.572080872891913i</v>
      </c>
      <c r="AJ157" s="240" t="str">
        <f t="shared" ca="1" si="60"/>
        <v>0.886075160300082-1.7603290078872i</v>
      </c>
      <c r="AK157" s="240" t="str">
        <f t="shared" ca="1" si="61"/>
        <v>-1.58292773173148-1.17397921694781i</v>
      </c>
      <c r="AL157" s="240" t="str">
        <f t="shared" ca="1" si="62"/>
        <v>-1.42731578987584+1.35891759929771i</v>
      </c>
      <c r="AM157" s="240" t="str">
        <f t="shared" ca="1" si="63"/>
        <v>1.09489452514231+1.63862545583893i</v>
      </c>
      <c r="AN157" s="240" t="str">
        <f t="shared" ca="1" si="64"/>
        <v>1.80168626189913-0.79863259349584i</v>
      </c>
      <c r="AO157" s="240" t="str">
        <f t="shared" ca="1" si="65"/>
        <v>-0.478855152566766-1.91169692905811i</v>
      </c>
      <c r="AP157" s="240" t="str">
        <f t="shared" ca="1" si="66"/>
        <v>-1.96541822454997+0.144977958037733i</v>
      </c>
      <c r="AQ157" s="240" t="str">
        <f t="shared" ca="1" si="67"/>
        <v>-0.193168071179205+1.9612683401276i</v>
      </c>
      <c r="AR157" s="240" t="str">
        <f t="shared" ca="1" si="68"/>
        <v>-0.193168071179205+1.9612683401276i</v>
      </c>
      <c r="AS157" s="240" t="str">
        <f t="shared" ca="1" si="69"/>
        <v>0.842607654570043-1.78154420269887i</v>
      </c>
      <c r="AT157" s="240" t="str">
        <f t="shared" ca="1" si="70"/>
        <v>-1.61126187573763-1.13477864515702i</v>
      </c>
      <c r="AU157" s="240" t="str">
        <f t="shared" ca="1" si="71"/>
        <v>-1.3935364016972+1.39353640169705i</v>
      </c>
      <c r="AV157" s="240" t="str">
        <f t="shared" ca="1" si="72"/>
        <v>1.13477864515701+1.61126187573764i</v>
      </c>
      <c r="AW157" s="240" t="str">
        <f t="shared" ca="1" si="73"/>
        <v>1.78154420269887-0.842607654570027i</v>
      </c>
      <c r="AX157" s="240" t="str">
        <f t="shared" ca="1" si="74"/>
        <v>-0.525626321550263-1.89936946795601i</v>
      </c>
      <c r="AY157" s="240" t="str">
        <f t="shared" ca="1" si="75"/>
        <v>-1.9612683401276+0.193168071179202i</v>
      </c>
      <c r="AZ157" s="240" t="str">
        <f t="shared" ca="1" si="76"/>
        <v>-0.14497795803775+1.96541822454997i</v>
      </c>
      <c r="BA157" s="240" t="str">
        <f t="shared" ca="1" si="77"/>
        <v>1.91169692905811+0.478855152566782i</v>
      </c>
      <c r="BB157" s="240" t="str">
        <f t="shared" ca="1" si="78"/>
        <v>0.798632593495842-1.80168626189913i</v>
      </c>
      <c r="BC157" s="240" t="str">
        <f t="shared" ca="1" si="79"/>
        <v>-1.63862545583892-1.09489452514233i</v>
      </c>
      <c r="BD157" s="240" t="str">
        <f t="shared" ca="1" si="80"/>
        <v>-1.35891759929772+1.42731578987583i</v>
      </c>
      <c r="BE157" s="240" t="str">
        <f t="shared" ca="1" si="81"/>
        <v>1.1739792169478+1.58292773173149i</v>
      </c>
      <c r="BF157" s="240" t="str">
        <f t="shared" ca="1" si="82"/>
        <v>1.76032900788721-0.886075160300067i</v>
      </c>
      <c r="BG157" s="240" t="str">
        <f t="shared" ca="1" si="83"/>
        <v>-0.572080872891903-1.88589789770846i</v>
      </c>
      <c r="BH157" s="240" t="str">
        <f t="shared" ca="1" si="84"/>
        <v>-1.9559370609937+0.241241827097403i</v>
      </c>
      <c r="BI157" s="240" t="str">
        <f t="shared" ca="1" si="85"/>
        <v>-0.0967005155956429+1.96838421452558i</v>
      </c>
      <c r="BJ157" s="240" t="str">
        <f t="shared" ca="1" si="86"/>
        <v>1.92287285541305+0.431795539145117i</v>
      </c>
      <c r="BK157" s="240" t="str">
        <f t="shared" ca="1" si="87"/>
        <v>0.754176466010308-1.82074305266453i</v>
      </c>
      <c r="BL157" s="240" t="str">
        <f t="shared" ca="1" si="88"/>
        <v>-1.66500198923765-1.0543508816066i</v>
      </c>
      <c r="BM157" s="240" t="str">
        <f t="shared" ca="1" si="89"/>
        <v>-1.32348023574977+1.46023541639343i</v>
      </c>
      <c r="BN157" s="240" t="str">
        <f t="shared" ca="1" si="90"/>
        <v>1.21247262755622+1.55364009124921i</v>
      </c>
      <c r="BO157" s="240" t="str">
        <f t="shared" ca="1" si="91"/>
        <v>1.73805345670406-0.929008927486188i</v>
      </c>
      <c r="BP157" s="240" t="str">
        <f t="shared" ca="1" si="92"/>
        <v>-0.618190824107197-1.8712903330856i</v>
      </c>
      <c r="BQ157" s="240" t="str">
        <f t="shared" ca="1" si="93"/>
        <v>-1.94942759851143+0.289170267959783i</v>
      </c>
      <c r="BR157" s="240" t="str">
        <f t="shared" ca="1" si="94"/>
        <v>-0.0483648243785964+1.970164523453i</v>
      </c>
      <c r="BS157" s="240" t="str">
        <f t="shared" ca="1" si="95"/>
        <v>1.93289051506078+0.384475828236352i</v>
      </c>
      <c r="BT157" s="240" t="str">
        <f t="shared" ca="1" si="96"/>
        <v>0.70926605082193-1.83870309589706i</v>
      </c>
      <c r="BU157" s="240" t="str">
        <f t="shared" ca="1" si="97"/>
        <v>-1.69037558769661-1.01317213652433i</v>
      </c>
      <c r="BV157" s="240" t="str">
        <f t="shared" ca="1" si="98"/>
        <v>-1.28724565719577+1.49227545169804i</v>
      </c>
      <c r="BW157" s="240" t="str">
        <f t="shared" ca="1" si="99"/>
        <v>1.25023568999124+1.52341659607019i</v>
      </c>
      <c r="BX157" s="240" t="str">
        <f t="shared" ca="1" si="100"/>
        <v>1.71473096710868-0.971383094432111i</v>
      </c>
      <c r="BY157" s="240" t="str">
        <f t="shared" ca="1" si="101"/>
        <v>-0.663928400285851-1.85555557313809i</v>
      </c>
      <c r="BZ157" s="240" t="str">
        <f t="shared" ca="1" si="102"/>
        <v>-1.94174387373763+0.336924523465323i</v>
      </c>
      <c r="CA157" s="240" t="str">
        <f t="shared" ca="1" si="103"/>
        <v>-1.73835517409154E-14+1.97075807894068i</v>
      </c>
      <c r="CB157" s="240" t="str">
        <f t="shared" ca="1" si="104"/>
        <v>1.94174387373763+0.336924523465357i</v>
      </c>
      <c r="CC157" s="240" t="str">
        <f t="shared" ca="1" si="105"/>
        <v>0.663928400285883-1.85555557313808i</v>
      </c>
      <c r="CD157" s="240" t="str">
        <f t="shared" ca="1" si="106"/>
        <v>-1.71473096710866-0.971383094432141i</v>
      </c>
      <c r="CE157" s="240" t="str">
        <f t="shared" ca="1" si="107"/>
        <v>-1.25023568999126+1.52341659607017i</v>
      </c>
      <c r="CF157" s="240" t="str">
        <f t="shared" ca="1" si="108"/>
        <v>1.28724565719577+1.49227545169804i</v>
      </c>
      <c r="CG157" s="240" t="str">
        <f t="shared" ca="1" si="109"/>
        <v>1.69037558769663-1.01317213652431i</v>
      </c>
      <c r="CH157" s="240" t="str">
        <f t="shared" ca="1" si="110"/>
        <v>-0.709266050821896-1.83870309589707i</v>
      </c>
      <c r="CI157" s="240" t="str">
        <f t="shared" ca="1" si="111"/>
        <v>-1.93289051506067+0.384475828236924i</v>
      </c>
      <c r="CJ157" s="240" t="str">
        <f t="shared" ca="1" si="112"/>
        <v>0.0483648243777778+1.97016452345302i</v>
      </c>
      <c r="CK157" s="240" t="str">
        <f t="shared" ca="1" si="113"/>
        <v>1.94942759851139+0.289170267960011i</v>
      </c>
      <c r="CL157" s="240" t="str">
        <f t="shared" ca="1" si="114"/>
        <v>0.618190824107018-1.87129033308566i</v>
      </c>
      <c r="CM157" s="240" t="str">
        <f t="shared" ca="1" si="115"/>
        <v>-1.7380534567045-0.929008927485353i</v>
      </c>
      <c r="CN157" s="240" t="str">
        <f t="shared" ca="1" si="116"/>
        <v>-1.21247262755672+1.55364009124883i</v>
      </c>
      <c r="CO157" s="240" t="str">
        <f t="shared" ca="1" si="117"/>
        <v>1.32348023574977+1.46023541639343i</v>
      </c>
      <c r="CP157" s="240" t="str">
        <f t="shared" ca="1" si="118"/>
        <v>1.66500198923736-1.05435088160707i</v>
      </c>
      <c r="CQ157" s="240" t="str">
        <f t="shared" ca="1" si="119"/>
        <v>-0.754176466009551-1.82074305266485i</v>
      </c>
      <c r="CR157" s="240" t="str">
        <f t="shared" ca="1" si="120"/>
        <v>-1.9228728554131+0.431795539144891i</v>
      </c>
      <c r="CS157" s="240" t="str">
        <f t="shared" ca="1" si="121"/>
        <v>0.0967005155959998+1.96838421452557i</v>
      </c>
      <c r="CT157" s="240" t="str">
        <f t="shared" ca="1" si="122"/>
        <v>1.95593706099357+0.241241827098412i</v>
      </c>
      <c r="CU157" s="240" t="str">
        <f t="shared" ca="1" si="123"/>
        <v>0.572080872892311-1.88589789770834i</v>
      </c>
      <c r="CV157" s="240" t="str">
        <f t="shared" ca="1" si="124"/>
        <v>-1.76032900788729-0.886075160299909i</v>
      </c>
      <c r="CW157" s="240" t="str">
        <f t="shared" ca="1" si="125"/>
        <v>-1.1739792169472+1.58292773173193i</v>
      </c>
      <c r="CX157" s="240" t="str">
        <f t="shared" ca="1" si="126"/>
        <v>1.35891759929728+1.42731578987626i</v>
      </c>
      <c r="CY157" s="240" t="str">
        <f t="shared" ca="1" si="127"/>
        <v>1.63862545583894-1.09489452514231i</v>
      </c>
      <c r="CZ157" s="240" t="str">
        <f t="shared" ca="1" si="128"/>
        <v>-0.79863259349636-1.8016862618989i</v>
      </c>
      <c r="DA157" s="240" t="str">
        <f t="shared" ca="1" si="129"/>
        <v>-1.91169692905831+0.478855152565988i</v>
      </c>
      <c r="DB157" s="240" t="str">
        <f t="shared" ca="1" si="130"/>
        <v>0.144977958037534+1.96541822454999i</v>
      </c>
      <c r="DC157" s="240" t="str">
        <f t="shared" ca="1" si="131"/>
        <v>1.96126834012763+0.193168071178861i</v>
      </c>
      <c r="DD157" s="240" t="str">
        <f t="shared" ca="1" si="132"/>
        <v>0.525626321549352-1.89936946795626i</v>
      </c>
      <c r="DE157" s="240" t="str">
        <f t="shared" ca="1" si="133"/>
        <v>-1.7815442026987-0.8426076545704i</v>
      </c>
      <c r="DF157" s="240" t="str">
        <f t="shared" ca="1" si="134"/>
        <v>-1.13477864515689+1.61126187573773i</v>
      </c>
      <c r="DG157" s="240" t="str">
        <f t="shared" ca="1" si="135"/>
        <v>1.39353640169759+1.39353640169666i</v>
      </c>
      <c r="DH157" s="240" t="str">
        <f t="shared" ca="1" si="136"/>
        <v>1.6112618757381-1.13477864515637i</v>
      </c>
      <c r="DI157" s="240" t="str">
        <f t="shared" ca="1" si="137"/>
        <v>-0.84260765456982-1.78154420269897i</v>
      </c>
      <c r="DJ157" s="240" t="str">
        <f t="shared" ca="1" si="138"/>
        <v>-1.89936946795591+0.525626321550623i</v>
      </c>
      <c r="DK157" s="240" t="str">
        <f t="shared" ca="1" si="139"/>
        <v>0.193168071178223+1.9612683401277i</v>
      </c>
      <c r="DL157" s="240" t="str">
        <f t="shared" ca="1" si="140"/>
        <v>1.96541822454994+0.144977958038172i</v>
      </c>
      <c r="DM157" s="240" t="str">
        <f t="shared" ca="1" si="141"/>
        <v>0.478855152566609-1.91169692905815i</v>
      </c>
      <c r="DN157" s="240" t="str">
        <f t="shared" ca="1" si="142"/>
        <v>-1.80168626189945-0.798632593495128i</v>
      </c>
      <c r="DO157" s="240" t="str">
        <f t="shared" ca="1" si="143"/>
        <v>-1.09489452514284+1.63862545583858i</v>
      </c>
      <c r="DP157" s="240" t="str">
        <f t="shared" ca="1" si="144"/>
        <v>1.42731578987582+1.35891759929774i</v>
      </c>
      <c r="DQ157" s="240" t="str">
        <f t="shared" ca="1" si="145"/>
        <v>1.58292773173113-1.17397921694828i</v>
      </c>
      <c r="DR157" s="240" t="str">
        <f t="shared" ca="1" si="146"/>
        <v>-0.886075160299338-1.76032900788758i</v>
      </c>
      <c r="DS157" s="240" t="str">
        <f t="shared" ca="1" si="147"/>
        <v>-1.88589789770853+0.572080872891698i</v>
      </c>
      <c r="DT157" s="240" t="str">
        <f t="shared" ca="1" si="148"/>
        <v>0.241241827097803+1.95593706099365i</v>
      </c>
      <c r="DU157" s="240" t="str">
        <f t="shared" ca="1" si="149"/>
        <v>1.96838421452563+0.0967005155946811i</v>
      </c>
      <c r="DV157" s="240" t="str">
        <f t="shared" ca="1" si="150"/>
        <v>0.431795539145515-1.92287285541296i</v>
      </c>
      <c r="DW157" s="240" t="str">
        <f t="shared" ca="1" si="151"/>
        <v>-1.82074305266461-0.754176466010117i</v>
      </c>
      <c r="DX157" s="240" t="str">
        <f t="shared" ca="1" si="152"/>
        <v>-1.05435088160595+1.66500198923806i</v>
      </c>
      <c r="DY157" s="240" t="str">
        <f t="shared" ca="1" si="153"/>
        <v>1.46023541639302+1.32348023575022i</v>
      </c>
      <c r="DZ157" s="240" t="str">
        <f t="shared" ca="1" si="154"/>
        <v>1.55364009124921-1.21247262755623i</v>
      </c>
      <c r="EA157" s="240" t="str">
        <f t="shared" ca="1" si="155"/>
        <v>-0.929008927486517-1.73805345670388i</v>
      </c>
      <c r="EB157" s="240" t="str">
        <f t="shared" ca="1" si="156"/>
        <v>-1.87129033308586+0.618190824106434i</v>
      </c>
      <c r="EC157" s="240" t="str">
        <f t="shared" ca="1" si="157"/>
        <v>0.289170267959406+1.94942759851148i</v>
      </c>
      <c r="ED157" s="240" t="str">
        <f t="shared" ca="1" si="158"/>
        <v>1.970164523453+0.0483648243784177i</v>
      </c>
      <c r="EE157" s="240" t="str">
        <f t="shared" ca="1" si="159"/>
        <v>0.384475828235601-1.93289051506093i</v>
      </c>
      <c r="EF157" s="240" t="str">
        <f t="shared" ca="1" si="160"/>
        <v>-1.83870309589683-0.709266050822519i</v>
      </c>
      <c r="EG157" s="240" t="str">
        <f t="shared" ca="1" si="161"/>
        <v>-1.01317213652435+1.69037558769661i</v>
      </c>
      <c r="EH157" s="240" t="str">
        <f t="shared" ca="1" si="162"/>
        <v>1.49227545169841+1.28724565719534i</v>
      </c>
      <c r="EI157" s="240" t="str">
        <f t="shared" ca="1" si="163"/>
        <v>1.52341659607072-1.2502356899906i</v>
      </c>
      <c r="EJ157" s="240" t="str">
        <f t="shared" ca="1" si="164"/>
        <v>-0.971383094431926-1.71473096710878i</v>
      </c>
      <c r="EK157" s="240" t="str">
        <f t="shared" ca="1" si="165"/>
        <v>-1.85555557313796+0.66392840028623i</v>
      </c>
      <c r="EL157" s="240" t="str">
        <f t="shared" ca="1" si="166"/>
        <v>0.336924523466299+1.94174387373746i</v>
      </c>
      <c r="EM157" s="240" t="str">
        <f t="shared" ca="1" si="167"/>
        <v>1.97075807894068+4.26853297822744E-13i</v>
      </c>
      <c r="EN157" s="240"/>
      <c r="EO157" s="240"/>
      <c r="EP157" s="240"/>
    </row>
    <row r="158" spans="1:146" ht="15" thickBot="1">
      <c r="A158" s="277">
        <f t="shared" si="168"/>
        <v>1.1328125000000006E-3</v>
      </c>
      <c r="B158" s="276">
        <v>58</v>
      </c>
      <c r="C158" s="248">
        <f t="shared" si="169"/>
        <v>11600</v>
      </c>
      <c r="D158" s="247">
        <f t="shared" si="170"/>
        <v>72884.949563283197</v>
      </c>
      <c r="E158" s="247" t="str">
        <f t="shared" si="171"/>
        <v>72884.9495632832i</v>
      </c>
      <c r="F158" s="247" t="str">
        <f t="shared" si="177"/>
        <v>-0.00194440604310048-0.0458869247931355i</v>
      </c>
      <c r="G158" s="247" t="str">
        <f t="shared" si="178"/>
        <v>-5.02186278137599+0.662501119977683i</v>
      </c>
      <c r="H158" s="247" t="str">
        <f t="shared" si="179"/>
        <v>0.00126818714711988-0.00727595123979508i</v>
      </c>
      <c r="I158" s="247" t="str">
        <f t="shared" si="174"/>
        <v>-0.00296216075492525+0.0068732343381818i</v>
      </c>
      <c r="J158" s="275" t="str">
        <f ca="1">IMPRODUCT(1/N_FFT2,BU100)</f>
        <v>0.00715216423273687+5.62492997508055E-06i</v>
      </c>
      <c r="K158" s="274" t="str">
        <f t="shared" ca="1" si="175"/>
        <v>-0.0000212245216648478+0.0000491418388499414i</v>
      </c>
      <c r="N158" s="265">
        <f t="shared" ca="1" si="176"/>
        <v>2.0340054370712881</v>
      </c>
      <c r="O158" s="240">
        <f t="shared" ca="1" si="39"/>
        <v>-1.9659945629287117</v>
      </c>
      <c r="P158" s="240" t="str">
        <f t="shared" ca="1" si="40"/>
        <v>-0.288471314995182+1.94471564036756i</v>
      </c>
      <c r="Q158" s="240" t="str">
        <f t="shared" ca="1" si="41"/>
        <v>1.8813394970967+0.570698097183788i</v>
      </c>
      <c r="R158" s="240" t="str">
        <f t="shared" ca="1" si="42"/>
        <v>0.840570989036422-1.77723803522645i</v>
      </c>
      <c r="S158" s="240" t="str">
        <f t="shared" ca="1" si="43"/>
        <v>-1.63466473702725-1.09224805744157i</v>
      </c>
      <c r="T158" s="240" t="str">
        <f t="shared" ca="1" si="44"/>
        <v>-1.32028125391533+1.45670588384375i</v>
      </c>
      <c r="U158" s="241" t="str">
        <f t="shared" ca="1" si="45"/>
        <v>1.24721374742422+1.5197343483982i</v>
      </c>
      <c r="V158" s="240" t="str">
        <f t="shared" ca="1" si="46"/>
        <v>1.68628978372894-1.0107231998706i</v>
      </c>
      <c r="W158" s="240" t="str">
        <f t="shared" ca="1" si="47"/>
        <v>-0.752353547352664-1.81634213771831i</v>
      </c>
      <c r="X158" s="240" t="str">
        <f t="shared" ca="1" si="48"/>
        <v>-1.90707616965139+0.477697712589304i</v>
      </c>
      <c r="Y158" s="240" t="str">
        <f t="shared" ca="1" si="49"/>
        <v>0.192701164961638+1.95652776174725i</v>
      </c>
      <c r="Z158" s="240" t="str">
        <f t="shared" ca="1" si="50"/>
        <v>1.96362643637727+0.0964667809433103i</v>
      </c>
      <c r="AA158" s="240" t="str">
        <f t="shared" ca="1" si="51"/>
        <v>0.383546512363723-1.92821852867326i</v>
      </c>
      <c r="AB158" s="240" t="str">
        <f t="shared" ca="1" si="52"/>
        <v>-1.85107051290763-0.662323620074912i</v>
      </c>
      <c r="AC158" s="240" t="str">
        <f t="shared" ca="1" si="53"/>
        <v>-0.926763421582335+1.73385241064003i</v>
      </c>
      <c r="AD158" s="240" t="str">
        <f t="shared" ca="1" si="54"/>
        <v>1.57910163979431+1.17114159377258i</v>
      </c>
      <c r="AE158" s="240" t="str">
        <f t="shared" ca="1" si="55"/>
        <v>1.39016808722278-1.39016808722278i</v>
      </c>
      <c r="AF158" s="240" t="str">
        <f t="shared" ca="1" si="56"/>
        <v>-1.17114159377258-1.57910163979431i</v>
      </c>
      <c r="AG158" s="240" t="str">
        <f t="shared" ca="1" si="57"/>
        <v>-1.73385241064013+0.926763421582157i</v>
      </c>
      <c r="AH158" s="240" t="str">
        <f t="shared" ca="1" si="58"/>
        <v>0.662323620074906+1.85107051290763i</v>
      </c>
      <c r="AI158" s="240" t="str">
        <f t="shared" ca="1" si="59"/>
        <v>1.92821852867326-0.383546512363717i</v>
      </c>
      <c r="AJ158" s="240" t="str">
        <f t="shared" ca="1" si="60"/>
        <v>-0.0964667809433067-1.96362643637727i</v>
      </c>
      <c r="AK158" s="240" t="str">
        <f t="shared" ca="1" si="61"/>
        <v>-1.95652776174723-0.192701164961836i</v>
      </c>
      <c r="AL158" s="240" t="str">
        <f t="shared" ca="1" si="62"/>
        <v>-0.477697712589304+1.90707616965139i</v>
      </c>
      <c r="AM158" s="240" t="str">
        <f t="shared" ca="1" si="63"/>
        <v>1.81634213771831+0.75235354735267i</v>
      </c>
      <c r="AN158" s="240" t="str">
        <f t="shared" ca="1" si="64"/>
        <v>1.01072319987056-1.68628978372896i</v>
      </c>
      <c r="AO158" s="240" t="str">
        <f t="shared" ca="1" si="65"/>
        <v>-1.51973434839826-1.24721374742414i</v>
      </c>
      <c r="AP158" s="240" t="str">
        <f t="shared" ca="1" si="66"/>
        <v>-1.45670588384379+1.32028125391529i</v>
      </c>
      <c r="AQ158" s="240" t="str">
        <f t="shared" ca="1" si="67"/>
        <v>1.09224805744157+1.63466473702725i</v>
      </c>
      <c r="AR158" s="240" t="str">
        <f t="shared" ca="1" si="68"/>
        <v>1.09224805744157+1.63466473702725i</v>
      </c>
      <c r="AS158" s="240" t="str">
        <f t="shared" ca="1" si="69"/>
        <v>-0.570698097183694-1.88133949709673i</v>
      </c>
      <c r="AT158" s="240" t="str">
        <f t="shared" ca="1" si="70"/>
        <v>-1.94471564036757+0.288471314995135i</v>
      </c>
      <c r="AU158" s="240" t="str">
        <f t="shared" ca="1" si="71"/>
        <v>-2.13153557622199E-19+1.96599456292871i</v>
      </c>
      <c r="AV158" s="240" t="str">
        <f t="shared" ca="1" si="72"/>
        <v>1.94471564036756+0.288471314995149i</v>
      </c>
      <c r="AW158" s="240" t="str">
        <f t="shared" ca="1" si="73"/>
        <v>0.570698097183694-1.88133949709673i</v>
      </c>
      <c r="AX158" s="240" t="str">
        <f t="shared" ca="1" si="74"/>
        <v>-1.77723803522644-0.840570989036461i</v>
      </c>
      <c r="AY158" s="240" t="str">
        <f t="shared" ca="1" si="75"/>
        <v>-1.09224805744158+1.63466473702724i</v>
      </c>
      <c r="AZ158" s="240" t="str">
        <f t="shared" ca="1" si="76"/>
        <v>1.45670588384379+1.32028125391529i</v>
      </c>
      <c r="BA158" s="240" t="str">
        <f t="shared" ca="1" si="77"/>
        <v>1.51973434839827-1.24721374742413i</v>
      </c>
      <c r="BB158" s="240" t="str">
        <f t="shared" ca="1" si="78"/>
        <v>-1.01072319987056-1.68628978372896i</v>
      </c>
      <c r="BC158" s="240" t="str">
        <f t="shared" ca="1" si="79"/>
        <v>-1.81634213771831+0.752353547352658i</v>
      </c>
      <c r="BD158" s="240" t="str">
        <f t="shared" ca="1" si="80"/>
        <v>0.477697712589304+1.90707616965139i</v>
      </c>
      <c r="BE158" s="240" t="str">
        <f t="shared" ca="1" si="81"/>
        <v>1.95652776174723-0.192701164961829i</v>
      </c>
      <c r="BF158" s="240" t="str">
        <f t="shared" ca="1" si="82"/>
        <v>0.0964667809433207-1.96362643637727i</v>
      </c>
      <c r="BG158" s="240" t="str">
        <f t="shared" ca="1" si="83"/>
        <v>-1.92821852867326-0.383546512363723i</v>
      </c>
      <c r="BH158" s="240" t="str">
        <f t="shared" ca="1" si="84"/>
        <v>-0.662323620074906+1.85107051290763i</v>
      </c>
      <c r="BI158" s="240" t="str">
        <f t="shared" ca="1" si="85"/>
        <v>1.73385241064003+0.926763421582335i</v>
      </c>
      <c r="BJ158" s="240" t="str">
        <f t="shared" ca="1" si="86"/>
        <v>1.17114159377259-1.57910163979431i</v>
      </c>
      <c r="BK158" s="240" t="str">
        <f t="shared" ca="1" si="87"/>
        <v>-1.39016808722276-1.39016808722279i</v>
      </c>
      <c r="BL158" s="240" t="str">
        <f t="shared" ca="1" si="88"/>
        <v>-1.57910163979431+1.17114159377259i</v>
      </c>
      <c r="BM158" s="240" t="str">
        <f t="shared" ca="1" si="89"/>
        <v>0.926763421582164+1.73385241064013i</v>
      </c>
      <c r="BN158" s="240" t="str">
        <f t="shared" ca="1" si="90"/>
        <v>1.85107051290763-0.662323620074906i</v>
      </c>
      <c r="BO158" s="240" t="str">
        <f t="shared" ca="1" si="91"/>
        <v>-0.383546512363709-1.92821852867327i</v>
      </c>
      <c r="BP158" s="240" t="str">
        <f t="shared" ca="1" si="92"/>
        <v>-1.96362643637727+0.0964667809432928i</v>
      </c>
      <c r="BQ158" s="240" t="str">
        <f t="shared" ca="1" si="93"/>
        <v>-0.192701164961829+1.95652776174723i</v>
      </c>
      <c r="BR158" s="240" t="str">
        <f t="shared" ca="1" si="94"/>
        <v>1.90707616965139+0.477697712589304i</v>
      </c>
      <c r="BS158" s="240" t="str">
        <f t="shared" ca="1" si="95"/>
        <v>0.75235354735267-1.81634213771831i</v>
      </c>
      <c r="BT158" s="240" t="str">
        <f t="shared" ca="1" si="96"/>
        <v>-1.68628978372895-1.01072319987057i</v>
      </c>
      <c r="BU158" s="240" t="str">
        <f t="shared" ca="1" si="97"/>
        <v>-1.24721374742416+1.51973434839825i</v>
      </c>
      <c r="BV158" s="240" t="str">
        <f t="shared" ca="1" si="98"/>
        <v>1.32028125391529+1.45670588384379i</v>
      </c>
      <c r="BW158" s="240" t="str">
        <f t="shared" ca="1" si="99"/>
        <v>1.63466473702725-1.09224805744157i</v>
      </c>
      <c r="BX158" s="240" t="str">
        <f t="shared" ca="1" si="100"/>
        <v>-0.840570989036447-1.77723803522644i</v>
      </c>
      <c r="BY158" s="240" t="str">
        <f t="shared" ca="1" si="101"/>
        <v>-1.88133949709668+0.570698097183867i</v>
      </c>
      <c r="BZ158" s="240" t="str">
        <f t="shared" ca="1" si="102"/>
        <v>0.288471314995149+1.94471564036756i</v>
      </c>
      <c r="CA158" s="240" t="str">
        <f t="shared" ca="1" si="103"/>
        <v>1.96599456292871+4.263071152444E-19i</v>
      </c>
      <c r="CB158" s="240" t="str">
        <f t="shared" ca="1" si="104"/>
        <v>0.288471314995149-1.94471564036756i</v>
      </c>
      <c r="CC158" s="240" t="str">
        <f t="shared" ca="1" si="105"/>
        <v>-1.88133949709672-0.570698097183707i</v>
      </c>
      <c r="CD158" s="240" t="str">
        <f t="shared" ca="1" si="106"/>
        <v>-0.840570989036473+1.77723803522643i</v>
      </c>
      <c r="CE158" s="240" t="str">
        <f t="shared" ca="1" si="107"/>
        <v>1.63466473702725+1.09224805744157i</v>
      </c>
      <c r="CF158" s="240" t="str">
        <f t="shared" ca="1" si="108"/>
        <v>1.32028125391529-1.45670588384379i</v>
      </c>
      <c r="CG158" s="240" t="str">
        <f t="shared" ca="1" si="109"/>
        <v>-1.24721374742413-1.51973434839827i</v>
      </c>
      <c r="CH158" s="240" t="str">
        <f t="shared" ca="1" si="110"/>
        <v>-1.68628978372907+1.01072319987038i</v>
      </c>
      <c r="CI158" s="240" t="str">
        <f t="shared" ca="1" si="111"/>
        <v>0.752353547352645+1.81634213771832i</v>
      </c>
      <c r="CJ158" s="240" t="str">
        <f t="shared" ca="1" si="112"/>
        <v>1.90707616965134-0.477697712589495i</v>
      </c>
      <c r="CK158" s="240" t="str">
        <f t="shared" ca="1" si="113"/>
        <v>-0.192701164962218-1.95652776174719i</v>
      </c>
      <c r="CL158" s="240" t="str">
        <f t="shared" ca="1" si="114"/>
        <v>-1.96362643637731-0.0964667809425394i</v>
      </c>
      <c r="CM158" s="240" t="str">
        <f t="shared" ca="1" si="115"/>
        <v>-0.383546512364696+1.92821852867307i</v>
      </c>
      <c r="CN158" s="240" t="str">
        <f t="shared" ca="1" si="116"/>
        <v>1.85107051290736+0.662323620075669i</v>
      </c>
      <c r="CO158" s="240" t="str">
        <f t="shared" ca="1" si="117"/>
        <v>0.926763421582681-1.73385241063985i</v>
      </c>
      <c r="CP158" s="240" t="str">
        <f t="shared" ca="1" si="118"/>
        <v>-1.57910163979419-1.17114159377274i</v>
      </c>
      <c r="CQ158" s="240" t="str">
        <f t="shared" ca="1" si="119"/>
        <v>-1.39016808722279+1.39016808722276i</v>
      </c>
      <c r="CR158" s="240" t="str">
        <f t="shared" ca="1" si="120"/>
        <v>1.17114159377272+1.57910163979421i</v>
      </c>
      <c r="CS158" s="240" t="str">
        <f t="shared" ca="1" si="121"/>
        <v>1.73385241063985-0.926763421582681i</v>
      </c>
      <c r="CT158" s="240" t="str">
        <f t="shared" ca="1" si="122"/>
        <v>-0.662323620075641-1.85107051290737i</v>
      </c>
      <c r="CU158" s="240" t="str">
        <f t="shared" ca="1" si="123"/>
        <v>-1.92821852867308+0.383546512364669i</v>
      </c>
      <c r="CV158" s="240" t="str">
        <f t="shared" ca="1" si="124"/>
        <v>0.0964667809425115+1.96362643637731i</v>
      </c>
      <c r="CW158" s="240" t="str">
        <f t="shared" ca="1" si="125"/>
        <v>1.95652776174718+0.192701164962246i</v>
      </c>
      <c r="CX158" s="240" t="str">
        <f t="shared" ca="1" si="126"/>
        <v>0.477697712589495-1.90707616965134i</v>
      </c>
      <c r="CY158" s="240" t="str">
        <f t="shared" ca="1" si="127"/>
        <v>-1.81634213771831-0.75235354735267i</v>
      </c>
      <c r="CZ158" s="240" t="str">
        <f t="shared" ca="1" si="128"/>
        <v>-1.01072319987041+1.68628978372906i</v>
      </c>
      <c r="DA158" s="240" t="str">
        <f t="shared" ca="1" si="129"/>
        <v>1.51973434839852+1.24721374742383i</v>
      </c>
      <c r="DB158" s="240" t="str">
        <f t="shared" ca="1" si="130"/>
        <v>1.45670588384327-1.32028125391587i</v>
      </c>
      <c r="DC158" s="240" t="str">
        <f t="shared" ca="1" si="131"/>
        <v>-1.09224805744076-1.63466473702779i</v>
      </c>
      <c r="DD158" s="240" t="str">
        <f t="shared" ca="1" si="132"/>
        <v>-1.77723803522678+0.840570989035739i</v>
      </c>
      <c r="DE158" s="240" t="str">
        <f t="shared" ca="1" si="133"/>
        <v>0.570698097183307+1.88133949709684i</v>
      </c>
      <c r="DF158" s="240" t="str">
        <f t="shared" ca="1" si="134"/>
        <v>1.9447156403676-0.288471314994928i</v>
      </c>
      <c r="DG158" s="240" t="str">
        <f t="shared" ca="1" si="135"/>
        <v>2.79391025653298E-14-1.96599456292871i</v>
      </c>
      <c r="DH158" s="240" t="str">
        <f t="shared" ca="1" si="136"/>
        <v>-1.94471564036759-0.288471314994984i</v>
      </c>
      <c r="DI158" s="240" t="str">
        <f t="shared" ca="1" si="137"/>
        <v>-0.570698097183307+1.88133949709684i</v>
      </c>
      <c r="DJ158" s="240" t="str">
        <f t="shared" ca="1" si="138"/>
        <v>1.77723803522678+0.840570989035739i</v>
      </c>
      <c r="DK158" s="240" t="str">
        <f t="shared" ca="1" si="139"/>
        <v>1.09224805744238-1.63466473702671i</v>
      </c>
      <c r="DL158" s="240" t="str">
        <f t="shared" ca="1" si="140"/>
        <v>-1.45670588384327-1.32028125391587i</v>
      </c>
      <c r="DM158" s="240" t="str">
        <f t="shared" ca="1" si="141"/>
        <v>-1.51973434839852+1.24721374742383i</v>
      </c>
      <c r="DN158" s="240" t="str">
        <f t="shared" ca="1" si="142"/>
        <v>1.01072319987038+1.68628978372907i</v>
      </c>
      <c r="DO158" s="240" t="str">
        <f t="shared" ca="1" si="143"/>
        <v>1.81634213771832-0.752353547352645i</v>
      </c>
      <c r="DP158" s="240" t="str">
        <f t="shared" ca="1" si="144"/>
        <v>-0.477697712589468-1.90707616965134i</v>
      </c>
      <c r="DQ158" s="240" t="str">
        <f t="shared" ca="1" si="145"/>
        <v>-1.95652776174719+0.19270116496219i</v>
      </c>
      <c r="DR158" s="240" t="str">
        <f t="shared" ca="1" si="146"/>
        <v>-0.0964667809425115+1.96362643637731i</v>
      </c>
      <c r="DS158" s="240" t="str">
        <f t="shared" ca="1" si="147"/>
        <v>1.92821852867306+0.383546512364724i</v>
      </c>
      <c r="DT158" s="240" t="str">
        <f t="shared" ca="1" si="148"/>
        <v>0.662323620075641-1.85107051290737i</v>
      </c>
      <c r="DU158" s="240" t="str">
        <f t="shared" ca="1" si="149"/>
        <v>-1.73385241063985-0.926763421582681i</v>
      </c>
      <c r="DV158" s="240" t="str">
        <f t="shared" ca="1" si="150"/>
        <v>-1.17114159377274+1.57910163979419i</v>
      </c>
      <c r="DW158" s="240" t="str">
        <f t="shared" ca="1" si="151"/>
        <v>1.39016808722276+1.39016808722279i</v>
      </c>
      <c r="DX158" s="240" t="str">
        <f t="shared" ca="1" si="152"/>
        <v>1.57910163979421-1.17114159377272i</v>
      </c>
      <c r="DY158" s="240" t="str">
        <f t="shared" ca="1" si="153"/>
        <v>-0.926763421582656-1.73385241063986i</v>
      </c>
      <c r="DZ158" s="240" t="str">
        <f t="shared" ca="1" si="154"/>
        <v>-1.85107051290738+0.662323620075616i</v>
      </c>
      <c r="EA158" s="240" t="str">
        <f t="shared" ca="1" si="155"/>
        <v>0.383546512364696+1.92821852867307i</v>
      </c>
      <c r="EB158" s="240" t="str">
        <f t="shared" ca="1" si="156"/>
        <v>1.96362643637731-0.0964667809424836i</v>
      </c>
      <c r="EC158" s="240" t="str">
        <f t="shared" ca="1" si="157"/>
        <v>0.192701164962218-1.95652776174719i</v>
      </c>
      <c r="ED158" s="240" t="str">
        <f t="shared" ca="1" si="158"/>
        <v>-1.90707616965134-0.477697712589495i</v>
      </c>
      <c r="EE158" s="240" t="str">
        <f t="shared" ca="1" si="159"/>
        <v>-0.75235354735267+1.81634213771831i</v>
      </c>
      <c r="EF158" s="240" t="str">
        <f t="shared" ca="1" si="160"/>
        <v>1.68628978372906+1.01072319987041i</v>
      </c>
      <c r="EG158" s="240" t="str">
        <f t="shared" ca="1" si="161"/>
        <v>1.24721374742385-1.5197343483985i</v>
      </c>
      <c r="EH158" s="240" t="str">
        <f t="shared" ca="1" si="162"/>
        <v>-1.32028125391585-1.45670588384328i</v>
      </c>
      <c r="EI158" s="240" t="str">
        <f t="shared" ca="1" si="163"/>
        <v>-1.63466473702672+1.09224805744236i</v>
      </c>
      <c r="EJ158" s="240" t="str">
        <f t="shared" ca="1" si="164"/>
        <v>0.840570989035716+1.77723803522679i</v>
      </c>
      <c r="EK158" s="240" t="str">
        <f t="shared" ca="1" si="165"/>
        <v>1.88133949709685-0.570698097183279i</v>
      </c>
      <c r="EL158" s="240" t="str">
        <f t="shared" ca="1" si="166"/>
        <v>-0.288471314994956-1.94471564036759i</v>
      </c>
      <c r="EM158" s="240" t="str">
        <f t="shared" ca="1" si="167"/>
        <v>-1.96599456292871-8.526142304888E-19i</v>
      </c>
      <c r="EN158" s="240"/>
      <c r="EO158" s="240"/>
      <c r="EP158" s="240"/>
    </row>
    <row r="159" spans="1:146" ht="15" thickBot="1">
      <c r="A159" s="277">
        <f t="shared" si="168"/>
        <v>1.1523437500000006E-3</v>
      </c>
      <c r="B159" s="276">
        <v>59</v>
      </c>
      <c r="C159" s="248">
        <f t="shared" si="169"/>
        <v>11800</v>
      </c>
      <c r="D159" s="247">
        <f t="shared" si="170"/>
        <v>74141.586624719115</v>
      </c>
      <c r="E159" s="247" t="str">
        <f t="shared" si="171"/>
        <v>74141.5866247191i</v>
      </c>
      <c r="F159" s="247" t="str">
        <f t="shared" si="177"/>
        <v>-0.00198101328607162-0.045108287277991i</v>
      </c>
      <c r="G159" s="247" t="str">
        <f t="shared" si="178"/>
        <v>-5.02009658898575+0.714824746632458i</v>
      </c>
      <c r="H159" s="247" t="str">
        <f t="shared" si="179"/>
        <v>0.00126254901494066-0.0071527594799262i</v>
      </c>
      <c r="I159" s="247" t="str">
        <f t="shared" si="174"/>
        <v>-0.00291194610803839+0.00678367806168226i</v>
      </c>
      <c r="J159" s="275" t="str">
        <f ca="1">IMPRODUCT(1/N_FFT2,BV100)</f>
        <v>0.0229164579226229+0.000319750765132974i</v>
      </c>
      <c r="K159" s="274" t="str">
        <f t="shared" ca="1" si="175"/>
        <v>-0.000068900576708446+0.00015452677586509i</v>
      </c>
      <c r="N159" s="265">
        <f t="shared" ca="1" si="176"/>
        <v>2.0406729317628463</v>
      </c>
      <c r="O159" s="240">
        <f t="shared" ca="1" si="39"/>
        <v>-1.9593270682371535</v>
      </c>
      <c r="P159" s="240" t="str">
        <f t="shared" ca="1" si="40"/>
        <v>-0.239842549359002+1.94459201681067i</v>
      </c>
      <c r="Q159" s="240" t="str">
        <f t="shared" ca="1" si="41"/>
        <v>1.90060849142008+0.476077643529598i</v>
      </c>
      <c r="R159" s="240" t="str">
        <f t="shared" ca="1" si="42"/>
        <v>0.705152086807195-1.82803804522725i</v>
      </c>
      <c r="S159" s="240" t="str">
        <f t="shared" ca="1" si="43"/>
        <v>-1.72797220529166-0.923620386341846i</v>
      </c>
      <c r="T159" s="240" t="str">
        <f t="shared" ca="1" si="44"/>
        <v>-1.12819657555766+1.60191605498752i</v>
      </c>
      <c r="U159" s="241" t="str">
        <f t="shared" ca="1" si="45"/>
        <v>1.45176559614875+1.31580363814882i</v>
      </c>
      <c r="V159" s="240" t="str">
        <f t="shared" ca="1" si="46"/>
        <v>1.48361978926881-1.27977923143672i</v>
      </c>
      <c r="W159" s="240" t="str">
        <f t="shared" ca="1" si="47"/>
        <v>-1.08854379586219-1.62912091780099i</v>
      </c>
      <c r="X159" s="240" t="str">
        <f t="shared" ca="1" si="48"/>
        <v>-1.7501185513396+0.880935648378354i</v>
      </c>
      <c r="Y159" s="240" t="str">
        <f t="shared" ca="1" si="49"/>
        <v>0.660077408765909+1.84479277285111i</v>
      </c>
      <c r="Z159" s="240" t="str">
        <f t="shared" ca="1" si="50"/>
        <v>1.91171959392114-0.429290990523687i</v>
      </c>
      <c r="AA159" s="240" t="str">
        <f t="shared" ca="1" si="51"/>
        <v>-0.192047636198819-1.94989237286504i</v>
      </c>
      <c r="AB159" s="240" t="str">
        <f t="shared" ca="1" si="52"/>
        <v>-1.95873695555618-0.0480842933327144i</v>
      </c>
      <c r="AC159" s="240" t="str">
        <f t="shared" ca="1" si="53"/>
        <v>-0.28749299033574+1.93812031123834i</v>
      </c>
      <c r="AD159" s="240" t="str">
        <f t="shared" ca="1" si="54"/>
        <v>1.88835253343213+0.522577525164702i</v>
      </c>
      <c r="AE159" s="240" t="str">
        <f t="shared" ca="1" si="55"/>
        <v>0.74980200759887-1.81018217583963i</v>
      </c>
      <c r="AF159" s="240" t="str">
        <f t="shared" ca="1" si="56"/>
        <v>-1.70478499340035-0.965748769920925i</v>
      </c>
      <c r="AG159" s="240" t="str">
        <f t="shared" ca="1" si="57"/>
        <v>-1.1671697718221+1.57374625784195i</v>
      </c>
      <c r="AH159" s="240" t="str">
        <f t="shared" ca="1" si="58"/>
        <v>1.41903691371866+1.35103545395027i</v>
      </c>
      <c r="AI159" s="240" t="str">
        <f t="shared" ca="1" si="59"/>
        <v>1.51458030530389-1.24298393356968i</v>
      </c>
      <c r="AJ159" s="240" t="str">
        <f t="shared" ca="1" si="60"/>
        <v>-1.04823531808732-1.65534445909036i</v>
      </c>
      <c r="AK159" s="240" t="str">
        <f t="shared" ca="1" si="61"/>
        <v>-1.77121069141333+0.837720267720621i</v>
      </c>
      <c r="AL159" s="240" t="str">
        <f t="shared" ca="1" si="62"/>
        <v>0.614605124775207+1.86043626628994i</v>
      </c>
      <c r="AM159" s="240" t="str">
        <f t="shared" ca="1" si="63"/>
        <v>1.92167914802261-0.382245748677334i</v>
      </c>
      <c r="AN159" s="240" t="str">
        <f t="shared" ca="1" si="64"/>
        <v>-0.144137040723821-1.95401818666516i</v>
      </c>
      <c r="AO159" s="240" t="str">
        <f t="shared" ca="1" si="65"/>
        <v>-1.95696697297507-0.0961396224851126i</v>
      </c>
      <c r="AP159" s="240" t="str">
        <f t="shared" ca="1" si="66"/>
        <v>-0.334970256285056+1.93048115446153i</v>
      </c>
      <c r="AQ159" s="240" t="str">
        <f t="shared" ca="1" si="67"/>
        <v>1.87495910248808+0.568762625639102i</v>
      </c>
      <c r="AR159" s="240" t="str">
        <f t="shared" ca="1" si="68"/>
        <v>1.87495910248808+0.568762625639102i</v>
      </c>
      <c r="AS159" s="240" t="str">
        <f t="shared" ca="1" si="69"/>
        <v>-1.680570882775-1.00729542255271i</v>
      </c>
      <c r="AT159" s="240" t="str">
        <f t="shared" ca="1" si="70"/>
        <v>-1.20543990865923+1.54462849479687i</v>
      </c>
      <c r="AU159" s="240" t="str">
        <f t="shared" ca="1" si="71"/>
        <v>1.38545345651278+1.38545345651292i</v>
      </c>
      <c r="AV159" s="240" t="str">
        <f t="shared" ca="1" si="72"/>
        <v>1.54462849479686-1.20543990865923i</v>
      </c>
      <c r="AW159" s="240" t="str">
        <f t="shared" ca="1" si="73"/>
        <v>-1.00729542255271-1.680570882775i</v>
      </c>
      <c r="AX159" s="240" t="str">
        <f t="shared" ca="1" si="74"/>
        <v>-1.79123592039639+0.794000275697992i</v>
      </c>
      <c r="AY159" s="240" t="str">
        <f t="shared" ca="1" si="75"/>
        <v>0.568762625639093+1.87495910248808i</v>
      </c>
      <c r="AZ159" s="240" t="str">
        <f t="shared" ca="1" si="76"/>
        <v>1.93048115446153-0.334970256285058i</v>
      </c>
      <c r="BA159" s="240" t="str">
        <f t="shared" ca="1" si="77"/>
        <v>-0.0961396224851162-1.95696697297507i</v>
      </c>
      <c r="BB159" s="240" t="str">
        <f t="shared" ca="1" si="78"/>
        <v>-1.95401818666516-0.144137040723818i</v>
      </c>
      <c r="BC159" s="240" t="str">
        <f t="shared" ca="1" si="79"/>
        <v>-0.38224574867733+1.92167914802261i</v>
      </c>
      <c r="BD159" s="240" t="str">
        <f t="shared" ca="1" si="80"/>
        <v>1.86043626628994+0.614605124775216i</v>
      </c>
      <c r="BE159" s="240" t="str">
        <f t="shared" ca="1" si="81"/>
        <v>0.837720267720619-1.77121069141333i</v>
      </c>
      <c r="BF159" s="240" t="str">
        <f t="shared" ca="1" si="82"/>
        <v>-1.65534445909037-1.04823531808732i</v>
      </c>
      <c r="BG159" s="240" t="str">
        <f t="shared" ca="1" si="83"/>
        <v>-1.24298393356969+1.51458030530389i</v>
      </c>
      <c r="BH159" s="240" t="str">
        <f t="shared" ca="1" si="84"/>
        <v>1.35103545395027+1.41903691371867i</v>
      </c>
      <c r="BI159" s="240" t="str">
        <f t="shared" ca="1" si="85"/>
        <v>1.57374625784196-1.16716977182209i</v>
      </c>
      <c r="BJ159" s="240" t="str">
        <f t="shared" ca="1" si="86"/>
        <v>-0.965748769920915-1.70478499340035i</v>
      </c>
      <c r="BK159" s="240" t="str">
        <f t="shared" ca="1" si="87"/>
        <v>-1.81018217583963+0.74980200759888i</v>
      </c>
      <c r="BL159" s="240" t="str">
        <f t="shared" ca="1" si="88"/>
        <v>0.522577525164711+1.88835253343213i</v>
      </c>
      <c r="BM159" s="240" t="str">
        <f t="shared" ca="1" si="89"/>
        <v>1.93812031123834-0.287492990335743i</v>
      </c>
      <c r="BN159" s="240" t="str">
        <f t="shared" ca="1" si="90"/>
        <v>-0.0480842933327177-1.95873695555618i</v>
      </c>
      <c r="BO159" s="240" t="str">
        <f t="shared" ca="1" si="91"/>
        <v>-1.94989237286504-0.192047636198823i</v>
      </c>
      <c r="BP159" s="240" t="str">
        <f t="shared" ca="1" si="92"/>
        <v>-0.42929099052369+1.91171959392114i</v>
      </c>
      <c r="BQ159" s="240" t="str">
        <f t="shared" ca="1" si="93"/>
        <v>1.84479277285111+0.660077408765915i</v>
      </c>
      <c r="BR159" s="240" t="str">
        <f t="shared" ca="1" si="94"/>
        <v>0.880935648378364-1.75011855133959i</v>
      </c>
      <c r="BS159" s="240" t="str">
        <f t="shared" ca="1" si="95"/>
        <v>-1.62912091780098-1.0885437958622i</v>
      </c>
      <c r="BT159" s="240" t="str">
        <f t="shared" ca="1" si="96"/>
        <v>-1.27977923143672+1.48361978926882i</v>
      </c>
      <c r="BU159" s="240" t="str">
        <f t="shared" ca="1" si="97"/>
        <v>1.31580363814878+1.45176559614878i</v>
      </c>
      <c r="BV159" s="240" t="str">
        <f t="shared" ca="1" si="98"/>
        <v>1.60191605498748-1.12819657555771i</v>
      </c>
      <c r="BW159" s="240" t="str">
        <f t="shared" ca="1" si="99"/>
        <v>-0.923620386341812-1.72797220529168i</v>
      </c>
      <c r="BX159" s="240" t="str">
        <f t="shared" ca="1" si="100"/>
        <v>-1.82803804522722+0.705152086807266i</v>
      </c>
      <c r="BY159" s="240" t="str">
        <f t="shared" ca="1" si="101"/>
        <v>0.476077643529577+1.90060849142008i</v>
      </c>
      <c r="BZ159" s="240" t="str">
        <f t="shared" ca="1" si="102"/>
        <v>1.94459201681066-0.239842549359091i</v>
      </c>
      <c r="CA159" s="240" t="str">
        <f t="shared" ca="1" si="103"/>
        <v>1.05618403027037E-14-1.95932706823715i</v>
      </c>
      <c r="CB159" s="240" t="str">
        <f t="shared" ca="1" si="104"/>
        <v>-1.94459201681065-0.239842549359112i</v>
      </c>
      <c r="CC159" s="240" t="str">
        <f t="shared" ca="1" si="105"/>
        <v>-0.476077643529569+1.90060849142009i</v>
      </c>
      <c r="CD159" s="240" t="str">
        <f t="shared" ca="1" si="106"/>
        <v>1.82803804522722+0.70515208680726i</v>
      </c>
      <c r="CE159" s="240" t="str">
        <f t="shared" ca="1" si="107"/>
        <v>0.923620386341806-1.72797220529169i</v>
      </c>
      <c r="CF159" s="240" t="str">
        <f t="shared" ca="1" si="108"/>
        <v>-1.60191605498748-1.12819657555771i</v>
      </c>
      <c r="CG159" s="240" t="str">
        <f t="shared" ca="1" si="109"/>
        <v>-1.31580363814907+1.45176559614853i</v>
      </c>
      <c r="CH159" s="240" t="str">
        <f t="shared" ca="1" si="110"/>
        <v>1.27977923143643+1.48361978926907i</v>
      </c>
      <c r="CI159" s="240" t="str">
        <f t="shared" ca="1" si="111"/>
        <v>1.62912091780132-1.0885437958617i</v>
      </c>
      <c r="CJ159" s="240" t="str">
        <f t="shared" ca="1" si="112"/>
        <v>-0.880935648377823-1.75011855133986i</v>
      </c>
      <c r="CK159" s="240" t="str">
        <f t="shared" ca="1" si="113"/>
        <v>-1.84479277285138+0.660077408765161i</v>
      </c>
      <c r="CL159" s="240" t="str">
        <f t="shared" ca="1" si="114"/>
        <v>0.429290990522909+1.91171959392131i</v>
      </c>
      <c r="CM159" s="240" t="str">
        <f t="shared" ca="1" si="115"/>
        <v>1.94989237286511-0.192047636198054i</v>
      </c>
      <c r="CN159" s="240" t="str">
        <f t="shared" ca="1" si="116"/>
        <v>0.0480842933336853-1.95873695555616i</v>
      </c>
      <c r="CO159" s="240" t="str">
        <f t="shared" ca="1" si="117"/>
        <v>-1.93812031123849-0.287492990334772i</v>
      </c>
      <c r="CP159" s="240" t="str">
        <f t="shared" ca="1" si="118"/>
        <v>-0.522577525163953+1.88835253343233i</v>
      </c>
      <c r="CQ159" s="240" t="str">
        <f t="shared" ca="1" si="119"/>
        <v>1.81018217583993+0.749802007598153i</v>
      </c>
      <c r="CR159" s="240" t="str">
        <f t="shared" ca="1" si="120"/>
        <v>0.965748769920425-1.70478499340063i</v>
      </c>
      <c r="CS159" s="240" t="str">
        <f t="shared" ca="1" si="121"/>
        <v>-1.57374625784231-1.16716977182161i</v>
      </c>
      <c r="CT159" s="240" t="str">
        <f t="shared" ca="1" si="122"/>
        <v>-1.35103545394998+1.41903691371894i</v>
      </c>
      <c r="CU159" s="240" t="str">
        <f t="shared" ca="1" si="123"/>
        <v>1.24298393356999+1.51458030530364i</v>
      </c>
      <c r="CV159" s="240" t="str">
        <f t="shared" ca="1" si="124"/>
        <v>1.65534445909026-1.04823531808749i</v>
      </c>
      <c r="CW159" s="240" t="str">
        <f t="shared" ca="1" si="125"/>
        <v>-0.837720267720801-1.77121069141325i</v>
      </c>
      <c r="CX159" s="240" t="str">
        <f t="shared" ca="1" si="126"/>
        <v>-1.86043626628988+0.614605124775395i</v>
      </c>
      <c r="CY159" s="240" t="str">
        <f t="shared" ca="1" si="127"/>
        <v>0.382245748677322+1.92167914802261i</v>
      </c>
      <c r="CZ159" s="240" t="str">
        <f t="shared" ca="1" si="128"/>
        <v>1.95401818666515-0.144137040723839i</v>
      </c>
      <c r="DA159" s="240" t="str">
        <f t="shared" ca="1" si="129"/>
        <v>0.096139622485318-1.95696697297506i</v>
      </c>
      <c r="DB159" s="240" t="str">
        <f t="shared" ca="1" si="130"/>
        <v>-1.9304811544615-0.33497025628523i</v>
      </c>
      <c r="DC159" s="240" t="str">
        <f t="shared" ca="1" si="131"/>
        <v>-0.568762625639484+1.87495910248797i</v>
      </c>
      <c r="DD159" s="240" t="str">
        <f t="shared" ca="1" si="132"/>
        <v>1.79123592039624+0.794000275698343i</v>
      </c>
      <c r="DE159" s="240" t="str">
        <f t="shared" ca="1" si="133"/>
        <v>1.00729542255323-1.68057088277469i</v>
      </c>
      <c r="DF159" s="240" t="str">
        <f t="shared" ca="1" si="134"/>
        <v>-1.54462849479651-1.20543990865969i</v>
      </c>
      <c r="DG159" s="240" t="str">
        <f t="shared" ca="1" si="135"/>
        <v>-1.38545345651335+1.38545345651235i</v>
      </c>
      <c r="DH159" s="240" t="str">
        <f t="shared" ca="1" si="136"/>
        <v>1.20543990865861+1.54462849479735i</v>
      </c>
      <c r="DI159" s="240" t="str">
        <f t="shared" ca="1" si="137"/>
        <v>1.68057088277539-1.00729542255206i</v>
      </c>
      <c r="DJ159" s="240" t="str">
        <f t="shared" ca="1" si="138"/>
        <v>-0.794000275697093-1.79123592039679i</v>
      </c>
      <c r="DK159" s="240" t="str">
        <f t="shared" ca="1" si="139"/>
        <v>-1.8749591024878+0.568762625640041i</v>
      </c>
      <c r="DL159" s="240" t="str">
        <f t="shared" ca="1" si="140"/>
        <v>0.334970256285802+1.9304811544614i</v>
      </c>
      <c r="DM159" s="240" t="str">
        <f t="shared" ca="1" si="141"/>
        <v>1.95696697297503-0.0961396224858981i</v>
      </c>
      <c r="DN159" s="240" t="str">
        <f t="shared" ca="1" si="142"/>
        <v>0.144137040723259-1.9540181866652i</v>
      </c>
      <c r="DO159" s="240" t="str">
        <f t="shared" ca="1" si="143"/>
        <v>-1.92167914802273-0.382245748676754i</v>
      </c>
      <c r="DP159" s="240" t="str">
        <f t="shared" ca="1" si="144"/>
        <v>-0.614605124774817+1.86043626629007i</v>
      </c>
      <c r="DQ159" s="240" t="str">
        <f t="shared" ca="1" si="145"/>
        <v>1.7712106914135+0.837720267720276i</v>
      </c>
      <c r="DR159" s="240" t="str">
        <f t="shared" ca="1" si="146"/>
        <v>1.04823531808698-1.65534445909058i</v>
      </c>
      <c r="DS159" s="240" t="str">
        <f t="shared" ca="1" si="147"/>
        <v>-1.51458030530401-1.24298393356955i</v>
      </c>
      <c r="DT159" s="240" t="str">
        <f t="shared" ca="1" si="148"/>
        <v>-1.41903691371852+1.35103545395042i</v>
      </c>
      <c r="DU159" s="240" t="str">
        <f t="shared" ca="1" si="149"/>
        <v>1.16716977182208+1.57374625784197i</v>
      </c>
      <c r="DV159" s="240" t="str">
        <f t="shared" ca="1" si="150"/>
        <v>1.70478499340034-0.965748769920931i</v>
      </c>
      <c r="DW159" s="240" t="str">
        <f t="shared" ca="1" si="151"/>
        <v>-0.749802007598664-1.81018217583972i</v>
      </c>
      <c r="DX159" s="240" t="str">
        <f t="shared" ca="1" si="152"/>
        <v>-1.88835253343218+0.522577525164514i</v>
      </c>
      <c r="DY159" s="240" t="str">
        <f t="shared" ca="1" si="153"/>
        <v>0.287492990335375+1.9381203112384i</v>
      </c>
      <c r="DZ159" s="240" t="str">
        <f t="shared" ca="1" si="154"/>
        <v>1.95873695555619-0.0480842933323175i</v>
      </c>
      <c r="EA159" s="240" t="str">
        <f t="shared" ca="1" si="155"/>
        <v>0.192047636199387-1.94989237286498i</v>
      </c>
      <c r="EB159" s="240" t="str">
        <f t="shared" ca="1" si="156"/>
        <v>-1.911719593921-0.42929099052427i</v>
      </c>
      <c r="EC159" s="240" t="str">
        <f t="shared" ca="1" si="157"/>
        <v>-0.66007740876645+1.84479277285091i</v>
      </c>
      <c r="ED159" s="240" t="str">
        <f t="shared" ca="1" si="158"/>
        <v>1.75011855133924+0.880935648379069i</v>
      </c>
      <c r="EE159" s="240" t="str">
        <f t="shared" ca="1" si="159"/>
        <v>1.08854379586283-1.62912091780056i</v>
      </c>
      <c r="EF159" s="240" t="str">
        <f t="shared" ca="1" si="160"/>
        <v>-1.48361978926816-1.27977923143748i</v>
      </c>
      <c r="EG159" s="240" t="str">
        <f t="shared" ca="1" si="161"/>
        <v>-1.45176559614813+1.31580363814949i</v>
      </c>
      <c r="EH159" s="240" t="str">
        <f t="shared" ca="1" si="162"/>
        <v>1.12819657555836+1.60191605498702i</v>
      </c>
      <c r="EI159" s="240" t="str">
        <f t="shared" ca="1" si="163"/>
        <v>1.72797220529132-0.92362038634249i</v>
      </c>
      <c r="EJ159" s="240" t="str">
        <f t="shared" ca="1" si="164"/>
        <v>-0.705152086807828-1.828038045227i</v>
      </c>
      <c r="EK159" s="240" t="str">
        <f t="shared" ca="1" si="165"/>
        <v>-1.90060849141994+0.476077643530133i</v>
      </c>
      <c r="EL159" s="240" t="str">
        <f t="shared" ca="1" si="166"/>
        <v>0.239842549359494+1.94459201681061i</v>
      </c>
      <c r="EM159" s="240" t="str">
        <f t="shared" ca="1" si="167"/>
        <v>1.95932706823715-3.68688291682525E-13i</v>
      </c>
      <c r="EN159" s="240"/>
      <c r="EO159" s="240"/>
      <c r="EP159" s="240"/>
    </row>
    <row r="160" spans="1:146" ht="15" thickBot="1">
      <c r="A160" s="277">
        <f t="shared" si="168"/>
        <v>1.1718750000000006E-3</v>
      </c>
      <c r="B160" s="276">
        <v>60</v>
      </c>
      <c r="C160" s="248">
        <f t="shared" si="169"/>
        <v>12000</v>
      </c>
      <c r="D160" s="247">
        <f t="shared" si="170"/>
        <v>75398.223686155034</v>
      </c>
      <c r="E160" s="247" t="str">
        <f t="shared" si="171"/>
        <v>75398.223686155i</v>
      </c>
      <c r="F160" s="247" t="str">
        <f t="shared" si="177"/>
        <v>-0.00201587176502659-0.0443555201308808i</v>
      </c>
      <c r="G160" s="247" t="str">
        <f t="shared" si="178"/>
        <v>-5.01689045592495+0.766632060070817i</v>
      </c>
      <c r="H160" s="247" t="str">
        <f t="shared" si="179"/>
        <v>0.00125719023412488-0.00703366790887831i</v>
      </c>
      <c r="I160" s="247" t="str">
        <f t="shared" si="174"/>
        <v>-0.00286328357251634+0.00669636429970015i</v>
      </c>
      <c r="J160" s="275" t="str">
        <f ca="1">IMPRODUCT(1/N_FFT2,BW100)</f>
        <v>0.00843159450762395-5.46424150847398E-06i</v>
      </c>
      <c r="K160" s="274" t="str">
        <f t="shared" ca="1" si="175"/>
        <v>-0.0000241054554920364+0.0000564766741233484i</v>
      </c>
      <c r="N160" s="265">
        <f t="shared" ca="1" si="176"/>
        <v>2.0506591248405943</v>
      </c>
      <c r="O160" s="240">
        <f t="shared" ca="1" si="39"/>
        <v>-1.9493408751594055</v>
      </c>
      <c r="P160" s="240" t="str">
        <f t="shared" ca="1" si="40"/>
        <v>-0.191068818110639+1.93995426603645i</v>
      </c>
      <c r="Q160" s="240" t="str">
        <f t="shared" ca="1" si="41"/>
        <v>1.9118848368447+0.380297539054051i</v>
      </c>
      <c r="R160" s="240" t="str">
        <f t="shared" ca="1" si="42"/>
        <v>0.565863786804573-1.86540291153156i</v>
      </c>
      <c r="S160" s="240" t="str">
        <f t="shared" ca="1" si="43"/>
        <v>-1.80095613644741-0.745980456955574i</v>
      </c>
      <c r="T160" s="240" t="str">
        <f t="shared" ca="1" si="44"/>
        <v>-0.918912927511675+1.71916516926651i</v>
      </c>
      <c r="U160" s="241" t="str">
        <f t="shared" ca="1" si="45"/>
        <v>1.62081770171429+1.08299576424695i</v>
      </c>
      <c r="V160" s="240" t="str">
        <f t="shared" ca="1" si="46"/>
        <v>1.23664875974682-1.50686087366547i</v>
      </c>
      <c r="W160" s="240" t="str">
        <f t="shared" ca="1" si="47"/>
        <v>-1.3783921516693-1.37839215166937i</v>
      </c>
      <c r="X160" s="240" t="str">
        <f t="shared" ca="1" si="48"/>
        <v>-1.50686087366554+1.23664875974675i</v>
      </c>
      <c r="Y160" s="240" t="str">
        <f t="shared" ca="1" si="49"/>
        <v>1.08299576424702+1.62081770171425i</v>
      </c>
      <c r="Z160" s="240" t="str">
        <f t="shared" ca="1" si="50"/>
        <v>1.71916516926648-0.91891292751173i</v>
      </c>
      <c r="AA160" s="240" t="str">
        <f t="shared" ca="1" si="51"/>
        <v>-0.745980456955595-1.8009561364474i</v>
      </c>
      <c r="AB160" s="240" t="str">
        <f t="shared" ca="1" si="52"/>
        <v>-1.86540291153156+0.565863786804577i</v>
      </c>
      <c r="AC160" s="240" t="str">
        <f t="shared" ca="1" si="53"/>
        <v>0.380297539054016+1.9118848368447i</v>
      </c>
      <c r="AD160" s="240" t="str">
        <f t="shared" ca="1" si="54"/>
        <v>1.93995426603646-0.191068818110584i</v>
      </c>
      <c r="AE160" s="240" t="str">
        <f t="shared" ca="1" si="55"/>
        <v>9.52847488605895E-14-1.94934087515941i</v>
      </c>
      <c r="AF160" s="240" t="str">
        <f t="shared" ca="1" si="56"/>
        <v>-1.93995426603646-0.19106881811058i</v>
      </c>
      <c r="AG160" s="240" t="str">
        <f t="shared" ca="1" si="57"/>
        <v>-0.380297539054012+1.9118848368447i</v>
      </c>
      <c r="AH160" s="240" t="str">
        <f t="shared" ca="1" si="58"/>
        <v>1.86540291153156+0.565863786804573i</v>
      </c>
      <c r="AI160" s="240" t="str">
        <f t="shared" ca="1" si="59"/>
        <v>0.745980456955591-1.8009561364474i</v>
      </c>
      <c r="AJ160" s="240" t="str">
        <f t="shared" ca="1" si="60"/>
        <v>-1.71916516926649-0.918912927511726i</v>
      </c>
      <c r="AK160" s="240" t="str">
        <f t="shared" ca="1" si="61"/>
        <v>-1.08299576424701+1.62081770171425i</v>
      </c>
      <c r="AL160" s="240" t="str">
        <f t="shared" ca="1" si="62"/>
        <v>1.50686087366554+1.23664875974674i</v>
      </c>
      <c r="AM160" s="240" t="str">
        <f t="shared" ca="1" si="63"/>
        <v>1.3783921516693-1.37839215166937i</v>
      </c>
      <c r="AN160" s="240" t="str">
        <f t="shared" ca="1" si="64"/>
        <v>-1.23664875974683-1.50686087366547i</v>
      </c>
      <c r="AO160" s="240" t="str">
        <f t="shared" ca="1" si="65"/>
        <v>-1.6208177017143+1.08299576424694i</v>
      </c>
      <c r="AP160" s="240" t="str">
        <f t="shared" ca="1" si="66"/>
        <v>0.918912927511646+1.71916516926653i</v>
      </c>
      <c r="AQ160" s="240" t="str">
        <f t="shared" ca="1" si="67"/>
        <v>1.80095613644744-0.745980456955507i</v>
      </c>
      <c r="AR160" s="240" t="str">
        <f t="shared" ca="1" si="68"/>
        <v>1.80095613644744-0.745980456955507i</v>
      </c>
      <c r="AS160" s="240" t="str">
        <f t="shared" ca="1" si="69"/>
        <v>-1.91188483684468+0.380297539054114i</v>
      </c>
      <c r="AT160" s="240" t="str">
        <f t="shared" ca="1" si="70"/>
        <v>0.191068818110682+1.93995426603645i</v>
      </c>
      <c r="AU160" s="240" t="str">
        <f t="shared" ca="1" si="71"/>
        <v>1.94934087515941-3.34310204988611E-15i</v>
      </c>
      <c r="AV160" s="240" t="str">
        <f t="shared" ca="1" si="72"/>
        <v>0.191068818110675-1.93995426603645i</v>
      </c>
      <c r="AW160" s="240" t="str">
        <f t="shared" ca="1" si="73"/>
        <v>-1.91188483684469-0.380297539054106i</v>
      </c>
      <c r="AX160" s="240" t="str">
        <f t="shared" ca="1" si="74"/>
        <v>-0.565863786804664+1.86540291153153i</v>
      </c>
      <c r="AY160" s="240" t="str">
        <f t="shared" ca="1" si="75"/>
        <v>1.80095613644744+0.745980456955499i</v>
      </c>
      <c r="AZ160" s="240" t="str">
        <f t="shared" ca="1" si="76"/>
        <v>0.91891292751164-1.71916516926653i</v>
      </c>
      <c r="BA160" s="240" t="str">
        <f t="shared" ca="1" si="77"/>
        <v>-1.6208177017143-1.08299576424694i</v>
      </c>
      <c r="BB160" s="240" t="str">
        <f t="shared" ca="1" si="78"/>
        <v>-1.23664875974682+1.50686087366547i</v>
      </c>
      <c r="BC160" s="240" t="str">
        <f t="shared" ca="1" si="79"/>
        <v>1.3783921516693+1.37839215166937i</v>
      </c>
      <c r="BD160" s="240" t="str">
        <f t="shared" ca="1" si="80"/>
        <v>1.50686087366554-1.23664875974675i</v>
      </c>
      <c r="BE160" s="240" t="str">
        <f t="shared" ca="1" si="81"/>
        <v>-1.08299576424702-1.62081770171425i</v>
      </c>
      <c r="BF160" s="240" t="str">
        <f t="shared" ca="1" si="82"/>
        <v>-1.71916516926649+0.918912927511726i</v>
      </c>
      <c r="BG160" s="240" t="str">
        <f t="shared" ca="1" si="83"/>
        <v>0.745980456955605+1.8009561364474i</v>
      </c>
      <c r="BH160" s="240" t="str">
        <f t="shared" ca="1" si="84"/>
        <v>1.86540291153156-0.565863786804586i</v>
      </c>
      <c r="BI160" s="240" t="str">
        <f t="shared" ca="1" si="85"/>
        <v>-0.380297539054026-1.9118848368447i</v>
      </c>
      <c r="BJ160" s="240" t="str">
        <f t="shared" ca="1" si="86"/>
        <v>-1.93995426603646+0.191068818110594i</v>
      </c>
      <c r="BK160" s="240" t="str">
        <f t="shared" ca="1" si="87"/>
        <v>-8.50161968188798E-14+1.94934087515941i</v>
      </c>
      <c r="BL160" s="240" t="str">
        <f t="shared" ca="1" si="88"/>
        <v>1.93995426603646+0.19106881811057i</v>
      </c>
      <c r="BM160" s="240" t="str">
        <f t="shared" ca="1" si="89"/>
        <v>0.380297539054002-1.91188483684471i</v>
      </c>
      <c r="BN160" s="240" t="str">
        <f t="shared" ca="1" si="90"/>
        <v>-1.86540291153156-0.565863786804563i</v>
      </c>
      <c r="BO160" s="240" t="str">
        <f t="shared" ca="1" si="91"/>
        <v>-0.745980456955581+1.80095613644741i</v>
      </c>
      <c r="BP160" s="240" t="str">
        <f t="shared" ca="1" si="92"/>
        <v>1.71916516926649+0.918912927511718i</v>
      </c>
      <c r="BQ160" s="240" t="str">
        <f t="shared" ca="1" si="93"/>
        <v>1.08299576424701-1.62081770171425i</v>
      </c>
      <c r="BR160" s="240" t="str">
        <f t="shared" ca="1" si="94"/>
        <v>-1.50686087366554-1.23664875974674i</v>
      </c>
      <c r="BS160" s="240" t="str">
        <f t="shared" ca="1" si="95"/>
        <v>-1.37839215166929+1.37839215166937i</v>
      </c>
      <c r="BT160" s="240" t="str">
        <f t="shared" ca="1" si="96"/>
        <v>1.23664875974683+1.50686087366547i</v>
      </c>
      <c r="BU160" s="240" t="str">
        <f t="shared" ca="1" si="97"/>
        <v>1.6208177017143-1.08299576424694i</v>
      </c>
      <c r="BV160" s="240" t="str">
        <f t="shared" ca="1" si="98"/>
        <v>-0.918912927511648-1.71916516926653i</v>
      </c>
      <c r="BW160" s="240" t="str">
        <f t="shared" ca="1" si="99"/>
        <v>-1.80095613644744+0.745980456955509i</v>
      </c>
      <c r="BX160" s="240" t="str">
        <f t="shared" ca="1" si="100"/>
        <v>0.565863786804489+1.86540291153159i</v>
      </c>
      <c r="BY160" s="240" t="str">
        <f t="shared" ca="1" si="101"/>
        <v>1.91188483684468-0.380297539054115i</v>
      </c>
      <c r="BZ160" s="240" t="str">
        <f t="shared" ca="1" si="102"/>
        <v>-0.191068818110685-1.93995426603645i</v>
      </c>
      <c r="CA160" s="240" t="str">
        <f t="shared" ca="1" si="103"/>
        <v>-1.94934087515941+6.68620409977223E-15i</v>
      </c>
      <c r="CB160" s="240" t="str">
        <f t="shared" ca="1" si="104"/>
        <v>-0.191068818110672+1.93995426603645i</v>
      </c>
      <c r="CC160" s="240" t="str">
        <f t="shared" ca="1" si="105"/>
        <v>1.91188483684469+0.380297539054104i</v>
      </c>
      <c r="CD160" s="240" t="str">
        <f t="shared" ca="1" si="106"/>
        <v>0.56586378680466-1.86540291153153i</v>
      </c>
      <c r="CE160" s="240" t="str">
        <f t="shared" ca="1" si="107"/>
        <v>-1.80095613644767-0.74598045695496i</v>
      </c>
      <c r="CF160" s="240" t="str">
        <f t="shared" ca="1" si="108"/>
        <v>-0.918912927511464+1.71916516926662i</v>
      </c>
      <c r="CG160" s="240" t="str">
        <f t="shared" ca="1" si="109"/>
        <v>1.6208177017142+1.08299576424709i</v>
      </c>
      <c r="CH160" s="240" t="str">
        <f t="shared" ca="1" si="110"/>
        <v>1.23664875974727-1.50686087366511i</v>
      </c>
      <c r="CI160" s="240" t="str">
        <f t="shared" ca="1" si="111"/>
        <v>-1.37839215166999-1.37839215166868i</v>
      </c>
      <c r="CJ160" s="240" t="str">
        <f t="shared" ca="1" si="112"/>
        <v>-1.50686087366516+1.2366487597472i</v>
      </c>
      <c r="CK160" s="240" t="str">
        <f t="shared" ca="1" si="113"/>
        <v>1.08299576424702+1.62081770171425i</v>
      </c>
      <c r="CL160" s="240" t="str">
        <f t="shared" ca="1" si="114"/>
        <v>1.71916516926667-0.918912927511386i</v>
      </c>
      <c r="CM160" s="240" t="str">
        <f t="shared" ca="1" si="115"/>
        <v>-0.745980456954878-1.8009561364477i</v>
      </c>
      <c r="CN160" s="240" t="str">
        <f t="shared" ca="1" si="116"/>
        <v>-1.86540291153134+0.565863786805317i</v>
      </c>
      <c r="CO160" s="240" t="str">
        <f t="shared" ca="1" si="117"/>
        <v>0.380297539054396+1.91188483684463i</v>
      </c>
      <c r="CP160" s="240" t="str">
        <f t="shared" ca="1" si="118"/>
        <v>1.93995426603646-0.191068818110583i</v>
      </c>
      <c r="CQ160" s="240" t="str">
        <f t="shared" ca="1" si="119"/>
        <v>4.83349194294772E-13-1.94934087515941i</v>
      </c>
      <c r="CR160" s="240" t="str">
        <f t="shared" ca="1" si="120"/>
        <v>-1.93995426603637-0.191068818111545i</v>
      </c>
      <c r="CS160" s="240" t="str">
        <f t="shared" ca="1" si="121"/>
        <v>-0.380297539053443+1.91188483684482i</v>
      </c>
      <c r="CT160" s="240" t="str">
        <f t="shared" ca="1" si="122"/>
        <v>1.86540291153162+0.565863786804388i</v>
      </c>
      <c r="CU160" s="240" t="str">
        <f t="shared" ca="1" si="123"/>
        <v>0.74598045695577-1.80095613644733i</v>
      </c>
      <c r="CV160" s="240" t="str">
        <f t="shared" ca="1" si="124"/>
        <v>-1.71916516926621-0.91891292751224i</v>
      </c>
      <c r="CW160" s="240" t="str">
        <f t="shared" ca="1" si="125"/>
        <v>-1.08299576424621+1.62081770171479i</v>
      </c>
      <c r="CX160" s="240" t="str">
        <f t="shared" ca="1" si="126"/>
        <v>1.5068608736658+1.23664875974643i</v>
      </c>
      <c r="CY160" s="240" t="str">
        <f t="shared" ca="1" si="127"/>
        <v>1.37839215166928-1.37839215166939i</v>
      </c>
      <c r="CZ160" s="240" t="str">
        <f t="shared" ca="1" si="128"/>
        <v>-1.23664875974654-1.5068608736657i</v>
      </c>
      <c r="DA160" s="240" t="str">
        <f t="shared" ca="1" si="129"/>
        <v>-1.62081770171472+1.08299576424631i</v>
      </c>
      <c r="DB160" s="240" t="str">
        <f t="shared" ca="1" si="130"/>
        <v>0.918912927512347+1.71916516926615i</v>
      </c>
      <c r="DC160" s="240" t="str">
        <f t="shared" ca="1" si="131"/>
        <v>1.80095613644728-0.745980456955884i</v>
      </c>
      <c r="DD160" s="240" t="str">
        <f t="shared" ca="1" si="132"/>
        <v>-0.565863786804504-1.86540291153158i</v>
      </c>
      <c r="DE160" s="240" t="str">
        <f t="shared" ca="1" si="133"/>
        <v>-1.91188483684479+0.380297539053562i</v>
      </c>
      <c r="DF160" s="240" t="str">
        <f t="shared" ca="1" si="134"/>
        <v>0.191068818109737+1.93995426603654i</v>
      </c>
      <c r="DG160" s="240" t="str">
        <f t="shared" ca="1" si="135"/>
        <v>1.94934087515941-6.05618005446502E-13i</v>
      </c>
      <c r="DH160" s="240" t="str">
        <f t="shared" ca="1" si="136"/>
        <v>0.191068818110462-1.93995426603647i</v>
      </c>
      <c r="DI160" s="240" t="str">
        <f t="shared" ca="1" si="137"/>
        <v>-1.91188483684465-0.380297539054277i</v>
      </c>
      <c r="DJ160" s="240" t="str">
        <f t="shared" ca="1" si="138"/>
        <v>-0.5658637868052+1.86540291153137i</v>
      </c>
      <c r="DK160" s="240" t="str">
        <f t="shared" ca="1" si="139"/>
        <v>1.80095613644775+0.745980456954765i</v>
      </c>
      <c r="DL160" s="240" t="str">
        <f t="shared" ca="1" si="140"/>
        <v>0.918912927511279-1.71916516926672i</v>
      </c>
      <c r="DM160" s="240" t="str">
        <f t="shared" ca="1" si="141"/>
        <v>-1.62081770171431-1.08299576424692i</v>
      </c>
      <c r="DN160" s="240" t="str">
        <f t="shared" ca="1" si="142"/>
        <v>-1.23664875974711+1.50686087366524i</v>
      </c>
      <c r="DO160" s="240" t="str">
        <f t="shared" ca="1" si="143"/>
        <v>1.37839215166877+1.3783921516699i</v>
      </c>
      <c r="DP160" s="240" t="str">
        <f t="shared" ca="1" si="144"/>
        <v>1.50686087366503-1.23664875974736i</v>
      </c>
      <c r="DQ160" s="240" t="str">
        <f t="shared" ca="1" si="145"/>
        <v>-1.0829957642472-1.62081770171413i</v>
      </c>
      <c r="DR160" s="240" t="str">
        <f t="shared" ca="1" si="146"/>
        <v>-1.71916516926657+0.918912927511574i</v>
      </c>
      <c r="DS160" s="240" t="str">
        <f t="shared" ca="1" si="147"/>
        <v>0.745980456955073+1.80095613644762i</v>
      </c>
      <c r="DT160" s="240" t="str">
        <f t="shared" ca="1" si="148"/>
        <v>1.86540291153184-0.565863786803664i</v>
      </c>
      <c r="DU160" s="240" t="str">
        <f t="shared" ca="1" si="149"/>
        <v>-0.380297539054603-1.91188483684459i</v>
      </c>
      <c r="DV160" s="240" t="str">
        <f t="shared" ca="1" si="150"/>
        <v>-1.93995426603644+0.191068818110794i</v>
      </c>
      <c r="DW160" s="240" t="str">
        <f t="shared" ca="1" si="151"/>
        <v>-2.72242592490173E-13+1.94934087515941i</v>
      </c>
      <c r="DX160" s="240" t="str">
        <f t="shared" ca="1" si="152"/>
        <v>1.93995426603639+0.191068818111335i</v>
      </c>
      <c r="DY160" s="240" t="str">
        <f t="shared" ca="1" si="153"/>
        <v>0.380297539053236-1.91188483684486i</v>
      </c>
      <c r="DZ160" s="240" t="str">
        <f t="shared" ca="1" si="154"/>
        <v>-1.86540291153168-0.565863786804185i</v>
      </c>
      <c r="EA160" s="240" t="str">
        <f t="shared" ca="1" si="155"/>
        <v>-0.745980456955576+1.80095613644741i</v>
      </c>
      <c r="EB160" s="240" t="str">
        <f t="shared" ca="1" si="156"/>
        <v>1.71916516926631+0.918912927512053i</v>
      </c>
      <c r="EC160" s="240" t="str">
        <f t="shared" ca="1" si="157"/>
        <v>1.08299576424765-1.62081770171383i</v>
      </c>
      <c r="ED160" s="240" t="str">
        <f t="shared" ca="1" si="158"/>
        <v>-1.50686087366592-1.23664875974629i</v>
      </c>
      <c r="EE160" s="240" t="str">
        <f t="shared" ca="1" si="159"/>
        <v>-1.37839215166915+1.37839215166952i</v>
      </c>
      <c r="EF160" s="240" t="str">
        <f t="shared" ca="1" si="160"/>
        <v>1.23664875974669+1.50686087366559i</v>
      </c>
      <c r="EG160" s="240" t="str">
        <f t="shared" ca="1" si="161"/>
        <v>1.62081770171462-1.08299576424646i</v>
      </c>
      <c r="EH160" s="240" t="str">
        <f t="shared" ca="1" si="162"/>
        <v>-0.918912927512509-1.71916516926607i</v>
      </c>
      <c r="EI160" s="240" t="str">
        <f t="shared" ca="1" si="163"/>
        <v>-1.80095613644721+0.745980456956053i</v>
      </c>
      <c r="EJ160" s="240" t="str">
        <f t="shared" ca="1" si="164"/>
        <v>0.56586378680468+1.86540291153153i</v>
      </c>
      <c r="EK160" s="240" t="str">
        <f t="shared" ca="1" si="165"/>
        <v>1.91188483684476-0.380297539053743i</v>
      </c>
      <c r="EL160" s="240" t="str">
        <f t="shared" ca="1" si="166"/>
        <v>-0.19106881810992-1.93995426603653i</v>
      </c>
      <c r="EM160" s="240" t="str">
        <f t="shared" ca="1" si="167"/>
        <v>-1.94934087515941+7.89022807283805E-13i</v>
      </c>
      <c r="EN160" s="240"/>
      <c r="EO160" s="240"/>
      <c r="EP160" s="240"/>
    </row>
    <row r="161" spans="1:146" ht="15" thickBot="1">
      <c r="A161" s="277">
        <f t="shared" si="168"/>
        <v>1.1914062500000006E-3</v>
      </c>
      <c r="B161" s="276">
        <v>61</v>
      </c>
      <c r="C161" s="248">
        <f t="shared" si="169"/>
        <v>12200</v>
      </c>
      <c r="D161" s="247">
        <f t="shared" si="170"/>
        <v>76654.860747590952</v>
      </c>
      <c r="E161" s="247" t="str">
        <f t="shared" si="171"/>
        <v>76654.860747591i</v>
      </c>
      <c r="F161" s="247" t="str">
        <f t="shared" si="177"/>
        <v>-0.00204909593482347-0.0436273527729873i</v>
      </c>
      <c r="G161" s="247" t="str">
        <f t="shared" si="178"/>
        <v>-5.0122976450981+0.81788840882803i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0.00125209265215657-0.00691847527607193i</v>
      </c>
      <c r="I161" s="247" t="str">
        <f t="shared" si="174"/>
        <v>-0.00281611216803261+0.00661119033992889i</v>
      </c>
      <c r="J161" s="275" t="str">
        <f ca="1">IMPRODUCT(1/N_FFT2,BX100)</f>
        <v>-0.00655864809229715-0.000319753969008715i</v>
      </c>
      <c r="K161" s="274" t="str">
        <f t="shared" ca="1" si="175"/>
        <v>0.0000205838430496262-0.0000424600078678858i</v>
      </c>
      <c r="N161" s="265">
        <f t="shared" ca="1" si="176"/>
        <v>2.0672327237918777</v>
      </c>
      <c r="O161" s="240">
        <f t="shared" ca="1" si="39"/>
        <v>-1.9327672762081223</v>
      </c>
      <c r="P161" s="240" t="str">
        <f t="shared" ca="1" si="40"/>
        <v>-0.14218318121396+1.92753035954323i</v>
      </c>
      <c r="Q161" s="240" t="str">
        <f t="shared" ca="1" si="41"/>
        <v>1.91184798885369+0.283595859449819i</v>
      </c>
      <c r="R161" s="240" t="str">
        <f t="shared" ca="1" si="42"/>
        <v>0.423471707151809-1.88580514826503i</v>
      </c>
      <c r="S161" s="240" t="str">
        <f t="shared" ca="1" si="43"/>
        <v>-1.84954296618683-0.561052724982068i</v>
      </c>
      <c r="T161" s="240" t="str">
        <f t="shared" ca="1" si="44"/>
        <v>-0.695593349484549+1.80325795052561i</v>
      </c>
      <c r="U161" s="241" t="str">
        <f t="shared" ca="1" si="45"/>
        <v>1.7472009237915+0.826364493358163i</v>
      </c>
      <c r="V161" s="240" t="str">
        <f t="shared" ca="1" si="46"/>
        <v>0.952657496443869-1.6816756638693i</v>
      </c>
      <c r="W161" s="240" t="str">
        <f t="shared" ca="1" si="47"/>
        <v>-1.60703725781983-1.07378796601559i</v>
      </c>
      <c r="X161" s="240" t="str">
        <f t="shared" ca="1" si="48"/>
        <v>-1.18909948556367+1.52369017763231i</v>
      </c>
      <c r="Y161" s="240" t="str">
        <f t="shared" ca="1" si="49"/>
        <v>1.4320860883557+1.29796717197279i</v>
      </c>
      <c r="Z161" s="240" t="str">
        <f t="shared" ca="1" si="50"/>
        <v>1.39980106181784-1.33272140048646i</v>
      </c>
      <c r="AA161" s="240" t="str">
        <f t="shared" ca="1" si="51"/>
        <v>-1.22613457987765-1.49404930842634i</v>
      </c>
      <c r="AB161" s="240" t="str">
        <f t="shared" ca="1" si="52"/>
        <v>-1.58020117238413+1.11290322974497i</v>
      </c>
      <c r="AC161" s="240" t="str">
        <f t="shared" ca="1" si="53"/>
        <v>0.993640960585449+1.65778978927601i</v>
      </c>
      <c r="AD161" s="240" t="str">
        <f t="shared" ca="1" si="54"/>
        <v>1.72639469966455-0.868994064968868i</v>
      </c>
      <c r="AE161" s="240" t="str">
        <f t="shared" ca="1" si="55"/>
        <v>-0.7396380152223-1.78564412759625i</v>
      </c>
      <c r="AF161" s="240" t="str">
        <f t="shared" ca="1" si="56"/>
        <v>-1.83521699528763+0.606273802987061i</v>
      </c>
      <c r="AG161" s="240" t="str">
        <f t="shared" ca="1" si="57"/>
        <v>0.469624140484108+1.87484466307359i</v>
      </c>
      <c r="AH161" s="240" t="str">
        <f t="shared" ca="1" si="58"/>
        <v>1.90431238518884-0.330429544074587i</v>
      </c>
      <c r="AI161" s="240" t="str">
        <f t="shared" ca="1" si="59"/>
        <v>-0.189444321336441-1.92346047349415i</v>
      </c>
      <c r="AJ161" s="240" t="str">
        <f t="shared" ca="1" si="60"/>
        <v>-1.93218516283994+0.047432483407026i</v>
      </c>
      <c r="AK161" s="240" t="str">
        <f t="shared" ca="1" si="61"/>
        <v>-0.0948363952596525+1.93043917337872i</v>
      </c>
      <c r="AL161" s="240" t="str">
        <f t="shared" ca="1" si="62"/>
        <v>1.91823196677866+0.236591347283539i</v>
      </c>
      <c r="AM161" s="240" t="str">
        <f t="shared" ca="1" si="63"/>
        <v>0.377064190297602-1.89562969494999i</v>
      </c>
      <c r="AN161" s="240" t="str">
        <f t="shared" ca="1" si="64"/>
        <v>-1.86275484156201-0.515493689794799i</v>
      </c>
      <c r="AO161" s="240" t="str">
        <f t="shared" ca="1" si="65"/>
        <v>-0.651129684323087+1.81978555829369i</v>
      </c>
      <c r="AP161" s="240" t="str">
        <f t="shared" ca="1" si="66"/>
        <v>1.76695469941399+0.783237150676462i</v>
      </c>
      <c r="AQ161" s="240" t="str">
        <f t="shared" ca="1" si="67"/>
        <v>0.911100187048589-1.70454855992459i</v>
      </c>
      <c r="AR161" s="240" t="str">
        <f t="shared" ca="1" si="68"/>
        <v>0.911100187048589-1.70454855992459i</v>
      </c>
      <c r="AS161" s="240" t="str">
        <f t="shared" ca="1" si="69"/>
        <v>-1.15134812218287+1.55241323284972i</v>
      </c>
      <c r="AT161" s="240" t="str">
        <f t="shared" ca="1" si="70"/>
        <v>1.46350847978308+1.26243109656883i</v>
      </c>
      <c r="AU161" s="240" t="str">
        <f t="shared" ca="1" si="71"/>
        <v>1.36667284746228-1.36667284746216i</v>
      </c>
      <c r="AV161" s="240" t="str">
        <f t="shared" ca="1" si="72"/>
        <v>-1.26243109656884-1.46350847978308i</v>
      </c>
      <c r="AW161" s="240" t="str">
        <f t="shared" ca="1" si="73"/>
        <v>-1.55241323284972+1.15134812218288i</v>
      </c>
      <c r="AX161" s="240" t="str">
        <f t="shared" ca="1" si="74"/>
        <v>1.03402589256701+1.6329053241024i</v>
      </c>
      <c r="AY161" s="240" t="str">
        <f t="shared" ca="1" si="75"/>
        <v>1.70454855992458-0.911100187048599i</v>
      </c>
      <c r="AZ161" s="240" t="str">
        <f t="shared" ca="1" si="76"/>
        <v>-0.783237150676469-1.76695469941399i</v>
      </c>
      <c r="BA161" s="240" t="str">
        <f t="shared" ca="1" si="77"/>
        <v>-1.81978555829368+0.65112968432311i</v>
      </c>
      <c r="BB161" s="240" t="str">
        <f t="shared" ca="1" si="78"/>
        <v>0.515493689794623+1.86275484156206i</v>
      </c>
      <c r="BC161" s="240" t="str">
        <f t="shared" ca="1" si="79"/>
        <v>1.89562969494998-0.377064190297611i</v>
      </c>
      <c r="BD161" s="240" t="str">
        <f t="shared" ca="1" si="80"/>
        <v>-0.236591347283549-1.91823196677866i</v>
      </c>
      <c r="BE161" s="240" t="str">
        <f t="shared" ca="1" si="81"/>
        <v>-1.93043917337872+0.0948363952596624i</v>
      </c>
      <c r="BF161" s="240" t="str">
        <f t="shared" ca="1" si="82"/>
        <v>-0.0474324834070229+1.93218516283994i</v>
      </c>
      <c r="BG161" s="240" t="str">
        <f t="shared" ca="1" si="83"/>
        <v>1.92346047349415+0.189444321336437i</v>
      </c>
      <c r="BH161" s="240" t="str">
        <f t="shared" ca="1" si="84"/>
        <v>0.330429544074577-1.90431238518885i</v>
      </c>
      <c r="BI161" s="240" t="str">
        <f t="shared" ca="1" si="85"/>
        <v>-1.87484466307355-0.469624140484284i</v>
      </c>
      <c r="BJ161" s="240" t="str">
        <f t="shared" ca="1" si="86"/>
        <v>-0.606273802987052+1.83521699528764i</v>
      </c>
      <c r="BK161" s="240" t="str">
        <f t="shared" ca="1" si="87"/>
        <v>1.78564412759626+0.739638015222285i</v>
      </c>
      <c r="BL161" s="240" t="str">
        <f t="shared" ca="1" si="88"/>
        <v>0.868994064968853-1.72639469966456i</v>
      </c>
      <c r="BM161" s="240" t="str">
        <f t="shared" ca="1" si="89"/>
        <v>-1.65778978927602-0.993640960585435i</v>
      </c>
      <c r="BN161" s="240" t="str">
        <f t="shared" ca="1" si="90"/>
        <v>-1.11290322974495+1.58020117238414i</v>
      </c>
      <c r="BO161" s="240" t="str">
        <f t="shared" ca="1" si="91"/>
        <v>1.49404930842636+1.22613457987763i</v>
      </c>
      <c r="BP161" s="240" t="str">
        <f t="shared" ca="1" si="92"/>
        <v>1.33272140048661-1.39980106181771i</v>
      </c>
      <c r="BQ161" s="240" t="str">
        <f t="shared" ca="1" si="93"/>
        <v>-1.29796717197279-1.4320860883557i</v>
      </c>
      <c r="BR161" s="240" t="str">
        <f t="shared" ca="1" si="94"/>
        <v>-1.52369017763231+1.18909948556367i</v>
      </c>
      <c r="BS161" s="240" t="str">
        <f t="shared" ca="1" si="95"/>
        <v>1.07378796601559+1.60703725781982i</v>
      </c>
      <c r="BT161" s="240" t="str">
        <f t="shared" ca="1" si="96"/>
        <v>1.6816756638693-0.952657496443875i</v>
      </c>
      <c r="BU161" s="240" t="str">
        <f t="shared" ca="1" si="97"/>
        <v>-0.82636449335819-1.74720092379149i</v>
      </c>
      <c r="BV161" s="240" t="str">
        <f t="shared" ca="1" si="98"/>
        <v>-1.80325795052559+0.695593349484615i</v>
      </c>
      <c r="BW161" s="240" t="str">
        <f t="shared" ca="1" si="99"/>
        <v>0.561052724981971+1.84954296618685i</v>
      </c>
      <c r="BX161" s="240" t="str">
        <f t="shared" ca="1" si="100"/>
        <v>1.88580514826504-0.423471707151751i</v>
      </c>
      <c r="BY161" s="240" t="str">
        <f t="shared" ca="1" si="101"/>
        <v>-0.283595859449781-1.91184798885369i</v>
      </c>
      <c r="BZ161" s="240" t="str">
        <f t="shared" ca="1" si="102"/>
        <v>-1.92753035954323+0.142183181213963i</v>
      </c>
      <c r="CA161" s="240" t="str">
        <f t="shared" ca="1" si="103"/>
        <v>2.36773824620115E-14+1.93276727620812i</v>
      </c>
      <c r="CB161" s="240" t="str">
        <f t="shared" ca="1" si="104"/>
        <v>1.92753035954323+0.142183181213943i</v>
      </c>
      <c r="CC161" s="240" t="str">
        <f t="shared" ca="1" si="105"/>
        <v>0.283595859449759-1.91184798885369i</v>
      </c>
      <c r="CD161" s="240" t="str">
        <f t="shared" ca="1" si="106"/>
        <v>-1.88580514826509-0.423471707151545i</v>
      </c>
      <c r="CE161" s="240" t="str">
        <f t="shared" ca="1" si="107"/>
        <v>-0.561052724982503+1.84954296618669i</v>
      </c>
      <c r="CF161" s="240" t="str">
        <f t="shared" ca="1" si="108"/>
        <v>1.80325795052587+0.695593349483879i</v>
      </c>
      <c r="CG161" s="240" t="str">
        <f t="shared" ca="1" si="109"/>
        <v>0.826364493358173-1.74720092379149i</v>
      </c>
      <c r="CH161" s="240" t="str">
        <f t="shared" ca="1" si="110"/>
        <v>-1.68167566386893-0.952657496444526i</v>
      </c>
      <c r="CI161" s="240" t="str">
        <f t="shared" ca="1" si="111"/>
        <v>-1.07378796601525+1.60703725782005i</v>
      </c>
      <c r="CJ161" s="240" t="str">
        <f t="shared" ca="1" si="112"/>
        <v>1.52369017763209+1.18909948556396i</v>
      </c>
      <c r="CK161" s="240" t="str">
        <f t="shared" ca="1" si="113"/>
        <v>1.2979671719722-1.43208608835623i</v>
      </c>
      <c r="CL161" s="240" t="str">
        <f t="shared" ca="1" si="114"/>
        <v>-1.33272140048662-1.3998010618177i</v>
      </c>
      <c r="CM161" s="240" t="str">
        <f t="shared" ca="1" si="115"/>
        <v>-1.49404930842671+1.2261345798772i</v>
      </c>
      <c r="CN161" s="240" t="str">
        <f t="shared" ca="1" si="116"/>
        <v>1.11290322974546+1.58020117238378i</v>
      </c>
      <c r="CO161" s="240" t="str">
        <f t="shared" ca="1" si="117"/>
        <v>1.6577897892761-0.993640960585288i</v>
      </c>
      <c r="CP161" s="240" t="str">
        <f t="shared" ca="1" si="118"/>
        <v>-0.868994064968012-1.72639469966498i</v>
      </c>
      <c r="CQ161" s="240" t="str">
        <f t="shared" ca="1" si="119"/>
        <v>-1.78564412759618+0.73963801522248i</v>
      </c>
      <c r="CR161" s="240" t="str">
        <f t="shared" ca="1" si="120"/>
        <v>0.606273802986524+1.83521699528781i</v>
      </c>
      <c r="CS161" s="240" t="str">
        <f t="shared" ca="1" si="121"/>
        <v>1.8748446630734-0.469624140484864i</v>
      </c>
      <c r="CT161" s="240" t="str">
        <f t="shared" ca="1" si="122"/>
        <v>-0.330429544074599-1.90431238518884i</v>
      </c>
      <c r="CU161" s="240" t="str">
        <f t="shared" ca="1" si="123"/>
        <v>-1.92346047349422+0.189444321335692i</v>
      </c>
      <c r="CV161" s="240" t="str">
        <f t="shared" ca="1" si="124"/>
        <v>0.0474324834074273+1.93218516283993i</v>
      </c>
      <c r="CW161" s="240" t="str">
        <f t="shared" ca="1" si="125"/>
        <v>1.9304391733787+0.0948363952600405i</v>
      </c>
      <c r="CX161" s="240" t="str">
        <f t="shared" ca="1" si="126"/>
        <v>0.236591347282751-1.91823196677876i</v>
      </c>
      <c r="CY161" s="240" t="str">
        <f t="shared" ca="1" si="127"/>
        <v>-1.89562969494999-0.377064190297606i</v>
      </c>
      <c r="CZ161" s="240" t="str">
        <f t="shared" ca="1" si="128"/>
        <v>-0.515493689795333+1.86275484156186i</v>
      </c>
      <c r="DA161" s="240" t="str">
        <f t="shared" ca="1" si="129"/>
        <v>1.81978555829388+0.651129684322548i</v>
      </c>
      <c r="DB161" s="240" t="str">
        <f t="shared" ca="1" si="130"/>
        <v>0.783237150676603-1.76695469941393i</v>
      </c>
      <c r="DC161" s="240" t="str">
        <f t="shared" ca="1" si="131"/>
        <v>-1.70454855992414-0.911100187049428i</v>
      </c>
      <c r="DD161" s="240" t="str">
        <f t="shared" ca="1" si="132"/>
        <v>-1.0340258925668+1.63290532410253i</v>
      </c>
      <c r="DE161" s="240" t="str">
        <f t="shared" ca="1" si="133"/>
        <v>1.55241323284939+1.15134812218333i</v>
      </c>
      <c r="DF161" s="240" t="str">
        <f t="shared" ca="1" si="134"/>
        <v>1.26243109656836-1.46350847978349i</v>
      </c>
      <c r="DG161" s="240" t="str">
        <f t="shared" ca="1" si="135"/>
        <v>-1.36667284746216-1.36667284746227i</v>
      </c>
      <c r="DH161" s="240" t="str">
        <f t="shared" ca="1" si="136"/>
        <v>-1.46350847978358+1.26243109656825i</v>
      </c>
      <c r="DI161" s="240" t="str">
        <f t="shared" ca="1" si="137"/>
        <v>1.15134812218321+1.55241323284948i</v>
      </c>
      <c r="DJ161" s="240" t="str">
        <f t="shared" ca="1" si="138"/>
        <v>1.63290532410261-1.03402589256668i</v>
      </c>
      <c r="DK161" s="240" t="str">
        <f t="shared" ca="1" si="139"/>
        <v>-0.911100187049298-1.70454855992421i</v>
      </c>
      <c r="DL161" s="240" t="str">
        <f t="shared" ca="1" si="140"/>
        <v>-1.76695469941399+0.783237150676467i</v>
      </c>
      <c r="DM161" s="240" t="str">
        <f t="shared" ca="1" si="141"/>
        <v>0.651129684322408+1.81978555829393i</v>
      </c>
      <c r="DN161" s="240" t="str">
        <f t="shared" ca="1" si="142"/>
        <v>1.8627548415619-0.51549368979519i</v>
      </c>
      <c r="DO161" s="240" t="str">
        <f t="shared" ca="1" si="143"/>
        <v>-0.377064190297459-1.89562969495001i</v>
      </c>
      <c r="DP161" s="240" t="str">
        <f t="shared" ca="1" si="144"/>
        <v>-1.91823196677854+0.236591347284512i</v>
      </c>
      <c r="DQ161" s="240" t="str">
        <f t="shared" ca="1" si="145"/>
        <v>0.0948363952598918+1.93043917337871i</v>
      </c>
      <c r="DR161" s="240" t="str">
        <f t="shared" ca="1" si="146"/>
        <v>1.93218516283993+0.0474324834075759i</v>
      </c>
      <c r="DS161" s="240" t="str">
        <f t="shared" ca="1" si="147"/>
        <v>0.189444321335867-1.92346047349421i</v>
      </c>
      <c r="DT161" s="240" t="str">
        <f t="shared" ca="1" si="148"/>
        <v>-1.90431238518882-0.330429544074743i</v>
      </c>
      <c r="DU161" s="240" t="str">
        <f t="shared" ca="1" si="149"/>
        <v>-0.469624140485034+1.87484466307336i</v>
      </c>
      <c r="DV161" s="240" t="str">
        <f t="shared" ca="1" si="150"/>
        <v>1.83521699528776+0.606273802986665i</v>
      </c>
      <c r="DW161" s="240" t="str">
        <f t="shared" ca="1" si="151"/>
        <v>0.739638015222642-1.78564412759611i</v>
      </c>
      <c r="DX161" s="240" t="str">
        <f t="shared" ca="1" si="152"/>
        <v>-1.72639469966491-0.868994064968145i</v>
      </c>
      <c r="DY161" s="240" t="str">
        <f t="shared" ca="1" si="153"/>
        <v>-0.993640960585439+1.65778978927601i</v>
      </c>
      <c r="DZ161" s="240" t="str">
        <f t="shared" ca="1" si="154"/>
        <v>1.58020117238371+1.11290322974556i</v>
      </c>
      <c r="EA161" s="240" t="str">
        <f t="shared" ca="1" si="155"/>
        <v>1.22613457987734-1.4940493084266i</v>
      </c>
      <c r="EB161" s="240" t="str">
        <f t="shared" ca="1" si="156"/>
        <v>-1.39980106181761-1.33272140048671i</v>
      </c>
      <c r="EC161" s="240" t="str">
        <f t="shared" ca="1" si="157"/>
        <v>-1.43208608835504+1.29796717197352i</v>
      </c>
      <c r="ED161" s="240" t="str">
        <f t="shared" ca="1" si="158"/>
        <v>1.18909948556382+1.52369017763219i</v>
      </c>
      <c r="EE161" s="240" t="str">
        <f t="shared" ca="1" si="159"/>
        <v>1.60703725782013-1.07378796601513i</v>
      </c>
      <c r="EF161" s="240" t="str">
        <f t="shared" ca="1" si="160"/>
        <v>-0.952657496444373-1.68167566386902i</v>
      </c>
      <c r="EG161" s="240" t="str">
        <f t="shared" ca="1" si="161"/>
        <v>-1.74720092379156+0.826364493358038i</v>
      </c>
      <c r="EH161" s="240" t="str">
        <f t="shared" ca="1" si="162"/>
        <v>0.695593349483715+1.80325795052593i</v>
      </c>
      <c r="EI161" s="240" t="str">
        <f t="shared" ca="1" si="163"/>
        <v>1.84954296618674-0.561052724982362i</v>
      </c>
      <c r="EJ161" s="240" t="str">
        <f t="shared" ca="1" si="164"/>
        <v>-0.423471707151373-1.88580514826513i</v>
      </c>
      <c r="EK161" s="240" t="str">
        <f t="shared" ca="1" si="165"/>
        <v>-1.91184798885358+0.283595859450563i</v>
      </c>
      <c r="EL161" s="240" t="str">
        <f t="shared" ca="1" si="166"/>
        <v>0.142183181213959+1.92753035954323i</v>
      </c>
      <c r="EM161" s="240" t="str">
        <f t="shared" ca="1" si="167"/>
        <v>1.93276727620812+7.21700933969706E-13i</v>
      </c>
      <c r="EN161" s="240"/>
      <c r="EO161" s="240"/>
      <c r="EP161" s="240"/>
    </row>
    <row r="162" spans="1:146" ht="15" thickBot="1">
      <c r="A162" s="277">
        <f t="shared" si="168"/>
        <v>1.2109375000000006E-3</v>
      </c>
      <c r="B162" s="276">
        <v>62</v>
      </c>
      <c r="C162" s="248">
        <f t="shared" si="169"/>
        <v>12400</v>
      </c>
      <c r="D162" s="247">
        <f t="shared" si="170"/>
        <v>77911.497809026871</v>
      </c>
      <c r="E162" s="247" t="str">
        <f t="shared" si="171"/>
        <v>77911.4978090269i</v>
      </c>
      <c r="F162" s="247" t="str">
        <f t="shared" si="177"/>
        <v>-0.00208079109134442-0.042922596390879i</v>
      </c>
      <c r="G162" s="247" t="str">
        <f t="shared" si="178"/>
        <v>-5.00637060045144+0.868562316628845i</v>
      </c>
      <c r="H162" s="247" t="str">
        <f t="shared" si="180"/>
        <v>0.00124723956714175-0.0068069932835332i</v>
      </c>
      <c r="I162" s="247" t="str">
        <f t="shared" si="174"/>
        <v>-0.00277037483800975+0.00652806072094922i</v>
      </c>
      <c r="J162" s="275" t="str">
        <f ca="1">IMPRODUCT(1/N_FFT2,BY100)</f>
        <v>0.00715215690878922+5.30355093960633E-06i</v>
      </c>
      <c r="K162" s="274" t="str">
        <f t="shared" ca="1" si="175"/>
        <v>-0.0000198487774401776+0.0000466750217622573i</v>
      </c>
      <c r="N162" s="265">
        <f t="shared" ca="1" si="176"/>
        <v>2.0999900501842106</v>
      </c>
      <c r="O162" s="240">
        <f t="shared" ca="1" si="39"/>
        <v>-1.9000099498157896</v>
      </c>
      <c r="P162" s="240" t="str">
        <f t="shared" ca="1" si="40"/>
        <v>-0.0932290694364076+1.89772130462063i</v>
      </c>
      <c r="Q162" s="240" t="str">
        <f t="shared" ca="1" si="41"/>
        <v>1.89086088258188+0.186233541878659i</v>
      </c>
      <c r="R162" s="240" t="str">
        <f t="shared" ca="1" si="42"/>
        <v>0.278789361406376-1.87944521105714i</v>
      </c>
      <c r="S162" s="240" t="str">
        <f t="shared" ca="1" si="43"/>
        <v>-1.86350179139901-0.370673552943417i</v>
      </c>
      <c r="T162" s="240" t="str">
        <f t="shared" ca="1" si="44"/>
        <v>-0.461664759424232+1.84306903270191i</v>
      </c>
      <c r="U162" s="241" t="str">
        <f t="shared" ca="1" si="45"/>
        <v>1.81819615927126+0.551543775062535i</v>
      </c>
      <c r="V162" s="240" t="str">
        <f t="shared" ca="1" si="46"/>
        <v>0.640094073437187-1.78894309203775i</v>
      </c>
      <c r="W162" s="240" t="str">
        <f t="shared" ca="1" si="47"/>
        <v>-1.75538030420257-0.727102329123414i</v>
      </c>
      <c r="X162" s="240" t="str">
        <f t="shared" ca="1" si="48"/>
        <v>-0.812358931611963+1.71758865146148i</v>
      </c>
      <c r="Y162" s="240" t="str">
        <f t="shared" ca="1" si="49"/>
        <v>1.67565917721603+0.895658490280027i</v>
      </c>
      <c r="Z162" s="240" t="str">
        <f t="shared" ca="1" si="50"/>
        <v>0.97680032919475-1.62969289324217i</v>
      </c>
      <c r="AA162" s="240" t="str">
        <f t="shared" ca="1" si="51"/>
        <v>-1.57980053634434-1.05558897055868i</v>
      </c>
      <c r="AB162" s="240" t="str">
        <f t="shared" ca="1" si="52"/>
        <v>-1.13183460563402+1.52610230158017i</v>
      </c>
      <c r="AC162" s="240" t="str">
        <f t="shared" ca="1" si="53"/>
        <v>1.46872755270083+1.20535355200722i</v>
      </c>
      <c r="AD162" s="240" t="str">
        <f t="shared" ca="1" si="54"/>
        <v>1.27596869609729-1.40781451050158i</v>
      </c>
      <c r="AE162" s="240" t="str">
        <f t="shared" ca="1" si="55"/>
        <v>-1.34350991983666-1.34350991983665i</v>
      </c>
      <c r="AF162" s="240" t="str">
        <f t="shared" ca="1" si="56"/>
        <v>-1.40781451050157+1.2759686960973i</v>
      </c>
      <c r="AG162" s="240" t="str">
        <f t="shared" ca="1" si="57"/>
        <v>1.20535355200723+1.46872755270083i</v>
      </c>
      <c r="AH162" s="240" t="str">
        <f t="shared" ca="1" si="58"/>
        <v>1.52610230158017-1.13183460563402i</v>
      </c>
      <c r="AI162" s="240" t="str">
        <f t="shared" ca="1" si="59"/>
        <v>-1.05558897055868-1.57980053634434i</v>
      </c>
      <c r="AJ162" s="240" t="str">
        <f t="shared" ca="1" si="60"/>
        <v>-1.62969289324216+0.976800329194761i</v>
      </c>
      <c r="AK162" s="240" t="str">
        <f t="shared" ca="1" si="61"/>
        <v>0.895658490280034+1.67565917721603i</v>
      </c>
      <c r="AL162" s="240" t="str">
        <f t="shared" ca="1" si="62"/>
        <v>1.71758865146147-0.812358931611978i</v>
      </c>
      <c r="AM162" s="240" t="str">
        <f t="shared" ca="1" si="63"/>
        <v>-0.727102329123245-1.75538030420264i</v>
      </c>
      <c r="AN162" s="240" t="str">
        <f t="shared" ca="1" si="64"/>
        <v>-1.78894309203775+0.640094073437199i</v>
      </c>
      <c r="AO162" s="240" t="str">
        <f t="shared" ca="1" si="65"/>
        <v>0.551543775062613+1.81819615927124i</v>
      </c>
      <c r="AP162" s="240" t="str">
        <f t="shared" ca="1" si="66"/>
        <v>1.84306903270192-0.461664759424204i</v>
      </c>
      <c r="AQ162" s="240" t="str">
        <f t="shared" ca="1" si="67"/>
        <v>-0.370673552943468-1.86350179139899i</v>
      </c>
      <c r="AR162" s="240" t="str">
        <f t="shared" ca="1" si="68"/>
        <v>-0.370673552943468-1.86350179139899i</v>
      </c>
      <c r="AS162" s="240" t="str">
        <f t="shared" ca="1" si="69"/>
        <v>0.186233541878689+1.89086088258188i</v>
      </c>
      <c r="AT162" s="240" t="str">
        <f t="shared" ca="1" si="70"/>
        <v>1.89772130462063-0.0932290694363472i</v>
      </c>
      <c r="AU162" s="240" t="str">
        <f t="shared" ca="1" si="71"/>
        <v>-6.51720591364329E-15-1.90000994981579i</v>
      </c>
      <c r="AV162" s="240" t="str">
        <f t="shared" ca="1" si="72"/>
        <v>-1.89772130462063-0.0932290694363207i</v>
      </c>
      <c r="AW162" s="240" t="str">
        <f t="shared" ca="1" si="73"/>
        <v>-0.186233541878676+1.89086088258188i</v>
      </c>
      <c r="AX162" s="240" t="str">
        <f t="shared" ca="1" si="74"/>
        <v>1.87944521105715+0.278789361406311i</v>
      </c>
      <c r="AY162" s="240" t="str">
        <f t="shared" ca="1" si="75"/>
        <v>0.370673552943442-1.863501791399i</v>
      </c>
      <c r="AZ162" s="240" t="str">
        <f t="shared" ca="1" si="76"/>
        <v>-1.84306903270192-0.461664759424192i</v>
      </c>
      <c r="BA162" s="240" t="str">
        <f t="shared" ca="1" si="77"/>
        <v>-0.5515437750626+1.81819615927124i</v>
      </c>
      <c r="BB162" s="240" t="str">
        <f t="shared" ca="1" si="78"/>
        <v>1.78894309203776+0.640094073437174i</v>
      </c>
      <c r="BC162" s="240" t="str">
        <f t="shared" ca="1" si="79"/>
        <v>0.727102329123409-1.75538030420257i</v>
      </c>
      <c r="BD162" s="240" t="str">
        <f t="shared" ca="1" si="80"/>
        <v>-1.71758865146149-0.812358931611953i</v>
      </c>
      <c r="BE162" s="240" t="str">
        <f t="shared" ca="1" si="81"/>
        <v>-0.895658490280012+1.67565917721604i</v>
      </c>
      <c r="BF162" s="240" t="str">
        <f t="shared" ca="1" si="82"/>
        <v>1.62969289324217+0.976800329194744i</v>
      </c>
      <c r="BG162" s="240" t="str">
        <f t="shared" ca="1" si="83"/>
        <v>1.05558897055867-1.57980053634435i</v>
      </c>
      <c r="BH162" s="240" t="str">
        <f t="shared" ca="1" si="84"/>
        <v>-1.52610230158018-1.131834605634i</v>
      </c>
      <c r="BI162" s="240" t="str">
        <f t="shared" ca="1" si="85"/>
        <v>-1.2053535520072+1.46872755270085i</v>
      </c>
      <c r="BJ162" s="240" t="str">
        <f t="shared" ca="1" si="86"/>
        <v>1.40781451050158+1.27596869609729i</v>
      </c>
      <c r="BK162" s="240" t="str">
        <f t="shared" ca="1" si="87"/>
        <v>1.34350991983665-1.34350991983666i</v>
      </c>
      <c r="BL162" s="240" t="str">
        <f t="shared" ca="1" si="88"/>
        <v>-1.27596869609716-1.40781451050169i</v>
      </c>
      <c r="BM162" s="240" t="str">
        <f t="shared" ca="1" si="89"/>
        <v>-1.46872755270082+1.20535355200724i</v>
      </c>
      <c r="BN162" s="240" t="str">
        <f t="shared" ca="1" si="90"/>
        <v>1.13183460563404+1.52610230158015i</v>
      </c>
      <c r="BO162" s="240" t="str">
        <f t="shared" ca="1" si="91"/>
        <v>1.57980053634434-1.05558897055868i</v>
      </c>
      <c r="BP162" s="240" t="str">
        <f t="shared" ca="1" si="92"/>
        <v>-0.976800329194761-1.62969289324216i</v>
      </c>
      <c r="BQ162" s="240" t="str">
        <f t="shared" ca="1" si="93"/>
        <v>-1.67565917721602+0.89565849028004i</v>
      </c>
      <c r="BR162" s="240" t="str">
        <f t="shared" ca="1" si="94"/>
        <v>0.812358931611984+1.71758865146147i</v>
      </c>
      <c r="BS162" s="240" t="str">
        <f t="shared" ca="1" si="95"/>
        <v>1.75538030420263-0.727102329123264i</v>
      </c>
      <c r="BT162" s="240" t="str">
        <f t="shared" ca="1" si="96"/>
        <v>-0.640094073437193-1.78894309203775i</v>
      </c>
      <c r="BU162" s="240" t="str">
        <f t="shared" ca="1" si="97"/>
        <v>-1.81819615927124+0.551543775062619i</v>
      </c>
      <c r="BV162" s="240" t="str">
        <f t="shared" ca="1" si="98"/>
        <v>0.461664759424211+1.84306903270192i</v>
      </c>
      <c r="BW162" s="240" t="str">
        <f t="shared" ca="1" si="99"/>
        <v>1.86350179139899-0.370673552943474i</v>
      </c>
      <c r="BX162" s="240" t="str">
        <f t="shared" ca="1" si="100"/>
        <v>-0.278789361406345-1.87944521105715i</v>
      </c>
      <c r="BY162" s="240" t="str">
        <f t="shared" ca="1" si="101"/>
        <v>-1.89086088258188+0.186233541878708i</v>
      </c>
      <c r="BZ162" s="240" t="str">
        <f t="shared" ca="1" si="102"/>
        <v>0.0932290694363401+1.89772130462063i</v>
      </c>
      <c r="CA162" s="240" t="str">
        <f t="shared" ca="1" si="103"/>
        <v>1.90000994981579-1.30344118272866E-14i</v>
      </c>
      <c r="CB162" s="240" t="str">
        <f t="shared" ca="1" si="104"/>
        <v>0.0932290694365029-1.89772130462062i</v>
      </c>
      <c r="CC162" s="240" t="str">
        <f t="shared" ca="1" si="105"/>
        <v>-1.89086088258194-0.186233541878091i</v>
      </c>
      <c r="CD162" s="240" t="str">
        <f t="shared" ca="1" si="106"/>
        <v>-0.278789361406852+1.87944521105707i</v>
      </c>
      <c r="CE162" s="240" t="str">
        <f t="shared" ca="1" si="107"/>
        <v>1.86350179139908+0.370673552943052i</v>
      </c>
      <c r="CF162" s="240" t="str">
        <f t="shared" ca="1" si="108"/>
        <v>0.461664759424918-1.84306903270174i</v>
      </c>
      <c r="CG162" s="240" t="str">
        <f t="shared" ca="1" si="109"/>
        <v>-1.8181961592713-0.551543775062414i</v>
      </c>
      <c r="CH162" s="240" t="str">
        <f t="shared" ca="1" si="110"/>
        <v>-0.640094073438058+1.78894309203744i</v>
      </c>
      <c r="CI162" s="240" t="str">
        <f t="shared" ca="1" si="111"/>
        <v>1.75538030420258+0.72710232912339i</v>
      </c>
      <c r="CJ162" s="240" t="str">
        <f t="shared" ca="1" si="112"/>
        <v>0.812358931611252-1.71758865146182i</v>
      </c>
      <c r="CK162" s="240" t="str">
        <f t="shared" ca="1" si="113"/>
        <v>-1.67565917721586-0.895658490280352i</v>
      </c>
      <c r="CL162" s="240" t="str">
        <f t="shared" ca="1" si="114"/>
        <v>-0.976800329194252+1.62969289324247i</v>
      </c>
      <c r="CM162" s="240" t="str">
        <f t="shared" ca="1" si="115"/>
        <v>1.57980053634404+1.05558897055913i</v>
      </c>
      <c r="CN162" s="240" t="str">
        <f t="shared" ca="1" si="116"/>
        <v>1.13183460563369-1.52610230158041i</v>
      </c>
      <c r="CO162" s="240" t="str">
        <f t="shared" ca="1" si="117"/>
        <v>-1.46872755270035-1.2053535520078i</v>
      </c>
      <c r="CP162" s="240" t="str">
        <f t="shared" ca="1" si="118"/>
        <v>-1.27596869609714+1.40781451050171i</v>
      </c>
      <c r="CQ162" s="240" t="str">
        <f t="shared" ca="1" si="119"/>
        <v>1.343509919836+1.34350991983731i</v>
      </c>
      <c r="CR162" s="240" t="str">
        <f t="shared" ca="1" si="120"/>
        <v>1.40781451050169-1.27596869609716i</v>
      </c>
      <c r="CS162" s="240" t="str">
        <f t="shared" ca="1" si="121"/>
        <v>-1.20535355200783-1.46872755270033i</v>
      </c>
      <c r="CT162" s="240" t="str">
        <f t="shared" ca="1" si="122"/>
        <v>-1.52610230158038+1.13183460563374i</v>
      </c>
      <c r="CU162" s="240" t="str">
        <f t="shared" ca="1" si="123"/>
        <v>1.05558897055918+1.579800536344i</v>
      </c>
      <c r="CV162" s="240" t="str">
        <f t="shared" ca="1" si="124"/>
        <v>1.62969289324245-0.976800329194281i</v>
      </c>
      <c r="CW162" s="240" t="str">
        <f t="shared" ca="1" si="125"/>
        <v>-0.89565849028038-1.67565917721584i</v>
      </c>
      <c r="CX162" s="240" t="str">
        <f t="shared" ca="1" si="126"/>
        <v>-1.71758865146179+0.812358931611306i</v>
      </c>
      <c r="CY162" s="240" t="str">
        <f t="shared" ca="1" si="127"/>
        <v>0.727102329123445+1.75538030420256i</v>
      </c>
      <c r="CZ162" s="240" t="str">
        <f t="shared" ca="1" si="128"/>
        <v>1.78894309203806-0.640094073436334i</v>
      </c>
      <c r="DA162" s="240" t="str">
        <f t="shared" ca="1" si="129"/>
        <v>-0.551543775062471-1.81819615927128i</v>
      </c>
      <c r="DB162" s="240" t="str">
        <f t="shared" ca="1" si="130"/>
        <v>-1.84306903270173+0.461664759424977i</v>
      </c>
      <c r="DC162" s="240" t="str">
        <f t="shared" ca="1" si="131"/>
        <v>0.370673552943085+1.86350179139907i</v>
      </c>
      <c r="DD162" s="240" t="str">
        <f t="shared" ca="1" si="132"/>
        <v>1.87944521105707-0.278789361406885i</v>
      </c>
      <c r="DE162" s="240" t="str">
        <f t="shared" ca="1" si="133"/>
        <v>-0.186233541878124-1.89086088258193i</v>
      </c>
      <c r="DF162" s="240" t="str">
        <f t="shared" ca="1" si="134"/>
        <v>-1.89772130462061+0.0932290694367243i</v>
      </c>
      <c r="DG162" s="240" t="str">
        <f t="shared" ca="1" si="135"/>
        <v>-7.36469812178642E-13+1.90000994981579i</v>
      </c>
      <c r="DH162" s="240" t="str">
        <f t="shared" ca="1" si="136"/>
        <v>1.89772130462063+0.0932290694363076i</v>
      </c>
      <c r="DI162" s="240" t="str">
        <f t="shared" ca="1" si="137"/>
        <v>0.18623354187959-1.89086088258179i</v>
      </c>
      <c r="DJ162" s="240" t="str">
        <f t="shared" ca="1" si="138"/>
        <v>-1.87944521105713-0.278789361406472i</v>
      </c>
      <c r="DK162" s="240" t="str">
        <f t="shared" ca="1" si="139"/>
        <v>-0.370673552942674+1.86350179139915i</v>
      </c>
      <c r="DL162" s="240" t="str">
        <f t="shared" ca="1" si="140"/>
        <v>1.84306903270184+0.461664759424519i</v>
      </c>
      <c r="DM162" s="240" t="str">
        <f t="shared" ca="1" si="141"/>
        <v>0.551543775062021-1.81819615927142i</v>
      </c>
      <c r="DN162" s="240" t="str">
        <f t="shared" ca="1" si="142"/>
        <v>-1.78894309203756-0.640094073437721i</v>
      </c>
      <c r="DO162" s="240" t="str">
        <f t="shared" ca="1" si="143"/>
        <v>-0.727102329123059+1.75538030420272i</v>
      </c>
      <c r="DP162" s="240" t="str">
        <f t="shared" ca="1" si="144"/>
        <v>1.71758865146116+0.812358931612638i</v>
      </c>
      <c r="DQ162" s="240" t="str">
        <f t="shared" ca="1" si="145"/>
        <v>0.895658490280012-1.67565917721604i</v>
      </c>
      <c r="DR162" s="240" t="str">
        <f t="shared" ca="1" si="146"/>
        <v>-1.62969289324169-0.976800329195544i</v>
      </c>
      <c r="DS162" s="240" t="str">
        <f t="shared" ca="1" si="147"/>
        <v>-1.05558897055882+1.57980053634425i</v>
      </c>
      <c r="DT162" s="240" t="str">
        <f t="shared" ca="1" si="148"/>
        <v>1.52610230158064+1.13183460563338i</v>
      </c>
      <c r="DU162" s="240" t="str">
        <f t="shared" ca="1" si="149"/>
        <v>1.20535355200749-1.46872755270062i</v>
      </c>
      <c r="DV162" s="240" t="str">
        <f t="shared" ca="1" si="150"/>
        <v>-1.40781451050198-1.27596869609684i</v>
      </c>
      <c r="DW162" s="240" t="str">
        <f t="shared" ca="1" si="151"/>
        <v>-1.34350991983702+1.34350991983629i</v>
      </c>
      <c r="DX162" s="240" t="str">
        <f t="shared" ca="1" si="152"/>
        <v>1.27596869609747+1.40781451050141i</v>
      </c>
      <c r="DY162" s="240" t="str">
        <f t="shared" ca="1" si="153"/>
        <v>1.4687275527013-1.20535355200664i</v>
      </c>
      <c r="DZ162" s="240" t="str">
        <f t="shared" ca="1" si="154"/>
        <v>-1.13183460563403-1.52610230158016i</v>
      </c>
      <c r="EA162" s="240" t="str">
        <f t="shared" ca="1" si="155"/>
        <v>-1.57980053634381+1.05558897055948i</v>
      </c>
      <c r="EB162" s="240" t="str">
        <f t="shared" ca="1" si="156"/>
        <v>0.97680032919461+1.62969289324225i</v>
      </c>
      <c r="EC162" s="240" t="str">
        <f t="shared" ca="1" si="157"/>
        <v>1.67565917721566-0.895658490280718i</v>
      </c>
      <c r="ED162" s="240" t="str">
        <f t="shared" ca="1" si="158"/>
        <v>-0.812358931611653-1.71758865146163i</v>
      </c>
      <c r="EE162" s="240" t="str">
        <f t="shared" ca="1" si="159"/>
        <v>-1.75538030420241+0.7271023291238i</v>
      </c>
      <c r="EF162" s="240" t="str">
        <f t="shared" ca="1" si="160"/>
        <v>0.640094073436697+1.78894309203793i</v>
      </c>
      <c r="EG162" s="240" t="str">
        <f t="shared" ca="1" si="161"/>
        <v>1.81819615927117-0.551543775062839i</v>
      </c>
      <c r="EH162" s="240" t="str">
        <f t="shared" ca="1" si="162"/>
        <v>-0.461664759423516-1.84306903270209i</v>
      </c>
      <c r="EI162" s="240" t="str">
        <f t="shared" ca="1" si="163"/>
        <v>-1.86350179139899+0.370673552943514i</v>
      </c>
      <c r="EJ162" s="240" t="str">
        <f t="shared" ca="1" si="164"/>
        <v>0.278789361407318+1.879445211057i</v>
      </c>
      <c r="EK162" s="240" t="str">
        <f t="shared" ca="1" si="165"/>
        <v>1.8908608825819-0.186233541878506i</v>
      </c>
      <c r="EL162" s="240" t="str">
        <f t="shared" ca="1" si="166"/>
        <v>-0.0932290694371083-1.89772130462059i</v>
      </c>
      <c r="EM162" s="240" t="str">
        <f t="shared" ca="1" si="167"/>
        <v>-1.90000994981579-3.51941891305212E-13i</v>
      </c>
      <c r="EN162" s="240"/>
      <c r="EO162" s="240"/>
      <c r="EP162" s="240"/>
    </row>
    <row r="163" spans="1:146" ht="15" thickBot="1">
      <c r="A163" s="277">
        <f t="shared" si="168"/>
        <v>1.2304687500000007E-3</v>
      </c>
      <c r="B163" s="276">
        <v>63</v>
      </c>
      <c r="C163" s="248">
        <f t="shared" si="169"/>
        <v>12600</v>
      </c>
      <c r="D163" s="247">
        <f t="shared" si="170"/>
        <v>79168.134870462789</v>
      </c>
      <c r="E163" s="247" t="str">
        <f t="shared" si="171"/>
        <v>79168.1348704628i</v>
      </c>
      <c r="F163" s="247" t="str">
        <f t="shared" si="177"/>
        <v>-0.00211105423568076-0.0422401374656905i</v>
      </c>
      <c r="G163" s="247" t="str">
        <f t="shared" si="178"/>
        <v>-4.99916087119915+0.918625291377436i</v>
      </c>
      <c r="H163" s="247" t="str">
        <f t="shared" si="180"/>
        <v>0.00124261559091176-0.00669904556081671i</v>
      </c>
      <c r="I163" s="247" t="str">
        <f t="shared" si="174"/>
        <v>-0.00272601805157355+0.00644688662342794i</v>
      </c>
      <c r="J163" s="275" t="str">
        <f ca="1">IMPRODUCT(1/N_FFT2,BZ100)</f>
        <v>0.0214118983771819+0.000319757078724898i</v>
      </c>
      <c r="K163" s="274" t="str">
        <f t="shared" ca="1" si="175"/>
        <v>-0.0000604306591282342+0.00013716841766133i</v>
      </c>
      <c r="N163" s="265">
        <f t="shared" ca="1" si="176"/>
        <v>2.193704627906178</v>
      </c>
      <c r="O163" s="240">
        <f t="shared" ca="1" si="39"/>
        <v>-1.806295372093822</v>
      </c>
      <c r="P163" s="240" t="str">
        <f t="shared" ca="1" si="40"/>
        <v>-0.0443287075064269+1.80575134969861i</v>
      </c>
      <c r="Q163" s="240" t="str">
        <f t="shared" ca="1" si="41"/>
        <v>1.80411961021174+0.0886307130570267i</v>
      </c>
      <c r="R163" s="240" t="str">
        <f t="shared" ca="1" si="42"/>
        <v>0.132879330780179-1.80140113653205i</v>
      </c>
      <c r="S163" s="240" t="str">
        <f t="shared" ca="1" si="43"/>
        <v>-1.79759756616644-0.177047906963148i</v>
      </c>
      <c r="T163" s="240" t="str">
        <f t="shared" ca="1" si="44"/>
        <v>-0.221109836107227+1.79271119024348i</v>
      </c>
      <c r="U163" s="241" t="str">
        <f t="shared" ca="1" si="45"/>
        <v>1.7867449521333+0.265038576953848i</v>
      </c>
      <c r="V163" s="240" t="str">
        <f t="shared" ca="1" si="46"/>
        <v>0.308807668472123-1.77970244567466i</v>
      </c>
      <c r="W163" s="240" t="str">
        <f t="shared" ca="1" si="47"/>
        <v>-1.77158791301009-0.352390745798045i</v>
      </c>
      <c r="X163" s="240" t="str">
        <f t="shared" ca="1" si="48"/>
        <v>-0.395761556115438+1.76240624203066i</v>
      </c>
      <c r="Y163" s="240" t="str">
        <f t="shared" ca="1" si="49"/>
        <v>1.75216296343169+0.438893974469727i</v>
      </c>
      <c r="Z163" s="240" t="str">
        <f t="shared" ca="1" si="50"/>
        <v>0.48176201950527-1.7408642473811i</v>
      </c>
      <c r="AA163" s="240" t="str">
        <f t="shared" ca="1" si="51"/>
        <v>-1.72851689980299-0.524339869114514i</v>
      </c>
      <c r="AB163" s="240" t="str">
        <f t="shared" ca="1" si="52"/>
        <v>-0.566601875992928+1.71512835827784i</v>
      </c>
      <c r="AC163" s="240" t="str">
        <f t="shared" ca="1" si="53"/>
        <v>1.70070668756251+0.608522583087681i</v>
      </c>
      <c r="AD163" s="240" t="str">
        <f t="shared" ca="1" si="54"/>
        <v>0.650076738932679-1.68526057473205i</v>
      </c>
      <c r="AE163" s="240" t="str">
        <f t="shared" ca="1" si="55"/>
        <v>-1.66879932394733-0.691239312858075i</v>
      </c>
      <c r="AF163" s="240" t="str">
        <f t="shared" ca="1" si="56"/>
        <v>-0.73198551006851+1.65133285085028i</v>
      </c>
      <c r="AG163" s="240" t="str">
        <f t="shared" ca="1" si="57"/>
        <v>1.63287167659126+0.772290786578217i</v>
      </c>
      <c r="AH163" s="240" t="str">
        <f t="shared" ca="1" si="58"/>
        <v>0.81213086399607-1.6134269214912i</v>
      </c>
      <c r="AI163" s="240" t="str">
        <f t="shared" ca="1" si="59"/>
        <v>-1.59301029834354-0.851481744148973i</v>
      </c>
      <c r="AJ163" s="240" t="str">
        <f t="shared" ca="1" si="60"/>
        <v>-0.890319723537998+1.57163410535874i</v>
      </c>
      <c r="AK163" s="240" t="str">
        <f t="shared" ca="1" si="61"/>
        <v>1.54931121875598+0.928621407616913i</v>
      </c>
      <c r="AL163" s="240" t="str">
        <f t="shared" ca="1" si="62"/>
        <v>0.966363724883282-1.52605508500751i</v>
      </c>
      <c r="AM163" s="240" t="str">
        <f t="shared" ca="1" si="63"/>
        <v>-1.5018797127387-1.00352394077645i</v>
      </c>
      <c r="AN163" s="240" t="str">
        <f t="shared" ca="1" si="64"/>
        <v>-1.04007967137171+1.47679966428994i</v>
      </c>
      <c r="AO163" s="240" t="str">
        <f t="shared" ca="1" si="65"/>
        <v>1.45083004694441+1.07600889686417i</v>
      </c>
      <c r="AP163" s="240" t="str">
        <f t="shared" ca="1" si="66"/>
        <v>1.11128997483172-1.42398650382863i</v>
      </c>
      <c r="AQ163" s="240" t="str">
        <f t="shared" ca="1" si="67"/>
        <v>-1.39628520448922-1.14590165327225i</v>
      </c>
      <c r="AR163" s="240" t="str">
        <f t="shared" ca="1" si="68"/>
        <v>-1.39628520448922-1.14590165327225i</v>
      </c>
      <c r="AS163" s="240" t="str">
        <f t="shared" ca="1" si="69"/>
        <v>1.33837658867638+1.21303383222832i</v>
      </c>
      <c r="AT163" s="240" t="str">
        <f t="shared" ca="1" si="70"/>
        <v>1.24551389482964-1.30820415418766i</v>
      </c>
      <c r="AU163" s="240" t="str">
        <f t="shared" ca="1" si="71"/>
        <v>-1.27724370643337-1.27724370643347i</v>
      </c>
      <c r="AV163" s="240" t="str">
        <f t="shared" ca="1" si="72"/>
        <v>-1.30820415418765+1.24551389482965i</v>
      </c>
      <c r="AW163" s="240" t="str">
        <f t="shared" ca="1" si="73"/>
        <v>1.21303383222834+1.33837658867636i</v>
      </c>
      <c r="AX163" s="240" t="str">
        <f t="shared" ca="1" si="74"/>
        <v>1.36774283515319-1.17982308340474i</v>
      </c>
      <c r="AY163" s="240" t="str">
        <f t="shared" ca="1" si="75"/>
        <v>-1.14590165327212-1.39628520448932i</v>
      </c>
      <c r="AZ163" s="240" t="str">
        <f t="shared" ca="1" si="76"/>
        <v>-1.42398650382861+1.11128997483174i</v>
      </c>
      <c r="BA163" s="240" t="str">
        <f t="shared" ca="1" si="77"/>
        <v>1.07600889686418+1.4508300469444i</v>
      </c>
      <c r="BB163" s="240" t="str">
        <f t="shared" ca="1" si="78"/>
        <v>1.47679966428993-1.04007967137173i</v>
      </c>
      <c r="BC163" s="240" t="str">
        <f t="shared" ca="1" si="79"/>
        <v>-1.00352394077646-1.50187971273869i</v>
      </c>
      <c r="BD163" s="240" t="str">
        <f t="shared" ca="1" si="80"/>
        <v>-1.52605508500749+0.966363724883306i</v>
      </c>
      <c r="BE163" s="240" t="str">
        <f t="shared" ca="1" si="81"/>
        <v>0.928621407616938+1.54931121875597i</v>
      </c>
      <c r="BF163" s="240" t="str">
        <f t="shared" ca="1" si="82"/>
        <v>1.57163410535873-0.890319723538023i</v>
      </c>
      <c r="BG163" s="240" t="str">
        <f t="shared" ca="1" si="83"/>
        <v>-0.851481744149004-1.59301029834353i</v>
      </c>
      <c r="BH163" s="240" t="str">
        <f t="shared" ca="1" si="84"/>
        <v>-1.61342692149119+0.812130863996083i</v>
      </c>
      <c r="BI163" s="240" t="str">
        <f t="shared" ca="1" si="85"/>
        <v>0.772290786578242+1.63287167659125i</v>
      </c>
      <c r="BJ163" s="240" t="str">
        <f t="shared" ca="1" si="86"/>
        <v>1.65133285085034-0.731985510068377i</v>
      </c>
      <c r="BK163" s="240" t="str">
        <f t="shared" ca="1" si="87"/>
        <v>-0.69123931285809-1.66879932394732i</v>
      </c>
      <c r="BL163" s="240" t="str">
        <f t="shared" ca="1" si="88"/>
        <v>-1.68526057473205+0.650076738932698i</v>
      </c>
      <c r="BM163" s="240" t="str">
        <f t="shared" ca="1" si="89"/>
        <v>0.608522583087708+1.7007066875625i</v>
      </c>
      <c r="BN163" s="240" t="str">
        <f t="shared" ca="1" si="90"/>
        <v>1.7151283582779-0.566601875992766i</v>
      </c>
      <c r="BO163" s="240" t="str">
        <f t="shared" ca="1" si="91"/>
        <v>-0.524339869114529-1.72851689980298i</v>
      </c>
      <c r="BP163" s="240" t="str">
        <f t="shared" ca="1" si="92"/>
        <v>-1.74086424738109+0.481762019505297i</v>
      </c>
      <c r="BQ163" s="240" t="str">
        <f t="shared" ca="1" si="93"/>
        <v>0.438893974469758+1.75216296343168i</v>
      </c>
      <c r="BR163" s="240" t="str">
        <f t="shared" ca="1" si="94"/>
        <v>1.76240624203066-0.395761556115449i</v>
      </c>
      <c r="BS163" s="240" t="str">
        <f t="shared" ca="1" si="95"/>
        <v>-0.352390745798065-1.77158791301009i</v>
      </c>
      <c r="BT163" s="240" t="str">
        <f t="shared" ca="1" si="96"/>
        <v>-1.77970244567466+0.308807668472152i</v>
      </c>
      <c r="BU163" s="240" t="str">
        <f t="shared" ca="1" si="97"/>
        <v>0.265038576953811+1.78674495213331i</v>
      </c>
      <c r="BV163" s="240" t="str">
        <f t="shared" ca="1" si="98"/>
        <v>1.79271119024347-0.221109836107298i</v>
      </c>
      <c r="BW163" s="240" t="str">
        <f t="shared" ca="1" si="99"/>
        <v>-0.177047906963191-1.79759756616644i</v>
      </c>
      <c r="BX163" s="240" t="str">
        <f t="shared" ca="1" si="100"/>
        <v>-1.80140113653205+0.132879330780175i</v>
      </c>
      <c r="BY163" s="240" t="str">
        <f t="shared" ca="1" si="101"/>
        <v>0.0886307130569508+1.80411961021174i</v>
      </c>
      <c r="BZ163" s="240" t="str">
        <f t="shared" ca="1" si="102"/>
        <v>1.80575134969861-0.0443287075065017i</v>
      </c>
      <c r="CA163" s="240" t="str">
        <f t="shared" ca="1" si="103"/>
        <v>-2.83239895698323E-14-1.80629537209382i</v>
      </c>
      <c r="CB163" s="240" t="str">
        <f t="shared" ca="1" si="104"/>
        <v>-1.80575134969861-0.0443287075068301i</v>
      </c>
      <c r="CC163" s="240" t="str">
        <f t="shared" ca="1" si="105"/>
        <v>-0.0886307130569199+1.80411961021175i</v>
      </c>
      <c r="CD163" s="240" t="str">
        <f t="shared" ca="1" si="106"/>
        <v>1.8014011365321+0.132879330779581i</v>
      </c>
      <c r="CE163" s="240" t="str">
        <f t="shared" ca="1" si="107"/>
        <v>0.177047906963849-1.79759756616638i</v>
      </c>
      <c r="CF163" s="240" t="str">
        <f t="shared" ca="1" si="108"/>
        <v>-1.79271119024345-0.221109836107446i</v>
      </c>
      <c r="CG163" s="240" t="str">
        <f t="shared" ca="1" si="109"/>
        <v>-0.265038576953578+1.78674495213334i</v>
      </c>
      <c r="CH163" s="240" t="str">
        <f t="shared" ca="1" si="110"/>
        <v>1.77970244567479+0.308807668471388i</v>
      </c>
      <c r="CI163" s="240" t="str">
        <f t="shared" ca="1" si="111"/>
        <v>0.352390745798564-1.77158791300999i</v>
      </c>
      <c r="CJ163" s="240" t="str">
        <f t="shared" ca="1" si="112"/>
        <v>-1.76240624203067-0.39576155611542i</v>
      </c>
      <c r="CK163" s="240" t="str">
        <f t="shared" ca="1" si="113"/>
        <v>-0.438893974469355+1.75216296343178i</v>
      </c>
      <c r="CL163" s="240" t="str">
        <f t="shared" ca="1" si="114"/>
        <v>1.74086424738087+0.481762019506108i</v>
      </c>
      <c r="CM163" s="240" t="str">
        <f t="shared" ca="1" si="115"/>
        <v>0.524339869114843-1.72851689980289i</v>
      </c>
      <c r="CN163" s="240" t="str">
        <f t="shared" ca="1" si="116"/>
        <v>-1.71512835827791-0.566601875992737i</v>
      </c>
      <c r="CO163" s="240" t="str">
        <f t="shared" ca="1" si="117"/>
        <v>-0.608522583087148+1.7007066875627i</v>
      </c>
      <c r="CP163" s="240" t="str">
        <f t="shared" ca="1" si="118"/>
        <v>1.6852605747318+0.65007673893334i</v>
      </c>
      <c r="CQ163" s="240" t="str">
        <f t="shared" ca="1" si="119"/>
        <v>0.691239312858227-1.66879932394726i</v>
      </c>
      <c r="CR163" s="240" t="str">
        <f t="shared" ca="1" si="120"/>
        <v>-1.65133285085043-0.731985510068162i</v>
      </c>
      <c r="CS163" s="240" t="str">
        <f t="shared" ca="1" si="121"/>
        <v>-0.772290786577541+1.63287167659158i</v>
      </c>
      <c r="CT163" s="240" t="str">
        <f t="shared" ca="1" si="122"/>
        <v>1.61342692149097+0.812130863996514i</v>
      </c>
      <c r="CU163" s="240" t="str">
        <f t="shared" ca="1" si="123"/>
        <v>0.851481744148955-1.59301029834355i</v>
      </c>
      <c r="CV163" s="240" t="str">
        <f t="shared" ca="1" si="124"/>
        <v>-1.57163410535892-0.890319723537683i</v>
      </c>
      <c r="CW163" s="240" t="str">
        <f t="shared" ca="1" si="125"/>
        <v>-0.928621407617661+1.54931121875553i</v>
      </c>
      <c r="CX163" s="240" t="str">
        <f t="shared" ca="1" si="126"/>
        <v>1.52605508500732+0.966363724883573i</v>
      </c>
      <c r="CY163" s="240" t="str">
        <f t="shared" ca="1" si="127"/>
        <v>1.00352394077625-1.50187971273883i</v>
      </c>
      <c r="CZ163" s="240" t="str">
        <f t="shared" ca="1" si="128"/>
        <v>-1.47679966429027-1.04007967137124i</v>
      </c>
      <c r="DA163" s="240" t="str">
        <f t="shared" ca="1" si="129"/>
        <v>-1.07600889686474+1.45083004694399i</v>
      </c>
      <c r="DB163" s="240" t="str">
        <f t="shared" ca="1" si="130"/>
        <v>1.42398650382854+1.11128997483183i</v>
      </c>
      <c r="DC163" s="240" t="str">
        <f t="shared" ca="1" si="131"/>
        <v>1.14590165327195-1.39628520448946i</v>
      </c>
      <c r="DD163" s="240" t="str">
        <f t="shared" ca="1" si="132"/>
        <v>-1.36774283515368-1.17982308340417i</v>
      </c>
      <c r="DE163" s="240" t="str">
        <f t="shared" ca="1" si="133"/>
        <v>-1.21303383222869+1.33837658867605i</v>
      </c>
      <c r="DF163" s="240" t="str">
        <f t="shared" ca="1" si="134"/>
        <v>1.30820415418768+1.24551389482962i</v>
      </c>
      <c r="DG163" s="240" t="str">
        <f t="shared" ca="1" si="135"/>
        <v>1.27724370643309-1.27724370643375i</v>
      </c>
      <c r="DH163" s="240" t="str">
        <f t="shared" ca="1" si="136"/>
        <v>-1.24551389482903-1.30820415418824i</v>
      </c>
      <c r="DI163" s="240" t="str">
        <f t="shared" ca="1" si="137"/>
        <v>-1.3383765886766+1.21303383222809i</v>
      </c>
      <c r="DJ163" s="240" t="str">
        <f t="shared" ca="1" si="138"/>
        <v>1.17982308340488+1.36774283515307i</v>
      </c>
      <c r="DK163" s="240" t="str">
        <f t="shared" ca="1" si="139"/>
        <v>1.39628520448884-1.14590165327271i</v>
      </c>
      <c r="DL163" s="240" t="str">
        <f t="shared" ca="1" si="140"/>
        <v>-1.11128997483119-1.42398650382904i</v>
      </c>
      <c r="DM163" s="240" t="str">
        <f t="shared" ca="1" si="141"/>
        <v>-1.4508300469445+1.07600889686404i</v>
      </c>
      <c r="DN163" s="240" t="str">
        <f t="shared" ca="1" si="142"/>
        <v>1.04007967137205+1.4767996642897i</v>
      </c>
      <c r="DO163" s="240" t="str">
        <f t="shared" ca="1" si="143"/>
        <v>1.50187971273828-1.00352394077707i</v>
      </c>
      <c r="DP163" s="240" t="str">
        <f t="shared" ca="1" si="144"/>
        <v>-0.966363724882885-1.52605508500776i</v>
      </c>
      <c r="DQ163" s="240" t="str">
        <f t="shared" ca="1" si="145"/>
        <v>-1.54931121875595+0.928621407616962i</v>
      </c>
      <c r="DR163" s="240" t="str">
        <f t="shared" ca="1" si="146"/>
        <v>0.890319723538494+1.57163410535846i</v>
      </c>
      <c r="DS163" s="240" t="str">
        <f t="shared" ca="1" si="147"/>
        <v>1.59301029834394-0.851481744148236i</v>
      </c>
      <c r="DT163" s="240" t="str">
        <f t="shared" ca="1" si="148"/>
        <v>-0.812130863995788-1.61342692149134i</v>
      </c>
      <c r="DU163" s="240" t="str">
        <f t="shared" ca="1" si="149"/>
        <v>-1.63287167659117+0.772290786578406i</v>
      </c>
      <c r="DV163" s="240" t="str">
        <f t="shared" ca="1" si="150"/>
        <v>0.73198551006906+1.65133285085003i</v>
      </c>
      <c r="DW163" s="240" t="str">
        <f t="shared" ca="1" si="151"/>
        <v>1.66879932394759-0.691239312857452i</v>
      </c>
      <c r="DX163" s="240" t="str">
        <f t="shared" ca="1" si="152"/>
        <v>-0.650076738932534-1.68526057473211i</v>
      </c>
      <c r="DY163" s="240" t="str">
        <f t="shared" ca="1" si="153"/>
        <v>-1.70070668756237+0.608522583088073i</v>
      </c>
      <c r="DZ163" s="240" t="str">
        <f t="shared" ca="1" si="154"/>
        <v>0.566601875993645+1.71512835827761i</v>
      </c>
      <c r="EA163" s="240" t="str">
        <f t="shared" ca="1" si="155"/>
        <v>1.72851689980314-0.524339869114016i</v>
      </c>
      <c r="EB163" s="240" t="str">
        <f t="shared" ca="1" si="156"/>
        <v>-0.481762019505325-1.74086424738108i</v>
      </c>
      <c r="EC163" s="240" t="str">
        <f t="shared" ca="1" si="157"/>
        <v>-1.75216296343155+0.438893974470283i</v>
      </c>
      <c r="ED163" s="240" t="str">
        <f t="shared" ca="1" si="158"/>
        <v>0.395761556114625+1.76240624203085i</v>
      </c>
      <c r="EE163" s="240" t="str">
        <f t="shared" ca="1" si="159"/>
        <v>1.77158791301015-0.352390745797742i</v>
      </c>
      <c r="EF163" s="240" t="str">
        <f t="shared" ca="1" si="160"/>
        <v>-0.308807668472331-1.77970244567463i</v>
      </c>
      <c r="EG163" s="240" t="str">
        <f t="shared" ca="1" si="161"/>
        <v>-1.7867449521332+0.26503857695455i</v>
      </c>
      <c r="EH163" s="240" t="str">
        <f t="shared" ca="1" si="162"/>
        <v>0.221109836106613+1.79271119024356i</v>
      </c>
      <c r="EI163" s="240" t="str">
        <f t="shared" ca="1" si="163"/>
        <v>1.79759756616646-0.177047906963014i</v>
      </c>
      <c r="EJ163" s="240" t="str">
        <f t="shared" ca="1" si="164"/>
        <v>-0.132879330780562-1.80140113653202i</v>
      </c>
      <c r="EK163" s="240" t="str">
        <f t="shared" ca="1" si="165"/>
        <v>-1.8041196102117+0.0886307130578765i</v>
      </c>
      <c r="EL163" s="240" t="str">
        <f t="shared" ca="1" si="166"/>
        <v>0.0443287075059656+1.80575134969863i</v>
      </c>
      <c r="EM163" s="240" t="str">
        <f t="shared" ca="1" si="167"/>
        <v>1.80629537209382-5.66479791396645E-14i</v>
      </c>
      <c r="EN163" s="240"/>
      <c r="EO163" s="240"/>
      <c r="EP163" s="240"/>
    </row>
    <row r="164" spans="1:146" ht="15" thickBot="1">
      <c r="A164" s="277">
        <f t="shared" si="168"/>
        <v>1.2500000000000007E-3</v>
      </c>
      <c r="B164" s="276">
        <v>64</v>
      </c>
      <c r="C164" s="248">
        <f t="shared" si="169"/>
        <v>12800</v>
      </c>
      <c r="D164" s="247">
        <f t="shared" si="170"/>
        <v>80424.771931898707</v>
      </c>
      <c r="E164" s="247" t="str">
        <f t="shared" si="171"/>
        <v>80424.7719318987i</v>
      </c>
      <c r="F164" s="247" t="str">
        <f t="shared" si="177"/>
        <v>-0.00213997484466183-0.0415789319069783i</v>
      </c>
      <c r="G164" s="247" t="str">
        <f t="shared" si="178"/>
        <v>-4.99071904854426+0.968051643236041i</v>
      </c>
      <c r="H164" s="247" t="str">
        <f t="shared" si="180"/>
        <v>0.00123820652696285-0.00659446673571856i</v>
      </c>
      <c r="I164" s="247" t="str">
        <f t="shared" si="174"/>
        <v>-0.00268299145350167+0.00636758531550913i</v>
      </c>
      <c r="J164" s="275" t="str">
        <f ca="1">IMPRODUCT(1/N_FFT2,CA100)</f>
        <v>0.00843160161619254-5.14285839747516E-06i</v>
      </c>
      <c r="K164" s="274" t="str">
        <f t="shared" ca="1" si="175"/>
        <v>-0.0000225891674859639+0.0000537027408826177i</v>
      </c>
      <c r="N164" s="265">
        <f t="shared" ca="1" si="176"/>
        <v>4.1231289332200109</v>
      </c>
      <c r="O164" s="240">
        <f t="shared" ca="1" si="39"/>
        <v>0.12312893322001137</v>
      </c>
      <c r="P164" s="240" t="str">
        <f t="shared" ca="1" si="40"/>
        <v>-4.29899284192396E-16-0.123128933220011i</v>
      </c>
      <c r="Q164" s="240" t="str">
        <f t="shared" ca="1" si="41"/>
        <v>-0.123128933220011-3.97846736872396E-16i</v>
      </c>
      <c r="R164" s="240" t="str">
        <f t="shared" ca="1" si="42"/>
        <v>-2.26276833433565E-17+0.123128933220011i</v>
      </c>
      <c r="S164" s="240" t="str">
        <f t="shared" ca="1" si="43"/>
        <v>0.123128933220011-4.07271600849039E-16i</v>
      </c>
      <c r="T164" s="240" t="str">
        <f t="shared" ca="1" si="44"/>
        <v>3.65794189552397E-16-0.123128933220011i</v>
      </c>
      <c r="U164" s="241" t="str">
        <f t="shared" ca="1" si="45"/>
        <v>-0.123128933220011-4.52553666867131E-17i</v>
      </c>
      <c r="V164" s="240" t="str">
        <f t="shared" ca="1" si="46"/>
        <v>3.00929498934677E-15+0.123128933220011i</v>
      </c>
      <c r="W164" s="240" t="str">
        <f t="shared" ca="1" si="47"/>
        <v>0.123128933220011-3.43919427353917E-15i</v>
      </c>
      <c r="X164" s="240" t="str">
        <f t="shared" ca="1" si="48"/>
        <v>-3.65037263507814E-15-0.123128933220011i</v>
      </c>
      <c r="Y164" s="240" t="str">
        <f t="shared" ca="1" si="49"/>
        <v>-0.123128933220011+4.08027191927053E-15i</v>
      </c>
      <c r="Z164" s="240" t="str">
        <f t="shared" ca="1" si="50"/>
        <v>4.51017120346293E-15+0.123128933220011i</v>
      </c>
      <c r="AA164" s="240" t="str">
        <f t="shared" ca="1" si="51"/>
        <v>0.123128933220011-5.15879141030874E-15i</v>
      </c>
      <c r="AB164" s="240" t="str">
        <f t="shared" ca="1" si="52"/>
        <v>-5.36996977184772E-15-0.123128933220011i</v>
      </c>
      <c r="AC164" s="240" t="str">
        <f t="shared" ca="1" si="53"/>
        <v>-0.123128933220011+6.01858997869354E-15i</v>
      </c>
      <c r="AD164" s="240" t="str">
        <f t="shared" ca="1" si="54"/>
        <v>-6.01860332835922E-15+0.123128933220011i</v>
      </c>
      <c r="AE164" s="240" t="str">
        <f t="shared" ca="1" si="55"/>
        <v>0.123128933220011+5.80742496682026E-15i</v>
      </c>
      <c r="AF164" s="240" t="str">
        <f t="shared" ca="1" si="56"/>
        <v>5.15880475997444E-15-0.123128933220011i</v>
      </c>
      <c r="AG164" s="240" t="str">
        <f t="shared" ca="1" si="57"/>
        <v>-0.123128933220011-4.94762639843547E-15i</v>
      </c>
      <c r="AH164" s="240" t="str">
        <f t="shared" ca="1" si="58"/>
        <v>-4.29900619158964E-15+0.123128933220011i</v>
      </c>
      <c r="AI164" s="240" t="str">
        <f t="shared" ca="1" si="59"/>
        <v>0.123128933220011+4.08782783005067E-15i</v>
      </c>
      <c r="AJ164" s="240" t="str">
        <f t="shared" ca="1" si="60"/>
        <v>3.43920762320485E-15-0.123128933220011i</v>
      </c>
      <c r="AK164" s="240" t="str">
        <f t="shared" ca="1" si="61"/>
        <v>-0.123128933220011-3.22802926166588E-15i</v>
      </c>
      <c r="AL164" s="240" t="str">
        <f t="shared" ca="1" si="62"/>
        <v>-3.01685090012691E-15+0.123128933220011i</v>
      </c>
      <c r="AM164" s="240" t="str">
        <f t="shared" ca="1" si="63"/>
        <v>0.123128933220011+1.93078884797424E-15i</v>
      </c>
      <c r="AN164" s="240" t="str">
        <f t="shared" ca="1" si="64"/>
        <v>1.71961048643527E-15-0.123128933220011i</v>
      </c>
      <c r="AO164" s="240" t="str">
        <f t="shared" ca="1" si="65"/>
        <v>-0.123128933220011-1.5084321248963E-15i</v>
      </c>
      <c r="AP164" s="240" t="str">
        <f t="shared" ca="1" si="66"/>
        <v>-1.29725376335733E-15+0.123128933220011i</v>
      </c>
      <c r="AQ164" s="240" t="str">
        <f t="shared" ca="1" si="67"/>
        <v>0.123128933220011+1.08607540181836E-15i</v>
      </c>
      <c r="AR164" s="240" t="str">
        <f t="shared" ca="1" si="68"/>
        <v>0.123128933220011+1.08607540181836E-15i</v>
      </c>
      <c r="AS164" s="240" t="str">
        <f t="shared" ca="1" si="69"/>
        <v>-0.123128933220011+2.11165011873282E-16i</v>
      </c>
      <c r="AT164" s="240" t="str">
        <f t="shared" ca="1" si="70"/>
        <v>4.22343373412254E-16+0.123128933220011i</v>
      </c>
      <c r="AU164" s="240" t="str">
        <f t="shared" ca="1" si="71"/>
        <v>0.123128933220011-6.33521734951226E-16i</v>
      </c>
      <c r="AV164" s="240" t="str">
        <f t="shared" ca="1" si="72"/>
        <v>-1.71958378710389E-15-0.123128933220011i</v>
      </c>
      <c r="AW164" s="240" t="str">
        <f t="shared" ca="1" si="73"/>
        <v>-0.123128933220011+1.93076214864287E-15i</v>
      </c>
      <c r="AX164" s="240" t="str">
        <f t="shared" ca="1" si="74"/>
        <v>2.14194051018184E-15+0.123128933220011i</v>
      </c>
      <c r="AY164" s="240" t="str">
        <f t="shared" ca="1" si="75"/>
        <v>0.123128933220011-2.35311887172081E-15i</v>
      </c>
      <c r="AZ164" s="240" t="str">
        <f t="shared" ca="1" si="76"/>
        <v>-3.43918092387347E-15-0.123128933220011i</v>
      </c>
      <c r="BA164" s="240" t="str">
        <f t="shared" ca="1" si="77"/>
        <v>-0.123128933220011+3.65035928541244E-15i</v>
      </c>
      <c r="BB164" s="240" t="str">
        <f t="shared" ca="1" si="78"/>
        <v>3.86153764695141E-15+0.123128933220011i</v>
      </c>
      <c r="BC164" s="240" t="str">
        <f t="shared" ca="1" si="79"/>
        <v>0.123128933220011-4.07271600849039E-15i</v>
      </c>
      <c r="BD164" s="240" t="str">
        <f t="shared" ca="1" si="80"/>
        <v>-4.28389437002936E-15-0.123128933220011i</v>
      </c>
      <c r="BE164" s="240" t="str">
        <f t="shared" ca="1" si="81"/>
        <v>-0.123128933220011+5.36995642218203E-15i</v>
      </c>
      <c r="BF164" s="240" t="str">
        <f t="shared" ca="1" si="82"/>
        <v>6.45601847433469E-15+0.123128933220011i</v>
      </c>
      <c r="BG164" s="240" t="str">
        <f t="shared" ca="1" si="83"/>
        <v>0.123128933220011+6.45605852333177E-15i</v>
      </c>
      <c r="BH164" s="240" t="str">
        <f t="shared" ca="1" si="84"/>
        <v>5.3699964711791E-15-0.123128933220011i</v>
      </c>
      <c r="BI164" s="240" t="str">
        <f t="shared" ca="1" si="85"/>
        <v>-0.123128933220011-6.03370180025382E-15i</v>
      </c>
      <c r="BJ164" s="240" t="str">
        <f t="shared" ca="1" si="86"/>
        <v>-4.94763974810115E-15+0.123128933220011i</v>
      </c>
      <c r="BK164" s="240" t="str">
        <f t="shared" ca="1" si="87"/>
        <v>0.123128933220011+3.86157769594849E-15i</v>
      </c>
      <c r="BL164" s="240" t="str">
        <f t="shared" ca="1" si="88"/>
        <v>4.52528302502321E-15-0.123128933220011i</v>
      </c>
      <c r="BM164" s="240" t="str">
        <f t="shared" ca="1" si="89"/>
        <v>-0.123128933220011-3.43922097287055E-15i</v>
      </c>
      <c r="BN164" s="240" t="str">
        <f t="shared" ca="1" si="90"/>
        <v>-4.10292630194526E-15+0.123128933220011i</v>
      </c>
      <c r="BO164" s="240" t="str">
        <f t="shared" ca="1" si="91"/>
        <v>0.123128933220011+3.0168642497926E-15i</v>
      </c>
      <c r="BP164" s="240" t="str">
        <f t="shared" ca="1" si="92"/>
        <v>1.93080219763993E-15-0.123128933220011i</v>
      </c>
      <c r="BQ164" s="240" t="str">
        <f t="shared" ca="1" si="93"/>
        <v>-0.123128933220011-2.59450752671466E-15i</v>
      </c>
      <c r="BR164" s="240" t="str">
        <f t="shared" ca="1" si="94"/>
        <v>-1.50844547456199E-15+0.123128933220011i</v>
      </c>
      <c r="BS164" s="240" t="str">
        <f t="shared" ca="1" si="95"/>
        <v>0.123128933220011+2.17215080363671E-15i</v>
      </c>
      <c r="BT164" s="240" t="str">
        <f t="shared" ca="1" si="96"/>
        <v>1.08608875148405E-15-0.123128933220011i</v>
      </c>
      <c r="BU164" s="240" t="str">
        <f t="shared" ca="1" si="97"/>
        <v>-0.123128933220011-2.66993313785918E-20i</v>
      </c>
      <c r="BV164" s="240" t="str">
        <f t="shared" ca="1" si="98"/>
        <v>-6.63732028406103E-16+0.123128933220011i</v>
      </c>
      <c r="BW164" s="240" t="str">
        <f t="shared" ca="1" si="99"/>
        <v>0.123128933220011-4.22330023746565E-16i</v>
      </c>
      <c r="BX164" s="240" t="str">
        <f t="shared" ca="1" si="100"/>
        <v>-1.50839207589924E-15-0.123128933220011i</v>
      </c>
      <c r="BY164" s="240" t="str">
        <f t="shared" ca="1" si="101"/>
        <v>-0.123128933220011+8.44686746824508E-16i</v>
      </c>
      <c r="BZ164" s="240" t="str">
        <f t="shared" ca="1" si="102"/>
        <v>1.93074879897718E-15+0.123128933220011i</v>
      </c>
      <c r="CA164" s="240" t="str">
        <f t="shared" ca="1" si="103"/>
        <v>0.123128933220011+4.77264432044645E-14i</v>
      </c>
      <c r="CB164" s="240" t="str">
        <f t="shared" ca="1" si="104"/>
        <v>3.43920094837201E-14-0.123128933220011i</v>
      </c>
      <c r="CC164" s="240" t="str">
        <f t="shared" ca="1" si="105"/>
        <v>-0.123128933220011-2.10575757629757E-14i</v>
      </c>
      <c r="CD164" s="240" t="str">
        <f t="shared" ca="1" si="106"/>
        <v>-9.47290942345867E-15+0.123128933220011i</v>
      </c>
      <c r="CE164" s="240" t="str">
        <f t="shared" ca="1" si="107"/>
        <v>0.123128933220011-3.86152429728573E-15i</v>
      </c>
      <c r="CF164" s="240" t="str">
        <f t="shared" ca="1" si="108"/>
        <v>-1.71959580180302E-14-0.123128933220011i</v>
      </c>
      <c r="CG164" s="240" t="str">
        <f t="shared" ca="1" si="109"/>
        <v>-0.123128933220011+2.87806243575471E-14i</v>
      </c>
      <c r="CH164" s="240" t="str">
        <f t="shared" ca="1" si="110"/>
        <v>4.21150580782915E-14+0.123128933220011i</v>
      </c>
      <c r="CI164" s="240" t="str">
        <f t="shared" ca="1" si="111"/>
        <v>0.123128933220011-5.54494917990359E-14i</v>
      </c>
      <c r="CJ164" s="240" t="str">
        <f t="shared" ca="1" si="112"/>
        <v>5.54495585473644E-14-0.123128933220011i</v>
      </c>
      <c r="CK164" s="240" t="str">
        <f t="shared" ca="1" si="113"/>
        <v>-0.123128933220011-4.38648922078473E-14i</v>
      </c>
      <c r="CL164" s="240" t="str">
        <f t="shared" ca="1" si="114"/>
        <v>-3.0530458487103E-14+0.123128933220011i</v>
      </c>
      <c r="CM164" s="240" t="str">
        <f t="shared" ca="1" si="115"/>
        <v>0.123128933220011+1.71960247663586E-14i</v>
      </c>
      <c r="CN164" s="240" t="str">
        <f t="shared" ca="1" si="116"/>
        <v>5.61135842684156E-15-0.123128933220011i</v>
      </c>
      <c r="CO164" s="240" t="str">
        <f t="shared" ca="1" si="117"/>
        <v>-0.123128933220011+7.72307529390284E-15i</v>
      </c>
      <c r="CP164" s="240" t="str">
        <f t="shared" ca="1" si="118"/>
        <v>2.10575090146473E-14+0.123128933220011i</v>
      </c>
      <c r="CQ164" s="240" t="str">
        <f t="shared" ca="1" si="119"/>
        <v>0.123128933220011-3.26421753541643E-14i</v>
      </c>
      <c r="CR164" s="240" t="str">
        <f t="shared" ca="1" si="120"/>
        <v>-4.59766090749086E-14-0.123128933220011i</v>
      </c>
      <c r="CS164" s="240" t="str">
        <f t="shared" ca="1" si="121"/>
        <v>-0.123128933220011+5.75612754144256E-14i</v>
      </c>
      <c r="CT164" s="240" t="str">
        <f t="shared" ca="1" si="122"/>
        <v>-5.15880075507473E-14+0.123128933220011i</v>
      </c>
      <c r="CU164" s="240" t="str">
        <f t="shared" ca="1" si="123"/>
        <v>0.123128933220011+3.82535738300029E-14i</v>
      </c>
      <c r="CV164" s="240" t="str">
        <f t="shared" ca="1" si="124"/>
        <v>2.49191401092584E-14-0.123128933220011i</v>
      </c>
      <c r="CW164" s="240" t="str">
        <f t="shared" ca="1" si="125"/>
        <v>-0.123128933220011-1.50842411509689E-14i</v>
      </c>
      <c r="CX164" s="240" t="str">
        <f t="shared" ca="1" si="126"/>
        <v>-1.74980743022445E-15+0.123128933220011i</v>
      </c>
      <c r="CY164" s="240" t="str">
        <f t="shared" ca="1" si="127"/>
        <v>0.123128933220011-1.15846262905199E-14i</v>
      </c>
      <c r="CZ164" s="240" t="str">
        <f t="shared" ca="1" si="128"/>
        <v>-2.49190600112644E-14-0.123128933220011i</v>
      </c>
      <c r="DA164" s="240" t="str">
        <f t="shared" ca="1" si="129"/>
        <v>-0.123128933220011+3.82534937320088E-14i</v>
      </c>
      <c r="DB164" s="240" t="str">
        <f t="shared" ca="1" si="130"/>
        <v>5.15879274527532E-14+0.123128933220011i</v>
      </c>
      <c r="DC164" s="240" t="str">
        <f t="shared" ca="1" si="131"/>
        <v>0.123128933220011+6.10608902748746E-14i</v>
      </c>
      <c r="DD164" s="240" t="str">
        <f t="shared" ca="1" si="132"/>
        <v>4.77264565541302E-14-0.123128933220011i</v>
      </c>
      <c r="DE164" s="240" t="str">
        <f t="shared" ca="1" si="133"/>
        <v>-0.123128933220011-3.43920228333858E-14i</v>
      </c>
      <c r="DF164" s="240" t="str">
        <f t="shared" ca="1" si="134"/>
        <v>-2.10575891126414E-14+0.123128933220011i</v>
      </c>
      <c r="DG164" s="240" t="str">
        <f t="shared" ca="1" si="135"/>
        <v>0.123128933220011+7.72315539189698E-15i</v>
      </c>
      <c r="DH164" s="240" t="str">
        <f t="shared" ca="1" si="136"/>
        <v>-2.11174356639264E-15-0.123128933220011i</v>
      </c>
      <c r="DI164" s="240" t="str">
        <f t="shared" ca="1" si="137"/>
        <v>-0.123128933220011+1.5446177287137E-14i</v>
      </c>
      <c r="DJ164" s="240" t="str">
        <f t="shared" ca="1" si="138"/>
        <v>2.87806110078814E-14+0.123128933220011i</v>
      </c>
      <c r="DK164" s="240" t="str">
        <f t="shared" ca="1" si="139"/>
        <v>0.123128933220011-4.21150447286259E-14i</v>
      </c>
      <c r="DL164" s="240" t="str">
        <f t="shared" ca="1" si="140"/>
        <v>-5.54494784493703E-14-0.123128933220011i</v>
      </c>
      <c r="DM164" s="240" t="str">
        <f t="shared" ca="1" si="141"/>
        <v>-0.123128933220011-5.71993392782575E-14i</v>
      </c>
      <c r="DN164" s="240" t="str">
        <f t="shared" ca="1" si="142"/>
        <v>-4.38649055575131E-14+0.123128933220011i</v>
      </c>
      <c r="DO164" s="240" t="str">
        <f t="shared" ca="1" si="143"/>
        <v>0.123128933220011+3.05304718367687E-14i</v>
      </c>
      <c r="DP164" s="240" t="str">
        <f t="shared" ca="1" si="144"/>
        <v>1.71960381160243E-14-0.123128933220011i</v>
      </c>
      <c r="DQ164" s="240" t="str">
        <f t="shared" ca="1" si="145"/>
        <v>-0.123128933220011-3.86160439527987E-15i</v>
      </c>
      <c r="DR164" s="240" t="str">
        <f t="shared" ca="1" si="146"/>
        <v>5.97329456300975E-15+0.123128933220011i</v>
      </c>
      <c r="DS164" s="240" t="str">
        <f t="shared" ca="1" si="147"/>
        <v>0.123128933220011-1.93077282837541E-14i</v>
      </c>
      <c r="DT164" s="240" t="str">
        <f t="shared" ca="1" si="148"/>
        <v>-3.26421620044985E-14-0.123128933220011i</v>
      </c>
      <c r="DU164" s="240" t="str">
        <f t="shared" ca="1" si="149"/>
        <v>-0.123128933220011+4.5976595725243E-14i</v>
      </c>
      <c r="DV164" s="240" t="str">
        <f t="shared" ca="1" si="150"/>
        <v>5.93110294459874E-14+0.123128933220011i</v>
      </c>
      <c r="DW164" s="240" t="str">
        <f t="shared" ca="1" si="151"/>
        <v>0.123128933220011+5.33377882816403E-14i</v>
      </c>
      <c r="DX164" s="240" t="str">
        <f t="shared" ca="1" si="152"/>
        <v>4.0003354560896E-14-0.123128933220011i</v>
      </c>
      <c r="DY164" s="240" t="str">
        <f t="shared" ca="1" si="153"/>
        <v>-0.123128933220011-2.66689208401516E-14i</v>
      </c>
      <c r="DZ164" s="240" t="str">
        <f t="shared" ca="1" si="154"/>
        <v>-1.33344871194072E-14+0.123128933220011i</v>
      </c>
      <c r="EA164" s="240" t="str">
        <f t="shared" ca="1" si="155"/>
        <v>0.123128933220011+5.33986627571836E-20i</v>
      </c>
      <c r="EB164" s="240" t="str">
        <f t="shared" ca="1" si="156"/>
        <v>-1.33343803220817E-14-0.123128933220011i</v>
      </c>
      <c r="EC164" s="240" t="str">
        <f t="shared" ca="1" si="157"/>
        <v>-0.123128933220011+2.31692792803713E-14i</v>
      </c>
      <c r="ED164" s="240" t="str">
        <f t="shared" ca="1" si="158"/>
        <v>3.65037130011157E-14+0.123128933220011i</v>
      </c>
      <c r="EE164" s="240" t="str">
        <f t="shared" ca="1" si="159"/>
        <v>0.123128933220011-4.983814672186E-14i</v>
      </c>
      <c r="EF164" s="240" t="str">
        <f t="shared" ca="1" si="160"/>
        <v>5.93111362433129E-14-0.123128933220011i</v>
      </c>
      <c r="EG164" s="240" t="str">
        <f t="shared" ca="1" si="161"/>
        <v>-0.123128933220011-4.59767025225685E-14i</v>
      </c>
      <c r="EH164" s="240" t="str">
        <f t="shared" ca="1" si="162"/>
        <v>-3.61418035642788E-14+0.123128933220011i</v>
      </c>
      <c r="EI164" s="240" t="str">
        <f t="shared" ca="1" si="163"/>
        <v>0.123128933220011+2.28073698435344E-14i</v>
      </c>
      <c r="EJ164" s="240" t="str">
        <f t="shared" ca="1" si="164"/>
        <v>9.47293612279005E-15-0.123128933220011i</v>
      </c>
      <c r="EK164" s="240" t="str">
        <f t="shared" ca="1" si="165"/>
        <v>-0.123128933220011+3.86149759795435E-15i</v>
      </c>
      <c r="EL164" s="240" t="str">
        <f t="shared" ca="1" si="166"/>
        <v>1.71959313186988E-14+0.123128933220011i</v>
      </c>
      <c r="EM164" s="240" t="str">
        <f t="shared" ca="1" si="167"/>
        <v>0.123128933220011-2.70308302769884E-14i</v>
      </c>
      <c r="EN164" s="240"/>
      <c r="EO164" s="240"/>
      <c r="EP164" s="240"/>
    </row>
    <row r="165" spans="1:146" ht="1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-0.00216763555915133-0.0409379997263824i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47" t="str">
        <f t="shared" si="180"/>
        <v>0.00123399926142304-0.00649310159050222i</v>
      </c>
      <c r="I165" s="247" t="str">
        <f t="shared" si="174"/>
        <v>-0.00264124755611007+0.00629007964736133i</v>
      </c>
      <c r="J165" s="275" t="str">
        <f ca="1">IMPRODUCT(1/N_FFT2,CB100)</f>
        <v>-0.0051369986973241-0.000319760094207772i</v>
      </c>
      <c r="K165" s="274" t="str">
        <f t="shared" ca="1" si="175"/>
        <v>0.0000155794017156625-0.0000314675653871922i</v>
      </c>
      <c r="N165" s="265">
        <f t="shared" ref="N165:N228" ca="1" si="185">Ioutput2+O165</f>
        <v>5.8069130344369011</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1.8069130344369011</v>
      </c>
      <c r="P165" s="240" t="str">
        <f t="shared" ref="P165:P228" ca="1" si="187">IMPRODUCT(O165,IMEXP(COMPLEX(0,-2*PI()*1*B165/Nt_load2)))</f>
        <v>-0.0443438656991507-1.80636882601334i</v>
      </c>
      <c r="Q165" s="240" t="str">
        <f t="shared" ref="Q165:Q228" ca="1" si="188">IMPRODUCT(O165,IMEXP(COMPLEX(0,-2*PI()*2*B165/Nt_load2)))</f>
        <v>-1.80473652855348+0.0886610203117096i</v>
      </c>
      <c r="R165" s="240" t="str">
        <f t="shared" ref="R165:R228" ca="1" si="189">IMPRODUCT(O165,IMEXP(COMPLEX(0,-2*PI()*3*B165/Nt_load2)))</f>
        <v>0.132924768840901+1.80201712529225i</v>
      </c>
      <c r="S165" s="240" t="str">
        <f t="shared" ref="S165:S228" ca="1" si="190">IMPRODUCT(O165,IMEXP(COMPLEX(0,-2*PI()*4*B165/Nt_load2)))</f>
        <v>1.79821225429652-0.177108448459718i</v>
      </c>
      <c r="T165" s="240" t="str">
        <f t="shared" ref="T165:T228" ca="1" si="191">IMPRODUCT(O165,IMEXP(COMPLEX(0,-2*PI()*5*B165/Nt_load2)))</f>
        <v>-0.221185444571678-1.79332420747828i</v>
      </c>
      <c r="U165" s="241" t="str">
        <f t="shared" ref="U165:U228" ca="1" si="192">IMPRODUCT(O165,IMEXP(COMPLEX(0,-2*PI()*6*B165/Nt_load2)))</f>
        <v>-1.78735592921417+0.265129206842503i</v>
      </c>
      <c r="V165" s="240" t="str">
        <f t="shared" ref="V165:V228" ca="1" si="193">IMPRODUCT(O165,IMEXP(COMPLEX(0,-2*PI()*7*B165/Nt_load2)))</f>
        <v>0.308913265192997+1.78031101457183i</v>
      </c>
      <c r="W165" s="240" t="str">
        <f t="shared" ref="W165:W228" ca="1" si="194">IMPRODUCT(O165,IMEXP(COMPLEX(0,-2*PI()*8*B165/Nt_load2)))</f>
        <v>1.77219370714446-0.352511245743373i</v>
      </c>
      <c r="X165" s="240" t="str">
        <f t="shared" ref="X165:X228" ca="1" si="195">IMPRODUCT(O165,IMEXP(COMPLEX(0,-2*PI()*9*B165/Nt_load2)))</f>
        <v>-0.395896886700735-1.76300889649447i</v>
      </c>
      <c r="Y165" s="240" t="str">
        <f t="shared" ref="Y165:Y228" ca="1" si="196">IMPRODUCT(O165,IMEXP(COMPLEX(0,-2*PI()*10*B165/Nt_load2)))</f>
        <v>-1.75276211520837+0.439044054177083i</v>
      </c>
      <c r="Z165" s="240" t="str">
        <f t="shared" ref="Z165:Z228" ca="1" si="197">IMPRODUCT(O165,IMEXP(COMPLEX(0,-2*PI()*11*B165/Nt_load2)))</f>
        <v>0.481926757931942+1.74145953556411i</v>
      </c>
      <c r="AA165" s="240" t="str">
        <f t="shared" ref="AA165:AA228" ca="1" si="198">IMPRODUCT(O165,IMEXP(COMPLEX(0,-2*PI()*12*B165/Nt_load2)))</f>
        <v>1.72910796581295-0.524519167028395i</v>
      </c>
      <c r="AB165" s="240" t="str">
        <f t="shared" ref="AB165:AB228" ca="1" si="199">IMPRODUCT(O165,IMEXP(COMPLEX(0,-2*PI()*13*B165/Nt_load2)))</f>
        <v>-0.566795625391663-1.7157148460787i</v>
      </c>
      <c r="AC165" s="240" t="str">
        <f t="shared" ref="AC165:AC228" ca="1" si="200">IMPRODUCT(O165,IMEXP(COMPLEX(0,-2*PI()*14*B165/Nt_load2)))</f>
        <v>-1.70128824387593+0.608730667263878i</v>
      </c>
      <c r="AD165" s="240" t="str">
        <f t="shared" ref="AD165:AD228" ca="1" si="201">IMPRODUCT(O165,IMEXP(COMPLEX(0,-2*PI()*15*B165/Nt_load2)))</f>
        <v>0.650299032544209+1.68583684925026i</v>
      </c>
      <c r="AE165" s="240" t="str">
        <f t="shared" ref="AE165:AE228" ca="1" si="202">IMPRODUCT(O165,IMEXP(COMPLEX(0,-2*PI()*16*B165/Nt_load2)))</f>
        <v>1.66936996954409-0.691475682003582i</v>
      </c>
      <c r="AF165" s="240" t="str">
        <f t="shared" ref="AF165:AF228" ca="1" si="203">IMPRODUCT(O165,IMEXP(COMPLEX(0,-2*PI()*17*B165/Nt_load2)))</f>
        <v>-0.732235812367892-1.65189752379011i</v>
      </c>
      <c r="AG165" s="240" t="str">
        <f t="shared" ref="AG165:AG228" ca="1" si="204">IMPRODUCT(O165,IMEXP(COMPLEX(0,-2*PI()*18*B165/Nt_load2)))</f>
        <v>-1.63343003673615+0.772554871259056i</v>
      </c>
      <c r="AH165" s="240" t="str">
        <f t="shared" ref="AH165:AH228" ca="1" si="205">IMPRODUCT(O165,IMEXP(COMPLEX(0,-2*PI()*19*B165/Nt_load2)))</f>
        <v>0.812408571983461+1.61397863250595i</v>
      </c>
      <c r="AI165" s="240" t="str">
        <f t="shared" ref="AI165:AI228" ca="1" si="206">IMPRODUCT(O165,IMEXP(COMPLEX(0,-2*PI()*20*B165/Nt_load2)))</f>
        <v>1.59355502789815-0.851772908161856i</v>
      </c>
      <c r="AJ165" s="240" t="str">
        <f t="shared" ref="AJ165:AJ228" ca="1" si="207">IMPRODUCT(O165,IMEXP(COMPLEX(0,-2*PI()*21*B165/Nt_load2)))</f>
        <v>-0.890624168190378-1.57217152532832i</v>
      </c>
      <c r="AK165" s="240" t="str">
        <f t="shared" ref="AK165:AK228" ca="1" si="208">IMPRODUCT(O165,IMEXP(COMPLEX(0,-2*PI()*22*B165/Nt_load2)))</f>
        <v>-1.54984100541891+0.92893894952256i</v>
      </c>
      <c r="AL165" s="240" t="str">
        <f t="shared" ref="AL165:AL228" ca="1" si="209">IMPRODUCT(O165,IMEXP(COMPLEX(0,-2*PI()*23*B165/Nt_load2)))</f>
        <v>0.96669417276666+1.52657691924022i</v>
      </c>
      <c r="AM165" s="240" t="str">
        <f t="shared" ref="AM165:AM228" ca="1" si="210">IMPRODUCT(O165,IMEXP(COMPLEX(0,-2*PI()*24*B165/Nt_load2)))</f>
        <v>1.50239328020767-1.00386709558826i</v>
      </c>
      <c r="AN165" s="240" t="str">
        <f t="shared" ref="AN165:AN228" ca="1" si="211">IMPRODUCT(O165,IMEXP(COMPLEX(0,-2*PI()*25*B165/Nt_load2)))</f>
        <v>-1.04043532640849-1.47730465564122i</v>
      </c>
      <c r="AO165" s="240" t="str">
        <f t="shared" ref="AO165:AO228" ca="1" si="212">IMPRODUCT(O165,IMEXP(COMPLEX(0,-2*PI()*26*B165/Nt_load2)))</f>
        <v>-1.4513261579903+1.07637683789232i</v>
      </c>
      <c r="AP165" s="240" t="str">
        <f t="shared" ref="AP165:AP228" ca="1" si="213">IMPRODUCT(O165,IMEXP(COMPLEX(0,-2*PI()*27*B165/Nt_load2)))</f>
        <v>1.11166998021747+1.42447343573029i</v>
      </c>
      <c r="AQ165" s="240" t="str">
        <f t="shared" ref="AQ165:AQ228" ca="1" si="214">IMPRODUCT(O165,IMEXP(COMPLEX(0,-2*PI()*28*B165/Nt_load2)))</f>
        <v>1.39676266393708-1.14629349411456i</v>
      </c>
      <c r="AR165" s="240" t="str">
        <f t="shared" ref="AR165:AR228" ca="1" si="215">IMPRODUCT(O165,IMEXP(COMPLEX(0,-2*PI()*28*B165/Nt_load2)))</f>
        <v>1.39676266393708-1.14629349411456i</v>
      </c>
      <c r="AS165" s="240" t="str">
        <f t="shared" ref="AS165:AS228" ca="1" si="216">IMPRODUCT(O165,IMEXP(COMPLEX(0,-2*PI()*30*B165/Nt_load2)))</f>
        <v>-1.33883424628457+1.21344862890589i</v>
      </c>
      <c r="AT165" s="240" t="str">
        <f t="shared" ref="AT165:AT228" ca="1" si="217">IMPRODUCT(O165,IMEXP(COMPLEX(0,-2*PI()*31*B165/Nt_load2)))</f>
        <v>1.24593979805816+1.30865149433788i</v>
      </c>
      <c r="AU165" s="240" t="str">
        <f t="shared" ref="AU165:AU228" ca="1" si="218">IMPRODUCT(O165,IMEXP(COMPLEX(0,-2*PI()*32*B165/Nt_load2)))</f>
        <v>1.27768045966475-1.27768045966464i</v>
      </c>
      <c r="AV165" s="240" t="str">
        <f t="shared" ref="AV165:AV228" ca="1" si="219">IMPRODUCT(O165,IMEXP(COMPLEX(0,-2*PI()*33*B165/Nt_load2)))</f>
        <v>-1.3086514943379-1.24593979805814i</v>
      </c>
      <c r="AW165" s="240" t="str">
        <f t="shared" ref="AW165:AW228" ca="1" si="220">IMPRODUCT(O165,IMEXP(COMPLEX(0,-2*PI()*34*B165/Nt_load2)))</f>
        <v>-1.21344862890587+1.3388342462846i</v>
      </c>
      <c r="AX165" s="240" t="str">
        <f t="shared" ref="AX165:AX228" ca="1" si="221">IMPRODUCT(O165,IMEXP(COMPLEX(0,-2*PI()*35*B165/Nt_load2)))</f>
        <v>1.36821053454345+1.18022652367344i</v>
      </c>
      <c r="AY165" s="240" t="str">
        <f t="shared" ref="AY165:AY228" ca="1" si="222">IMPRODUCT(O165,IMEXP(COMPLEX(0,-2*PI()*36*B165/Nt_load2)))</f>
        <v>1.14629349411454-1.3967626639371i</v>
      </c>
      <c r="AZ165" s="240" t="str">
        <f t="shared" ref="AZ165:AZ228" ca="1" si="223">IMPRODUCT(O165,IMEXP(COMPLEX(0,-2*PI()*37*B165/Nt_load2)))</f>
        <v>-1.42447343573031-1.11166998021745i</v>
      </c>
      <c r="BA165" s="240" t="str">
        <f t="shared" ref="BA165:BA228" ca="1" si="224">IMPRODUCT(O165,IMEXP(COMPLEX(0,-2*PI()*38*B165/Nt_load2)))</f>
        <v>-1.07637683789244+1.45132615799022i</v>
      </c>
      <c r="BB165" s="240" t="str">
        <f t="shared" ref="BB165:BB228" ca="1" si="225">IMPRODUCT(O165,IMEXP(COMPLEX(0,-2*PI()*39*B165/Nt_load2)))</f>
        <v>1.47730465564124+1.04043532640846i</v>
      </c>
      <c r="BC165" s="240" t="str">
        <f t="shared" ref="BC165:BC228" ca="1" si="226">IMPRODUCT(O165,IMEXP(COMPLEX(0,-2*PI()*40*B165/Nt_load2)))</f>
        <v>1.00386709558823-1.50239328020769i</v>
      </c>
      <c r="BD165" s="240" t="str">
        <f t="shared" ref="BD165:BD228" ca="1" si="227">IMPRODUCT(O165,IMEXP(COMPLEX(0,-2*PI()*41*B165/Nt_load2)))</f>
        <v>-1.52657691924014-0.966694172766783i</v>
      </c>
      <c r="BE165" s="240" t="str">
        <f t="shared" ref="BE165:BE228" ca="1" si="228">IMPRODUCT(O165,IMEXP(COMPLEX(0,-2*PI()*42*B165/Nt_load2)))</f>
        <v>-0.928938949522518+1.54984100541893i</v>
      </c>
      <c r="BF165" s="240" t="str">
        <f t="shared" ref="BF165:BF228" ca="1" si="229">IMPRODUCT(O165,IMEXP(COMPLEX(0,-2*PI()*43*B165/Nt_load2)))</f>
        <v>1.57217152532833+0.890624168190348i</v>
      </c>
      <c r="BG165" s="240" t="str">
        <f t="shared" ref="BG165:BG228" ca="1" si="230">IMPRODUCT(O165,IMEXP(COMPLEX(0,-2*PI()*44*B165/Nt_load2)))</f>
        <v>0.851772908161979-1.59355502789808i</v>
      </c>
      <c r="BH165" s="240" t="str">
        <f t="shared" ref="BH165:BH228" ca="1" si="231">IMPRODUCT(O165,IMEXP(COMPLEX(0,-2*PI()*45*B165/Nt_load2)))</f>
        <v>-1.61397863250596-0.812408571983436i</v>
      </c>
      <c r="BI165" s="240" t="str">
        <f t="shared" ref="BI165:BI228" ca="1" si="232">IMPRODUCT(O165,IMEXP(COMPLEX(0,-2*PI()*46*B165/Nt_load2)))</f>
        <v>-0.77255487125902+1.63343003673617i</v>
      </c>
      <c r="BJ165" s="240" t="str">
        <f t="shared" ref="BJ165:BJ228" ca="1" si="233">IMPRODUCT(O165,IMEXP(COMPLEX(0,-2*PI()*47*B165/Nt_load2)))</f>
        <v>1.65189752379005+0.732235812368031i</v>
      </c>
      <c r="BK165" s="240" t="str">
        <f t="shared" ref="BK165:BK228" ca="1" si="234">IMPRODUCT(O165,IMEXP(COMPLEX(0,-2*PI()*48*B165/Nt_load2)))</f>
        <v>0.691475682003544-1.66936996954411i</v>
      </c>
      <c r="BL165" s="240" t="str">
        <f t="shared" ref="BL165:BL228" ca="1" si="235">IMPRODUCT(O165,IMEXP(COMPLEX(0,-2*PI()*49*B165/Nt_load2)))</f>
        <v>-1.68583684925027-0.650299032544184i</v>
      </c>
      <c r="BM165" s="240" t="str">
        <f t="shared" ref="BM165:BM228" ca="1" si="236">IMPRODUCT(O165,IMEXP(COMPLEX(0,-2*PI()*50*B165/Nt_load2)))</f>
        <v>-0.608730667264009+1.70128824387588i</v>
      </c>
      <c r="BN165" s="240" t="str">
        <f t="shared" ref="BN165:BN228" ca="1" si="237">IMPRODUCT(O165,IMEXP(COMPLEX(0,-2*PI()*51*B165/Nt_load2)))</f>
        <v>1.71571484607871+0.566795625391636i</v>
      </c>
      <c r="BO165" s="240" t="str">
        <f t="shared" ref="BO165:BO228" ca="1" si="238">IMPRODUCT(O165,IMEXP(COMPLEX(0,-2*PI()*52*B165/Nt_load2)))</f>
        <v>0.524519167028355-1.72910796581297i</v>
      </c>
      <c r="BP165" s="240" t="str">
        <f t="shared" ref="BP165:BP228" ca="1" si="239">IMPRODUCT(O165,IMEXP(COMPLEX(0,-2*PI()*53*B165/Nt_load2)))</f>
        <v>-1.74145953556407-0.481926757932088i</v>
      </c>
      <c r="BQ165" s="240" t="str">
        <f t="shared" ref="BQ165:BQ228" ca="1" si="240">IMPRODUCT(O165,IMEXP(COMPLEX(0,-2*PI()*54*B165/Nt_load2)))</f>
        <v>-0.439044054177047+1.75276211520838i</v>
      </c>
      <c r="BR165" s="240" t="str">
        <f t="shared" ref="BR165:BR228" ca="1" si="241">IMPRODUCT(O165,IMEXP(COMPLEX(0,-2*PI()*55*B165/Nt_load2)))</f>
        <v>1.76300889649447+0.395896886700709i</v>
      </c>
      <c r="BS165" s="240" t="str">
        <f t="shared" ref="BS165:BS228" ca="1" si="242">IMPRODUCT(O165,IMEXP(COMPLEX(0,-2*PI()*56*B165/Nt_load2)))</f>
        <v>0.352511245743512-1.77219370714443i</v>
      </c>
      <c r="BT165" s="240" t="str">
        <f t="shared" ref="BT165:BT228" ca="1" si="243">IMPRODUCT(O165,IMEXP(COMPLEX(0,-2*PI()*57*B165/Nt_load2)))</f>
        <v>-1.78031101457183-0.308913265192972i</v>
      </c>
      <c r="BU165" s="240" t="str">
        <f t="shared" ref="BU165:BU228" ca="1" si="244">IMPRODUCT(O165,IMEXP(COMPLEX(0,-2*PI()*58*B165/Nt_load2)))</f>
        <v>-0.265129206842465+1.78735592921417i</v>
      </c>
      <c r="BV165" s="240" t="str">
        <f t="shared" ref="BV165:BV228" ca="1" si="245">IMPRODUCT(O165,IMEXP(COMPLEX(0,-2*PI()*59*B165/Nt_load2)))</f>
        <v>1.79332420747827+0.221185444571779i</v>
      </c>
      <c r="BW165" s="240" t="str">
        <f t="shared" ref="BW165:BW228" ca="1" si="246">IMPRODUCT(O165,IMEXP(COMPLEX(0,-2*PI()*60*B165/Nt_load2)))</f>
        <v>0.177108448459736-1.79821225429652i</v>
      </c>
      <c r="BX165" s="240" t="str">
        <f t="shared" ref="BX165:BX228" ca="1" si="247">IMPRODUCT(O165,IMEXP(COMPLEX(0,-2*PI()*61*B165/Nt_load2)))</f>
        <v>-1.80201712529226-0.132924768840877i</v>
      </c>
      <c r="BY165" s="240" t="str">
        <f t="shared" ref="BY165:BY228" ca="1" si="248">IMPRODUCT(O165,IMEXP(COMPLEX(0,-2*PI()*62*B165/Nt_load2)))</f>
        <v>-0.0886610203118001+1.80473652855347i</v>
      </c>
      <c r="BZ165" s="240" t="str">
        <f t="shared" ref="BZ165:BZ228" ca="1" si="249">IMPRODUCT(O165,IMEXP(COMPLEX(0,-2*PI()*63*B165/Nt_load2)))</f>
        <v>1.80636882601333+0.0443438656995417i</v>
      </c>
      <c r="CA165" s="240" t="str">
        <f t="shared" ref="CA165:CA228" ca="1" si="250">IMPRODUCT(O165,IMEXP(COMPLEX(0,-2*PI()*64*B165/Nt_load2)))</f>
        <v>5.04701604988092E-13-1.8069130344369i</v>
      </c>
      <c r="CB165" s="240" t="str">
        <f t="shared" ref="CB165:CB228" ca="1" si="251">IMPRODUCT(O165,IMEXP(COMPLEX(0,-2*PI()*65*B165/Nt_load2)))</f>
        <v>-1.80636882601336+0.0443438656985069i</v>
      </c>
      <c r="CC165" s="240" t="str">
        <f t="shared" ref="CC165:CC228" ca="1" si="252">IMPRODUCT(O165,IMEXP(COMPLEX(0,-2*PI()*66*B165/Nt_load2)))</f>
        <v>0.0886610203109715+1.80473652855351i</v>
      </c>
      <c r="CD165" s="240" t="str">
        <f t="shared" ref="CD165:CD228" ca="1" si="253">IMPRODUCT(O165,IMEXP(COMPLEX(0,-2*PI()*67*B165/Nt_load2)))</f>
        <v>1.80201712529232-0.132924768840024i</v>
      </c>
      <c r="CE165" s="240" t="str">
        <f t="shared" ref="CE165:CE228" ca="1" si="254">IMPRODUCT(O165,IMEXP(COMPLEX(0,-2*PI()*68*B165/Nt_load2)))</f>
        <v>-0.17710844846052-1.79821225429644i</v>
      </c>
      <c r="CF165" s="240" t="str">
        <f t="shared" ref="CF165:CF228" ca="1" si="255">IMPRODUCT(O165,IMEXP(COMPLEX(0,-2*PI()*69*B165/Nt_load2)))</f>
        <v>-1.79332420747819+0.221185444572383i</v>
      </c>
      <c r="CG165" s="240" t="str">
        <f t="shared" ref="CG165:CG228" ca="1" si="256">IMPRODUCT(O165,IMEXP(COMPLEX(0,-2*PI()*70*B165/Nt_load2)))</f>
        <v>0.265129206843066+1.78735592921408i</v>
      </c>
      <c r="CH165" s="240" t="str">
        <f t="shared" ref="CH165:CH228" ca="1" si="257">IMPRODUCT(O165,IMEXP(COMPLEX(0,-2*PI()*71*B165/Nt_load2)))</f>
        <v>1.78031101457176-0.308913265193395i</v>
      </c>
      <c r="CI165" s="240" t="str">
        <f t="shared" ref="CI165:CI228" ca="1" si="258">IMPRODUCT(O165,IMEXP(COMPLEX(0,-2*PI()*72*B165/Nt_load2)))</f>
        <v>-0.352511245743756-1.77219370714438i</v>
      </c>
      <c r="CJ165" s="240" t="str">
        <f t="shared" ref="CJ165:CJ228" ca="1" si="259">IMPRODUCT(O165,IMEXP(COMPLEX(0,-2*PI()*73*B165/Nt_load2)))</f>
        <v>-1.76300889649442+0.395896886700953i</v>
      </c>
      <c r="CK165" s="240" t="str">
        <f t="shared" ref="CK165:CK228" ca="1" si="260">IMPRODUCT(O165,IMEXP(COMPLEX(0,-2*PI()*74*B165/Nt_load2)))</f>
        <v>0.439044054177114+1.75276211520836i</v>
      </c>
      <c r="CL165" s="240" t="str">
        <f t="shared" ref="CL165:CL228" ca="1" si="261">IMPRODUCT(O165,IMEXP(COMPLEX(0,-2*PI()*75*B165/Nt_load2)))</f>
        <v>1.7414595355641-0.481926757931981i</v>
      </c>
      <c r="CM165" s="240" t="str">
        <f t="shared" ref="CM165:CM228" ca="1" si="262">IMPRODUCT(O165,IMEXP(COMPLEX(0,-2*PI()*76*B165/Nt_load2)))</f>
        <v>-0.524519167028248-1.729107965813i</v>
      </c>
      <c r="CN165" s="240" t="str">
        <f t="shared" ref="CN165:CN228" ca="1" si="263">IMPRODUCT(O165,IMEXP(COMPLEX(0,-2*PI()*77*B165/Nt_load2)))</f>
        <v>-1.7157148460788+0.566795625391361i</v>
      </c>
      <c r="CO165" s="240" t="str">
        <f t="shared" ref="CO165:CO228" ca="1" si="264">IMPRODUCT(O165,IMEXP(COMPLEX(0,-2*PI()*78*B165/Nt_load2)))</f>
        <v>0.608730667263567+1.70128824387604i</v>
      </c>
      <c r="CP165" s="240" t="str">
        <f t="shared" ref="CP165:CP228" ca="1" si="265">IMPRODUCT(O165,IMEXP(COMPLEX(0,-2*PI()*79*B165/Nt_load2)))</f>
        <v>1.68583684925044-0.650299032543745i</v>
      </c>
      <c r="CQ165" s="240" t="str">
        <f t="shared" ref="CQ165:CQ228" ca="1" si="266">IMPRODUCT(O165,IMEXP(COMPLEX(0,-2*PI()*80*B165/Nt_load2)))</f>
        <v>-0.691475682002944-1.66936996954436i</v>
      </c>
      <c r="CR165" s="240" t="str">
        <f t="shared" ref="CR165:CR228" ca="1" si="267">IMPRODUCT(O165,IMEXP(COMPLEX(0,-2*PI()*81*B165/Nt_load2)))</f>
        <v>-1.65189752379039+0.732235812367272i</v>
      </c>
      <c r="CS165" s="240" t="str">
        <f t="shared" ref="CS165:CS228" ca="1" si="268">IMPRODUCT(O165,IMEXP(COMPLEX(0,-2*PI()*82*B165/Nt_load2)))</f>
        <v>0.77255487125827+1.63343003673653i</v>
      </c>
      <c r="CT165" s="240" t="str">
        <f t="shared" ref="CT165:CT228" ca="1" si="269">IMPRODUCT(O165,IMEXP(COMPLEX(0,-2*PI()*83*B165/Nt_load2)))</f>
        <v>1.61397863250559-0.812408571984162i</v>
      </c>
      <c r="CU165" s="240" t="str">
        <f t="shared" ref="CU165:CU228" ca="1" si="270">IMPRODUCT(O165,IMEXP(COMPLEX(0,-2*PI()*84*B165/Nt_load2)))</f>
        <v>-0.851772908162537-1.59355502789778i</v>
      </c>
      <c r="CV165" s="240" t="str">
        <f t="shared" ref="CV165:CV228" ca="1" si="271">IMPRODUCT(O165,IMEXP(COMPLEX(0,-2*PI()*85*B165/Nt_load2)))</f>
        <v>-1.57217152532803+0.890624168190877i</v>
      </c>
      <c r="CW165" s="240" t="str">
        <f t="shared" ref="CW165:CW228" ca="1" si="272">IMPRODUCT(O165,IMEXP(COMPLEX(0,-2*PI()*86*B165/Nt_load2)))</f>
        <v>0.928938949522887+1.54984100541871i</v>
      </c>
      <c r="CX165" s="240" t="str">
        <f t="shared" ref="CX165:CX228" ca="1" si="273">IMPRODUCT(O165,IMEXP(COMPLEX(0,-2*PI()*87*B165/Nt_load2)))</f>
        <v>1.52657691924002-0.966694172766971i</v>
      </c>
      <c r="CY165" s="240" t="str">
        <f t="shared" ref="CY165:CY228" ca="1" si="274">IMPRODUCT(O165,IMEXP(COMPLEX(0,-2*PI()*88*B165/Nt_load2)))</f>
        <v>-1.00386709558845-1.50239328020754i</v>
      </c>
      <c r="CZ165" s="240" t="str">
        <f t="shared" ref="CZ165:CZ228" ca="1" si="275">IMPRODUCT(O165,IMEXP(COMPLEX(0,-2*PI()*89*B165/Nt_load2)))</f>
        <v>-1.4773046556412+1.04043532640851i</v>
      </c>
      <c r="DA165" s="240" t="str">
        <f t="shared" ref="DA165:DA228" ca="1" si="276">IMPRODUCT(O165,IMEXP(COMPLEX(0,-2*PI()*90*B165/Nt_load2)))</f>
        <v>1.07637683789234+1.45132615799029i</v>
      </c>
      <c r="DB165" s="240" t="str">
        <f t="shared" ref="DB165:DB228" ca="1" si="277">IMPRODUCT(O165,IMEXP(COMPLEX(0,-2*PI()*91*B165/Nt_load2)))</f>
        <v>1.42447343573039-1.11166998021734i</v>
      </c>
      <c r="DC165" s="240" t="str">
        <f t="shared" ref="DC165:DC228" ca="1" si="278">IMPRODUCT(O165,IMEXP(COMPLEX(0,-2*PI()*92*B165/Nt_load2)))</f>
        <v>-1.14629349411432-1.39676266393727i</v>
      </c>
      <c r="DD165" s="240" t="str">
        <f t="shared" ref="DD165:DD228" ca="1" si="279">IMPRODUCT(O165,IMEXP(COMPLEX(0,-2*PI()*93*B165/Nt_load2)))</f>
        <v>-1.36821053454376+1.18022652367309i</v>
      </c>
      <c r="DE165" s="240" t="str">
        <f t="shared" ref="DE165:DE228" ca="1" si="280">IMPRODUCT(O165,IMEXP(COMPLEX(0,-2*PI()*94*B165/Nt_load2)))</f>
        <v>1.21344862890551+1.33883424628492i</v>
      </c>
      <c r="DF165" s="240" t="str">
        <f t="shared" ref="DF165:DF228" ca="1" si="281">IMPRODUCT(O165,IMEXP(COMPLEX(0,-2*PI()*95*B165/Nt_load2)))</f>
        <v>1.30865149433837-1.24593979805765i</v>
      </c>
      <c r="DG165" s="240" t="str">
        <f t="shared" ref="DG165:DG228" ca="1" si="282">IMPRODUCT(O165,IMEXP(COMPLEX(0,-2*PI()*96*B165/Nt_load2)))</f>
        <v>-1.27768045966417-1.27768045966522i</v>
      </c>
      <c r="DH165" s="240" t="str">
        <f t="shared" ref="DH165:DH228" ca="1" si="283">IMPRODUCT(O165,IMEXP(COMPLEX(0,-2*PI()*97*B165/Nt_load2)))</f>
        <v>-1.24593979805876+1.3086514943373i</v>
      </c>
      <c r="DI165" s="240" t="str">
        <f t="shared" ref="DI165:DI228" ca="1" si="284">IMPRODUCT(O165,IMEXP(COMPLEX(0,-2*PI()*98*B165/Nt_load2)))</f>
        <v>1.33883424628509+1.21344862890532i</v>
      </c>
      <c r="DJ165" s="240" t="str">
        <f t="shared" ref="DJ165:DJ228" ca="1" si="285">IMPRODUCT(O165,IMEXP(COMPLEX(0,-2*PI()*99*B165/Nt_load2)))</f>
        <v>1.18022652367285-1.36821053454396i</v>
      </c>
      <c r="DK165" s="240" t="str">
        <f t="shared" ref="DK165:DK228" ca="1" si="286">IMPRODUCT(O165,IMEXP(COMPLEX(0,-2*PI()*100*B165/Nt_load2)))</f>
        <v>-1.39676266393747-1.14629349411408i</v>
      </c>
      <c r="DL165" s="240" t="str">
        <f t="shared" ref="DL165:DL228" ca="1" si="287">IMPRODUCT(O165,IMEXP(COMPLEX(0,-2*PI()*101*B165/Nt_load2)))</f>
        <v>-1.11166998021714+1.42447343573055i</v>
      </c>
      <c r="DM165" s="240" t="str">
        <f t="shared" ref="DM165:DM228" ca="1" si="288">IMPRODUCT(O165,IMEXP(COMPLEX(0,-2*PI()*102*B165/Nt_load2)))</f>
        <v>1.45132615799045+1.07637683789213i</v>
      </c>
      <c r="DN165" s="240" t="str">
        <f t="shared" ref="DN165:DN228" ca="1" si="289">IMPRODUCT(O165,IMEXP(COMPLEX(0,-2*PI()*103*B165/Nt_load2)))</f>
        <v>1.04043532640826-1.47730465564138i</v>
      </c>
      <c r="DO165" s="240" t="str">
        <f t="shared" ref="DO165:DO228" ca="1" si="290">IMPRODUCT(O165,IMEXP(COMPLEX(0,-2*PI()*104*B165/Nt_load2)))</f>
        <v>-1.50239328020771-1.00386709558819i</v>
      </c>
      <c r="DP165" s="240" t="str">
        <f t="shared" ref="DP165:DP228" ca="1" si="291">IMPRODUCT(O165,IMEXP(COMPLEX(0,-2*PI()*105*B165/Nt_load2)))</f>
        <v>-0.966694172766752+1.52657691924016i</v>
      </c>
      <c r="DQ165" s="240" t="str">
        <f t="shared" ref="DQ165:DQ228" ca="1" si="292">IMPRODUCT(O165,IMEXP(COMPLEX(0,-2*PI()*106*B165/Nt_load2)))</f>
        <v>1.54984100541884+0.928938949522666i</v>
      </c>
      <c r="DR165" s="240" t="str">
        <f t="shared" ref="DR165:DR228" ca="1" si="293">IMPRODUCT(O165,IMEXP(COMPLEX(0,-2*PI()*107*B165/Nt_load2)))</f>
        <v>0.89062416819061-1.57217152532819i</v>
      </c>
      <c r="DS165" s="240" t="str">
        <f t="shared" ref="DS165:DS228" ca="1" si="294">IMPRODUCT(O165,IMEXP(COMPLEX(0,-2*PI()*108*B165/Nt_load2)))</f>
        <v>-1.59355502789793-0.851772908162264i</v>
      </c>
      <c r="DT165" s="240" t="str">
        <f t="shared" ref="DT165:DT228" ca="1" si="295">IMPRODUCT(O165,IMEXP(COMPLEX(0,-2*PI()*109*B165/Nt_load2)))</f>
        <v>-0.812408571983886+1.61397863250573i</v>
      </c>
      <c r="DU165" s="240" t="str">
        <f t="shared" ref="DU165:DU228" ca="1" si="296">IMPRODUCT(O165,IMEXP(COMPLEX(0,-2*PI()*110*B165/Nt_load2)))</f>
        <v>1.63343003673587+0.772554871259662i</v>
      </c>
      <c r="DV165" s="240" t="str">
        <f t="shared" ref="DV165:DV228" ca="1" si="297">IMPRODUCT(O165,IMEXP(COMPLEX(0,-2*PI()*111*B165/Nt_load2)))</f>
        <v>0.732235812368633-1.65189752378978i</v>
      </c>
      <c r="DW165" s="240" t="str">
        <f t="shared" ref="DW165:DW228" ca="1" si="298">IMPRODUCT(O165,IMEXP(COMPLEX(0,-2*PI()*112*B165/Nt_load2)))</f>
        <v>-1.66936996954378-0.691475682004343i</v>
      </c>
      <c r="DX165" s="240" t="str">
        <f t="shared" ref="DX165:DX228" ca="1" si="299">IMPRODUCT(O165,IMEXP(COMPLEX(0,-2*PI()*113*B165/Nt_load2)))</f>
        <v>-0.650299032543481+1.68583684925054i</v>
      </c>
      <c r="DY165" s="240" t="str">
        <f t="shared" ref="DY165:DY228" ca="1" si="300">IMPRODUCT(O165,IMEXP(COMPLEX(0,-2*PI()*114*B165/Nt_load2)))</f>
        <v>1.70128824387613+0.608730667263323i</v>
      </c>
      <c r="DZ165" s="240" t="str">
        <f t="shared" ref="DZ165:DZ228" ca="1" si="301">IMPRODUCT(O165,IMEXP(COMPLEX(0,-2*PI()*115*B165/Nt_load2)))</f>
        <v>0.566795625391066-1.71571484607889i</v>
      </c>
      <c r="EA165" s="240" t="str">
        <f t="shared" ref="EA165:EA228" ca="1" si="302">IMPRODUCT(O165,IMEXP(COMPLEX(0,-2*PI()*116*B165/Nt_load2)))</f>
        <v>-1.72910796581308-0.524519167027977i</v>
      </c>
      <c r="EB165" s="240" t="str">
        <f t="shared" ref="EB165:EB228" ca="1" si="303">IMPRODUCT(O165,IMEXP(COMPLEX(0,-2*PI()*117*B165/Nt_load2)))</f>
        <v>-0.481926757931708+1.74145953556418i</v>
      </c>
      <c r="EC165" s="240" t="str">
        <f t="shared" ref="EC165:EC228" ca="1" si="304">IMPRODUCT(O165,IMEXP(COMPLEX(0,-2*PI()*118*B165/Nt_load2)))</f>
        <v>1.75276211520842+0.439044054176865i</v>
      </c>
      <c r="ED165" s="240" t="str">
        <f t="shared" ref="ED165:ED228" ca="1" si="305">IMPRODUCT(O165,IMEXP(COMPLEX(0,-2*PI()*119*B165/Nt_load2)))</f>
        <v>0.395896886700651-1.76300889649448i</v>
      </c>
      <c r="EE165" s="240" t="str">
        <f t="shared" ref="EE165:EE228" ca="1" si="306">IMPRODUCT(O165,IMEXP(COMPLEX(0,-2*PI()*120*B165/Nt_load2)))</f>
        <v>-1.77219370714444-0.352511245743477i</v>
      </c>
      <c r="EF165" s="240" t="str">
        <f t="shared" ref="EF165:EF228" ca="1" si="307">IMPRODUCT(O165,IMEXP(COMPLEX(0,-2*PI()*121*B165/Nt_load2)))</f>
        <v>-0.308913265193115+1.78031101457181i</v>
      </c>
      <c r="EG165" s="240" t="str">
        <f t="shared" ref="EG165:EG228" ca="1" si="308">IMPRODUCT(O165,IMEXP(COMPLEX(0,-2*PI()*122*B165/Nt_load2)))</f>
        <v>1.78735592921412+0.265129206842812i</v>
      </c>
      <c r="EH165" s="240" t="str">
        <f t="shared" ref="EH165:EH228" ca="1" si="309">IMPRODUCT(O165,IMEXP(COMPLEX(0,-2*PI()*123*B165/Nt_load2)))</f>
        <v>0.221185444572076-1.79332420747823i</v>
      </c>
      <c r="EI165" s="240" t="str">
        <f t="shared" ref="EI165:EI228" ca="1" si="310">IMPRODUCT(O165,IMEXP(COMPLEX(0,-2*PI()*124*B165/Nt_load2)))</f>
        <v>-1.79821225429646-0.177108448460238i</v>
      </c>
      <c r="EJ165" s="240" t="str">
        <f t="shared" ref="EJ165:EJ228" ca="1" si="311">IMPRODUCT(O165,IMEXP(COMPLEX(0,-2*PI()*125*B165/Nt_load2)))</f>
        <v>-0.13292476884156+1.80201712529221i</v>
      </c>
      <c r="EK165" s="240" t="str">
        <f t="shared" ref="EK165:EK228" ca="1" si="312">IMPRODUCT(O165,IMEXP(COMPLEX(0,-2*PI()*126*B165/Nt_load2)))</f>
        <v>1.80473652855344+0.0886610203125094i</v>
      </c>
      <c r="EL165" s="240" t="str">
        <f t="shared" ref="EL165:EL228" ca="1" si="313">IMPRODUCT(O165,IMEXP(COMPLEX(0,-2*PI()*127*B165/Nt_load2)))</f>
        <v>0.0443438657000205-1.80636882601332i</v>
      </c>
      <c r="EM165" s="240" t="str">
        <f t="shared" ref="EM165:EM228" ca="1" si="314">IMPRODUCT(O165,IMEXP(COMPLEX(0,-2*PI()*128*B165/Nt_load2)))</f>
        <v>-1.8069130344369+7.88041293100948E-13i</v>
      </c>
      <c r="EN165" s="240"/>
      <c r="EO165" s="240"/>
      <c r="EP165" s="240"/>
    </row>
    <row r="166" spans="1:146" ht="1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-0.00219411279998565-0.0403164201940314i</v>
      </c>
      <c r="G166" s="247" t="str">
        <f t="shared" si="184"/>
        <v>-4.97033639481532+1.06490470124047i</v>
      </c>
      <c r="H166" s="247" t="str">
        <f t="shared" si="180"/>
        <v>0.00122998166548125-0.00639480429459819i</v>
      </c>
      <c r="I166" s="247" t="str">
        <f t="shared" ref="I166:I229" si="317">IMDIV(IMPRODUCT(-1,H166),IMSUM(1,IMPRODUCT(F166,G166,-1)))</f>
        <v>-0.00260074146781275+0.00621429759034179i</v>
      </c>
      <c r="J166" s="275" t="str">
        <f ca="1">IMPRODUCT(1/N_FFT2,CC100)</f>
        <v>0.00715215001562434+4.98216391759539E-06i</v>
      </c>
      <c r="K166" s="274" t="str">
        <f t="shared" ref="K166:K229" ca="1" si="318">IMPRODUCT(I166,J166)</f>
        <v>-0.0000186318537788796+0.0000444326312875574i</v>
      </c>
      <c r="N166" s="265">
        <f t="shared" ca="1" si="185"/>
        <v>5.9006437031680576</v>
      </c>
      <c r="O166" s="240">
        <f t="shared" ca="1" si="186"/>
        <v>1.9006437031680576</v>
      </c>
      <c r="P166" s="240" t="str">
        <f t="shared" ca="1" si="187"/>
        <v>-0.0932601662395135-1.89835429458923i</v>
      </c>
      <c r="Q166" s="240" t="str">
        <f t="shared" ca="1" si="188"/>
        <v>-1.89149158423854+0.186295660569911i</v>
      </c>
      <c r="R166" s="240" t="str">
        <f t="shared" ca="1" si="189"/>
        <v>0.278882352336442+1.88007210498632i</v>
      </c>
      <c r="S166" s="240" t="str">
        <f t="shared" ca="1" si="190"/>
        <v>1.86412336735832-0.370797192088986i</v>
      </c>
      <c r="T166" s="240" t="str">
        <f t="shared" ca="1" si="191"/>
        <v>-0.461818748927769-1.84368379326043i</v>
      </c>
      <c r="U166" s="241" t="str">
        <f t="shared" ca="1" si="192"/>
        <v>-1.81880262341695+0.551727743949859i</v>
      </c>
      <c r="V166" s="240" t="str">
        <f t="shared" ca="1" si="193"/>
        <v>0.640307578511203+1.78953979874534i</v>
      </c>
      <c r="W166" s="240" t="str">
        <f t="shared" ca="1" si="194"/>
        <v>1.75596581595342-0.727344856031453i</v>
      </c>
      <c r="X166" s="240" t="str">
        <f t="shared" ca="1" si="195"/>
        <v>-0.812629896085637-1.71816155770644i</v>
      </c>
      <c r="Y166" s="240" t="str">
        <f t="shared" ca="1" si="196"/>
        <v>-1.67621809777369+0.895957239542353i</v>
      </c>
      <c r="Z166" s="240" t="str">
        <f t="shared" ca="1" si="197"/>
        <v>0.977126143532249+1.63023648162412i</v>
      </c>
      <c r="AA166" s="240" t="str">
        <f t="shared" ca="1" si="198"/>
        <v>1.58032748299847-1.05594106505624i</v>
      </c>
      <c r="AB166" s="240" t="str">
        <f t="shared" ca="1" si="199"/>
        <v>-1.13221213206516-1.52661133704583i</v>
      </c>
      <c r="AC166" s="240" t="str">
        <f t="shared" ca="1" si="200"/>
        <v>-1.469217450667+1.20575560087771i</v>
      </c>
      <c r="AD166" s="240" t="str">
        <f t="shared" ca="1" si="201"/>
        <v>1.27639429883617+1.40828409076113i</v>
      </c>
      <c r="AE166" s="240" t="str">
        <f t="shared" ca="1" si="202"/>
        <v>1.34395805112964-1.34395805112965i</v>
      </c>
      <c r="AF166" s="240" t="str">
        <f t="shared" ca="1" si="203"/>
        <v>-1.40828409076115-1.27639429883615i</v>
      </c>
      <c r="AG166" s="240" t="str">
        <f t="shared" ca="1" si="204"/>
        <v>-1.20575560087769+1.46921745066701i</v>
      </c>
      <c r="AH166" s="240" t="str">
        <f t="shared" ca="1" si="205"/>
        <v>1.52661133704584+1.13221213206514i</v>
      </c>
      <c r="AI166" s="240" t="str">
        <f t="shared" ca="1" si="206"/>
        <v>1.05594106505638-1.58032748299838i</v>
      </c>
      <c r="AJ166" s="240" t="str">
        <f t="shared" ca="1" si="207"/>
        <v>-1.63023648162413-0.977126143532226i</v>
      </c>
      <c r="AK166" s="240" t="str">
        <f t="shared" ca="1" si="208"/>
        <v>-0.895957239542336+1.6762180977737i</v>
      </c>
      <c r="AL166" s="240" t="str">
        <f t="shared" ca="1" si="209"/>
        <v>1.71816155770637+0.812629896085791i</v>
      </c>
      <c r="AM166" s="240" t="str">
        <f t="shared" ca="1" si="210"/>
        <v>0.727344856031432-1.75596581595343i</v>
      </c>
      <c r="AN166" s="240" t="str">
        <f t="shared" ca="1" si="211"/>
        <v>-1.78953979874535-0.640307578511182i</v>
      </c>
      <c r="AO166" s="240" t="str">
        <f t="shared" ca="1" si="212"/>
        <v>-0.551727743949799+1.81880262341697i</v>
      </c>
      <c r="AP166" s="240" t="str">
        <f t="shared" ca="1" si="213"/>
        <v>1.84368379326043+0.461818748927792i</v>
      </c>
      <c r="AQ166" s="240" t="str">
        <f t="shared" ca="1" si="214"/>
        <v>0.37079719208906-1.8641233673583i</v>
      </c>
      <c r="AR166" s="240" t="str">
        <f t="shared" ca="1" si="215"/>
        <v>0.37079719208906-1.8641233673583i</v>
      </c>
      <c r="AS166" s="240" t="str">
        <f t="shared" ca="1" si="216"/>
        <v>-0.186295660569946+1.89149158423853i</v>
      </c>
      <c r="AT166" s="240" t="str">
        <f t="shared" ca="1" si="217"/>
        <v>1.89835429458922+0.0932601662396024i</v>
      </c>
      <c r="AU166" s="240" t="str">
        <f t="shared" ca="1" si="218"/>
        <v>-2.65438513236279E-14-1.90064370316806i</v>
      </c>
      <c r="AV166" s="240" t="str">
        <f t="shared" ca="1" si="219"/>
        <v>-1.89835429458923+0.093260166239453i</v>
      </c>
      <c r="AW166" s="240" t="str">
        <f t="shared" ca="1" si="220"/>
        <v>0.186295660569985+1.89149158423853i</v>
      </c>
      <c r="AX166" s="240" t="str">
        <f t="shared" ca="1" si="221"/>
        <v>1.88007210498632-0.278882352336443i</v>
      </c>
      <c r="AY166" s="240" t="str">
        <f t="shared" ca="1" si="222"/>
        <v>-0.370797192088914-1.86412336735833i</v>
      </c>
      <c r="AZ166" s="240" t="str">
        <f t="shared" ca="1" si="223"/>
        <v>-1.84368379326042+0.46181874892783i</v>
      </c>
      <c r="BA166" s="240" t="str">
        <f t="shared" ca="1" si="224"/>
        <v>0.55172774394985+1.81880262341695i</v>
      </c>
      <c r="BB166" s="240" t="str">
        <f t="shared" ca="1" si="225"/>
        <v>1.7895397987454-0.64030757851104i</v>
      </c>
      <c r="BC166" s="240" t="str">
        <f t="shared" ca="1" si="226"/>
        <v>-0.727344856031482-1.75596581595341i</v>
      </c>
      <c r="BD166" s="240" t="str">
        <f t="shared" ca="1" si="227"/>
        <v>-1.71816155770643+0.812629896085656i</v>
      </c>
      <c r="BE166" s="240" t="str">
        <f t="shared" ca="1" si="228"/>
        <v>0.895957239542381+1.67621809777367i</v>
      </c>
      <c r="BF166" s="240" t="str">
        <f t="shared" ca="1" si="229"/>
        <v>1.6302364816241-0.977126143532272i</v>
      </c>
      <c r="BG166" s="240" t="str">
        <f t="shared" ca="1" si="230"/>
        <v>-1.05594106505626-1.58032748299846i</v>
      </c>
      <c r="BH166" s="240" t="str">
        <f t="shared" ca="1" si="231"/>
        <v>-1.52661133704581+1.13221213206518i</v>
      </c>
      <c r="BI166" s="240" t="str">
        <f t="shared" ca="1" si="232"/>
        <v>1.20575560087772+1.46921745066698i</v>
      </c>
      <c r="BJ166" s="240" t="str">
        <f t="shared" ca="1" si="233"/>
        <v>1.40828409076124-1.27639429883605i</v>
      </c>
      <c r="BK166" s="240" t="str">
        <f t="shared" ca="1" si="234"/>
        <v>-1.34395805112967-1.34395805112962i</v>
      </c>
      <c r="BL166" s="240" t="str">
        <f t="shared" ca="1" si="235"/>
        <v>-1.27639429883614+1.40828409076116i</v>
      </c>
      <c r="BM166" s="240" t="str">
        <f t="shared" ca="1" si="236"/>
        <v>1.46921745066703+1.20575560087767i</v>
      </c>
      <c r="BN166" s="240" t="str">
        <f t="shared" ca="1" si="237"/>
        <v>1.13221213206513-1.52661133704585i</v>
      </c>
      <c r="BO166" s="240" t="str">
        <f t="shared" ca="1" si="238"/>
        <v>-1.58032748299839-1.05594106505636i</v>
      </c>
      <c r="BP166" s="240" t="str">
        <f t="shared" ca="1" si="239"/>
        <v>-0.977126143532217+1.63023648162414i</v>
      </c>
      <c r="BQ166" s="240" t="str">
        <f t="shared" ca="1" si="240"/>
        <v>1.6762180977737+0.895957239542324i</v>
      </c>
      <c r="BR166" s="240" t="str">
        <f t="shared" ca="1" si="241"/>
        <v>0.812629896085766-1.71816155770638i</v>
      </c>
      <c r="BS166" s="240" t="str">
        <f t="shared" ca="1" si="242"/>
        <v>-1.75596581595344-0.727344856031419i</v>
      </c>
      <c r="BT166" s="240" t="str">
        <f t="shared" ca="1" si="243"/>
        <v>-0.640307578511156+1.78953979874535i</v>
      </c>
      <c r="BU166" s="240" t="str">
        <f t="shared" ca="1" si="244"/>
        <v>1.81880262341697+0.551727743949787i</v>
      </c>
      <c r="BV166" s="240" t="str">
        <f t="shared" ca="1" si="245"/>
        <v>0.461818748927752-1.84368379326044i</v>
      </c>
      <c r="BW166" s="240" t="str">
        <f t="shared" ca="1" si="246"/>
        <v>-1.86412336735831-0.370797192089036i</v>
      </c>
      <c r="BX166" s="240" t="str">
        <f t="shared" ca="1" si="247"/>
        <v>-0.27888235233639+1.88007210498632i</v>
      </c>
      <c r="BY166" s="240" t="str">
        <f t="shared" ca="1" si="248"/>
        <v>1.89149158423859+0.186295660569355i</v>
      </c>
      <c r="BZ166" s="240" t="str">
        <f t="shared" ca="1" si="249"/>
        <v>0.0932601662394006-1.89835429458923i</v>
      </c>
      <c r="CA166" s="240" t="str">
        <f t="shared" ca="1" si="250"/>
        <v>-1.90064370316806-3.25049098787931E-13i</v>
      </c>
      <c r="CB166" s="240" t="str">
        <f t="shared" ca="1" si="251"/>
        <v>0.0932601662387243+1.89835429458927i</v>
      </c>
      <c r="CC166" s="240" t="str">
        <f t="shared" ca="1" si="252"/>
        <v>1.89149158423847-0.186295660570589i</v>
      </c>
      <c r="CD166" s="240" t="str">
        <f t="shared" ca="1" si="253"/>
        <v>-0.278882352336656-1.88007210498628i</v>
      </c>
      <c r="CE166" s="240" t="str">
        <f t="shared" ca="1" si="254"/>
        <v>-1.86412336735837+0.370797192088741i</v>
      </c>
      <c r="CF166" s="240" t="str">
        <f t="shared" ca="1" si="255"/>
        <v>0.461818748927123+1.8436837932606i</v>
      </c>
      <c r="CG166" s="240" t="str">
        <f t="shared" ca="1" si="256"/>
        <v>1.81880262341673-0.551727743950585i</v>
      </c>
      <c r="CH166" s="240" t="str">
        <f t="shared" ca="1" si="257"/>
        <v>-0.640307578511435-1.78953979874526i</v>
      </c>
      <c r="CI166" s="240" t="str">
        <f t="shared" ca="1" si="258"/>
        <v>-1.75596581595348+0.727344856031318i</v>
      </c>
      <c r="CJ166" s="240" t="str">
        <f t="shared" ca="1" si="259"/>
        <v>0.812629896085154+1.71816155770667i</v>
      </c>
      <c r="CK166" s="240" t="str">
        <f t="shared" ca="1" si="260"/>
        <v>1.67621809777331-0.89595723954306i</v>
      </c>
      <c r="CL166" s="240" t="str">
        <f t="shared" ca="1" si="261"/>
        <v>-0.977126143532608-1.6302364816239i</v>
      </c>
      <c r="CM166" s="240" t="str">
        <f t="shared" ca="1" si="262"/>
        <v>-1.58032748299844+1.05594106505629i</v>
      </c>
      <c r="CN166" s="240" t="str">
        <f t="shared" ca="1" si="263"/>
        <v>1.13221213206474+1.52661133704614i</v>
      </c>
      <c r="CO166" s="240" t="str">
        <f t="shared" ca="1" si="264"/>
        <v>1.46921745066758-1.205755600877i</v>
      </c>
      <c r="CP166" s="240" t="str">
        <f t="shared" ca="1" si="265"/>
        <v>-1.27639429883648-1.40828409076085i</v>
      </c>
      <c r="CQ166" s="240" t="str">
        <f t="shared" ca="1" si="266"/>
        <v>-1.34395805112959+1.3439580511297i</v>
      </c>
      <c r="CR166" s="240" t="str">
        <f t="shared" ca="1" si="267"/>
        <v>1.40828409076091+1.27639429883641i</v>
      </c>
      <c r="CS166" s="240" t="str">
        <f t="shared" ca="1" si="268"/>
        <v>1.20575560087839-1.46921745066644i</v>
      </c>
      <c r="CT166" s="240" t="str">
        <f t="shared" ca="1" si="269"/>
        <v>-1.52661133704621-1.13221213206464i</v>
      </c>
      <c r="CU166" s="240" t="str">
        <f t="shared" ca="1" si="270"/>
        <v>-1.05594106505617+1.58032748299852i</v>
      </c>
      <c r="CV166" s="240" t="str">
        <f t="shared" ca="1" si="271"/>
        <v>1.63023648162395+0.977126143532528i</v>
      </c>
      <c r="CW166" s="240" t="str">
        <f t="shared" ca="1" si="272"/>
        <v>0.895957239542955-1.67621809777337i</v>
      </c>
      <c r="CX166" s="240" t="str">
        <f t="shared" ca="1" si="273"/>
        <v>-1.71816155770672-0.812629896085046i</v>
      </c>
      <c r="CY166" s="240" t="str">
        <f t="shared" ca="1" si="274"/>
        <v>-0.727344856031233+1.75596581595351i</v>
      </c>
      <c r="CZ166" s="240" t="str">
        <f t="shared" ca="1" si="275"/>
        <v>1.7895397987453+0.640307578511323i</v>
      </c>
      <c r="DA166" s="240" t="str">
        <f t="shared" ca="1" si="276"/>
        <v>0.551727743950471-1.81880262341677i</v>
      </c>
      <c r="DB166" s="240" t="str">
        <f t="shared" ca="1" si="277"/>
        <v>-1.84368379326063-0.46181874892698i</v>
      </c>
      <c r="DC166" s="240" t="str">
        <f t="shared" ca="1" si="278"/>
        <v>-0.370797192088652+1.86412336735838i</v>
      </c>
      <c r="DD166" s="240" t="str">
        <f t="shared" ca="1" si="279"/>
        <v>1.8800721049863+0.278882352336538i</v>
      </c>
      <c r="DE166" s="240" t="str">
        <f t="shared" ca="1" si="280"/>
        <v>0.186295660570444-1.89149158423848i</v>
      </c>
      <c r="DF166" s="240" t="str">
        <f t="shared" ca="1" si="281"/>
        <v>-1.89835429458927-0.0932601662386322i</v>
      </c>
      <c r="DG166" s="240" t="str">
        <f t="shared" ca="1" si="282"/>
        <v>4.44263469640528E-13+1.90064370316806i</v>
      </c>
      <c r="DH166" s="240" t="str">
        <f t="shared" ca="1" si="283"/>
        <v>1.89835429458923-0.0932601662395196i</v>
      </c>
      <c r="DI166" s="240" t="str">
        <f t="shared" ca="1" si="284"/>
        <v>-0.186295660569447-1.89149158423858i</v>
      </c>
      <c r="DJ166" s="240" t="str">
        <f t="shared" ca="1" si="285"/>
        <v>-1.88007210498645+0.278882352335546i</v>
      </c>
      <c r="DK166" s="240" t="str">
        <f t="shared" ca="1" si="286"/>
        <v>0.370797192089522+1.86412336735821i</v>
      </c>
      <c r="DL166" s="240" t="str">
        <f t="shared" ca="1" si="287"/>
        <v>1.8436837932604-0.461818748927895i</v>
      </c>
      <c r="DM166" s="240" t="str">
        <f t="shared" ca="1" si="288"/>
        <v>-0.551727743949513-1.81880262341706i</v>
      </c>
      <c r="DN166" s="240" t="str">
        <f t="shared" ca="1" si="289"/>
        <v>-1.78953979874563+0.640307578510378i</v>
      </c>
      <c r="DO166" s="240" t="str">
        <f t="shared" ca="1" si="290"/>
        <v>0.727344856032054+1.75596581595318i</v>
      </c>
      <c r="DP166" s="240" t="str">
        <f t="shared" ca="1" si="291"/>
        <v>1.71816155770634-0.81262989608585i</v>
      </c>
      <c r="DQ166" s="240" t="str">
        <f t="shared" ca="1" si="292"/>
        <v>-0.895957239542071-1.67621809777384i</v>
      </c>
      <c r="DR166" s="240" t="str">
        <f t="shared" ca="1" si="293"/>
        <v>-1.63023648162446+0.977126143531669i</v>
      </c>
      <c r="DS166" s="240" t="str">
        <f t="shared" ca="1" si="294"/>
        <v>1.05594106505695+1.58032748299799i</v>
      </c>
      <c r="DT166" s="240" t="str">
        <f t="shared" ca="1" si="295"/>
        <v>1.52661133704568-1.13221213206536i</v>
      </c>
      <c r="DU166" s="240" t="str">
        <f t="shared" ca="1" si="296"/>
        <v>-1.20575560087762-1.46921745066707i</v>
      </c>
      <c r="DV166" s="240" t="str">
        <f t="shared" ca="1" si="297"/>
        <v>-1.40828409076158+1.27639429883567i</v>
      </c>
      <c r="DW166" s="240" t="str">
        <f t="shared" ca="1" si="298"/>
        <v>1.34395805113022+1.34395805112907i</v>
      </c>
      <c r="DX166" s="240" t="str">
        <f t="shared" ca="1" si="299"/>
        <v>1.27639429883582-1.40828409076145i</v>
      </c>
      <c r="DY166" s="240" t="str">
        <f t="shared" ca="1" si="300"/>
        <v>-1.46921745066694-1.20575560087778i</v>
      </c>
      <c r="DZ166" s="240" t="str">
        <f t="shared" ca="1" si="301"/>
        <v>-1.13221213206557+1.52661133704553i</v>
      </c>
      <c r="EA166" s="240" t="str">
        <f t="shared" ca="1" si="302"/>
        <v>1.58032748299893+1.05594106505555i</v>
      </c>
      <c r="EB166" s="240" t="str">
        <f t="shared" ca="1" si="303"/>
        <v>0.977126143531846-1.63023648162436i</v>
      </c>
      <c r="EC166" s="240" t="str">
        <f t="shared" ca="1" si="304"/>
        <v>-1.67621809777374-0.895957239542252i</v>
      </c>
      <c r="ED166" s="240" t="str">
        <f t="shared" ca="1" si="305"/>
        <v>-0.812629896086086+1.71816155770623i</v>
      </c>
      <c r="EE166" s="240" t="str">
        <f t="shared" ca="1" si="306"/>
        <v>1.7559658159531+0.727344856032244i</v>
      </c>
      <c r="EF166" s="240" t="str">
        <f t="shared" ca="1" si="307"/>
        <v>0.640307578510572-1.78953979874556i</v>
      </c>
      <c r="EG166" s="240" t="str">
        <f t="shared" ca="1" si="308"/>
        <v>-1.81880262341698-0.551727743949762i</v>
      </c>
      <c r="EH166" s="240" t="str">
        <f t="shared" ca="1" si="309"/>
        <v>-0.461818748928094+1.84368379326035i</v>
      </c>
      <c r="EI166" s="240" t="str">
        <f t="shared" ca="1" si="310"/>
        <v>1.86412336735817+0.370797192089726i</v>
      </c>
      <c r="EJ166" s="240" t="str">
        <f t="shared" ca="1" si="311"/>
        <v>0.278882352335752-1.88007210498642i</v>
      </c>
      <c r="EK166" s="240" t="str">
        <f t="shared" ca="1" si="312"/>
        <v>-1.89149158423856-0.186295660569705i</v>
      </c>
      <c r="EL166" s="240" t="str">
        <f t="shared" ca="1" si="313"/>
        <v>-0.0932601662397252+1.89835429458922i</v>
      </c>
      <c r="EM166" s="240" t="str">
        <f t="shared" ca="1" si="314"/>
        <v>1.90064370316806+6.50098197575862E-13i</v>
      </c>
      <c r="EN166" s="240"/>
      <c r="EO166" s="240"/>
      <c r="EP166" s="240"/>
    </row>
    <row r="167" spans="1:146" ht="15" thickBot="1">
      <c r="A167" s="277">
        <f t="shared" si="181"/>
        <v>1.3085937500000007E-3</v>
      </c>
      <c r="B167" s="276">
        <v>67</v>
      </c>
      <c r="C167" s="248">
        <f t="shared" si="182"/>
        <v>13400</v>
      </c>
      <c r="D167" s="247">
        <f t="shared" si="315"/>
        <v>84194.683116206463</v>
      </c>
      <c r="E167" s="247" t="str">
        <f t="shared" si="316"/>
        <v>84194.6831162065i</v>
      </c>
      <c r="F167" s="247" t="str">
        <f t="shared" si="183"/>
        <v>-0.00221947732012197-0.0397133274274316i</v>
      </c>
      <c r="G167" s="247" t="str">
        <f t="shared" si="184"/>
        <v>-4.95849153516891+1.11229252601195i</v>
      </c>
      <c r="H167" s="247" t="str">
        <f t="shared" si="180"/>
        <v>0.00122614250792203-0.0062994377058159i</v>
      </c>
      <c r="I167" s="247" t="str">
        <f t="shared" si="317"/>
        <v>-0.00256143065377455+0.00614017181668693i</v>
      </c>
      <c r="J167" s="275" t="str">
        <f ca="1">IMPRODUCT(1/N_FFT2,CD100)</f>
        <v>0.0200652724854882+0.000319763015460548i</v>
      </c>
      <c r="K167" s="274" t="str">
        <f t="shared" ca="1" si="318"/>
        <v>-0.0000533592038762182+0.000122385169819794i</v>
      </c>
      <c r="N167" s="265">
        <f t="shared" ca="1" si="185"/>
        <v>5.933404008910129</v>
      </c>
      <c r="O167" s="240">
        <f t="shared" ca="1" si="186"/>
        <v>1.9334040089101288</v>
      </c>
      <c r="P167" s="240" t="str">
        <f t="shared" ca="1" si="187"/>
        <v>-0.142230022177326-1.92816536699039i</v>
      </c>
      <c r="Q167" s="240" t="str">
        <f t="shared" ca="1" si="188"/>
        <v>-1.91247782988564+0.283689287541272i</v>
      </c>
      <c r="R167" s="240" t="str">
        <f t="shared" ca="1" si="189"/>
        <v>0.423611216076469+1.88642640971864i</v>
      </c>
      <c r="S167" s="240" t="str">
        <f t="shared" ca="1" si="190"/>
        <v>1.85015228139246-0.561237558728962i</v>
      </c>
      <c r="T167" s="240" t="str">
        <f t="shared" ca="1" si="191"/>
        <v>-0.695822506423609-1.80385201755136i</v>
      </c>
      <c r="U167" s="241" t="str">
        <f t="shared" ca="1" si="192"/>
        <v>-1.7477765233367+0.826636731668046i</v>
      </c>
      <c r="V167" s="240" t="str">
        <f t="shared" ca="1" si="193"/>
        <v>0.952971340841701+1.68222967671009i</v>
      </c>
      <c r="W167" s="240" t="str">
        <f t="shared" ca="1" si="194"/>
        <v>1.60756668171265-1.0741417157513i</v>
      </c>
      <c r="X167" s="240" t="str">
        <f t="shared" ca="1" si="195"/>
        <v>-1.18949122363679-1.52419214358322i</v>
      </c>
      <c r="Y167" s="240" t="str">
        <f t="shared" ca="1" si="196"/>
        <v>-1.43255787616771+1.29839477552076i</v>
      </c>
      <c r="Z167" s="240" t="str">
        <f t="shared" ca="1" si="197"/>
        <v>1.40026221361986+1.33316045350069i</v>
      </c>
      <c r="AA167" s="240" t="str">
        <f t="shared" ca="1" si="198"/>
        <v>1.22653851882764-1.49454150946097i</v>
      </c>
      <c r="AB167" s="240" t="str">
        <f t="shared" ca="1" si="199"/>
        <v>-1.58072175537131-1.11326986565055i</v>
      </c>
      <c r="AC167" s="240" t="str">
        <f t="shared" ca="1" si="200"/>
        <v>-0.993968306614878+1.65833593313144i</v>
      </c>
      <c r="AD167" s="240" t="str">
        <f t="shared" ca="1" si="201"/>
        <v>1.72696344478735+0.869280347205648i</v>
      </c>
      <c r="AE167" s="240" t="str">
        <f t="shared" ca="1" si="202"/>
        <v>0.739881682278188-1.78623239190732i</v>
      </c>
      <c r="AF167" s="240" t="str">
        <f t="shared" ca="1" si="203"/>
        <v>-1.8358215909317-0.606473534409174i</v>
      </c>
      <c r="AG167" s="240" t="str">
        <f t="shared" ca="1" si="204"/>
        <v>-0.469778853910735+1.87546231369443i</v>
      </c>
      <c r="AH167" s="240" t="str">
        <f t="shared" ca="1" si="205"/>
        <v>1.90493974368429+0.330538401100091i</v>
      </c>
      <c r="AI167" s="240" t="str">
        <f t="shared" ca="1" si="206"/>
        <v>0.189506732055166-1.92409414015415i</v>
      </c>
      <c r="AJ167" s="240" t="str">
        <f t="shared" ca="1" si="207"/>
        <v>-1.93282170376996-0.0474481096096965i</v>
      </c>
      <c r="AK167" s="240" t="str">
        <f t="shared" ca="1" si="208"/>
        <v>0.0948676382525991+1.9310751391083i</v>
      </c>
      <c r="AL167" s="240" t="str">
        <f t="shared" ca="1" si="209"/>
        <v>1.9188639109544-0.236669290163624i</v>
      </c>
      <c r="AM167" s="240" t="str">
        <f t="shared" ca="1" si="210"/>
        <v>-0.37718841068559-1.89625419301164i</v>
      </c>
      <c r="AN167" s="240" t="str">
        <f t="shared" ca="1" si="211"/>
        <v>-1.86336850930053+0.515663514529474i</v>
      </c>
      <c r="AO167" s="240" t="str">
        <f t="shared" ca="1" si="212"/>
        <v>0.651344193109671+1.82038507019039i</v>
      </c>
      <c r="AP167" s="240" t="str">
        <f t="shared" ca="1" si="213"/>
        <v>1.76753680666196-0.783495181073254i</v>
      </c>
      <c r="AQ167" s="240" t="str">
        <f t="shared" ca="1" si="214"/>
        <v>-0.911400340766528-1.7051101080342i</v>
      </c>
      <c r="AR167" s="240" t="str">
        <f t="shared" ca="1" si="215"/>
        <v>-0.911400340766528-1.7051101080342i</v>
      </c>
      <c r="AS167" s="240" t="str">
        <f t="shared" ca="1" si="216"/>
        <v>1.15172742341061+1.55292466135151i</v>
      </c>
      <c r="AT167" s="240" t="str">
        <f t="shared" ca="1" si="217"/>
        <v>1.46399061941789-1.26284699307802i</v>
      </c>
      <c r="AU167" s="240" t="str">
        <f t="shared" ca="1" si="218"/>
        <v>-1.36712308547355-1.36712308547366i</v>
      </c>
      <c r="AV167" s="240" t="str">
        <f t="shared" ca="1" si="219"/>
        <v>-1.26284699307812+1.4639906194178i</v>
      </c>
      <c r="AW167" s="240" t="str">
        <f t="shared" ca="1" si="220"/>
        <v>1.55292466135155+1.15172742341057i</v>
      </c>
      <c r="AX167" s="240" t="str">
        <f t="shared" ca="1" si="221"/>
        <v>1.03436654304703-1.63344326999584i</v>
      </c>
      <c r="AY167" s="240" t="str">
        <f t="shared" ca="1" si="222"/>
        <v>-1.70511010803423-0.911400340766477i</v>
      </c>
      <c r="AZ167" s="240" t="str">
        <f t="shared" ca="1" si="223"/>
        <v>-0.783495181073215+1.76753680666197i</v>
      </c>
      <c r="BA167" s="240" t="str">
        <f t="shared" ca="1" si="224"/>
        <v>1.8203850701904+0.651344193109631i</v>
      </c>
      <c r="BB167" s="240" t="str">
        <f t="shared" ca="1" si="225"/>
        <v>0.515663514529431-1.86336850930054i</v>
      </c>
      <c r="BC167" s="240" t="str">
        <f t="shared" ca="1" si="226"/>
        <v>-1.89625419301165-0.377188410685534i</v>
      </c>
      <c r="BD167" s="240" t="str">
        <f t="shared" ca="1" si="227"/>
        <v>-0.236669290163566+1.9188639109544i</v>
      </c>
      <c r="BE167" s="240" t="str">
        <f t="shared" ca="1" si="228"/>
        <v>1.9310751391083+0.0948676382525556i</v>
      </c>
      <c r="BF167" s="240" t="str">
        <f t="shared" ca="1" si="229"/>
        <v>-0.0474481096097539-1.93282170376996i</v>
      </c>
      <c r="BG167" s="240" t="str">
        <f t="shared" ca="1" si="230"/>
        <v>-1.92409414015416+0.189506732055032i</v>
      </c>
      <c r="BH167" s="240" t="str">
        <f t="shared" ca="1" si="231"/>
        <v>0.330538401099944+1.90493974368431i</v>
      </c>
      <c r="BI167" s="240" t="str">
        <f t="shared" ca="1" si="232"/>
        <v>1.87546231369446-0.469778853910611i</v>
      </c>
      <c r="BJ167" s="240" t="str">
        <f t="shared" ca="1" si="233"/>
        <v>-0.606473534409039-1.83582159093175i</v>
      </c>
      <c r="BK167" s="240" t="str">
        <f t="shared" ca="1" si="234"/>
        <v>-1.78623239190731+0.739881682278227i</v>
      </c>
      <c r="BL167" s="240" t="str">
        <f t="shared" ca="1" si="235"/>
        <v>0.869280347205509+1.72696344478742i</v>
      </c>
      <c r="BM167" s="240" t="str">
        <f t="shared" ca="1" si="236"/>
        <v>1.65833593313141-0.993968306614926i</v>
      </c>
      <c r="BN167" s="240" t="str">
        <f t="shared" ca="1" si="237"/>
        <v>-1.11326986565059-1.58072175537129i</v>
      </c>
      <c r="BO167" s="240" t="str">
        <f t="shared" ca="1" si="238"/>
        <v>-1.49454150946094+1.22653851882767i</v>
      </c>
      <c r="BP167" s="240" t="str">
        <f t="shared" ca="1" si="239"/>
        <v>1.33316045350073+1.40026221361982i</v>
      </c>
      <c r="BQ167" s="240" t="str">
        <f t="shared" ca="1" si="240"/>
        <v>1.29839477552072-1.43255787616775i</v>
      </c>
      <c r="BR167" s="240" t="str">
        <f t="shared" ca="1" si="241"/>
        <v>-1.52419214358324-1.18949122363676i</v>
      </c>
      <c r="BS167" s="240" t="str">
        <f t="shared" ca="1" si="242"/>
        <v>-1.07414171575125+1.60756668171268i</v>
      </c>
      <c r="BT167" s="240" t="str">
        <f t="shared" ca="1" si="243"/>
        <v>1.68222967671011+0.952971340841656i</v>
      </c>
      <c r="BU167" s="240" t="str">
        <f t="shared" ca="1" si="244"/>
        <v>0.826636731668112-1.74777652333667i</v>
      </c>
      <c r="BV167" s="240" t="str">
        <f t="shared" ca="1" si="245"/>
        <v>-1.80385201755134-0.695822506423661i</v>
      </c>
      <c r="BW167" s="240" t="str">
        <f t="shared" ca="1" si="246"/>
        <v>-0.561237558729041+1.85015228139243i</v>
      </c>
      <c r="BX167" s="240" t="str">
        <f t="shared" ca="1" si="247"/>
        <v>1.8864264097187+0.423611216076203i</v>
      </c>
      <c r="BY167" s="240" t="str">
        <f t="shared" ca="1" si="248"/>
        <v>0.283689287541764-1.91247782988557i</v>
      </c>
      <c r="BZ167" s="240" t="str">
        <f t="shared" ca="1" si="249"/>
        <v>-1.92816536699044-0.142230022176679i</v>
      </c>
      <c r="CA167" s="240" t="str">
        <f t="shared" ca="1" si="250"/>
        <v>-1.48746201046278E-13+1.93340400891013i</v>
      </c>
      <c r="CB167" s="240" t="str">
        <f t="shared" ca="1" si="251"/>
        <v>1.92816536699046-0.142230022176383i</v>
      </c>
      <c r="CC167" s="240" t="str">
        <f t="shared" ca="1" si="252"/>
        <v>-0.283689287541497-1.9124778298856i</v>
      </c>
      <c r="CD167" s="240" t="str">
        <f t="shared" ca="1" si="253"/>
        <v>-1.88642640971877+0.423611216075913i</v>
      </c>
      <c r="CE167" s="240" t="str">
        <f t="shared" ca="1" si="254"/>
        <v>0.561237558729518+1.85015228139229i</v>
      </c>
      <c r="CF167" s="240" t="str">
        <f t="shared" ca="1" si="255"/>
        <v>1.80385201755144-0.69582250642341i</v>
      </c>
      <c r="CG167" s="240" t="str">
        <f t="shared" ca="1" si="256"/>
        <v>-0.826636731668885-1.7477765233363i</v>
      </c>
      <c r="CH167" s="240" t="str">
        <f t="shared" ca="1" si="257"/>
        <v>-1.68222967671006+0.952971340841757i</v>
      </c>
      <c r="CI167" s="240" t="str">
        <f t="shared" ca="1" si="258"/>
        <v>1.0741417157507+1.60756668171304i</v>
      </c>
      <c r="CJ167" s="240" t="str">
        <f t="shared" ca="1" si="259"/>
        <v>1.52419214358295-1.18949122363713i</v>
      </c>
      <c r="CK167" s="240" t="str">
        <f t="shared" ca="1" si="260"/>
        <v>-1.2983947755205-1.43255787616795i</v>
      </c>
      <c r="CL167" s="240" t="str">
        <f t="shared" ca="1" si="261"/>
        <v>-1.33316045350009+1.40026221362043i</v>
      </c>
      <c r="CM167" s="240" t="str">
        <f t="shared" ca="1" si="262"/>
        <v>1.494541509461+1.2265385188276i</v>
      </c>
      <c r="CN167" s="240" t="str">
        <f t="shared" ca="1" si="263"/>
        <v>1.11326986565114-1.5807217553709i</v>
      </c>
      <c r="CO167" s="240" t="str">
        <f t="shared" ca="1" si="264"/>
        <v>-1.65833593313165-0.993968306614522i</v>
      </c>
      <c r="CP167" s="240" t="str">
        <f t="shared" ca="1" si="265"/>
        <v>-0.869280347205971+1.72696344478718i</v>
      </c>
      <c r="CQ167" s="240" t="str">
        <f t="shared" ca="1" si="266"/>
        <v>1.78623239190765+0.739881682277411i</v>
      </c>
      <c r="CR167" s="240" t="str">
        <f t="shared" ca="1" si="267"/>
        <v>0.606473534409113-1.83582159093172i</v>
      </c>
      <c r="CS167" s="240" t="str">
        <f t="shared" ca="1" si="268"/>
        <v>-1.87546231369426-0.469778853911433i</v>
      </c>
      <c r="CT167" s="240" t="str">
        <f t="shared" ca="1" si="269"/>
        <v>-0.330538401099669+1.90493974368436i</v>
      </c>
      <c r="CU167" s="240" t="str">
        <f t="shared" ca="1" si="270"/>
        <v>1.92409414015411+0.18950673205552i</v>
      </c>
      <c r="CV167" s="240" t="str">
        <f t="shared" ca="1" si="271"/>
        <v>0.047448109609035-1.93282170376998i</v>
      </c>
      <c r="CW167" s="240" t="str">
        <f t="shared" ca="1" si="272"/>
        <v>-1.9310751391083+0.0948676382524778i</v>
      </c>
      <c r="CX167" s="240" t="str">
        <f t="shared" ca="1" si="273"/>
        <v>0.236669290162725+1.91886391095451i</v>
      </c>
      <c r="CY167" s="240" t="str">
        <f t="shared" ca="1" si="274"/>
        <v>1.89625419301159-0.377188410685834i</v>
      </c>
      <c r="CZ167" s="240" t="str">
        <f t="shared" ca="1" si="275"/>
        <v>-0.515663514528959-1.86336850930067i</v>
      </c>
      <c r="DA167" s="240" t="str">
        <f t="shared" ca="1" si="276"/>
        <v>-1.82038507019018+0.651344193110255i</v>
      </c>
      <c r="DB167" s="240" t="str">
        <f t="shared" ca="1" si="277"/>
        <v>0.783495181073107+1.76753680666202i</v>
      </c>
      <c r="DC167" s="240" t="str">
        <f t="shared" ca="1" si="278"/>
        <v>1.70511010803465-0.911400340765694i</v>
      </c>
      <c r="DD167" s="240" t="str">
        <f t="shared" ca="1" si="279"/>
        <v>-1.03436654304729-1.63344326999567i</v>
      </c>
      <c r="DE167" s="240" t="str">
        <f t="shared" ca="1" si="280"/>
        <v>-1.55292466135182+1.15172742341019i</v>
      </c>
      <c r="DF167" s="240" t="str">
        <f t="shared" ca="1" si="281"/>
        <v>1.26284699307849+1.46399061941748i</v>
      </c>
      <c r="DG167" s="240" t="str">
        <f t="shared" ca="1" si="282"/>
        <v>1.36712308547377-1.36712308547345i</v>
      </c>
      <c r="DH167" s="240" t="str">
        <f t="shared" ca="1" si="283"/>
        <v>-1.46399061941844-1.26284699307737i</v>
      </c>
      <c r="DI167" s="240" t="str">
        <f t="shared" ca="1" si="284"/>
        <v>-1.15172742341051+1.55292466135159i</v>
      </c>
      <c r="DJ167" s="240" t="str">
        <f t="shared" ca="1" si="285"/>
        <v>1.63344326999547+1.03436654304762i</v>
      </c>
      <c r="DK167" s="240" t="str">
        <f t="shared" ca="1" si="286"/>
        <v>0.911400340766087-1.70511010803444i</v>
      </c>
      <c r="DL167" s="240" t="str">
        <f t="shared" ca="1" si="287"/>
        <v>-1.76753680666184-0.783495181073515i</v>
      </c>
      <c r="DM167" s="240" t="str">
        <f t="shared" ca="1" si="288"/>
        <v>-0.651344193108865+1.82038507019068i</v>
      </c>
      <c r="DN167" s="240" t="str">
        <f t="shared" ca="1" si="289"/>
        <v>1.86336850930055+0.515663514529389i</v>
      </c>
      <c r="DO167" s="240" t="str">
        <f t="shared" ca="1" si="290"/>
        <v>0.377188410686273-1.89625419301151i</v>
      </c>
      <c r="DP167" s="240" t="str">
        <f t="shared" ca="1" si="291"/>
        <v>-1.91886391095446-0.236669290163113i</v>
      </c>
      <c r="DQ167" s="240" t="str">
        <f t="shared" ca="1" si="292"/>
        <v>-0.0948676382528688+1.93107513910828i</v>
      </c>
      <c r="DR167" s="240" t="str">
        <f t="shared" ca="1" si="293"/>
        <v>1.93282170376994-0.0474481096105665i</v>
      </c>
      <c r="DS167" s="240" t="str">
        <f t="shared" ca="1" si="294"/>
        <v>-0.189506732055075-1.92409414015416i</v>
      </c>
      <c r="DT167" s="240" t="str">
        <f t="shared" ca="1" si="295"/>
        <v>-1.90493974368444+0.33053840109923i</v>
      </c>
      <c r="DU167" s="240" t="str">
        <f t="shared" ca="1" si="296"/>
        <v>0.469778853911+1.87546231369437i</v>
      </c>
      <c r="DV167" s="240" t="str">
        <f t="shared" ca="1" si="297"/>
        <v>1.83582159093184-0.606473534408741i</v>
      </c>
      <c r="DW167" s="240" t="str">
        <f t="shared" ca="1" si="298"/>
        <v>-0.739881682278826-1.78623239190706i</v>
      </c>
      <c r="DX167" s="240" t="str">
        <f t="shared" ca="1" si="299"/>
        <v>-1.72696344478739+0.869280347205573i</v>
      </c>
      <c r="DY167" s="240" t="str">
        <f t="shared" ca="1" si="300"/>
        <v>0.993968306614139+1.65833593313188i</v>
      </c>
      <c r="DZ167" s="240" t="str">
        <f t="shared" ca="1" si="301"/>
        <v>1.58072175537115-1.11326986565078i</v>
      </c>
      <c r="EA167" s="240" t="str">
        <f t="shared" ca="1" si="302"/>
        <v>-1.22653851882726-1.49454150946128i</v>
      </c>
      <c r="EB167" s="240" t="str">
        <f t="shared" ca="1" si="303"/>
        <v>-1.40026221361937+1.3331604535012i</v>
      </c>
      <c r="EC167" s="240" t="str">
        <f t="shared" ca="1" si="304"/>
        <v>1.43255787616767+1.29839477552081i</v>
      </c>
      <c r="ED167" s="240" t="str">
        <f t="shared" ca="1" si="305"/>
        <v>1.18949122363746-1.5241921435827i</v>
      </c>
      <c r="EE167" s="240" t="str">
        <f t="shared" ca="1" si="306"/>
        <v>-1.60756668171281-1.07414171575105i</v>
      </c>
      <c r="EF167" s="240" t="str">
        <f t="shared" ca="1" si="307"/>
        <v>-0.95297134084212+1.68222967670985i</v>
      </c>
      <c r="EG167" s="240" t="str">
        <f t="shared" ca="1" si="308"/>
        <v>1.74777652333694+0.826636731667551i</v>
      </c>
      <c r="EH167" s="240" t="str">
        <f t="shared" ca="1" si="309"/>
        <v>0.695822506423825-1.80385201755128i</v>
      </c>
      <c r="EI167" s="240" t="str">
        <f t="shared" ca="1" si="310"/>
        <v>-1.85015228139217-0.561237558729894i</v>
      </c>
      <c r="EJ167" s="240" t="str">
        <f t="shared" ca="1" si="311"/>
        <v>-0.423611216076321+1.88642640971868i</v>
      </c>
      <c r="EK167" s="240" t="str">
        <f t="shared" ca="1" si="312"/>
        <v>1.91247782988554+0.28368928754191i</v>
      </c>
      <c r="EL167" s="240" t="str">
        <f t="shared" ca="1" si="313"/>
        <v>0.142230022176828-1.92816536699043i</v>
      </c>
      <c r="EM167" s="240" t="str">
        <f t="shared" ca="1" si="314"/>
        <v>-1.93340400891013-2.97492402092555E-13i</v>
      </c>
      <c r="EN167" s="240"/>
      <c r="EO167" s="240"/>
      <c r="EP167" s="240"/>
    </row>
    <row r="168" spans="1:146" ht="15" thickBot="1">
      <c r="A168" s="277">
        <f t="shared" si="181"/>
        <v>1.3281250000000007E-3</v>
      </c>
      <c r="B168" s="276">
        <v>68</v>
      </c>
      <c r="C168" s="248">
        <f t="shared" si="182"/>
        <v>13600</v>
      </c>
      <c r="D168" s="247">
        <f t="shared" si="315"/>
        <v>85451.320177642367</v>
      </c>
      <c r="E168" s="247" t="str">
        <f t="shared" si="316"/>
        <v>85451.3201776424i</v>
      </c>
      <c r="F168" s="247" t="str">
        <f t="shared" si="183"/>
        <v>-0.0022437947004324-0.0391279063684647i</v>
      </c>
      <c r="G168" s="247" t="str">
        <f t="shared" si="184"/>
        <v>-4.94560646581725+1.15896566214393i</v>
      </c>
      <c r="H168" s="247" t="str">
        <f t="shared" si="180"/>
        <v>0.00122247137658749-0.00620687273303728i</v>
      </c>
      <c r="I168" s="247" t="str">
        <f t="shared" si="317"/>
        <v>-0.00252327472466553+0.0060676393160335i</v>
      </c>
      <c r="J168" s="275" t="str">
        <f ca="1">IMPRODUCT(1/N_FFT2,CE100)</f>
        <v>0.00843160829394457-4.82146751489086E-06i</v>
      </c>
      <c r="K168" s="274" t="str">
        <f t="shared" ca="1" si="318"/>
        <v>-0.0000212460091705363+0.0000511721238688483i</v>
      </c>
      <c r="N168" s="265">
        <f t="shared" ca="1" si="185"/>
        <v>5.9499786505990642</v>
      </c>
      <c r="O168" s="240">
        <f t="shared" ca="1" si="186"/>
        <v>1.9499786505990637</v>
      </c>
      <c r="P168" s="240" t="str">
        <f t="shared" ca="1" si="187"/>
        <v>-0.19113133103542-1.94058897041305i</v>
      </c>
      <c r="Q168" s="240" t="str">
        <f t="shared" ca="1" si="188"/>
        <v>-1.91251035760811+0.380421962869956i</v>
      </c>
      <c r="R168" s="240" t="str">
        <f t="shared" ca="1" si="189"/>
        <v>0.566048923242235+1.86601322457491i</v>
      </c>
      <c r="S168" s="240" t="str">
        <f t="shared" ca="1" si="190"/>
        <v>1.80154536412245-0.746224523049894i</v>
      </c>
      <c r="T168" s="240" t="str">
        <f t="shared" ca="1" si="191"/>
        <v>-0.919213572772763-1.71972763698862i</v>
      </c>
      <c r="U168" s="241" t="str">
        <f t="shared" ca="1" si="192"/>
        <v>-1.62134799261181+1.08335009329663i</v>
      </c>
      <c r="V168" s="240" t="str">
        <f t="shared" ca="1" si="193"/>
        <v>1.23705336020247+1.50735388074729i</v>
      </c>
      <c r="W168" s="240" t="str">
        <f t="shared" ca="1" si="194"/>
        <v>1.37884312700762-1.37884312700756i</v>
      </c>
      <c r="X168" s="240" t="str">
        <f t="shared" ca="1" si="195"/>
        <v>-1.50735388074724-1.23705336020253i</v>
      </c>
      <c r="Y168" s="240" t="str">
        <f t="shared" ca="1" si="196"/>
        <v>-1.08335009329653+1.62134799261187i</v>
      </c>
      <c r="Z168" s="240" t="str">
        <f t="shared" ca="1" si="197"/>
        <v>1.71972763698867+0.91921357277268i</v>
      </c>
      <c r="AA168" s="240" t="str">
        <f t="shared" ca="1" si="198"/>
        <v>0.746224523049955-1.80154536412243i</v>
      </c>
      <c r="AB168" s="240" t="str">
        <f t="shared" ca="1" si="199"/>
        <v>-1.8660132245749-0.56604892324226i</v>
      </c>
      <c r="AC168" s="240" t="str">
        <f t="shared" ca="1" si="200"/>
        <v>-0.380421962869923+1.91251035760812i</v>
      </c>
      <c r="AD168" s="240" t="str">
        <f t="shared" ca="1" si="201"/>
        <v>1.94058897041305+0.191131331035348i</v>
      </c>
      <c r="AE168" s="240" t="str">
        <f t="shared" ca="1" si="202"/>
        <v>8.16993933228041E-14-1.94997865059906i</v>
      </c>
      <c r="AF168" s="240" t="str">
        <f t="shared" ca="1" si="203"/>
        <v>-1.94058897041305+0.191131331035378i</v>
      </c>
      <c r="AG168" s="240" t="str">
        <f t="shared" ca="1" si="204"/>
        <v>0.380421962869954+1.91251035760811i</v>
      </c>
      <c r="AH168" s="240" t="str">
        <f t="shared" ca="1" si="205"/>
        <v>1.86601322457489-0.566048923242289i</v>
      </c>
      <c r="AI168" s="240" t="str">
        <f t="shared" ca="1" si="206"/>
        <v>-0.746224523049984-1.80154536412242i</v>
      </c>
      <c r="AJ168" s="240" t="str">
        <f t="shared" ca="1" si="207"/>
        <v>-1.71972763698865+0.919213572772707i</v>
      </c>
      <c r="AK168" s="240" t="str">
        <f t="shared" ca="1" si="208"/>
        <v>1.08335009329656+1.62134799261185i</v>
      </c>
      <c r="AL168" s="240" t="str">
        <f t="shared" ca="1" si="209"/>
        <v>1.50735388074722-1.23705336020255i</v>
      </c>
      <c r="AM168" s="240" t="str">
        <f t="shared" ca="1" si="210"/>
        <v>-1.37884312700764-1.37884312700755i</v>
      </c>
      <c r="AN168" s="240" t="str">
        <f t="shared" ca="1" si="211"/>
        <v>-1.2370533602026+1.50735388074719i</v>
      </c>
      <c r="AO168" s="240" t="str">
        <f t="shared" ca="1" si="212"/>
        <v>1.62134799261182+1.08335009329661i</v>
      </c>
      <c r="AP168" s="240" t="str">
        <f t="shared" ca="1" si="213"/>
        <v>0.919213572772752-1.71972763698863i</v>
      </c>
      <c r="AQ168" s="240" t="str">
        <f t="shared" ca="1" si="214"/>
        <v>-1.80154536412247-0.746224523049851i</v>
      </c>
      <c r="AR168" s="240" t="str">
        <f t="shared" ca="1" si="215"/>
        <v>-1.80154536412247-0.746224523049851i</v>
      </c>
      <c r="AS168" s="240" t="str">
        <f t="shared" ca="1" si="216"/>
        <v>1.91251035760811+0.380421962870003i</v>
      </c>
      <c r="AT168" s="240" t="str">
        <f t="shared" ca="1" si="217"/>
        <v>0.191131331035436-1.94058897041305i</v>
      </c>
      <c r="AU168" s="240" t="str">
        <f t="shared" ca="1" si="218"/>
        <v>-1.94997865059906+3.05772564642547E-14i</v>
      </c>
      <c r="AV168" s="240" t="str">
        <f t="shared" ca="1" si="219"/>
        <v>0.191131331035483+1.94058897041304i</v>
      </c>
      <c r="AW168" s="240" t="str">
        <f t="shared" ca="1" si="220"/>
        <v>1.91251035760813-0.380421962869874i</v>
      </c>
      <c r="AX168" s="240" t="str">
        <f t="shared" ca="1" si="221"/>
        <v>-0.566048923242205-1.86601322457492i</v>
      </c>
      <c r="AY168" s="240" t="str">
        <f t="shared" ca="1" si="222"/>
        <v>-1.80154536412245+0.746224523049908i</v>
      </c>
      <c r="AZ168" s="240" t="str">
        <f t="shared" ca="1" si="223"/>
        <v>0.919213572772806+1.7197276369886i</v>
      </c>
      <c r="BA168" s="240" t="str">
        <f t="shared" ca="1" si="224"/>
        <v>1.6213479926119-1.08335009329648i</v>
      </c>
      <c r="BB168" s="240" t="str">
        <f t="shared" ca="1" si="225"/>
        <v>-1.23705336020248-1.50735388074728i</v>
      </c>
      <c r="BC168" s="240" t="str">
        <f t="shared" ca="1" si="226"/>
        <v>-1.37884312700759+1.37884312700759i</v>
      </c>
      <c r="BD168" s="240" t="str">
        <f t="shared" ca="1" si="227"/>
        <v>1.50735388074726+1.23705336020251i</v>
      </c>
      <c r="BE168" s="240" t="str">
        <f t="shared" ca="1" si="228"/>
        <v>1.08335009329651-1.62134799261188i</v>
      </c>
      <c r="BF168" s="240" t="str">
        <f t="shared" ca="1" si="229"/>
        <v>-1.71972763698858-0.919213572772836i</v>
      </c>
      <c r="BG168" s="240" t="str">
        <f t="shared" ca="1" si="230"/>
        <v>-0.746224523049914+1.80154536412245i</v>
      </c>
      <c r="BH168" s="240" t="str">
        <f t="shared" ca="1" si="231"/>
        <v>1.86601322457491+0.566048923242225i</v>
      </c>
      <c r="BI168" s="240" t="str">
        <f t="shared" ca="1" si="232"/>
        <v>0.380421962869893-1.91251035760813i</v>
      </c>
      <c r="BJ168" s="240" t="str">
        <f t="shared" ca="1" si="233"/>
        <v>-1.94058897041306-0.191131331035324i</v>
      </c>
      <c r="BK168" s="240" t="str">
        <f t="shared" ca="1" si="234"/>
        <v>-6.49775685092538E-14+1.94997865059906i</v>
      </c>
      <c r="BL168" s="240" t="str">
        <f t="shared" ca="1" si="235"/>
        <v>1.94058897041305-0.191131331035416i</v>
      </c>
      <c r="BM168" s="240" t="str">
        <f t="shared" ca="1" si="236"/>
        <v>-0.380421962869983-1.91251035760811i</v>
      </c>
      <c r="BN168" s="240" t="str">
        <f t="shared" ca="1" si="237"/>
        <v>-1.86601322457489+0.566048923242313i</v>
      </c>
      <c r="BO168" s="240" t="str">
        <f t="shared" ca="1" si="238"/>
        <v>0.74622452304982+1.80154536412248i</v>
      </c>
      <c r="BP168" s="240" t="str">
        <f t="shared" ca="1" si="239"/>
        <v>1.71972763698865-0.919213572772721i</v>
      </c>
      <c r="BQ168" s="240" t="str">
        <f t="shared" ca="1" si="240"/>
        <v>-1.08335009329659-1.62134799261183i</v>
      </c>
      <c r="BR168" s="240" t="str">
        <f t="shared" ca="1" si="241"/>
        <v>-1.5073538807472+1.23705336020258i</v>
      </c>
      <c r="BS168" s="240" t="str">
        <f t="shared" ca="1" si="242"/>
        <v>1.37884312700752+1.37884312700766i</v>
      </c>
      <c r="BT168" s="240" t="str">
        <f t="shared" ca="1" si="243"/>
        <v>1.23705336020258-1.5073538807472i</v>
      </c>
      <c r="BU168" s="240" t="str">
        <f t="shared" ca="1" si="244"/>
        <v>-1.62134799261185-1.08335009329657i</v>
      </c>
      <c r="BV168" s="240" t="str">
        <f t="shared" ca="1" si="245"/>
        <v>-0.919213572772725+1.71972763698864i</v>
      </c>
      <c r="BW168" s="240" t="str">
        <f t="shared" ca="1" si="246"/>
        <v>1.8015453641227+0.746224523049286i</v>
      </c>
      <c r="BX168" s="240" t="str">
        <f t="shared" ca="1" si="247"/>
        <v>0.566048923242687-1.86601322457477i</v>
      </c>
      <c r="BY168" s="240" t="str">
        <f t="shared" ca="1" si="248"/>
        <v>-1.91251035760819-0.38042196286958i</v>
      </c>
      <c r="BZ168" s="240" t="str">
        <f t="shared" ca="1" si="249"/>
        <v>-0.191131331036164+1.94058897041297i</v>
      </c>
      <c r="CA168" s="240" t="str">
        <f t="shared" ca="1" si="250"/>
        <v>1.94997865059906-6.11545129285092E-14i</v>
      </c>
      <c r="CB168" s="240" t="str">
        <f t="shared" ca="1" si="251"/>
        <v>-0.191131331036286-1.94058897041296i</v>
      </c>
      <c r="CC168" s="240" t="str">
        <f t="shared" ca="1" si="252"/>
        <v>-1.91251035760817+0.380421962869698i</v>
      </c>
      <c r="CD168" s="240" t="str">
        <f t="shared" ca="1" si="253"/>
        <v>0.566048923242804+1.86601322457474i</v>
      </c>
      <c r="CE168" s="240" t="str">
        <f t="shared" ca="1" si="254"/>
        <v>1.80154536412266-0.746224523049399i</v>
      </c>
      <c r="CF168" s="240" t="str">
        <f t="shared" ca="1" si="255"/>
        <v>-0.919213572773003-1.71972763698849i</v>
      </c>
      <c r="CG168" s="240" t="str">
        <f t="shared" ca="1" si="256"/>
        <v>-1.62134799261232+1.08335009329586i</v>
      </c>
      <c r="CH168" s="240" t="str">
        <f t="shared" ca="1" si="257"/>
        <v>1.2370533602025+1.50735388074726i</v>
      </c>
      <c r="CI168" s="240" t="str">
        <f t="shared" ca="1" si="258"/>
        <v>1.37884312700702-1.37884312700816i</v>
      </c>
      <c r="CJ168" s="240" t="str">
        <f t="shared" ca="1" si="259"/>
        <v>-1.50735388074704-1.23705336020278i</v>
      </c>
      <c r="CK168" s="240" t="str">
        <f t="shared" ca="1" si="260"/>
        <v>-1.08335009329616+1.62134799261212i</v>
      </c>
      <c r="CL168" s="240" t="str">
        <f t="shared" ca="1" si="261"/>
        <v>1.71972763698832+0.919213572773323i</v>
      </c>
      <c r="CM168" s="240" t="str">
        <f t="shared" ca="1" si="262"/>
        <v>0.746224523049707-1.80154536412253i</v>
      </c>
      <c r="CN168" s="240" t="str">
        <f t="shared" ca="1" si="263"/>
        <v>-1.86601322457464-0.566048923243124i</v>
      </c>
      <c r="CO168" s="240" t="str">
        <f t="shared" ca="1" si="264"/>
        <v>-0.380421962870081+1.91251035760809i</v>
      </c>
      <c r="CP168" s="240" t="str">
        <f t="shared" ca="1" si="265"/>
        <v>1.94058897041312+0.191131331034715i</v>
      </c>
      <c r="CQ168" s="240" t="str">
        <f t="shared" ca="1" si="266"/>
        <v>3.94641534963315E-13-1.94997865059906i</v>
      </c>
      <c r="CR168" s="240" t="str">
        <f t="shared" ca="1" si="267"/>
        <v>-1.94058897041301+0.191131331035805i</v>
      </c>
      <c r="CS168" s="240" t="str">
        <f t="shared" ca="1" si="268"/>
        <v>0.380421962869252+1.91251035760825i</v>
      </c>
      <c r="CT168" s="240" t="str">
        <f t="shared" ca="1" si="269"/>
        <v>1.86601322457487-0.566048923242369i</v>
      </c>
      <c r="CU168" s="240" t="str">
        <f t="shared" ca="1" si="270"/>
        <v>-0.746224523050744-1.8015453641221i</v>
      </c>
      <c r="CV168" s="240" t="str">
        <f t="shared" ca="1" si="271"/>
        <v>-1.71972763698871+0.919213572772602i</v>
      </c>
      <c r="CW168" s="240" t="str">
        <f t="shared" ca="1" si="272"/>
        <v>1.08335009329707+1.62134799261151i</v>
      </c>
      <c r="CX168" s="240" t="str">
        <f t="shared" ca="1" si="273"/>
        <v>1.50735388074755-1.23705336020215i</v>
      </c>
      <c r="CY168" s="240" t="str">
        <f t="shared" ca="1" si="274"/>
        <v>-1.37884312700784-1.37884312700735i</v>
      </c>
      <c r="CZ168" s="240" t="str">
        <f t="shared" ca="1" si="275"/>
        <v>-1.23705336020316+1.50735388074673i</v>
      </c>
      <c r="DA168" s="240" t="str">
        <f t="shared" ca="1" si="276"/>
        <v>1.62134799261186+1.08335009329654i</v>
      </c>
      <c r="DB168" s="240" t="str">
        <f t="shared" ca="1" si="277"/>
        <v>0.919213572772038-1.71972763698901i</v>
      </c>
      <c r="DC168" s="240" t="str">
        <f t="shared" ca="1" si="278"/>
        <v>-1.80154536412235-0.746224523050154i</v>
      </c>
      <c r="DD168" s="240" t="str">
        <f t="shared" ca="1" si="279"/>
        <v>-0.566048923241704+1.86601322457507i</v>
      </c>
      <c r="DE168" s="240" t="str">
        <f t="shared" ca="1" si="280"/>
        <v>1.912510357608+0.380421962870527i</v>
      </c>
      <c r="DF168" s="240" t="str">
        <f t="shared" ca="1" si="281"/>
        <v>0.191131331035168-1.94058897041307i</v>
      </c>
      <c r="DG168" s="240" t="str">
        <f t="shared" ca="1" si="282"/>
        <v>-1.94997865059906-9.05859309457959E-13i</v>
      </c>
      <c r="DH168" s="240" t="str">
        <f t="shared" ca="1" si="283"/>
        <v>0.191131331035351+1.94058897041305i</v>
      </c>
      <c r="DI168" s="240" t="str">
        <f t="shared" ca="1" si="284"/>
        <v>1.91251035760796-0.380421962870709i</v>
      </c>
      <c r="DJ168" s="240" t="str">
        <f t="shared" ca="1" si="285"/>
        <v>-0.56604892324188-1.86601322457502i</v>
      </c>
      <c r="DK168" s="240" t="str">
        <f t="shared" ca="1" si="286"/>
        <v>-1.80154536412228+0.746224523050323i</v>
      </c>
      <c r="DL168" s="240" t="str">
        <f t="shared" ca="1" si="287"/>
        <v>0.919213572772151+1.71972763698895i</v>
      </c>
      <c r="DM168" s="240" t="str">
        <f t="shared" ca="1" si="288"/>
        <v>1.62134799261176-1.0833500932967i</v>
      </c>
      <c r="DN168" s="240" t="str">
        <f t="shared" ca="1" si="289"/>
        <v>-1.2370533602018-1.50735388074784i</v>
      </c>
      <c r="DO168" s="240" t="str">
        <f t="shared" ca="1" si="290"/>
        <v>-1.37884312700771+1.37884312700748i</v>
      </c>
      <c r="DP168" s="240" t="str">
        <f t="shared" ca="1" si="291"/>
        <v>1.50735388074767+1.23705336020201i</v>
      </c>
      <c r="DQ168" s="240" t="str">
        <f t="shared" ca="1" si="292"/>
        <v>1.08335009329697-1.62134799261158i</v>
      </c>
      <c r="DR168" s="240" t="str">
        <f t="shared" ca="1" si="293"/>
        <v>-1.7197276369888-0.91921357277244i</v>
      </c>
      <c r="DS168" s="240" t="str">
        <f t="shared" ca="1" si="294"/>
        <v>-0.746224523050575+1.80154536412217i</v>
      </c>
      <c r="DT168" s="240" t="str">
        <f t="shared" ca="1" si="295"/>
        <v>1.86601322457492+0.566048923242194i</v>
      </c>
      <c r="DU168" s="240" t="str">
        <f t="shared" ca="1" si="296"/>
        <v>0.380421962869072-1.91251035760829i</v>
      </c>
      <c r="DV168" s="240" t="str">
        <f t="shared" ca="1" si="297"/>
        <v>-1.94058897041303-0.191131331035622i</v>
      </c>
      <c r="DW168" s="240" t="str">
        <f t="shared" ca="1" si="298"/>
        <v>5.78105073748844E-13+1.94997865059906i</v>
      </c>
      <c r="DX168" s="240" t="str">
        <f t="shared" ca="1" si="299"/>
        <v>1.9405889704131-0.191131331034898i</v>
      </c>
      <c r="DY168" s="240" t="str">
        <f t="shared" ca="1" si="300"/>
        <v>-0.380421962870205-1.91251035760806i</v>
      </c>
      <c r="DZ168" s="240" t="str">
        <f t="shared" ca="1" si="301"/>
        <v>-1.86601322457515+0.566048923241443i</v>
      </c>
      <c r="EA168" s="240" t="str">
        <f t="shared" ca="1" si="302"/>
        <v>0.746224523049902+1.80154536412245i</v>
      </c>
      <c r="EB168" s="240" t="str">
        <f t="shared" ca="1" si="303"/>
        <v>1.71972763698825-0.91921357277346i</v>
      </c>
      <c r="EC168" s="240" t="str">
        <f t="shared" ca="1" si="304"/>
        <v>-1.08335009329632-1.62134799261201i</v>
      </c>
      <c r="ED168" s="240" t="str">
        <f t="shared" ca="1" si="305"/>
        <v>-1.50735388074694+1.2370533602029i</v>
      </c>
      <c r="EE168" s="240" t="str">
        <f t="shared" ca="1" si="306"/>
        <v>1.37884312700715+1.37884312700803i</v>
      </c>
      <c r="EF168" s="240" t="str">
        <f t="shared" ca="1" si="307"/>
        <v>1.23705336020236-1.50735388074738i</v>
      </c>
      <c r="EG168" s="240" t="str">
        <f t="shared" ca="1" si="308"/>
        <v>-1.62134799261132-1.08335009329735i</v>
      </c>
      <c r="EH168" s="240" t="str">
        <f t="shared" ca="1" si="309"/>
        <v>-0.919213572772842+1.71972763698858i</v>
      </c>
      <c r="EI168" s="240" t="str">
        <f t="shared" ca="1" si="310"/>
        <v>1.80154536412274+0.746224523049204i</v>
      </c>
      <c r="EJ168" s="240" t="str">
        <f t="shared" ca="1" si="311"/>
        <v>0.566048923242629-1.86601322457479i</v>
      </c>
      <c r="EK168" s="240" t="str">
        <f t="shared" ca="1" si="312"/>
        <v>-1.9125103576082-0.380421962869519i</v>
      </c>
      <c r="EL168" s="240" t="str">
        <f t="shared" ca="1" si="313"/>
        <v>-0.191131331036131+1.94058897041298i</v>
      </c>
      <c r="EM168" s="240" t="str">
        <f t="shared" ca="1" si="314"/>
        <v>1.94997865059906-1.22309025857018E-13i</v>
      </c>
      <c r="EN168" s="240"/>
      <c r="EO168" s="240"/>
      <c r="EP168" s="240"/>
    </row>
    <row r="169" spans="1:146" ht="15" thickBot="1">
      <c r="A169" s="277">
        <f t="shared" si="181"/>
        <v>1.3476562500000008E-3</v>
      </c>
      <c r="B169" s="276">
        <v>69</v>
      </c>
      <c r="C169" s="248">
        <f t="shared" si="182"/>
        <v>13800</v>
      </c>
      <c r="D169" s="247">
        <f t="shared" si="315"/>
        <v>86707.957239078285</v>
      </c>
      <c r="E169" s="247" t="str">
        <f t="shared" si="316"/>
        <v>86707.9572390783i</v>
      </c>
      <c r="F169" s="247" t="str">
        <f t="shared" si="183"/>
        <v>-0.00226712579562351-0.0385593891092451i</v>
      </c>
      <c r="G169" s="247" t="str">
        <f t="shared" si="184"/>
        <v>-4.93172638758914+1.20491000853959i</v>
      </c>
      <c r="H169" s="247" t="str">
        <f t="shared" si="180"/>
        <v>0.00121895860774022-0.00611698775417538i</v>
      </c>
      <c r="I169" s="247" t="str">
        <f t="shared" si="317"/>
        <v>-0.00248623525003545+0.00599664104543248i</v>
      </c>
      <c r="J169" s="275" t="str">
        <f ca="1">IMPRODUCT(1/N_FFT2,CF100)</f>
        <v>-0.00385842443685362-0.000319765842474882i</v>
      </c>
      <c r="K169" s="274" t="str">
        <f t="shared" ca="1" si="318"/>
        <v>0.0000115104718204158-0.0000223425732394178i</v>
      </c>
      <c r="N169" s="265">
        <f t="shared" ca="1" si="185"/>
        <v>5.95996532630895</v>
      </c>
      <c r="O169" s="240">
        <f t="shared" ca="1" si="186"/>
        <v>1.9599653263089505</v>
      </c>
      <c r="P169" s="240" t="str">
        <f t="shared" ca="1" si="187"/>
        <v>-0.239920678960534-1.94522547488472i</v>
      </c>
      <c r="Q169" s="240" t="str">
        <f t="shared" ca="1" si="188"/>
        <v>-1.90122762169732+0.476232727590716i</v>
      </c>
      <c r="R169" s="240" t="str">
        <f t="shared" ca="1" si="189"/>
        <v>0.705381792719262+1.82863353541203i</v>
      </c>
      <c r="S169" s="240" t="str">
        <f t="shared" ca="1" si="190"/>
        <v>1.72853509865733-0.923921259114138i</v>
      </c>
      <c r="T169" s="240" t="str">
        <f t="shared" ca="1" si="191"/>
        <v>-1.12856408978365-1.60243788509389i</v>
      </c>
      <c r="U169" s="241" t="str">
        <f t="shared" ca="1" si="192"/>
        <v>-1.4522385141853+1.31623226607245i</v>
      </c>
      <c r="V169" s="240" t="str">
        <f t="shared" ca="1" si="193"/>
        <v>1.48410308392706+1.2801961242761i</v>
      </c>
      <c r="W169" s="240" t="str">
        <f t="shared" ca="1" si="194"/>
        <v>1.08889839304778-1.62965160999255i</v>
      </c>
      <c r="X169" s="240" t="str">
        <f t="shared" ca="1" si="195"/>
        <v>-1.75068865895972-0.881222616438748i</v>
      </c>
      <c r="Y169" s="240" t="str">
        <f t="shared" ca="1" si="196"/>
        <v>-0.660292431434018+1.84539372095071i</v>
      </c>
      <c r="Z169" s="240" t="str">
        <f t="shared" ca="1" si="197"/>
        <v>1.91234234368129+0.429430833658808i</v>
      </c>
      <c r="AA169" s="240" t="str">
        <f t="shared" ca="1" si="198"/>
        <v>0.192110196429846-1.95052755754976i</v>
      </c>
      <c r="AB169" s="240" t="str">
        <f t="shared" ca="1" si="199"/>
        <v>-1.95937502139658+0.0480999569698871i</v>
      </c>
      <c r="AC169" s="240" t="str">
        <f t="shared" ca="1" si="200"/>
        <v>0.28758664224543+1.93875166113026i</v>
      </c>
      <c r="AD169" s="240" t="str">
        <f t="shared" ca="1" si="201"/>
        <v>1.88896767128553-0.522747756735013i</v>
      </c>
      <c r="AE169" s="240" t="str">
        <f t="shared" ca="1" si="202"/>
        <v>-0.750046258388535-1.81077184940862i</v>
      </c>
      <c r="AF169" s="240" t="str">
        <f t="shared" ca="1" si="203"/>
        <v>-1.70534033344557+0.966063366170715i</v>
      </c>
      <c r="AG169" s="240" t="str">
        <f t="shared" ca="1" si="204"/>
        <v>1.16754998171158+1.57425891153223i</v>
      </c>
      <c r="AH169" s="240" t="str">
        <f t="shared" ca="1" si="205"/>
        <v>1.4194991702653-1.35147555876882i</v>
      </c>
      <c r="AI169" s="240" t="str">
        <f t="shared" ca="1" si="206"/>
        <v>-1.51507368546538-1.24338884020394i</v>
      </c>
      <c r="AJ169" s="240" t="str">
        <f t="shared" ca="1" si="207"/>
        <v>-1.04857678463654+1.65588369369792i</v>
      </c>
      <c r="AK169" s="240" t="str">
        <f t="shared" ca="1" si="208"/>
        <v>1.77178766987644+0.837993158210234i</v>
      </c>
      <c r="AL169" s="240" t="str">
        <f t="shared" ca="1" si="209"/>
        <v>0.614805334678082-1.86104231031557i</v>
      </c>
      <c r="AM169" s="240" t="str">
        <f t="shared" ca="1" si="210"/>
        <v>-1.92230514214451-0.382370266650149i</v>
      </c>
      <c r="AN169" s="240" t="str">
        <f t="shared" ca="1" si="211"/>
        <v>-0.144183993900392+1.95465471534905i</v>
      </c>
      <c r="AO169" s="240" t="str">
        <f t="shared" ca="1" si="212"/>
        <v>1.95760446223707-0.0961709403242686i</v>
      </c>
      <c r="AP169" s="240" t="str">
        <f t="shared" ca="1" si="213"/>
        <v>-0.335079374090486-1.93111001586975i</v>
      </c>
      <c r="AQ169" s="240" t="str">
        <f t="shared" ca="1" si="214"/>
        <v>-1.8755698773816+0.568947902177459i</v>
      </c>
      <c r="AR169" s="240" t="str">
        <f t="shared" ca="1" si="215"/>
        <v>-1.8755698773816+0.568947902177459i</v>
      </c>
      <c r="AS169" s="240" t="str">
        <f t="shared" ca="1" si="216"/>
        <v>1.68111833498374-1.00762355277893i</v>
      </c>
      <c r="AT169" s="240" t="str">
        <f t="shared" ca="1" si="217"/>
        <v>-1.20583258518795-1.54513166326766i</v>
      </c>
      <c r="AU169" s="240" t="str">
        <f t="shared" ca="1" si="218"/>
        <v>-1.38590477312362+1.38590477312351i</v>
      </c>
      <c r="AV169" s="240" t="str">
        <f t="shared" ca="1" si="219"/>
        <v>1.5451316632677+1.2058325851879i</v>
      </c>
      <c r="AW169" s="240" t="str">
        <f t="shared" ca="1" si="220"/>
        <v>1.00762355277904-1.68111833498368i</v>
      </c>
      <c r="AX169" s="240" t="str">
        <f t="shared" ca="1" si="221"/>
        <v>-1.79181942215231-0.794258924237619i</v>
      </c>
      <c r="AY169" s="240" t="str">
        <f t="shared" ca="1" si="222"/>
        <v>-0.568947902177583+1.87556987738156i</v>
      </c>
      <c r="AZ169" s="240" t="str">
        <f t="shared" ca="1" si="223"/>
        <v>1.93111001586976+0.335079374090421i</v>
      </c>
      <c r="BA169" s="240" t="str">
        <f t="shared" ca="1" si="224"/>
        <v>0.0961709403244125-1.95760446223706i</v>
      </c>
      <c r="BB169" s="240" t="str">
        <f t="shared" ca="1" si="225"/>
        <v>-1.95465471534905+0.14418399390047i</v>
      </c>
      <c r="BC169" s="240" t="str">
        <f t="shared" ca="1" si="226"/>
        <v>0.382370266650035+1.92230514214454i</v>
      </c>
      <c r="BD169" s="240" t="str">
        <f t="shared" ca="1" si="227"/>
        <v>1.86104231031555-0.614805334678142i</v>
      </c>
      <c r="BE169" s="240" t="str">
        <f t="shared" ca="1" si="228"/>
        <v>-0.837993158210117-1.7717876698765i</v>
      </c>
      <c r="BF169" s="240" t="str">
        <f t="shared" ca="1" si="229"/>
        <v>-1.65588369369788+1.04857678463659i</v>
      </c>
      <c r="BG169" s="240" t="str">
        <f t="shared" ca="1" si="230"/>
        <v>1.24338884020399+1.51507368546534i</v>
      </c>
      <c r="BH169" s="240" t="str">
        <f t="shared" ca="1" si="231"/>
        <v>1.35147555876878-1.41949917026533i</v>
      </c>
      <c r="BI169" s="240" t="str">
        <f t="shared" ca="1" si="232"/>
        <v>-1.57425891153226-1.16754998171154i</v>
      </c>
      <c r="BJ169" s="240" t="str">
        <f t="shared" ca="1" si="233"/>
        <v>-0.96606336617084+1.7053403334455i</v>
      </c>
      <c r="BK169" s="240" t="str">
        <f t="shared" ca="1" si="234"/>
        <v>1.81077184940865+0.750046258388463i</v>
      </c>
      <c r="BL169" s="240" t="str">
        <f t="shared" ca="1" si="235"/>
        <v>0.522747756735133-1.88896767128549i</v>
      </c>
      <c r="BM169" s="240" t="str">
        <f t="shared" ca="1" si="236"/>
        <v>-1.93875166113027-0.287586642245359i</v>
      </c>
      <c r="BN169" s="240" t="str">
        <f t="shared" ca="1" si="237"/>
        <v>-0.048099956970017+1.95937502139658i</v>
      </c>
      <c r="BO169" s="240" t="str">
        <f t="shared" ca="1" si="238"/>
        <v>1.95052755754975-0.192110196429911i</v>
      </c>
      <c r="BP169" s="240" t="str">
        <f t="shared" ca="1" si="239"/>
        <v>-0.429430833658673-1.91234234368132i</v>
      </c>
      <c r="BQ169" s="240" t="str">
        <f t="shared" ca="1" si="240"/>
        <v>-1.84539372095069+0.660292431434071i</v>
      </c>
      <c r="BR169" s="240" t="str">
        <f t="shared" ca="1" si="241"/>
        <v>0.881222616438618+1.75068865895979i</v>
      </c>
      <c r="BS169" s="240" t="str">
        <f t="shared" ca="1" si="242"/>
        <v>1.62965160999251-1.08889839304784i</v>
      </c>
      <c r="BT169" s="240" t="str">
        <f t="shared" ca="1" si="243"/>
        <v>-1.28019612427601-1.48410308392714i</v>
      </c>
      <c r="BU169" s="240" t="str">
        <f t="shared" ca="1" si="244"/>
        <v>-1.3162322660724+1.45223851418535i</v>
      </c>
      <c r="BV169" s="240" t="str">
        <f t="shared" ca="1" si="245"/>
        <v>1.60243788509386+1.12856408978368i</v>
      </c>
      <c r="BW169" s="240" t="str">
        <f t="shared" ca="1" si="246"/>
        <v>0.923921259113926-1.72853509865744i</v>
      </c>
      <c r="BX169" s="240" t="str">
        <f t="shared" ca="1" si="247"/>
        <v>-1.82863353541229-0.705381792718587i</v>
      </c>
      <c r="BY169" s="240" t="str">
        <f t="shared" ca="1" si="248"/>
        <v>-0.476232727591416+1.90122762169715i</v>
      </c>
      <c r="BZ169" s="240" t="str">
        <f t="shared" ca="1" si="249"/>
        <v>1.94522547488469+0.239920678960771i</v>
      </c>
      <c r="CA169" s="240" t="str">
        <f t="shared" ca="1" si="250"/>
        <v>-2.7372511550783E-13-1.95996532630895i</v>
      </c>
      <c r="CB169" s="240" t="str">
        <f t="shared" ca="1" si="251"/>
        <v>-1.94522547488462+0.239920678961287i</v>
      </c>
      <c r="CC169" s="240" t="str">
        <f t="shared" ca="1" si="252"/>
        <v>0.47623272759003+1.9012276216975i</v>
      </c>
      <c r="CD169" s="240" t="str">
        <f t="shared" ca="1" si="253"/>
        <v>1.82863353541211-0.705381792719073i</v>
      </c>
      <c r="CE169" s="240" t="str">
        <f t="shared" ca="1" si="254"/>
        <v>-0.923921259114385-1.72853509865719i</v>
      </c>
      <c r="CF169" s="240" t="str">
        <f t="shared" ca="1" si="255"/>
        <v>-1.60243788509345+1.12856408978427i</v>
      </c>
      <c r="CG169" s="240" t="str">
        <f t="shared" ca="1" si="256"/>
        <v>1.31623226607192+1.45223851418578i</v>
      </c>
      <c r="CH169" s="240" t="str">
        <f t="shared" ca="1" si="257"/>
        <v>1.2801961242762-1.48410308392697i</v>
      </c>
      <c r="CI169" s="240" t="str">
        <f t="shared" ca="1" si="258"/>
        <v>-1.62965160999269-1.08889839304757i</v>
      </c>
      <c r="CJ169" s="240" t="str">
        <f t="shared" ca="1" si="259"/>
        <v>-0.881222616437981+1.75068865896011i</v>
      </c>
      <c r="CK169" s="240" t="str">
        <f t="shared" ca="1" si="260"/>
        <v>1.84539372095047+0.660292431434684i</v>
      </c>
      <c r="CL169" s="240" t="str">
        <f t="shared" ca="1" si="261"/>
        <v>0.429430833658928-1.91234234368126i</v>
      </c>
      <c r="CM169" s="240" t="str">
        <f t="shared" ca="1" si="262"/>
        <v>-1.95052755754978-0.192110196429616i</v>
      </c>
      <c r="CN169" s="240" t="str">
        <f t="shared" ca="1" si="263"/>
        <v>0.0480999569707592+1.95937502139656i</v>
      </c>
      <c r="CO169" s="240" t="str">
        <f t="shared" ca="1" si="264"/>
        <v>1.93875166113036-0.287586642244744i</v>
      </c>
      <c r="CP169" s="240" t="str">
        <f t="shared" ca="1" si="265"/>
        <v>-0.522747756734909-1.88896767128556i</v>
      </c>
      <c r="CQ169" s="240" t="str">
        <f t="shared" ca="1" si="266"/>
        <v>-1.81077184940851+0.750046258388788i</v>
      </c>
      <c r="CR169" s="240" t="str">
        <f t="shared" ca="1" si="267"/>
        <v>0.966063366171464+1.70534033344515i</v>
      </c>
      <c r="CS169" s="240" t="str">
        <f t="shared" ca="1" si="268"/>
        <v>1.57425891153265-1.16754998171102i</v>
      </c>
      <c r="CT169" s="240" t="str">
        <f t="shared" ca="1" si="269"/>
        <v>-1.35147555876873-1.41949917026538i</v>
      </c>
      <c r="CU169" s="240" t="str">
        <f t="shared" ca="1" si="270"/>
        <v>-1.24338884020374+1.51507368546555i</v>
      </c>
      <c r="CV169" s="240" t="str">
        <f t="shared" ca="1" si="271"/>
        <v>1.65588369369837+1.04857678463582i</v>
      </c>
      <c r="CW169" s="240" t="str">
        <f t="shared" ca="1" si="272"/>
        <v>0.837993158210705-1.77178766987622i</v>
      </c>
      <c r="CX169" s="240" t="str">
        <f t="shared" ca="1" si="273"/>
        <v>-1.86104231031553-0.614805334678205i</v>
      </c>
      <c r="CY169" s="240" t="str">
        <f t="shared" ca="1" si="274"/>
        <v>-0.382370266649718+1.9223051421446i</v>
      </c>
      <c r="CZ169" s="240" t="str">
        <f t="shared" ca="1" si="275"/>
        <v>1.95465471534911+0.144183993899563i</v>
      </c>
      <c r="DA169" s="240" t="str">
        <f t="shared" ca="1" si="276"/>
        <v>-0.0961709403237353-1.9576044622371i</v>
      </c>
      <c r="DB169" s="240" t="str">
        <f t="shared" ca="1" si="277"/>
        <v>-1.93111001586978+0.335079374090345i</v>
      </c>
      <c r="DC169" s="240" t="str">
        <f t="shared" ca="1" si="278"/>
        <v>0.568947902177867+1.87556987738147i</v>
      </c>
      <c r="DD169" s="240" t="str">
        <f t="shared" ca="1" si="279"/>
        <v>1.79181942215193-0.794258924238477i</v>
      </c>
      <c r="DE169" s="240" t="str">
        <f t="shared" ca="1" si="280"/>
        <v>-1.00762355277846-1.68111833498403i</v>
      </c>
      <c r="DF169" s="240" t="str">
        <f t="shared" ca="1" si="281"/>
        <v>-1.54513166326773+1.20583258518787i</v>
      </c>
      <c r="DG169" s="240" t="str">
        <f t="shared" ca="1" si="282"/>
        <v>1.38590477312385+1.38590477312327i</v>
      </c>
      <c r="DH169" s="240" t="str">
        <f t="shared" ca="1" si="283"/>
        <v>1.20583258518722-1.54513166326823i</v>
      </c>
      <c r="DI169" s="240" t="str">
        <f t="shared" ca="1" si="284"/>
        <v>-1.68111833498342-1.00762355277948i</v>
      </c>
      <c r="DJ169" s="240" t="str">
        <f t="shared" ca="1" si="285"/>
        <v>-0.794258924237727+1.79181942215227i</v>
      </c>
      <c r="DK169" s="240" t="str">
        <f t="shared" ca="1" si="286"/>
        <v>1.8755698773817+0.568947902177134i</v>
      </c>
      <c r="DL169" s="240" t="str">
        <f t="shared" ca="1" si="287"/>
        <v>0.33507937408959-1.93111001586991i</v>
      </c>
      <c r="DM169" s="240" t="str">
        <f t="shared" ca="1" si="288"/>
        <v>-1.95760446223704-0.0961709403249179i</v>
      </c>
      <c r="DN169" s="240" t="str">
        <f t="shared" ca="1" si="289"/>
        <v>0.144183993900327+1.95465471534906i</v>
      </c>
      <c r="DO169" s="240" t="str">
        <f t="shared" ca="1" si="290"/>
        <v>1.92230514214445-0.382370266650468i</v>
      </c>
      <c r="DP169" s="240" t="str">
        <f t="shared" ca="1" si="291"/>
        <v>-0.614805334678932-1.86104231031529i</v>
      </c>
      <c r="DQ169" s="240" t="str">
        <f t="shared" ca="1" si="292"/>
        <v>-1.77178766987673+0.837993158209635i</v>
      </c>
      <c r="DR169" s="240" t="str">
        <f t="shared" ca="1" si="293"/>
        <v>1.04857678463647+1.65588369369796i</v>
      </c>
      <c r="DS169" s="240" t="str">
        <f t="shared" ca="1" si="294"/>
        <v>1.51507368546506-1.24338884020433i</v>
      </c>
      <c r="DT169" s="240" t="str">
        <f t="shared" ca="1" si="295"/>
        <v>-1.4194991702659-1.35147555876818i</v>
      </c>
      <c r="DU169" s="240" t="str">
        <f t="shared" ca="1" si="296"/>
        <v>-1.16754998171197+1.57425891153194i</v>
      </c>
      <c r="DV169" s="240" t="str">
        <f t="shared" ca="1" si="297"/>
        <v>1.70534033344555+0.966063366170748i</v>
      </c>
      <c r="DW169" s="240" t="str">
        <f t="shared" ca="1" si="298"/>
        <v>0.75004625838803-1.81077184940883i</v>
      </c>
      <c r="DX169" s="240" t="str">
        <f t="shared" ca="1" si="299"/>
        <v>-1.88896767128525-0.522747756735995i</v>
      </c>
      <c r="DY169" s="240" t="str">
        <f t="shared" ca="1" si="300"/>
        <v>-0.287586642245859+1.9387516611302i</v>
      </c>
      <c r="DZ169" s="240" t="str">
        <f t="shared" ca="1" si="301"/>
        <v>1.95937502139658+0.0480999569699384i</v>
      </c>
      <c r="EA169" s="240" t="str">
        <f t="shared" ca="1" si="302"/>
        <v>-0.192110196430377-1.95052755754971i</v>
      </c>
      <c r="EB169" s="240" t="str">
        <f t="shared" ca="1" si="303"/>
        <v>-1.91234234368152+0.429430833657799i</v>
      </c>
      <c r="EC169" s="240" t="str">
        <f t="shared" ca="1" si="304"/>
        <v>0.660292431433594+1.84539372095086i</v>
      </c>
      <c r="ED169" s="240" t="str">
        <f t="shared" ca="1" si="305"/>
        <v>1.75068865895975-0.881222616438689i</v>
      </c>
      <c r="EE169" s="240" t="str">
        <f t="shared" ca="1" si="306"/>
        <v>-1.08889839304821-1.62965160999227i</v>
      </c>
      <c r="EF169" s="240" t="str">
        <f t="shared" ca="1" si="307"/>
        <v>-1.48410308392647+1.28019612427678i</v>
      </c>
      <c r="EG169" s="240" t="str">
        <f t="shared" ca="1" si="308"/>
        <v>1.45223851418499+1.3162322660728i</v>
      </c>
      <c r="EH169" s="240" t="str">
        <f t="shared" ca="1" si="309"/>
        <v>1.12856408978364-1.60243788509389i</v>
      </c>
      <c r="EI169" s="240" t="str">
        <f t="shared" ca="1" si="310"/>
        <v>-1.72853509865756-0.92392125911371i</v>
      </c>
      <c r="EJ169" s="240" t="str">
        <f t="shared" ca="1" si="311"/>
        <v>-0.705381792720177+1.82863353541168i</v>
      </c>
      <c r="EK169" s="240" t="str">
        <f t="shared" ca="1" si="312"/>
        <v>1.90122762169721+0.476232727591179i</v>
      </c>
      <c r="EL169" s="240" t="str">
        <f t="shared" ca="1" si="313"/>
        <v>0.239920678960526-1.94522547488472i</v>
      </c>
      <c r="EM169" s="240" t="str">
        <f t="shared" ca="1" si="314"/>
        <v>-1.95996532630895+5.47450231015659E-13i</v>
      </c>
      <c r="EN169" s="240"/>
      <c r="EO169" s="240"/>
      <c r="EP169" s="240"/>
    </row>
    <row r="170" spans="1:146" ht="15" thickBot="1">
      <c r="A170" s="277">
        <f t="shared" si="181"/>
        <v>1.3671875000000008E-3</v>
      </c>
      <c r="B170" s="276">
        <v>70</v>
      </c>
      <c r="C170" s="248">
        <f t="shared" si="182"/>
        <v>14000</v>
      </c>
      <c r="D170" s="247">
        <f t="shared" si="315"/>
        <v>87964.594300514203</v>
      </c>
      <c r="E170" s="247" t="str">
        <f t="shared" si="316"/>
        <v>87964.5943005142i</v>
      </c>
      <c r="F170" s="247" t="str">
        <f t="shared" si="183"/>
        <v>-0.00228952713593401-0.0380070515320617i</v>
      </c>
      <c r="G170" s="247" t="str">
        <f t="shared" si="184"/>
        <v>-4.91689535812515+1.25011335514385i</v>
      </c>
      <c r="H170" s="247" t="str">
        <f t="shared" si="180"/>
        <v>0.00121559522243155-0.00602966808388831i</v>
      </c>
      <c r="I170" s="247" t="str">
        <f t="shared" si="317"/>
        <v>-0.00245027559326772+0.00592712160983501i</v>
      </c>
      <c r="J170" s="275" t="str">
        <f ca="1">IMPRODUCT(1/N_FFT2,CG100)</f>
        <v>0.00715214355323055+0.0000046607692811198i</v>
      </c>
      <c r="K170" s="274" t="str">
        <f t="shared" ca="1" si="318"/>
        <v>-0.0000175523477343525+0.0000423802044417796i</v>
      </c>
      <c r="N170" s="265">
        <f t="shared" ca="1" si="185"/>
        <v>5.9666330831690386</v>
      </c>
      <c r="O170" s="240">
        <f t="shared" ca="1" si="186"/>
        <v>1.9666330831690386</v>
      </c>
      <c r="P170" s="240" t="str">
        <f t="shared" ca="1" si="187"/>
        <v>-0.288565005373008-1.94534724959043i</v>
      </c>
      <c r="Q170" s="240" t="str">
        <f t="shared" ca="1" si="188"/>
        <v>-1.88195052286985+0.57088344982568i</v>
      </c>
      <c r="R170" s="240" t="str">
        <f t="shared" ca="1" si="189"/>
        <v>0.840843991617414+1.77781525068716i</v>
      </c>
      <c r="S170" s="240" t="str">
        <f t="shared" ca="1" si="190"/>
        <v>1.63519564720392-1.09260280028028i</v>
      </c>
      <c r="T170" s="240" t="str">
        <f t="shared" ca="1" si="191"/>
        <v>-1.32071005790057-1.45717899613439i</v>
      </c>
      <c r="U170" s="241" t="str">
        <f t="shared" ca="1" si="192"/>
        <v>-1.2476188203765+1.52022793121864i</v>
      </c>
      <c r="V170" s="240" t="str">
        <f t="shared" ca="1" si="193"/>
        <v>1.6868374608071+1.01105146487843i</v>
      </c>
      <c r="W170" s="240" t="str">
        <f t="shared" ca="1" si="194"/>
        <v>0.75259789846995-1.81693205349941i</v>
      </c>
      <c r="X170" s="240" t="str">
        <f t="shared" ca="1" si="195"/>
        <v>-1.90769555424033-0.477852860352055i</v>
      </c>
      <c r="Y170" s="240" t="str">
        <f t="shared" ca="1" si="196"/>
        <v>-0.192763750889698+1.95716320733808i</v>
      </c>
      <c r="Z170" s="240" t="str">
        <f t="shared" ca="1" si="197"/>
        <v>1.964264187492-0.0964981116464661i</v>
      </c>
      <c r="AA170" s="240" t="str">
        <f t="shared" ca="1" si="198"/>
        <v>-0.383671081482985-1.92884477992622i</v>
      </c>
      <c r="AB170" s="240" t="str">
        <f t="shared" ca="1" si="199"/>
        <v>-1.85167170785042+0.66253873106504i</v>
      </c>
      <c r="AC170" s="240" t="str">
        <f t="shared" ca="1" si="200"/>
        <v>0.927064417940015+1.7344155352177i</v>
      </c>
      <c r="AD170" s="240" t="str">
        <f t="shared" ca="1" si="201"/>
        <v>1.57961450406034-1.17152195983565i</v>
      </c>
      <c r="AE170" s="240" t="str">
        <f t="shared" ca="1" si="202"/>
        <v>-1.39061958921465-1.39061958921462i</v>
      </c>
      <c r="AF170" s="240" t="str">
        <f t="shared" ca="1" si="203"/>
        <v>-1.17152195983562+1.57961450406036i</v>
      </c>
      <c r="AG170" s="240" t="str">
        <f t="shared" ca="1" si="204"/>
        <v>1.73441553521772+0.927064417939984i</v>
      </c>
      <c r="AH170" s="240" t="str">
        <f t="shared" ca="1" si="205"/>
        <v>0.662538731065186-1.85167170785037i</v>
      </c>
      <c r="AI170" s="240" t="str">
        <f t="shared" ca="1" si="206"/>
        <v>-1.92884477992623-0.383671081482946i</v>
      </c>
      <c r="AJ170" s="240" t="str">
        <f t="shared" ca="1" si="207"/>
        <v>-0.096498111646425+1.96426418749201i</v>
      </c>
      <c r="AK170" s="240" t="str">
        <f t="shared" ca="1" si="208"/>
        <v>1.95716320733808-0.192763750889739i</v>
      </c>
      <c r="AL170" s="240" t="str">
        <f t="shared" ca="1" si="209"/>
        <v>-0.477852860352092-1.90769555424032i</v>
      </c>
      <c r="AM170" s="240" t="str">
        <f t="shared" ca="1" si="210"/>
        <v>-1.81693205349947+0.752597898469804i</v>
      </c>
      <c r="AN170" s="240" t="str">
        <f t="shared" ca="1" si="211"/>
        <v>1.01105146487846+1.68683746080708i</v>
      </c>
      <c r="AO170" s="240" t="str">
        <f t="shared" ca="1" si="212"/>
        <v>1.52022793121862-1.24761882037652i</v>
      </c>
      <c r="AP170" s="240" t="str">
        <f t="shared" ca="1" si="213"/>
        <v>-1.45717899613441-1.32071005790055i</v>
      </c>
      <c r="AQ170" s="240" t="str">
        <f t="shared" ca="1" si="214"/>
        <v>-1.0926028002803+1.63519564720391i</v>
      </c>
      <c r="AR170" s="240" t="str">
        <f t="shared" ca="1" si="215"/>
        <v>-1.0926028002803+1.63519564720391i</v>
      </c>
      <c r="AS170" s="240" t="str">
        <f t="shared" ca="1" si="216"/>
        <v>0.570883449825758-1.88195052286982i</v>
      </c>
      <c r="AT170" s="240" t="str">
        <f t="shared" ca="1" si="217"/>
        <v>-1.94534724959044-0.288565005372934i</v>
      </c>
      <c r="AU170" s="240" t="str">
        <f t="shared" ca="1" si="218"/>
        <v>3.42113828110301E-14+1.96663308316904i</v>
      </c>
      <c r="AV170" s="240" t="str">
        <f t="shared" ca="1" si="219"/>
        <v>1.94534724959043-0.288565005373002i</v>
      </c>
      <c r="AW170" s="240" t="str">
        <f t="shared" ca="1" si="220"/>
        <v>-0.570883449825637-1.88195052286986i</v>
      </c>
      <c r="AX170" s="240" t="str">
        <f t="shared" ca="1" si="221"/>
        <v>-1.77781525068719+0.840843991617355i</v>
      </c>
      <c r="AY170" s="240" t="str">
        <f t="shared" ca="1" si="222"/>
        <v>1.09260280028035+1.63519564720387i</v>
      </c>
      <c r="AZ170" s="240" t="str">
        <f t="shared" ca="1" si="223"/>
        <v>1.45717899613436-1.32071005790061i</v>
      </c>
      <c r="BA170" s="240" t="str">
        <f t="shared" ca="1" si="224"/>
        <v>-1.52022793121867-1.24761882037646i</v>
      </c>
      <c r="BB170" s="240" t="str">
        <f t="shared" ca="1" si="225"/>
        <v>-1.01105146487839+1.68683746080712i</v>
      </c>
      <c r="BC170" s="240" t="str">
        <f t="shared" ca="1" si="226"/>
        <v>1.81693205349942+0.752597898469908i</v>
      </c>
      <c r="BD170" s="240" t="str">
        <f t="shared" ca="1" si="227"/>
        <v>0.477852860352202-1.90769555424029i</v>
      </c>
      <c r="BE170" s="240" t="str">
        <f t="shared" ca="1" si="228"/>
        <v>-1.95716320733809-0.192763750889657i</v>
      </c>
      <c r="BF170" s="240" t="str">
        <f t="shared" ca="1" si="229"/>
        <v>0.0964981116465072+1.964264187492i</v>
      </c>
      <c r="BG170" s="240" t="str">
        <f t="shared" ca="1" si="230"/>
        <v>1.92884477992621-0.383671081483026i</v>
      </c>
      <c r="BH170" s="240" t="str">
        <f t="shared" ca="1" si="231"/>
        <v>-0.66253873106508-1.8516717078504i</v>
      </c>
      <c r="BI170" s="240" t="str">
        <f t="shared" ca="1" si="232"/>
        <v>-1.73441553521777+0.927064417939877i</v>
      </c>
      <c r="BJ170" s="240" t="str">
        <f t="shared" ca="1" si="233"/>
        <v>1.17152195983568+1.57961450406032i</v>
      </c>
      <c r="BK170" s="240" t="str">
        <f t="shared" ca="1" si="234"/>
        <v>1.39061958921459-1.39061958921467i</v>
      </c>
      <c r="BL170" s="240" t="str">
        <f t="shared" ca="1" si="235"/>
        <v>-1.57961450406039-1.17152195983559i</v>
      </c>
      <c r="BM170" s="240" t="str">
        <f t="shared" ca="1" si="236"/>
        <v>-0.927064417939948+1.73441553521774i</v>
      </c>
      <c r="BN170" s="240" t="str">
        <f t="shared" ca="1" si="237"/>
        <v>1.85167170785038+0.662538731065154i</v>
      </c>
      <c r="BO170" s="240" t="str">
        <f t="shared" ca="1" si="238"/>
        <v>0.383671081483103-1.9288447799262i</v>
      </c>
      <c r="BP170" s="240" t="str">
        <f t="shared" ca="1" si="239"/>
        <v>-1.96426418749201-0.0964981116463908i</v>
      </c>
      <c r="BQ170" s="240" t="str">
        <f t="shared" ca="1" si="240"/>
        <v>0.192763750889774+1.95716320733808i</v>
      </c>
      <c r="BR170" s="240" t="str">
        <f t="shared" ca="1" si="241"/>
        <v>1.90769555424031-0.477852860352126i</v>
      </c>
      <c r="BS170" s="240" t="str">
        <f t="shared" ca="1" si="242"/>
        <v>-0.752597898469836-1.81693205349946i</v>
      </c>
      <c r="BT170" s="240" t="str">
        <f t="shared" ca="1" si="243"/>
        <v>-1.68683746080717+1.01105146487832i</v>
      </c>
      <c r="BU170" s="240" t="str">
        <f t="shared" ca="1" si="244"/>
        <v>1.24761882037655+1.5202279312186i</v>
      </c>
      <c r="BV170" s="240" t="str">
        <f t="shared" ca="1" si="245"/>
        <v>1.32071005790082-1.45717899613417i</v>
      </c>
      <c r="BW170" s="240" t="str">
        <f t="shared" ca="1" si="246"/>
        <v>-1.63519564720382-1.09260280028043i</v>
      </c>
      <c r="BX170" s="240" t="str">
        <f t="shared" ca="1" si="247"/>
        <v>-0.84084399161744+1.77781525068715i</v>
      </c>
      <c r="BY170" s="240" t="str">
        <f t="shared" ca="1" si="248"/>
        <v>1.88195052286989+0.570883449825538i</v>
      </c>
      <c r="BZ170" s="240" t="str">
        <f t="shared" ca="1" si="249"/>
        <v>0.288565005372707-1.94534724959047i</v>
      </c>
      <c r="CA170" s="240" t="str">
        <f t="shared" ca="1" si="250"/>
        <v>-1.96663308316904+4.59688283944409E-13i</v>
      </c>
      <c r="CB170" s="240" t="str">
        <f t="shared" ca="1" si="251"/>
        <v>0.288565005373616+1.94534724959034i</v>
      </c>
      <c r="CC170" s="240" t="str">
        <f t="shared" ca="1" si="252"/>
        <v>1.88195052286962-0.570883449826417i</v>
      </c>
      <c r="CD170" s="240" t="str">
        <f t="shared" ca="1" si="253"/>
        <v>-0.84084399161827-1.77781525068676i</v>
      </c>
      <c r="CE170" s="240" t="str">
        <f t="shared" ca="1" si="254"/>
        <v>-1.6351956472044+1.09260280027957i</v>
      </c>
      <c r="CF170" s="240" t="str">
        <f t="shared" ca="1" si="255"/>
        <v>1.32071005790005+1.45717899613486i</v>
      </c>
      <c r="CG170" s="240" t="str">
        <f t="shared" ca="1" si="256"/>
        <v>1.2476188203769-1.52022793121831i</v>
      </c>
      <c r="CH170" s="240" t="str">
        <f t="shared" ca="1" si="257"/>
        <v>-1.68683746080693-1.0110514648787i</v>
      </c>
      <c r="CI170" s="240" t="str">
        <f t="shared" ca="1" si="258"/>
        <v>-0.75259789847007+1.81693205349936i</v>
      </c>
      <c r="CJ170" s="240" t="str">
        <f t="shared" ca="1" si="259"/>
        <v>1.9076955542403+0.477852860352183i</v>
      </c>
      <c r="CK170" s="240" t="str">
        <f t="shared" ca="1" si="260"/>
        <v>0.192763750889637-1.95716320733809i</v>
      </c>
      <c r="CL170" s="240" t="str">
        <f t="shared" ca="1" si="261"/>
        <v>-1.96426418749199+0.0964981116467228i</v>
      </c>
      <c r="CM170" s="240" t="str">
        <f t="shared" ca="1" si="262"/>
        <v>0.383671081483457+1.92884477992613i</v>
      </c>
      <c r="CN170" s="240" t="str">
        <f t="shared" ca="1" si="263"/>
        <v>1.8516717078502-0.662538731065652i</v>
      </c>
      <c r="CO170" s="240" t="str">
        <f t="shared" ca="1" si="264"/>
        <v>-0.927064417940611-1.73441553521738i</v>
      </c>
      <c r="CP170" s="240" t="str">
        <f t="shared" ca="1" si="265"/>
        <v>-1.57961450405984+1.17152195983633i</v>
      </c>
      <c r="CQ170" s="240" t="str">
        <f t="shared" ca="1" si="266"/>
        <v>1.39061958921402+1.39061958921525i</v>
      </c>
      <c r="CR170" s="240" t="str">
        <f t="shared" ca="1" si="267"/>
        <v>1.1715219598362-1.57961450405993i</v>
      </c>
      <c r="CS170" s="240" t="str">
        <f t="shared" ca="1" si="268"/>
        <v>-1.73441553521748-0.927064417940422i</v>
      </c>
      <c r="CT170" s="240" t="str">
        <f t="shared" ca="1" si="269"/>
        <v>-0.662538731065504+1.85167170785025i</v>
      </c>
      <c r="CU170" s="240" t="str">
        <f t="shared" ca="1" si="270"/>
        <v>1.92884477992617+0.383671081483248i</v>
      </c>
      <c r="CV170" s="240" t="str">
        <f t="shared" ca="1" si="271"/>
        <v>0.096498111646566-1.964264187492i</v>
      </c>
      <c r="CW170" s="240" t="str">
        <f t="shared" ca="1" si="272"/>
        <v>-1.95716320733807+0.192763750889821i</v>
      </c>
      <c r="CX170" s="240" t="str">
        <f t="shared" ca="1" si="273"/>
        <v>0.477852860352334+1.90769555424026i</v>
      </c>
      <c r="CY170" s="240" t="str">
        <f t="shared" ca="1" si="274"/>
        <v>1.81693205349929-0.752597898470241i</v>
      </c>
      <c r="CZ170" s="240" t="str">
        <f t="shared" ca="1" si="275"/>
        <v>-1.01105146487884-1.68683746080685i</v>
      </c>
      <c r="DA170" s="240" t="str">
        <f t="shared" ca="1" si="276"/>
        <v>-1.5202279312182+1.24761882037704i</v>
      </c>
      <c r="DB170" s="240" t="str">
        <f t="shared" ca="1" si="277"/>
        <v>1.45717899613497+1.32071005789994i</v>
      </c>
      <c r="DC170" s="240" t="str">
        <f t="shared" ca="1" si="278"/>
        <v>1.09260280028104-1.63519564720341i</v>
      </c>
      <c r="DD170" s="240" t="str">
        <f t="shared" ca="1" si="279"/>
        <v>-1.77781525068682-0.840843991618128i</v>
      </c>
      <c r="DE170" s="240" t="str">
        <f t="shared" ca="1" si="280"/>
        <v>-0.57088344982624+1.88195052286968i</v>
      </c>
      <c r="DF170" s="240" t="str">
        <f t="shared" ca="1" si="281"/>
        <v>1.94534724959036+0.288565005373461i</v>
      </c>
      <c r="DG170" s="240" t="str">
        <f t="shared" ca="1" si="282"/>
        <v>2.74657601377747E-13-1.96663308316904i</v>
      </c>
      <c r="DH170" s="240" t="str">
        <f t="shared" ca="1" si="283"/>
        <v>-1.94534724959045+0.288565005372863i</v>
      </c>
      <c r="DI170" s="240" t="str">
        <f t="shared" ca="1" si="284"/>
        <v>0.570883449825715+1.88195052286984i</v>
      </c>
      <c r="DJ170" s="240" t="str">
        <f t="shared" ca="1" si="285"/>
        <v>1.77781525068708-0.840843991617581i</v>
      </c>
      <c r="DK170" s="240" t="str">
        <f t="shared" ca="1" si="286"/>
        <v>-1.09260280028058-1.63519564720372i</v>
      </c>
      <c r="DL170" s="240" t="str">
        <f t="shared" ca="1" si="287"/>
        <v>-1.45717899613406+1.32071005790094i</v>
      </c>
      <c r="DM170" s="240" t="str">
        <f t="shared" ca="1" si="288"/>
        <v>1.52022793121909+1.24761882037595i</v>
      </c>
      <c r="DN170" s="240" t="str">
        <f t="shared" ca="1" si="289"/>
        <v>1.01105146487768-1.68683746080755i</v>
      </c>
      <c r="DO170" s="240" t="str">
        <f t="shared" ca="1" si="290"/>
        <v>-1.81693205349908-0.752597898470748i</v>
      </c>
      <c r="DP170" s="240" t="str">
        <f t="shared" ca="1" si="291"/>
        <v>-0.477852860352922+1.90769555424011i</v>
      </c>
      <c r="DQ170" s="240" t="str">
        <f t="shared" ca="1" si="292"/>
        <v>1.95716320733802+0.192763750890368i</v>
      </c>
      <c r="DR170" s="240" t="str">
        <f t="shared" ca="1" si="293"/>
        <v>-0.0964981116459615-1.96426418749203i</v>
      </c>
      <c r="DS170" s="240" t="str">
        <f t="shared" ca="1" si="294"/>
        <v>-1.92884477992628+0.38367108148271i</v>
      </c>
      <c r="DT170" s="240" t="str">
        <f t="shared" ca="1" si="295"/>
        <v>0.662538731064934+1.85167170785046i</v>
      </c>
      <c r="DU170" s="240" t="str">
        <f t="shared" ca="1" si="296"/>
        <v>1.73441553521774-0.927064417939938i</v>
      </c>
      <c r="DV170" s="240" t="str">
        <f t="shared" ca="1" si="297"/>
        <v>-1.17152195983571-1.57961450406029i</v>
      </c>
      <c r="DW170" s="240" t="str">
        <f t="shared" ca="1" si="298"/>
        <v>-1.39061958921441+1.39061958921486i</v>
      </c>
      <c r="DX170" s="240" t="str">
        <f t="shared" ca="1" si="299"/>
        <v>1.57961450406068+1.1715219598352i</v>
      </c>
      <c r="DY170" s="240" t="str">
        <f t="shared" ca="1" si="300"/>
        <v>0.92706441793937-1.73441553521805i</v>
      </c>
      <c r="DZ170" s="240" t="str">
        <f t="shared" ca="1" si="301"/>
        <v>-1.85167170785067-0.662538731064326i</v>
      </c>
      <c r="EA170" s="240" t="str">
        <f t="shared" ca="1" si="302"/>
        <v>-0.383671081482076+1.9288447799264i</v>
      </c>
      <c r="EB170" s="240" t="str">
        <f t="shared" ca="1" si="303"/>
        <v>1.96426418749196+0.0964981116473273i</v>
      </c>
      <c r="EC170" s="240" t="str">
        <f t="shared" ca="1" si="304"/>
        <v>-0.192763750889063-1.95716320733815i</v>
      </c>
      <c r="ED170" s="240" t="str">
        <f t="shared" ca="1" si="305"/>
        <v>-1.90769555424044+0.477852860351595i</v>
      </c>
      <c r="EE170" s="240" t="str">
        <f t="shared" ca="1" si="306"/>
        <v>0.752597898469537+1.81693205349958i</v>
      </c>
      <c r="EF170" s="240" t="str">
        <f t="shared" ca="1" si="307"/>
        <v>1.68683746080722-1.01105146487823i</v>
      </c>
      <c r="EG170" s="240" t="str">
        <f t="shared" ca="1" si="308"/>
        <v>-1.24761882037645-1.52022793121868i</v>
      </c>
      <c r="EH170" s="240" t="str">
        <f t="shared" ca="1" si="309"/>
        <v>-1.32071005790046+1.45717899613449i</v>
      </c>
      <c r="EI170" s="240" t="str">
        <f t="shared" ca="1" si="310"/>
        <v>1.63519564720408+1.09260280028005i</v>
      </c>
      <c r="EJ170" s="240" t="str">
        <f t="shared" ca="1" si="311"/>
        <v>0.840843991616999-1.77781525068736i</v>
      </c>
      <c r="EK170" s="240" t="str">
        <f t="shared" ca="1" si="312"/>
        <v>-1.88195052287002-0.570883449825098i</v>
      </c>
      <c r="EL170" s="240" t="str">
        <f t="shared" ca="1" si="313"/>
        <v>-0.288565005372226+1.94534724959054i</v>
      </c>
      <c r="EM170" s="240" t="str">
        <f t="shared" ca="1" si="314"/>
        <v>1.96663308316904-9.1937656788882E-13i</v>
      </c>
      <c r="EN170" s="240"/>
      <c r="EO170" s="240"/>
      <c r="EP170" s="240"/>
    </row>
    <row r="171" spans="1:146" ht="15" thickBot="1">
      <c r="A171" s="277">
        <f t="shared" si="181"/>
        <v>1.3867187500000008E-3</v>
      </c>
      <c r="B171" s="276">
        <v>71</v>
      </c>
      <c r="C171" s="248">
        <f t="shared" si="182"/>
        <v>14200</v>
      </c>
      <c r="D171" s="247">
        <f t="shared" si="315"/>
        <v>89221.231361950122</v>
      </c>
      <c r="E171" s="247" t="str">
        <f t="shared" si="316"/>
        <v>89221.2313619501i</v>
      </c>
      <c r="F171" s="247" t="str">
        <f t="shared" si="183"/>
        <v>-0.00231105128955091-0.0374702102325276i</v>
      </c>
      <c r="G171" s="247" t="str">
        <f t="shared" si="184"/>
        <v>-4.90115628438484+1.29456525860327i</v>
      </c>
      <c r="H171" s="247" t="str">
        <f t="shared" si="180"/>
        <v>0.00121237286909272-0.00594480548615768i</v>
      </c>
      <c r="I171" s="247" t="str">
        <f t="shared" si="317"/>
        <v>-0.00241536076545521+0.00585902897031542i</v>
      </c>
      <c r="J171" s="275" t="str">
        <f ca="1">IMPRODUCT(1/N_FFT2,CH100)</f>
        <v>0.0188485611663953+0.000319768575261305i</v>
      </c>
      <c r="K171" s="274" t="str">
        <f t="shared" ca="1" si="318"/>
        <v>-0.0000473996084728464+0.000109661909451961i</v>
      </c>
      <c r="N171" s="265">
        <f t="shared" ca="1" si="185"/>
        <v>5.9713967572594298</v>
      </c>
      <c r="O171" s="240">
        <f t="shared" ca="1" si="186"/>
        <v>1.97139675725943</v>
      </c>
      <c r="P171" s="240" t="str">
        <f t="shared" ca="1" si="187"/>
        <v>-0.337033713117009-1.94237314920577i</v>
      </c>
      <c r="Q171" s="240" t="str">
        <f t="shared" ca="1" si="188"/>
        <v>-1.85615691691867+0.664143564531033i</v>
      </c>
      <c r="R171" s="240" t="str">
        <f t="shared" ca="1" si="189"/>
        <v>0.971697897820839+1.71528667280532i</v>
      </c>
      <c r="S171" s="240" t="str">
        <f t="shared" ca="1" si="190"/>
        <v>1.52391030108695-1.25064086322737i</v>
      </c>
      <c r="T171" s="240" t="str">
        <f t="shared" ca="1" si="191"/>
        <v>-1.49275906457103-1.287662824529i</v>
      </c>
      <c r="U171" s="241" t="str">
        <f t="shared" ca="1" si="192"/>
        <v>-1.01350048280074+1.69092340036314i</v>
      </c>
      <c r="V171" s="240" t="str">
        <f t="shared" ca="1" si="193"/>
        <v>1.83929897816919+0.709495907978875i</v>
      </c>
      <c r="W171" s="240" t="str">
        <f t="shared" ca="1" si="194"/>
        <v>0.384600428195306-1.93351692135471i</v>
      </c>
      <c r="X171" s="240" t="str">
        <f t="shared" ca="1" si="195"/>
        <v>-1.97080300941378-0.0483804983292242i</v>
      </c>
      <c r="Y171" s="240" t="str">
        <f t="shared" ca="1" si="196"/>
        <v>0.28926398153247+1.95005936410177i</v>
      </c>
      <c r="Z171" s="240" t="str">
        <f t="shared" ca="1" si="197"/>
        <v>1.87189677614754-0.618391165833917i</v>
      </c>
      <c r="AA171" s="240" t="str">
        <f t="shared" ca="1" si="198"/>
        <v>-0.929309998361516-1.73861672069445i</v>
      </c>
      <c r="AB171" s="240" t="str">
        <f t="shared" ca="1" si="199"/>
        <v>-1.55414359102009+1.21286556263429i</v>
      </c>
      <c r="AC171" s="240" t="str">
        <f t="shared" ca="1" si="200"/>
        <v>1.46070864581244+1.323909145894i</v>
      </c>
      <c r="AD171" s="240" t="str">
        <f t="shared" ca="1" si="201"/>
        <v>1.05469257298698-1.66554157889231i</v>
      </c>
      <c r="AE171" s="240" t="str">
        <f t="shared" ca="1" si="202"/>
        <v>-1.8213331144911-0.754420877621472i</v>
      </c>
      <c r="AF171" s="240" t="str">
        <f t="shared" ca="1" si="203"/>
        <v>-0.431935474356783+1.92349601520907i</v>
      </c>
      <c r="AG171" s="240" t="str">
        <f t="shared" ca="1" si="204"/>
        <v>1.96902212352833+0.0967318540553183i</v>
      </c>
      <c r="AH171" s="240" t="str">
        <f t="shared" ca="1" si="205"/>
        <v>-0.241320008141713-1.95657093615424i</v>
      </c>
      <c r="AI171" s="240" t="str">
        <f t="shared" ca="1" si="206"/>
        <v>-1.88650907475321+0.57226627142161i</v>
      </c>
      <c r="AJ171" s="240" t="str">
        <f t="shared" ca="1" si="207"/>
        <v>0.886362317308274+1.76089949088212i</v>
      </c>
      <c r="AK171" s="240" t="str">
        <f t="shared" ca="1" si="208"/>
        <v>1.58344072296735-1.17435967717801i</v>
      </c>
      <c r="AL171" s="240" t="str">
        <f t="shared" ca="1" si="209"/>
        <v>-1.42777835078507-1.35935799389361i</v>
      </c>
      <c r="AM171" s="240" t="str">
        <f t="shared" ca="1" si="210"/>
        <v>-1.09524935580475+1.63915649745297i</v>
      </c>
      <c r="AN171" s="240" t="str">
        <f t="shared" ca="1" si="211"/>
        <v>1.80227014784887+0.798891412337005i</v>
      </c>
      <c r="AO171" s="240" t="str">
        <f t="shared" ca="1" si="212"/>
        <v>0.479010338739602-1.91231646698803i</v>
      </c>
      <c r="AP171" s="240" t="str">
        <f t="shared" ca="1" si="213"/>
        <v>-1.96605517234215-0.145024942129559i</v>
      </c>
      <c r="AQ171" s="240" t="str">
        <f t="shared" ca="1" si="214"/>
        <v>0.193230672601579+1.96190394303568i</v>
      </c>
      <c r="AR171" s="240" t="str">
        <f t="shared" ca="1" si="215"/>
        <v>0.193230672601579+1.96190394303568i</v>
      </c>
      <c r="AS171" s="240" t="str">
        <f t="shared" ca="1" si="216"/>
        <v>-0.842880724738116-1.78212156106085i</v>
      </c>
      <c r="AT171" s="240" t="str">
        <f t="shared" ca="1" si="217"/>
        <v>-1.61178404943164+1.13514640136449i</v>
      </c>
      <c r="AU171" s="240" t="str">
        <f t="shared" ca="1" si="218"/>
        <v>1.39398801546727+1.39398801546735i</v>
      </c>
      <c r="AV171" s="240" t="str">
        <f t="shared" ca="1" si="219"/>
        <v>1.13514640136458-1.61178404943157i</v>
      </c>
      <c r="AW171" s="240" t="str">
        <f t="shared" ca="1" si="220"/>
        <v>-1.78212156106079-0.842880724738228i</v>
      </c>
      <c r="AX171" s="240" t="str">
        <f t="shared" ca="1" si="221"/>
        <v>-0.525796665205731+1.89998501083338i</v>
      </c>
      <c r="AY171" s="240" t="str">
        <f t="shared" ca="1" si="222"/>
        <v>1.96190394303568+0.193230672601508i</v>
      </c>
      <c r="AZ171" s="240" t="str">
        <f t="shared" ca="1" si="223"/>
        <v>-0.145024942129645-1.96605517234214i</v>
      </c>
      <c r="BA171" s="240" t="str">
        <f t="shared" ca="1" si="224"/>
        <v>-1.91231646698801+0.479010338739686i</v>
      </c>
      <c r="BB171" s="240" t="str">
        <f t="shared" ca="1" si="225"/>
        <v>0.798891412336905+1.80227014784891i</v>
      </c>
      <c r="BC171" s="240" t="str">
        <f t="shared" ca="1" si="226"/>
        <v>1.63915649745303-1.09524935580466i</v>
      </c>
      <c r="BD171" s="240" t="str">
        <f t="shared" ca="1" si="227"/>
        <v>-1.35935799389353-1.42777835078515i</v>
      </c>
      <c r="BE171" s="240" t="str">
        <f t="shared" ca="1" si="228"/>
        <v>-1.17435967717809+1.58344072296729i</v>
      </c>
      <c r="BF171" s="240" t="str">
        <f t="shared" ca="1" si="229"/>
        <v>1.76089949088215+0.886362317308209i</v>
      </c>
      <c r="BG171" s="240" t="str">
        <f t="shared" ca="1" si="230"/>
        <v>0.572266271421541-1.88650907475323i</v>
      </c>
      <c r="BH171" s="240" t="str">
        <f t="shared" ca="1" si="231"/>
        <v>-1.95657093615425-0.24132000814164i</v>
      </c>
      <c r="BI171" s="240" t="str">
        <f t="shared" ca="1" si="232"/>
        <v>0.0967318540553902+1.96902212352833i</v>
      </c>
      <c r="BJ171" s="240" t="str">
        <f t="shared" ca="1" si="233"/>
        <v>1.92349601520905-0.431935474356852i</v>
      </c>
      <c r="BK171" s="240" t="str">
        <f t="shared" ca="1" si="234"/>
        <v>-0.754420877621364-1.82133311449114i</v>
      </c>
      <c r="BL171" s="240" t="str">
        <f t="shared" ca="1" si="235"/>
        <v>-1.66554157889238+1.05469257298688i</v>
      </c>
      <c r="BM171" s="240" t="str">
        <f t="shared" ca="1" si="236"/>
        <v>1.32390914589391+1.46070864581252i</v>
      </c>
      <c r="BN171" s="240" t="str">
        <f t="shared" ca="1" si="237"/>
        <v>1.21286556263422-1.55414359102014i</v>
      </c>
      <c r="BO171" s="240" t="str">
        <f t="shared" ca="1" si="238"/>
        <v>-1.73861672069449-0.929309998361439i</v>
      </c>
      <c r="BP171" s="240" t="str">
        <f t="shared" ca="1" si="239"/>
        <v>-0.618391165833834+1.87189677614757i</v>
      </c>
      <c r="BQ171" s="240" t="str">
        <f t="shared" ca="1" si="240"/>
        <v>1.95005936410178+0.289263981532377i</v>
      </c>
      <c r="BR171" s="240" t="str">
        <f t="shared" ca="1" si="241"/>
        <v>-0.0483804983292891-1.97080300941378i</v>
      </c>
      <c r="BS171" s="240" t="str">
        <f t="shared" ca="1" si="242"/>
        <v>-1.93351692135469+0.384600428195374i</v>
      </c>
      <c r="BT171" s="240" t="str">
        <f t="shared" ca="1" si="243"/>
        <v>0.709495907978757+1.83929897816924i</v>
      </c>
      <c r="BU171" s="240" t="str">
        <f t="shared" ca="1" si="244"/>
        <v>1.69092340036331-1.01350048280047i</v>
      </c>
      <c r="BV171" s="240" t="str">
        <f t="shared" ca="1" si="245"/>
        <v>-1.28766282452867-1.49275906457132i</v>
      </c>
      <c r="BW171" s="240" t="str">
        <f t="shared" ca="1" si="246"/>
        <v>-1.25064086322784+1.52391030108656i</v>
      </c>
      <c r="BX171" s="240" t="str">
        <f t="shared" ca="1" si="247"/>
        <v>1.71528667280495+0.971697897821504i</v>
      </c>
      <c r="BY171" s="240" t="str">
        <f t="shared" ca="1" si="248"/>
        <v>0.664143564531916-1.85615691691835i</v>
      </c>
      <c r="BZ171" s="240" t="str">
        <f t="shared" ca="1" si="249"/>
        <v>-1.94237314920592-0.337033713116173i</v>
      </c>
      <c r="CA171" s="240" t="str">
        <f t="shared" ca="1" si="250"/>
        <v>6.74297151417559E-13+1.97139675725943i</v>
      </c>
      <c r="CB171" s="240" t="str">
        <f t="shared" ca="1" si="251"/>
        <v>1.94237314920569-0.337033713117502i</v>
      </c>
      <c r="CC171" s="240" t="str">
        <f t="shared" ca="1" si="252"/>
        <v>-0.664143564531341-1.85615691691856i</v>
      </c>
      <c r="CD171" s="240" t="str">
        <f t="shared" ca="1" si="253"/>
        <v>-1.71528667280525+0.971697897820971i</v>
      </c>
      <c r="CE171" s="240" t="str">
        <f t="shared" ca="1" si="254"/>
        <v>1.25064086322734+1.52391030108697i</v>
      </c>
      <c r="CF171" s="240" t="str">
        <f t="shared" ca="1" si="255"/>
        <v>1.28766282452916-1.4927590645709i</v>
      </c>
      <c r="CG171" s="240" t="str">
        <f t="shared" ca="1" si="256"/>
        <v>-1.69092340036298-1.01350048280102i</v>
      </c>
      <c r="CH171" s="240" t="str">
        <f t="shared" ca="1" si="257"/>
        <v>-0.709495907979354+1.83929897816901i</v>
      </c>
      <c r="CI171" s="240" t="str">
        <f t="shared" ca="1" si="258"/>
        <v>1.93351692135457+0.384600428196002i</v>
      </c>
      <c r="CJ171" s="240" t="str">
        <f t="shared" ca="1" si="259"/>
        <v>0.0483804983301256-1.97080300941376i</v>
      </c>
      <c r="CK171" s="240" t="str">
        <f t="shared" ca="1" si="260"/>
        <v>-1.95005936410164+0.289263981533323i</v>
      </c>
      <c r="CL171" s="240" t="str">
        <f t="shared" ca="1" si="261"/>
        <v>0.618391165834558+1.87189677614733i</v>
      </c>
      <c r="CM171" s="240" t="str">
        <f t="shared" ca="1" si="262"/>
        <v>1.73861672069422-0.929309998361936i</v>
      </c>
      <c r="CN171" s="240" t="str">
        <f t="shared" ca="1" si="263"/>
        <v>-1.21286556263451-1.55414359101991i</v>
      </c>
      <c r="CO171" s="240" t="str">
        <f t="shared" ca="1" si="264"/>
        <v>-1.32390914589379+1.46070864581263i</v>
      </c>
      <c r="CP171" s="240" t="str">
        <f t="shared" ca="1" si="265"/>
        <v>1.66554157889236+1.0546925729869i</v>
      </c>
      <c r="CQ171" s="240" t="str">
        <f t="shared" ca="1" si="266"/>
        <v>0.754420877621567-1.82133311449106i</v>
      </c>
      <c r="CR171" s="240" t="str">
        <f t="shared" ca="1" si="267"/>
        <v>-1.92349601520901-0.431935474357067i</v>
      </c>
      <c r="CS171" s="240" t="str">
        <f t="shared" ca="1" si="268"/>
        <v>-0.096731854055806+1.96902212352831i</v>
      </c>
      <c r="CT171" s="240" t="str">
        <f t="shared" ca="1" si="269"/>
        <v>1.95657093615432-0.241320008141033i</v>
      </c>
      <c r="CU171" s="240" t="str">
        <f t="shared" ca="1" si="270"/>
        <v>-0.572266271420715-1.88650907475348i</v>
      </c>
      <c r="CV171" s="240" t="str">
        <f t="shared" ca="1" si="271"/>
        <v>-1.76089949088172+0.886362317309062i</v>
      </c>
      <c r="CW171" s="240" t="str">
        <f t="shared" ca="1" si="272"/>
        <v>1.17435967717873+1.58344072296682i</v>
      </c>
      <c r="CX171" s="240" t="str">
        <f t="shared" ca="1" si="273"/>
        <v>1.35935799389314-1.42777835078552i</v>
      </c>
      <c r="CY171" s="240" t="str">
        <f t="shared" ca="1" si="274"/>
        <v>-1.63915649745322-1.09524935580437i</v>
      </c>
      <c r="CZ171" s="240" t="str">
        <f t="shared" ca="1" si="275"/>
        <v>-0.798891412336773+1.80227014784897i</v>
      </c>
      <c r="DA171" s="240" t="str">
        <f t="shared" ca="1" si="276"/>
        <v>1.91231646698804+0.479010338739546i</v>
      </c>
      <c r="DB171" s="240" t="str">
        <f t="shared" ca="1" si="277"/>
        <v>0.145024942129697-1.96605517234214i</v>
      </c>
      <c r="DC171" s="240" t="str">
        <f t="shared" ca="1" si="278"/>
        <v>-1.96190394303571+0.193230672601261i</v>
      </c>
      <c r="DD171" s="240" t="str">
        <f t="shared" ca="1" si="279"/>
        <v>0.525796665205301+1.8999850108335i</v>
      </c>
      <c r="DE171" s="240" t="str">
        <f t="shared" ca="1" si="280"/>
        <v>1.78212156106107-0.842880724737649i</v>
      </c>
      <c r="DF171" s="240" t="str">
        <f t="shared" ca="1" si="281"/>
        <v>-1.13514640136391-1.61178404943205i</v>
      </c>
      <c r="DG171" s="240" t="str">
        <f t="shared" ca="1" si="282"/>
        <v>-1.39398801546799+1.39398801546663i</v>
      </c>
      <c r="DH171" s="240" t="str">
        <f t="shared" ca="1" si="283"/>
        <v>1.61178404943206+1.13514640136388i</v>
      </c>
      <c r="DI171" s="240" t="str">
        <f t="shared" ca="1" si="284"/>
        <v>0.842880724737619-1.78212156106108i</v>
      </c>
      <c r="DJ171" s="240" t="str">
        <f t="shared" ca="1" si="285"/>
        <v>-1.89998501083351-0.525796665205269i</v>
      </c>
      <c r="DK171" s="240" t="str">
        <f t="shared" ca="1" si="286"/>
        <v>-0.193230672601227+1.96190394303571i</v>
      </c>
      <c r="DL171" s="240" t="str">
        <f t="shared" ca="1" si="287"/>
        <v>1.96605517234214-0.145024942129731i</v>
      </c>
      <c r="DM171" s="240" t="str">
        <f t="shared" ca="1" si="288"/>
        <v>-0.479010338739578-1.91231646698803i</v>
      </c>
      <c r="DN171" s="240" t="str">
        <f t="shared" ca="1" si="289"/>
        <v>-1.80227014784896+0.798891412336804i</v>
      </c>
      <c r="DO171" s="240" t="str">
        <f t="shared" ca="1" si="290"/>
        <v>1.0952493558044+1.6391564974532i</v>
      </c>
      <c r="DP171" s="240" t="str">
        <f t="shared" ca="1" si="291"/>
        <v>1.4277783507855-1.35935799389316i</v>
      </c>
      <c r="DQ171" s="240" t="str">
        <f t="shared" ca="1" si="292"/>
        <v>-1.58344072296687-1.17435967717865i</v>
      </c>
      <c r="DR171" s="240" t="str">
        <f t="shared" ca="1" si="293"/>
        <v>-0.886362317308983+1.76089949088176i</v>
      </c>
      <c r="DS171" s="240" t="str">
        <f t="shared" ca="1" si="294"/>
        <v>1.88650907475349+0.572266271420681i</v>
      </c>
      <c r="DT171" s="240" t="str">
        <f t="shared" ca="1" si="295"/>
        <v>0.241320008140944-1.95657093615434i</v>
      </c>
      <c r="DU171" s="240" t="str">
        <f t="shared" ca="1" si="296"/>
        <v>-1.9690221235283+0.0967318540558957i</v>
      </c>
      <c r="DV171" s="240" t="str">
        <f t="shared" ca="1" si="297"/>
        <v>0.4319354743571+1.923496015209i</v>
      </c>
      <c r="DW171" s="240" t="str">
        <f t="shared" ca="1" si="298"/>
        <v>1.82133311449105-0.754420877621599i</v>
      </c>
      <c r="DX171" s="240" t="str">
        <f t="shared" ca="1" si="299"/>
        <v>-1.05469257298693-1.66554157889234i</v>
      </c>
      <c r="DY171" s="240" t="str">
        <f t="shared" ca="1" si="300"/>
        <v>-1.46070864581261+1.32390914589381i</v>
      </c>
      <c r="DZ171" s="240" t="str">
        <f t="shared" ca="1" si="301"/>
        <v>1.55414359101993+1.21286556263448i</v>
      </c>
      <c r="EA171" s="240" t="str">
        <f t="shared" ca="1" si="302"/>
        <v>0.929309998361907-1.73861672069424i</v>
      </c>
      <c r="EB171" s="240" t="str">
        <f t="shared" ca="1" si="303"/>
        <v>-1.87189677614734-0.618391165834524i</v>
      </c>
      <c r="EC171" s="240" t="str">
        <f t="shared" ca="1" si="304"/>
        <v>-0.28926398153329+1.95005936410164i</v>
      </c>
      <c r="ED171" s="240" t="str">
        <f t="shared" ca="1" si="305"/>
        <v>1.97080300941376-0.0483804983301593i</v>
      </c>
      <c r="EE171" s="240" t="str">
        <f t="shared" ca="1" si="306"/>
        <v>-0.384600428196036-1.93351692135456i</v>
      </c>
      <c r="EF171" s="240" t="str">
        <f t="shared" ca="1" si="307"/>
        <v>-1.83929897816899+0.709495907979386i</v>
      </c>
      <c r="EG171" s="240" t="str">
        <f t="shared" ca="1" si="308"/>
        <v>1.01350048280105+1.69092340036296i</v>
      </c>
      <c r="EH171" s="240" t="str">
        <f t="shared" ca="1" si="309"/>
        <v>1.49275906457088-1.28766282452918i</v>
      </c>
      <c r="EI171" s="240" t="str">
        <f t="shared" ca="1" si="310"/>
        <v>-1.52391030108699-1.25064086322731i</v>
      </c>
      <c r="EJ171" s="240" t="str">
        <f t="shared" ca="1" si="311"/>
        <v>-0.971697897820918+1.71528667280528i</v>
      </c>
      <c r="EK171" s="240" t="str">
        <f t="shared" ca="1" si="312"/>
        <v>1.85615691691858+0.664143564531282i</v>
      </c>
      <c r="EL171" s="240" t="str">
        <f t="shared" ca="1" si="313"/>
        <v>0.33703371311744-1.9423731492057i</v>
      </c>
      <c r="EM171" s="240" t="str">
        <f t="shared" ca="1" si="314"/>
        <v>-1.97139675725943-6.1247200040527E-13i</v>
      </c>
      <c r="EN171" s="240"/>
      <c r="EO171" s="240"/>
      <c r="EP171" s="240"/>
    </row>
    <row r="172" spans="1:146" ht="15" thickBot="1">
      <c r="A172" s="277">
        <f t="shared" si="181"/>
        <v>1.4062500000000008E-3</v>
      </c>
      <c r="B172" s="276">
        <v>72</v>
      </c>
      <c r="C172" s="248">
        <f t="shared" si="182"/>
        <v>14400</v>
      </c>
      <c r="D172" s="247">
        <f t="shared" si="315"/>
        <v>90477.86842338604</v>
      </c>
      <c r="E172" s="247" t="str">
        <f t="shared" si="316"/>
        <v>90477.868423386i</v>
      </c>
      <c r="F172" s="247" t="str">
        <f t="shared" si="183"/>
        <v>-0.00233174719007486-0.0369482196984875i</v>
      </c>
      <c r="G172" s="247" t="str">
        <f t="shared" si="184"/>
        <v>-4.88455091979713+1.33825692495762i</v>
      </c>
      <c r="H172" s="247" t="str">
        <f t="shared" si="180"/>
        <v>0.00120928377166278-0.005862297727383i</v>
      </c>
      <c r="I172" s="247" t="str">
        <f t="shared" si="317"/>
        <v>-0.00238145729587334+0.00579231417755311i</v>
      </c>
      <c r="J172" s="275" t="str">
        <f ca="1">IMPRODUCT(1/N_FFT2,CI100)</f>
        <v>0.00843161454100859-4.50006928671453E-06i</v>
      </c>
      <c r="K172" s="274" t="str">
        <f t="shared" ca="1" si="318"/>
        <v>-0.0000200534641495472+0.0000488492771683818i</v>
      </c>
      <c r="N172" s="265">
        <f t="shared" ca="1" si="185"/>
        <v>5.974967555525196</v>
      </c>
      <c r="O172" s="240">
        <f t="shared" ca="1" si="186"/>
        <v>1.974967555525196</v>
      </c>
      <c r="P172" s="240" t="str">
        <f t="shared" ca="1" si="187"/>
        <v>-0.385297056378818-1.93701910773306i</v>
      </c>
      <c r="Q172" s="240" t="str">
        <f t="shared" ca="1" si="188"/>
        <v>-1.82463210192358+0.755787362958077i</v>
      </c>
      <c r="R172" s="240" t="str">
        <f t="shared" ca="1" si="189"/>
        <v>1.09723318502929+1.64212550770264i</v>
      </c>
      <c r="S172" s="240" t="str">
        <f t="shared" ca="1" si="190"/>
        <v>1.39651295113529-1.39651295113528i</v>
      </c>
      <c r="T172" s="240" t="str">
        <f t="shared" ca="1" si="191"/>
        <v>-1.64212550770264-1.09723318502929i</v>
      </c>
      <c r="U172" s="241" t="str">
        <f t="shared" ca="1" si="192"/>
        <v>-0.755787362957987+1.82463210192361i</v>
      </c>
      <c r="V172" s="240" t="str">
        <f t="shared" ca="1" si="193"/>
        <v>1.93701910773306+0.385297056378837i</v>
      </c>
      <c r="W172" s="240" t="str">
        <f t="shared" ca="1" si="194"/>
        <v>-5.85513683203474E-14-1.9749675555252i</v>
      </c>
      <c r="X172" s="240" t="str">
        <f t="shared" ca="1" si="195"/>
        <v>-1.93701910773307+0.385297056378762i</v>
      </c>
      <c r="Y172" s="240" t="str">
        <f t="shared" ca="1" si="196"/>
        <v>0.755787362958099+1.82463210192357i</v>
      </c>
      <c r="Z172" s="240" t="str">
        <f t="shared" ca="1" si="197"/>
        <v>1.64212550770269-1.09723318502921i</v>
      </c>
      <c r="AA172" s="240" t="str">
        <f t="shared" ca="1" si="198"/>
        <v>-1.39651295113528-1.39651295113529i</v>
      </c>
      <c r="AB172" s="240" t="str">
        <f t="shared" ca="1" si="199"/>
        <v>-1.09723318502922+1.64212550770268i</v>
      </c>
      <c r="AC172" s="240" t="str">
        <f t="shared" ca="1" si="200"/>
        <v>1.82463210192356+0.755787362958111i</v>
      </c>
      <c r="AD172" s="240" t="str">
        <f t="shared" ca="1" si="201"/>
        <v>0.385297056378778-1.93701910773307i</v>
      </c>
      <c r="AE172" s="240" t="str">
        <f t="shared" ca="1" si="202"/>
        <v>-1.9749675555252-7.93591023509488E-14i</v>
      </c>
      <c r="AF172" s="240" t="str">
        <f t="shared" ca="1" si="203"/>
        <v>0.385297056378824+1.93701910773306i</v>
      </c>
      <c r="AG172" s="240" t="str">
        <f t="shared" ca="1" si="204"/>
        <v>1.82463210192354-0.755787362958153i</v>
      </c>
      <c r="AH172" s="240" t="str">
        <f t="shared" ca="1" si="205"/>
        <v>-1.09723318502926-1.64212550770266i</v>
      </c>
      <c r="AI172" s="240" t="str">
        <f t="shared" ca="1" si="206"/>
        <v>-1.39651295113525+1.39651295113532i</v>
      </c>
      <c r="AJ172" s="240" t="str">
        <f t="shared" ca="1" si="207"/>
        <v>1.6421255077026+1.09723318502934i</v>
      </c>
      <c r="AK172" s="240" t="str">
        <f t="shared" ca="1" si="208"/>
        <v>0.755787362958058-1.82463210192358i</v>
      </c>
      <c r="AL172" s="240" t="str">
        <f t="shared" ca="1" si="209"/>
        <v>-1.93701910773304-0.385297056378906i</v>
      </c>
      <c r="AM172" s="240" t="str">
        <f t="shared" ca="1" si="210"/>
        <v>-2.08077340306015E-14+1.9749675555252i</v>
      </c>
      <c r="AN172" s="240" t="str">
        <f t="shared" ca="1" si="211"/>
        <v>1.93701910773305-0.385297056378881i</v>
      </c>
      <c r="AO172" s="240" t="str">
        <f t="shared" ca="1" si="212"/>
        <v>-0.755787362958032-1.82463210192359i</v>
      </c>
      <c r="AP172" s="240" t="str">
        <f t="shared" ca="1" si="213"/>
        <v>-1.64212550770262+1.09723318502931i</v>
      </c>
      <c r="AQ172" s="240" t="str">
        <f t="shared" ca="1" si="214"/>
        <v>1.39651295113523+1.39651295113534i</v>
      </c>
      <c r="AR172" s="240" t="str">
        <f t="shared" ca="1" si="215"/>
        <v>1.39651295113523+1.39651295113534i</v>
      </c>
      <c r="AS172" s="240" t="str">
        <f t="shared" ca="1" si="216"/>
        <v>-1.8246321019236-0.755787362958002i</v>
      </c>
      <c r="AT172" s="240" t="str">
        <f t="shared" ca="1" si="217"/>
        <v>-0.385297056378849+1.93701910773306i</v>
      </c>
      <c r="AU172" s="240" t="str">
        <f t="shared" ca="1" si="218"/>
        <v>1.9749675555252-3.77436342897459E-14i</v>
      </c>
      <c r="AV172" s="240" t="str">
        <f t="shared" ca="1" si="219"/>
        <v>-0.385297056378745-1.93701910773308i</v>
      </c>
      <c r="AW172" s="240" t="str">
        <f t="shared" ca="1" si="220"/>
        <v>-1.82463210192357+0.755787362958085i</v>
      </c>
      <c r="AX172" s="240" t="str">
        <f t="shared" ca="1" si="221"/>
        <v>1.0972331850292+1.6421255077027i</v>
      </c>
      <c r="AY172" s="240" t="str">
        <f t="shared" ca="1" si="222"/>
        <v>1.3965129511353-1.39651295113527i</v>
      </c>
      <c r="AZ172" s="240" t="str">
        <f t="shared" ca="1" si="223"/>
        <v>-1.64212550770267-1.09723318502925i</v>
      </c>
      <c r="BA172" s="240" t="str">
        <f t="shared" ca="1" si="224"/>
        <v>-0.755787362958131+1.82463210192355i</v>
      </c>
      <c r="BB172" s="240" t="str">
        <f t="shared" ca="1" si="225"/>
        <v>1.93701910773307+0.385297056378792i</v>
      </c>
      <c r="BC172" s="240" t="str">
        <f t="shared" ca="1" si="226"/>
        <v>8.61338478821472E-14-1.9749675555252i</v>
      </c>
      <c r="BD172" s="240" t="str">
        <f t="shared" ca="1" si="227"/>
        <v>-1.93701910773306+0.385297056378816i</v>
      </c>
      <c r="BE172" s="240" t="str">
        <f t="shared" ca="1" si="228"/>
        <v>0.755787362958127+1.82463210192355i</v>
      </c>
      <c r="BF172" s="240" t="str">
        <f t="shared" ca="1" si="229"/>
        <v>1.64212550770267-1.09723318502924i</v>
      </c>
      <c r="BG172" s="240" t="str">
        <f t="shared" ca="1" si="230"/>
        <v>-1.39651295113531-1.39651295113526i</v>
      </c>
      <c r="BH172" s="240" t="str">
        <f t="shared" ca="1" si="231"/>
        <v>-1.09723318502935+1.6421255077026i</v>
      </c>
      <c r="BI172" s="240" t="str">
        <f t="shared" ca="1" si="232"/>
        <v>1.82463210192358+0.755787362958064i</v>
      </c>
      <c r="BJ172" s="240" t="str">
        <f t="shared" ca="1" si="233"/>
        <v>0.385297056378749-1.93701910773307i</v>
      </c>
      <c r="BK172" s="240" t="str">
        <f t="shared" ca="1" si="234"/>
        <v>-1.9749675555252-4.16154680612029E-14i</v>
      </c>
      <c r="BL172" s="240" t="str">
        <f t="shared" ca="1" si="235"/>
        <v>0.385297056378859+1.93701910773305i</v>
      </c>
      <c r="BM172" s="240" t="str">
        <f t="shared" ca="1" si="236"/>
        <v>1.8246321019236-0.755787362958012i</v>
      </c>
      <c r="BN172" s="240" t="str">
        <f t="shared" ca="1" si="237"/>
        <v>-1.0972331850293-1.64212550770263i</v>
      </c>
      <c r="BO172" s="240" t="str">
        <f t="shared" ca="1" si="238"/>
        <v>-1.39651295113535+1.39651295113522i</v>
      </c>
      <c r="BP172" s="240" t="str">
        <f t="shared" ca="1" si="239"/>
        <v>1.64212550770262+1.09723318502931i</v>
      </c>
      <c r="BQ172" s="240" t="str">
        <f t="shared" ca="1" si="240"/>
        <v>0.755787362958022-1.8246321019236i</v>
      </c>
      <c r="BR172" s="240" t="str">
        <f t="shared" ca="1" si="241"/>
        <v>-1.93701910773305-0.385297056378871i</v>
      </c>
      <c r="BS172" s="240" t="str">
        <f t="shared" ca="1" si="242"/>
        <v>3.09688887585475E-14+1.9749675555252i</v>
      </c>
      <c r="BT172" s="240" t="str">
        <f t="shared" ca="1" si="243"/>
        <v>1.93701910773296-0.385297056379317i</v>
      </c>
      <c r="BU172" s="240" t="str">
        <f t="shared" ca="1" si="244"/>
        <v>-0.755787362958054-1.82463210192359i</v>
      </c>
      <c r="BV172" s="240" t="str">
        <f t="shared" ca="1" si="245"/>
        <v>-1.64212550770293+1.09723318502885i</v>
      </c>
      <c r="BW172" s="240" t="str">
        <f t="shared" ca="1" si="246"/>
        <v>1.39651295113595+1.39651295113462i</v>
      </c>
      <c r="BX172" s="240" t="str">
        <f t="shared" ca="1" si="247"/>
        <v>1.09723318502893-1.64212550770288i</v>
      </c>
      <c r="BY172" s="240" t="str">
        <f t="shared" ca="1" si="248"/>
        <v>-1.82463210192355-0.755787362958137i</v>
      </c>
      <c r="BZ172" s="240" t="str">
        <f t="shared" ca="1" si="249"/>
        <v>-0.385297056379404+1.93701910773294i</v>
      </c>
      <c r="CA172" s="240" t="str">
        <f t="shared" ca="1" si="250"/>
        <v>1.9749675555252-8.89400601544872E-13i</v>
      </c>
      <c r="CB172" s="240" t="str">
        <f t="shared" ca="1" si="251"/>
        <v>-0.385297056379167-1.93701910773299i</v>
      </c>
      <c r="CC172" s="240" t="str">
        <f t="shared" ca="1" si="252"/>
        <v>-1.82463210192363+0.755787362957939i</v>
      </c>
      <c r="CD172" s="240" t="str">
        <f t="shared" ca="1" si="253"/>
        <v>1.09723318502875+1.642125507703i</v>
      </c>
      <c r="CE172" s="240" t="str">
        <f t="shared" ca="1" si="254"/>
        <v>1.39651295113471-1.39651295113586i</v>
      </c>
      <c r="CF172" s="240" t="str">
        <f t="shared" ca="1" si="255"/>
        <v>-1.6421255077028-1.09723318502905i</v>
      </c>
      <c r="CG172" s="240" t="str">
        <f t="shared" ca="1" si="256"/>
        <v>-0.755787362958277+1.82463210192349i</v>
      </c>
      <c r="CH172" s="240" t="str">
        <f t="shared" ca="1" si="257"/>
        <v>1.93701910773292+0.385297056379527i</v>
      </c>
      <c r="CI172" s="240" t="str">
        <f t="shared" ca="1" si="258"/>
        <v>-7.37457142374172E-13-1.9749675555252i</v>
      </c>
      <c r="CJ172" s="240" t="str">
        <f t="shared" ca="1" si="259"/>
        <v>-1.93701910773302+0.385297056379047i</v>
      </c>
      <c r="CK172" s="240" t="str">
        <f t="shared" ca="1" si="260"/>
        <v>0.755787362957799+1.82463210192369i</v>
      </c>
      <c r="CL172" s="240" t="str">
        <f t="shared" ca="1" si="261"/>
        <v>1.64212550770307-1.09723318502864i</v>
      </c>
      <c r="CM172" s="240" t="str">
        <f t="shared" ca="1" si="262"/>
        <v>-1.39651295113575-1.39651295113482i</v>
      </c>
      <c r="CN172" s="240" t="str">
        <f t="shared" ca="1" si="263"/>
        <v>-1.09723318502913+1.64212550770274i</v>
      </c>
      <c r="CO172" s="240" t="str">
        <f t="shared" ca="1" si="264"/>
        <v>1.82463210192345+0.755787362958391i</v>
      </c>
      <c r="CP172" s="240" t="str">
        <f t="shared" ca="1" si="265"/>
        <v>0.385297056379675-1.93701910773289i</v>
      </c>
      <c r="CQ172" s="240" t="str">
        <f t="shared" ca="1" si="266"/>
        <v>-1.9749675555252+6.1357966020228E-13i</v>
      </c>
      <c r="CR172" s="240" t="str">
        <f t="shared" ca="1" si="267"/>
        <v>0.385297056378897+1.93701910773305i</v>
      </c>
      <c r="CS172" s="240" t="str">
        <f t="shared" ca="1" si="268"/>
        <v>1.82463210192375-0.755787362957659i</v>
      </c>
      <c r="CT172" s="240" t="str">
        <f t="shared" ca="1" si="269"/>
        <v>-1.09723318502852-1.64212550770315i</v>
      </c>
      <c r="CU172" s="240" t="str">
        <f t="shared" ca="1" si="270"/>
        <v>-1.39651295113493+1.39651295113565i</v>
      </c>
      <c r="CV172" s="240" t="str">
        <f t="shared" ca="1" si="271"/>
        <v>1.64212550770266+1.09723318502926i</v>
      </c>
      <c r="CW172" s="240" t="str">
        <f t="shared" ca="1" si="272"/>
        <v>0.755787362958532-1.82463210192339i</v>
      </c>
      <c r="CX172" s="240" t="str">
        <f t="shared" ca="1" si="273"/>
        <v>-1.93701910773286-0.385297056379825i</v>
      </c>
      <c r="CY172" s="240" t="str">
        <f t="shared" ca="1" si="274"/>
        <v>4.6163620103158E-13+1.9749675555252i</v>
      </c>
      <c r="CZ172" s="240" t="str">
        <f t="shared" ca="1" si="275"/>
        <v>1.93701910773307-0.385297056378749i</v>
      </c>
      <c r="DA172" s="240" t="str">
        <f t="shared" ca="1" si="276"/>
        <v>-0.75578736295757-1.82463210192378i</v>
      </c>
      <c r="DB172" s="240" t="str">
        <f t="shared" ca="1" si="277"/>
        <v>-1.64212550770215+1.09723318503003i</v>
      </c>
      <c r="DC172" s="240" t="str">
        <f t="shared" ca="1" si="278"/>
        <v>1.39651295113558+1.39651295113499i</v>
      </c>
      <c r="DD172" s="240" t="str">
        <f t="shared" ca="1" si="279"/>
        <v>1.09723318502939-1.64212550770257i</v>
      </c>
      <c r="DE172" s="240" t="str">
        <f t="shared" ca="1" si="280"/>
        <v>-1.82463210192333-0.755787362958672i</v>
      </c>
      <c r="DF172" s="240" t="str">
        <f t="shared" ca="1" si="281"/>
        <v>-0.385297056377992+1.93701910773323i</v>
      </c>
      <c r="DG172" s="240" t="str">
        <f t="shared" ca="1" si="282"/>
        <v>1.9749675555252-3.0969274186088E-13i</v>
      </c>
      <c r="DH172" s="240" t="str">
        <f t="shared" ca="1" si="283"/>
        <v>-0.385297056378654-1.93701910773309i</v>
      </c>
      <c r="DI172" s="240" t="str">
        <f t="shared" ca="1" si="284"/>
        <v>-1.82463210192384+0.75578736295743i</v>
      </c>
      <c r="DJ172" s="240" t="str">
        <f t="shared" ca="1" si="285"/>
        <v>1.09723318502995+1.6421255077022i</v>
      </c>
      <c r="DK172" s="240" t="str">
        <f t="shared" ca="1" si="286"/>
        <v>1.3965129511351-1.39651295113547i</v>
      </c>
      <c r="DL172" s="240" t="str">
        <f t="shared" ca="1" si="287"/>
        <v>-1.64212550770249-1.09723318502951i</v>
      </c>
      <c r="DM172" s="240" t="str">
        <f t="shared" ca="1" si="288"/>
        <v>-0.755787362958761+1.82463210192329i</v>
      </c>
      <c r="DN172" s="240" t="str">
        <f t="shared" ca="1" si="289"/>
        <v>1.9370191077332+0.38529705637814i</v>
      </c>
      <c r="DO172" s="240" t="str">
        <f t="shared" ca="1" si="290"/>
        <v>-2.13881236687795E-13-1.9749675555252i</v>
      </c>
      <c r="DP172" s="240" t="str">
        <f t="shared" ca="1" si="291"/>
        <v>-1.93701910773312+0.385297056378506i</v>
      </c>
      <c r="DQ172" s="240" t="str">
        <f t="shared" ca="1" si="292"/>
        <v>0.755787362957289+1.8246321019239i</v>
      </c>
      <c r="DR172" s="240" t="str">
        <f t="shared" ca="1" si="293"/>
        <v>1.64212550770228-1.09723318502982i</v>
      </c>
      <c r="DS172" s="240" t="str">
        <f t="shared" ca="1" si="294"/>
        <v>-1.39651295113536-1.39651295113521i</v>
      </c>
      <c r="DT172" s="240" t="str">
        <f t="shared" ca="1" si="295"/>
        <v>-1.09723318502959+1.64212550770244i</v>
      </c>
      <c r="DU172" s="240" t="str">
        <f t="shared" ca="1" si="296"/>
        <v>1.82463210192323+0.755787362958901i</v>
      </c>
      <c r="DV172" s="240" t="str">
        <f t="shared" ca="1" si="297"/>
        <v>0.38529705637829-1.93701910773317i</v>
      </c>
      <c r="DW172" s="240" t="str">
        <f t="shared" ca="1" si="298"/>
        <v>-1.9749675555252+6.19377775170951E-14i</v>
      </c>
      <c r="DX172" s="240" t="str">
        <f t="shared" ca="1" si="299"/>
        <v>0.385297056378355+1.93701910773315i</v>
      </c>
      <c r="DY172" s="240" t="str">
        <f t="shared" ca="1" si="300"/>
        <v>1.82463210192394-0.755787362957201i</v>
      </c>
      <c r="DZ172" s="240" t="str">
        <f t="shared" ca="1" si="301"/>
        <v>-1.09723318502969-1.64212550770237i</v>
      </c>
      <c r="EA172" s="240" t="str">
        <f t="shared" ca="1" si="302"/>
        <v>-1.39651295113532+1.39651295113525i</v>
      </c>
      <c r="EB172" s="240" t="str">
        <f t="shared" ca="1" si="303"/>
        <v>1.64212550770235+1.09723318502972i</v>
      </c>
      <c r="EC172" s="240" t="str">
        <f t="shared" ca="1" si="304"/>
        <v>0.755787362957226-1.82463210192393i</v>
      </c>
      <c r="ED172" s="240" t="str">
        <f t="shared" ca="1" si="305"/>
        <v>-1.93701910773315-0.385297056378383i</v>
      </c>
      <c r="EE172" s="240" t="str">
        <f t="shared" ca="1" si="306"/>
        <v>-9.00056816536041E-14+1.9749675555252i</v>
      </c>
      <c r="EF172" s="240" t="str">
        <f t="shared" ca="1" si="307"/>
        <v>1.93701910773318-0.385297056378207i</v>
      </c>
      <c r="EG172" s="240" t="str">
        <f t="shared" ca="1" si="308"/>
        <v>-0.755787362958875-1.82463210192325i</v>
      </c>
      <c r="EH172" s="240" t="str">
        <f t="shared" ca="1" si="309"/>
        <v>-1.64212550770245+1.09723318502957i</v>
      </c>
      <c r="EI172" s="240" t="str">
        <f t="shared" ca="1" si="310"/>
        <v>1.39651295113519+1.39651295113538i</v>
      </c>
      <c r="EJ172" s="240" t="str">
        <f t="shared" ca="1" si="311"/>
        <v>1.09723318502984-1.64212550770227i</v>
      </c>
      <c r="EK172" s="240" t="str">
        <f t="shared" ca="1" si="312"/>
        <v>-1.82463210192389-0.755787362957315i</v>
      </c>
      <c r="EL172" s="240" t="str">
        <f t="shared" ca="1" si="313"/>
        <v>-0.385297056378533+1.93701910773312i</v>
      </c>
      <c r="EM172" s="240" t="str">
        <f t="shared" ca="1" si="314"/>
        <v>1.9749675555252+2.41949140824303E-13i</v>
      </c>
      <c r="EN172" s="240"/>
      <c r="EO172" s="240"/>
      <c r="EP172" s="240"/>
    </row>
    <row r="173" spans="1:146" ht="15" thickBot="1">
      <c r="A173" s="277">
        <f t="shared" si="181"/>
        <v>1.4257812500000008E-3</v>
      </c>
      <c r="B173" s="276">
        <v>73</v>
      </c>
      <c r="C173" s="248">
        <f t="shared" si="182"/>
        <v>14600</v>
      </c>
      <c r="D173" s="247">
        <f t="shared" si="315"/>
        <v>91734.505484821959</v>
      </c>
      <c r="E173" s="247" t="str">
        <f t="shared" si="316"/>
        <v>91734.505484822i</v>
      </c>
      <c r="F173" s="247" t="str">
        <f t="shared" si="183"/>
        <v>-0.00235166043283218-0.0364404697202242i</v>
      </c>
      <c r="G173" s="247" t="str">
        <f t="shared" si="184"/>
        <v>-4.86711986546085+1.38118109903531i</v>
      </c>
      <c r="H173" s="247" t="str">
        <f t="shared" si="180"/>
        <v>0.0012063206826516-0.00578204816611703i</v>
      </c>
      <c r="I173" s="247" t="str">
        <f t="shared" si="317"/>
        <v>-0.00234853311701505+0.00572693112832392i</v>
      </c>
      <c r="J173" s="275" t="str">
        <f ca="1">IMPRODUCT(1/N_FFT2,CJ100)</f>
        <v>-0.00269806087598361-0.000319771213838914i</v>
      </c>
      <c r="K173" s="274" t="str">
        <f t="shared" ca="1" si="318"/>
        <v>8.16779303744614E-06-0.0000147006155312147i</v>
      </c>
      <c r="N173" s="265">
        <f t="shared" ca="1" si="185"/>
        <v>5.9777418756311622</v>
      </c>
      <c r="O173" s="240">
        <f t="shared" ca="1" si="186"/>
        <v>1.9777418756311622</v>
      </c>
      <c r="P173" s="240" t="str">
        <f t="shared" ca="1" si="187"/>
        <v>-0.433325697660964-1.92968696071972i</v>
      </c>
      <c r="Q173" s="240" t="str">
        <f t="shared" ca="1" si="188"/>
        <v>-1.78785748013245+0.845593612416467i</v>
      </c>
      <c r="R173" s="240" t="str">
        <f t="shared" ca="1" si="189"/>
        <v>1.21676927990248+1.55914574242137i</v>
      </c>
      <c r="S173" s="240" t="str">
        <f t="shared" ca="1" si="190"/>
        <v>1.25466616370961-1.52881514391612i</v>
      </c>
      <c r="T173" s="240" t="str">
        <f t="shared" ca="1" si="191"/>
        <v>-1.76656710480576-0.889215154416113i</v>
      </c>
      <c r="U173" s="241" t="str">
        <f t="shared" ca="1" si="192"/>
        <v>-0.480552076743027+1.91847143011384i</v>
      </c>
      <c r="V173" s="240" t="str">
        <f t="shared" ca="1" si="193"/>
        <v>1.97714621675449+0.0485362153292037i</v>
      </c>
      <c r="W173" s="240" t="str">
        <f t="shared" ca="1" si="194"/>
        <v>-0.385838299381603-1.93974012005613i</v>
      </c>
      <c r="X173" s="240" t="str">
        <f t="shared" ca="1" si="195"/>
        <v>-1.80807091696538+0.801462716443537i</v>
      </c>
      <c r="Y173" s="240" t="str">
        <f t="shared" ca="1" si="196"/>
        <v>1.17813945977906+1.58853716983159i</v>
      </c>
      <c r="Z173" s="240" t="str">
        <f t="shared" ca="1" si="197"/>
        <v>1.29180728353477-1.49756364433422i</v>
      </c>
      <c r="AA173" s="240" t="str">
        <f t="shared" ca="1" si="198"/>
        <v>-1.74421261551128-0.932301066456744i</v>
      </c>
      <c r="AB173" s="240" t="str">
        <f t="shared" ca="1" si="199"/>
        <v>-0.527488989223122+1.90610028405471i</v>
      </c>
      <c r="AC173" s="240" t="str">
        <f t="shared" ca="1" si="200"/>
        <v>1.9753595989271+0.0970431942571788i</v>
      </c>
      <c r="AD173" s="240" t="str">
        <f t="shared" ca="1" si="201"/>
        <v>-0.338118486538177-1.94862485247577i</v>
      </c>
      <c r="AE173" s="240" t="str">
        <f t="shared" ca="1" si="202"/>
        <v>-1.82719523948609+0.756849049298771i</v>
      </c>
      <c r="AF173" s="240" t="str">
        <f t="shared" ca="1" si="203"/>
        <v>1.13879997249853+1.61697172184996i</v>
      </c>
      <c r="AG173" s="240" t="str">
        <f t="shared" ca="1" si="204"/>
        <v>1.32817026695607-1.46541006841051i</v>
      </c>
      <c r="AH173" s="240" t="str">
        <f t="shared" ca="1" si="205"/>
        <v>-1.72080747775757-0.974825395195831i</v>
      </c>
      <c r="AI173" s="240" t="str">
        <f t="shared" ca="1" si="206"/>
        <v>-0.574108162060185+1.89258097445814i</v>
      </c>
      <c r="AJ173" s="240" t="str">
        <f t="shared" ca="1" si="207"/>
        <v>1.97238309834077+0.145491717993612i</v>
      </c>
      <c r="AK173" s="240" t="str">
        <f t="shared" ca="1" si="208"/>
        <v>-0.290195003761531-1.95633580614804i</v>
      </c>
      <c r="AL173" s="240" t="str">
        <f t="shared" ca="1" si="209"/>
        <v>-1.84521892791776+0.711779484587114i</v>
      </c>
      <c r="AM173" s="240" t="str">
        <f t="shared" ca="1" si="210"/>
        <v>1.09877451469703+1.64443227056555i</v>
      </c>
      <c r="AN173" s="240" t="str">
        <f t="shared" ca="1" si="211"/>
        <v>1.36373321027205-1.4323737842568i</v>
      </c>
      <c r="AO173" s="240" t="str">
        <f t="shared" ca="1" si="212"/>
        <v>-1.69636578992449-1.01676252556776i</v>
      </c>
      <c r="AP173" s="240" t="str">
        <f t="shared" ca="1" si="213"/>
        <v>-0.620381513607714+1.87792164485073i</v>
      </c>
      <c r="AQ173" s="240" t="str">
        <f t="shared" ca="1" si="214"/>
        <v>1.96821850792815+0.193852602959412i</v>
      </c>
      <c r="AR173" s="240" t="str">
        <f t="shared" ca="1" si="215"/>
        <v>1.96821850792815+0.193852602959412i</v>
      </c>
      <c r="AS173" s="240" t="str">
        <f t="shared" ca="1" si="216"/>
        <v>-1.86213112546444+0.666281170529094i</v>
      </c>
      <c r="AT173" s="240" t="str">
        <f t="shared" ca="1" si="217"/>
        <v>1.05808719621372+1.67090227477062i</v>
      </c>
      <c r="AU173" s="240" t="str">
        <f t="shared" ca="1" si="218"/>
        <v>1.39847469169543-1.39847469169536i</v>
      </c>
      <c r="AV173" s="240" t="str">
        <f t="shared" ca="1" si="219"/>
        <v>-1.67090227477067-1.05808719621365i</v>
      </c>
      <c r="AW173" s="240" t="str">
        <f t="shared" ca="1" si="220"/>
        <v>-0.666281170529005+1.86213112546447i</v>
      </c>
      <c r="AX173" s="240" t="str">
        <f t="shared" ca="1" si="221"/>
        <v>1.96286833628279+0.242096718365804i</v>
      </c>
      <c r="AY173" s="240" t="str">
        <f t="shared" ca="1" si="222"/>
        <v>-0.193852602959309-1.96821850792816i</v>
      </c>
      <c r="AZ173" s="240" t="str">
        <f t="shared" ca="1" si="223"/>
        <v>-1.8779216448507+0.620381513607815i</v>
      </c>
      <c r="BA173" s="240" t="str">
        <f t="shared" ca="1" si="224"/>
        <v>1.01676252556782+1.69636578992445i</v>
      </c>
      <c r="BB173" s="240" t="str">
        <f t="shared" ca="1" si="225"/>
        <v>1.43237378425687-1.36373321027198i</v>
      </c>
      <c r="BC173" s="240" t="str">
        <f t="shared" ca="1" si="226"/>
        <v>-1.6444322705656-1.09877451469695i</v>
      </c>
      <c r="BD173" s="240" t="str">
        <f t="shared" ca="1" si="227"/>
        <v>-0.711779484587041+1.84521892791779i</v>
      </c>
      <c r="BE173" s="240" t="str">
        <f t="shared" ca="1" si="228"/>
        <v>1.95633580614803+0.290195003761634i</v>
      </c>
      <c r="BF173" s="240" t="str">
        <f t="shared" ca="1" si="229"/>
        <v>-0.145491717993509-1.97238309834078i</v>
      </c>
      <c r="BG173" s="240" t="str">
        <f t="shared" ca="1" si="230"/>
        <v>-1.89258097445812+0.574108162060285i</v>
      </c>
      <c r="BH173" s="240" t="str">
        <f t="shared" ca="1" si="231"/>
        <v>0.974825395195728+1.72080747775762i</v>
      </c>
      <c r="BI173" s="240" t="str">
        <f t="shared" ca="1" si="232"/>
        <v>1.46541006841058-1.328170266956i</v>
      </c>
      <c r="BJ173" s="240" t="str">
        <f t="shared" ca="1" si="233"/>
        <v>-1.61697172185001-1.13879997249845i</v>
      </c>
      <c r="BK173" s="240" t="str">
        <f t="shared" ca="1" si="234"/>
        <v>-0.756849049298698+1.82719523948612i</v>
      </c>
      <c r="BL173" s="240" t="str">
        <f t="shared" ca="1" si="235"/>
        <v>1.94862485247575+0.338118486538285i</v>
      </c>
      <c r="BM173" s="240" t="str">
        <f t="shared" ca="1" si="236"/>
        <v>-0.0970431942570753-1.97535959892711i</v>
      </c>
      <c r="BN173" s="240" t="str">
        <f t="shared" ca="1" si="237"/>
        <v>-1.90610028405468+0.527488989223219i</v>
      </c>
      <c r="BO173" s="240" t="str">
        <f t="shared" ca="1" si="238"/>
        <v>0.932301066456639+1.74421261551133i</v>
      </c>
      <c r="BP173" s="240" t="str">
        <f t="shared" ca="1" si="239"/>
        <v>1.49756364433429-1.29180728353469i</v>
      </c>
      <c r="BQ173" s="240" t="str">
        <f t="shared" ca="1" si="240"/>
        <v>-1.58853716983165-1.17813945977898i</v>
      </c>
      <c r="BR173" s="240" t="str">
        <f t="shared" ca="1" si="241"/>
        <v>-0.80146271644344+1.80807091696542i</v>
      </c>
      <c r="BS173" s="240" t="str">
        <f t="shared" ca="1" si="242"/>
        <v>1.93974012005611+0.385838299381712i</v>
      </c>
      <c r="BT173" s="240" t="str">
        <f t="shared" ca="1" si="243"/>
        <v>-0.0485362153283133-1.97714621675451i</v>
      </c>
      <c r="BU173" s="240" t="str">
        <f t="shared" ca="1" si="244"/>
        <v>-1.91847143011376+0.480552076743318i</v>
      </c>
      <c r="BV173" s="240" t="str">
        <f t="shared" ca="1" si="245"/>
        <v>0.889215154415571+1.76656710480603i</v>
      </c>
      <c r="BW173" s="240" t="str">
        <f t="shared" ca="1" si="246"/>
        <v>1.52881514391579-1.25466616371002i</v>
      </c>
      <c r="BX173" s="240" t="str">
        <f t="shared" ca="1" si="247"/>
        <v>-1.55914574242117-1.21676927990273i</v>
      </c>
      <c r="BY173" s="240" t="str">
        <f t="shared" ca="1" si="248"/>
        <v>-0.845593612415731+1.78785748013279i</v>
      </c>
      <c r="BZ173" s="240" t="str">
        <f t="shared" ca="1" si="249"/>
        <v>1.92968696071971+0.433325697661015i</v>
      </c>
      <c r="CA173" s="240" t="str">
        <f t="shared" ca="1" si="250"/>
        <v>8.90651052165221E-13-1.97774187563116i</v>
      </c>
      <c r="CB173" s="240" t="str">
        <f t="shared" ca="1" si="251"/>
        <v>-1.92968696071967+0.433325697661197i</v>
      </c>
      <c r="CC173" s="240" t="str">
        <f t="shared" ca="1" si="252"/>
        <v>0.845593612415899+1.78785748013271i</v>
      </c>
      <c r="CD173" s="240" t="str">
        <f t="shared" ca="1" si="253"/>
        <v>1.55914574242106-1.21676927990287i</v>
      </c>
      <c r="CE173" s="240" t="str">
        <f t="shared" ca="1" si="254"/>
        <v>-1.52881514391591-1.25466616370988i</v>
      </c>
      <c r="CF173" s="240" t="str">
        <f t="shared" ca="1" si="255"/>
        <v>-0.889215154415405+1.76656710480611i</v>
      </c>
      <c r="CG173" s="240" t="str">
        <f t="shared" ca="1" si="256"/>
        <v>1.91847143011381+0.480552076743138i</v>
      </c>
      <c r="CH173" s="240" t="str">
        <f t="shared" ca="1" si="257"/>
        <v>0.0485362153300941-1.97714621675447i</v>
      </c>
      <c r="CI173" s="240" t="str">
        <f t="shared" ca="1" si="258"/>
        <v>-1.93974012005607+0.385838299381896i</v>
      </c>
      <c r="CJ173" s="240" t="str">
        <f t="shared" ca="1" si="259"/>
        <v>0.801462716442916+1.80807091696565i</v>
      </c>
      <c r="CK173" s="240" t="str">
        <f t="shared" ca="1" si="260"/>
        <v>1.58853716983129-1.17813945977947i</v>
      </c>
      <c r="CL173" s="240" t="str">
        <f t="shared" ca="1" si="261"/>
        <v>-1.49756364433401-1.29180728353501i</v>
      </c>
      <c r="CM173" s="240" t="str">
        <f t="shared" ca="1" si="262"/>
        <v>-0.93230106645598+1.74421261551168i</v>
      </c>
      <c r="CN173" s="240" t="str">
        <f t="shared" ca="1" si="263"/>
        <v>1.90610028405468+0.527488989223229i</v>
      </c>
      <c r="CO173" s="240" t="str">
        <f t="shared" ca="1" si="264"/>
        <v>0.0970431942580684-1.97535959892706i</v>
      </c>
      <c r="CP173" s="240" t="str">
        <f t="shared" ca="1" si="265"/>
        <v>-1.94862485247571+0.338118486538469i</v>
      </c>
      <c r="CQ173" s="240" t="str">
        <f t="shared" ca="1" si="266"/>
        <v>0.756849049298142+1.82719523948635i</v>
      </c>
      <c r="CR173" s="240" t="str">
        <f t="shared" ca="1" si="267"/>
        <v>1.61697172184966-1.13879997249895i</v>
      </c>
      <c r="CS173" s="240" t="str">
        <f t="shared" ca="1" si="268"/>
        <v>-1.46541006841029-1.32817026695632i</v>
      </c>
      <c r="CT173" s="240" t="str">
        <f t="shared" ca="1" si="269"/>
        <v>-0.974825395195078+1.72080747775799i</v>
      </c>
      <c r="CU173" s="240" t="str">
        <f t="shared" ca="1" si="270"/>
        <v>1.89258097445811+0.574108162060297i</v>
      </c>
      <c r="CV173" s="240" t="str">
        <f t="shared" ca="1" si="271"/>
        <v>0.145491717994501-1.9723830983407i</v>
      </c>
      <c r="CW173" s="240" t="str">
        <f t="shared" ca="1" si="272"/>
        <v>-1.956335806148+0.290195003761818i</v>
      </c>
      <c r="CX173" s="240" t="str">
        <f t="shared" ca="1" si="273"/>
        <v>0.711779484586481+1.84521892791801i</v>
      </c>
      <c r="CY173" s="240" t="str">
        <f t="shared" ca="1" si="274"/>
        <v>1.64443227056526-1.09877451469746i</v>
      </c>
      <c r="CZ173" s="240" t="str">
        <f t="shared" ca="1" si="275"/>
        <v>-1.43237378425657-1.36373321027229i</v>
      </c>
      <c r="DA173" s="240" t="str">
        <f t="shared" ca="1" si="276"/>
        <v>-1.01676252556718+1.69636578992484i</v>
      </c>
      <c r="DB173" s="240" t="str">
        <f t="shared" ca="1" si="277"/>
        <v>1.87792164485069+0.620381513607825i</v>
      </c>
      <c r="DC173" s="240" t="str">
        <f t="shared" ca="1" si="278"/>
        <v>0.193852602960299-1.96821850792807i</v>
      </c>
      <c r="DD173" s="240" t="str">
        <f t="shared" ca="1" si="279"/>
        <v>-1.96286833628277+0.24209671836599i</v>
      </c>
      <c r="DE173" s="240" t="str">
        <f t="shared" ca="1" si="280"/>
        <v>0.666281170528453+1.86213112546467i</v>
      </c>
      <c r="DF173" s="240" t="str">
        <f t="shared" ca="1" si="281"/>
        <v>1.67090227477036-1.05808719621415i</v>
      </c>
      <c r="DG173" s="240" t="str">
        <f t="shared" ca="1" si="282"/>
        <v>-1.39847469169513-1.39847469169567i</v>
      </c>
      <c r="DH173" s="240" t="str">
        <f t="shared" ca="1" si="283"/>
        <v>-1.05808719621308+1.67090227477103i</v>
      </c>
      <c r="DI173" s="240" t="str">
        <f t="shared" ca="1" si="284"/>
        <v>1.86213112546443+0.666281170529118i</v>
      </c>
      <c r="DJ173" s="240" t="str">
        <f t="shared" ca="1" si="285"/>
        <v>0.242096718366688-1.96286833628268i</v>
      </c>
      <c r="DK173" s="240" t="str">
        <f t="shared" ca="1" si="286"/>
        <v>-1.96821850792813+0.193852602959597i</v>
      </c>
      <c r="DL173" s="240" t="str">
        <f t="shared" ca="1" si="287"/>
        <v>0.620381513607157+1.87792164485091i</v>
      </c>
      <c r="DM173" s="240" t="str">
        <f t="shared" ca="1" si="288"/>
        <v>1.69636578992419-1.01676252556826i</v>
      </c>
      <c r="DN173" s="240" t="str">
        <f t="shared" ca="1" si="289"/>
        <v>-1.36373321027174-1.4323737842571i</v>
      </c>
      <c r="DO173" s="240" t="str">
        <f t="shared" ca="1" si="290"/>
        <v>-1.09877451469641+1.64443227056597i</v>
      </c>
      <c r="DP173" s="240" t="str">
        <f t="shared" ca="1" si="291"/>
        <v>1.84521892791775+0.711779484587138i</v>
      </c>
      <c r="DQ173" s="240" t="str">
        <f t="shared" ca="1" si="292"/>
        <v>0.290195003762514-1.9563358061479i</v>
      </c>
      <c r="DR173" s="240" t="str">
        <f t="shared" ca="1" si="293"/>
        <v>-1.97238309834076+0.145491717993798i</v>
      </c>
      <c r="DS173" s="240" t="str">
        <f t="shared" ca="1" si="294"/>
        <v>0.574108162059623+1.89258097445832i</v>
      </c>
      <c r="DT173" s="240" t="str">
        <f t="shared" ca="1" si="295"/>
        <v>1.72080747775737-0.974825395196177i</v>
      </c>
      <c r="DU173" s="240" t="str">
        <f t="shared" ca="1" si="296"/>
        <v>-1.32817026695575-1.4654100684108i</v>
      </c>
      <c r="DV173" s="240" t="str">
        <f t="shared" ca="1" si="297"/>
        <v>-1.13879997249791+1.61697172185039i</v>
      </c>
      <c r="DW173" s="240" t="str">
        <f t="shared" ca="1" si="298"/>
        <v>1.82719523948608+0.756849049298793i</v>
      </c>
      <c r="DX173" s="240" t="str">
        <f t="shared" ca="1" si="299"/>
        <v>0.338118486539163-1.9486248524756i</v>
      </c>
      <c r="DY173" s="240" t="str">
        <f t="shared" ca="1" si="300"/>
        <v>-1.97535959892709+0.0970431942573647i</v>
      </c>
      <c r="DZ173" s="240" t="str">
        <f t="shared" ca="1" si="301"/>
        <v>0.527488989222551+1.90610028405487i</v>
      </c>
      <c r="EA173" s="240" t="str">
        <f t="shared" ca="1" si="302"/>
        <v>1.74421261551109-0.932301066457094i</v>
      </c>
      <c r="EB173" s="240" t="str">
        <f t="shared" ca="1" si="303"/>
        <v>-1.29180728353444-1.4975636443345i</v>
      </c>
      <c r="EC173" s="240" t="str">
        <f t="shared" ca="1" si="304"/>
        <v>-1.17813945977846+1.58853716983204i</v>
      </c>
      <c r="ED173" s="240" t="str">
        <f t="shared" ca="1" si="305"/>
        <v>1.80807091696536+0.801462716443561i</v>
      </c>
      <c r="EE173" s="240" t="str">
        <f t="shared" ca="1" si="306"/>
        <v>0.385838299382586-1.93974012005594i</v>
      </c>
      <c r="EF173" s="240" t="str">
        <f t="shared" ca="1" si="307"/>
        <v>-1.97714621675448+0.0485362153293896i</v>
      </c>
      <c r="EG173" s="240" t="str">
        <f t="shared" ca="1" si="308"/>
        <v>0.480552076742454+1.91847143011398i</v>
      </c>
      <c r="EH173" s="240" t="str">
        <f t="shared" ca="1" si="309"/>
        <v>1.76656710480553-0.889215154416558i</v>
      </c>
      <c r="EI173" s="240" t="str">
        <f t="shared" ca="1" si="310"/>
        <v>-1.25466616370931-1.52881514391637i</v>
      </c>
      <c r="EJ173" s="240" t="str">
        <f t="shared" ca="1" si="311"/>
        <v>-1.2167692799019+1.55914574242182i</v>
      </c>
      <c r="EK173" s="240" t="str">
        <f t="shared" ca="1" si="312"/>
        <v>1.7878574801324+0.845593612416562i</v>
      </c>
      <c r="EL173" s="240" t="str">
        <f t="shared" ca="1" si="313"/>
        <v>0.433325697661883-1.92968696071951i</v>
      </c>
      <c r="EM173" s="240" t="str">
        <f t="shared" ca="1" si="314"/>
        <v>-1.97774187563116+1.86076067783146E-13i</v>
      </c>
      <c r="EN173" s="240"/>
      <c r="EO173" s="240"/>
      <c r="EP173" s="240"/>
    </row>
    <row r="174" spans="1:146" ht="15" thickBot="1">
      <c r="A174" s="277">
        <f t="shared" si="181"/>
        <v>1.4453125000000009E-3</v>
      </c>
      <c r="B174" s="276">
        <v>74</v>
      </c>
      <c r="C174" s="248">
        <f t="shared" si="182"/>
        <v>14800</v>
      </c>
      <c r="D174" s="247">
        <f t="shared" si="315"/>
        <v>92991.142546257877</v>
      </c>
      <c r="E174" s="247" t="str">
        <f t="shared" si="316"/>
        <v>92991.1425462579i</v>
      </c>
      <c r="F174" s="247" t="str">
        <f t="shared" si="183"/>
        <v>-0.00237083354337762-0.035946383010149i</v>
      </c>
      <c r="G174" s="247" t="str">
        <f t="shared" si="184"/>
        <v>-4.84890257486787+1.42333196022826i</v>
      </c>
      <c r="H174" s="247" t="str">
        <f t="shared" si="180"/>
        <v>0.00120347684060843-0.00570396537598683i</v>
      </c>
      <c r="I174" s="247" t="str">
        <f t="shared" si="317"/>
        <v>-0.0023165574624052+0.00566283634296152i</v>
      </c>
      <c r="J174" s="275" t="str">
        <f ca="1">IMPRODUCT(1/N_FFT2,CK100)</f>
        <v>0.0071521375216075+4.33936759873176E-06i</v>
      </c>
      <c r="K174" s="274" t="str">
        <f t="shared" ca="1" si="318"/>
        <v>-0.0000165929106763717+0.0000404913318928247i</v>
      </c>
      <c r="N174" s="265">
        <f t="shared" ca="1" si="185"/>
        <v>5.979958059594324</v>
      </c>
      <c r="O174" s="240">
        <f t="shared" ca="1" si="186"/>
        <v>1.979958059594324</v>
      </c>
      <c r="P174" s="240" t="str">
        <f t="shared" ca="1" si="187"/>
        <v>-0.481090565521148-1.92062119782092i</v>
      </c>
      <c r="Q174" s="240" t="str">
        <f t="shared" ca="1" si="188"/>
        <v>-1.74616711527414+0.933345768345101i</v>
      </c>
      <c r="R174" s="240" t="str">
        <f t="shared" ca="1" si="189"/>
        <v>1.3296585651421+1.46705215241203i</v>
      </c>
      <c r="S174" s="240" t="str">
        <f t="shared" ca="1" si="190"/>
        <v>1.10000576053785-1.6462749601862i</v>
      </c>
      <c r="T174" s="240" t="str">
        <f t="shared" ca="1" si="191"/>
        <v>-1.86421776032233-0.667027780419468i</v>
      </c>
      <c r="U174" s="241" t="str">
        <f t="shared" ca="1" si="192"/>
        <v>-0.194069826973891+1.97042402035979i</v>
      </c>
      <c r="V174" s="240" t="str">
        <f t="shared" ca="1" si="193"/>
        <v>1.95852800326615-0.290520185486005i</v>
      </c>
      <c r="W174" s="240" t="str">
        <f t="shared" ca="1" si="194"/>
        <v>-0.757697146184491-1.82924272648995i</v>
      </c>
      <c r="X174" s="240" t="str">
        <f t="shared" ca="1" si="195"/>
        <v>-1.59031722548196+1.17945963902454i</v>
      </c>
      <c r="Y174" s="240" t="str">
        <f t="shared" ca="1" si="196"/>
        <v>1.53052827728623+1.25607209593231i</v>
      </c>
      <c r="Z174" s="240" t="str">
        <f t="shared" ca="1" si="197"/>
        <v>0.846541153157877-1.78986088670674i</v>
      </c>
      <c r="AA174" s="240" t="str">
        <f t="shared" ca="1" si="198"/>
        <v>-1.94191372066586-0.386270655424665i</v>
      </c>
      <c r="AB174" s="240" t="str">
        <f t="shared" ca="1" si="199"/>
        <v>0.0971519372501398+1.97757311339962i</v>
      </c>
      <c r="AC174" s="240" t="str">
        <f t="shared" ca="1" si="200"/>
        <v>1.89470173028388-0.574751486306733i</v>
      </c>
      <c r="AD174" s="240" t="str">
        <f t="shared" ca="1" si="201"/>
        <v>-1.01790187182495-1.69826667431466i</v>
      </c>
      <c r="AE174" s="240" t="str">
        <f t="shared" ca="1" si="202"/>
        <v>-1.40004177040409+1.40004177040412i</v>
      </c>
      <c r="AF174" s="240" t="str">
        <f t="shared" ca="1" si="203"/>
        <v>1.69826667431469+1.01790187182491i</v>
      </c>
      <c r="AG174" s="240" t="str">
        <f t="shared" ca="1" si="204"/>
        <v>0.574751486306687-1.89470173028389i</v>
      </c>
      <c r="AH174" s="240" t="str">
        <f t="shared" ca="1" si="205"/>
        <v>-1.97757311339962-0.0971519372500845i</v>
      </c>
      <c r="AI174" s="240" t="str">
        <f t="shared" ca="1" si="206"/>
        <v>0.386270655424718+1.94191372066585i</v>
      </c>
      <c r="AJ174" s="240" t="str">
        <f t="shared" ca="1" si="207"/>
        <v>1.78986088670672-0.846541153157921i</v>
      </c>
      <c r="AK174" s="240" t="str">
        <f t="shared" ca="1" si="208"/>
        <v>-1.25607209593235-1.53052827728619i</v>
      </c>
      <c r="AL174" s="240" t="str">
        <f t="shared" ca="1" si="209"/>
        <v>-1.1794596390245+1.59031722548198i</v>
      </c>
      <c r="AM174" s="240" t="str">
        <f t="shared" ca="1" si="210"/>
        <v>1.82924272648997+0.75769714618444i</v>
      </c>
      <c r="AN174" s="240" t="str">
        <f t="shared" ca="1" si="211"/>
        <v>0.290520185485953-1.95852800326616i</v>
      </c>
      <c r="AO174" s="240" t="str">
        <f t="shared" ca="1" si="212"/>
        <v>-1.97042402035979+0.194069826973939i</v>
      </c>
      <c r="AP174" s="240" t="str">
        <f t="shared" ca="1" si="213"/>
        <v>0.66702778041951+1.86421776032231i</v>
      </c>
      <c r="AQ174" s="240" t="str">
        <f t="shared" ca="1" si="214"/>
        <v>1.64627496018617-1.1000057605379i</v>
      </c>
      <c r="AR174" s="240" t="str">
        <f t="shared" ca="1" si="215"/>
        <v>1.64627496018617-1.1000057605379i</v>
      </c>
      <c r="AS174" s="240" t="str">
        <f t="shared" ca="1" si="216"/>
        <v>-0.93334576834506+1.74616711527416i</v>
      </c>
      <c r="AT174" s="240" t="str">
        <f t="shared" ca="1" si="217"/>
        <v>1.92062119782093+0.481090565521105i</v>
      </c>
      <c r="AU174" s="240" t="str">
        <f t="shared" ca="1" si="218"/>
        <v>-5.53032809636951E-14-1.97995805959432i</v>
      </c>
      <c r="AV174" s="240" t="str">
        <f t="shared" ca="1" si="219"/>
        <v>-1.92062119782091+0.481090565521198i</v>
      </c>
      <c r="AW174" s="240" t="str">
        <f t="shared" ca="1" si="220"/>
        <v>0.933345768345145+1.74616711527412i</v>
      </c>
      <c r="AX174" s="240" t="str">
        <f t="shared" ca="1" si="221"/>
        <v>1.467052152412-1.32965856514213i</v>
      </c>
      <c r="AY174" s="240" t="str">
        <f t="shared" ca="1" si="222"/>
        <v>-1.64627496018622-1.10000576053782i</v>
      </c>
      <c r="AZ174" s="240" t="str">
        <f t="shared" ca="1" si="223"/>
        <v>-0.667027780419419+1.86421776032235i</v>
      </c>
      <c r="BA174" s="240" t="str">
        <f t="shared" ca="1" si="224"/>
        <v>1.9704240203598+0.194069826973829i</v>
      </c>
      <c r="BB174" s="240" t="str">
        <f t="shared" ca="1" si="225"/>
        <v>-0.290520185486049-1.95852800326615i</v>
      </c>
      <c r="BC174" s="240" t="str">
        <f t="shared" ca="1" si="226"/>
        <v>-1.82924272648993+0.757697146184543i</v>
      </c>
      <c r="BD174" s="240" t="str">
        <f t="shared" ca="1" si="227"/>
        <v>1.17945963902457+1.59031722548193i</v>
      </c>
      <c r="BE174" s="240" t="str">
        <f t="shared" ca="1" si="228"/>
        <v>1.25607209593227-1.53052827728625i</v>
      </c>
      <c r="BF174" s="240" t="str">
        <f t="shared" ca="1" si="229"/>
        <v>-1.78986088670677-0.846541153157822i</v>
      </c>
      <c r="BG174" s="240" t="str">
        <f t="shared" ca="1" si="230"/>
        <v>-0.386270655424625+1.94191372066587i</v>
      </c>
      <c r="BH174" s="240" t="str">
        <f t="shared" ca="1" si="231"/>
        <v>1.97757311339962-0.097151937250195i</v>
      </c>
      <c r="BI174" s="240" t="str">
        <f t="shared" ca="1" si="232"/>
        <v>-0.574751486306767-1.89470173028387i</v>
      </c>
      <c r="BJ174" s="240" t="str">
        <f t="shared" ca="1" si="233"/>
        <v>-1.69826667431464+1.01790187182499i</v>
      </c>
      <c r="BK174" s="240" t="str">
        <f t="shared" ca="1" si="234"/>
        <v>1.40004177040416+1.40004177040405i</v>
      </c>
      <c r="BL174" s="240" t="str">
        <f t="shared" ca="1" si="235"/>
        <v>1.01790187182487-1.69826667431471i</v>
      </c>
      <c r="BM174" s="240" t="str">
        <f t="shared" ca="1" si="236"/>
        <v>-1.89470173028391-0.574751486306634i</v>
      </c>
      <c r="BN174" s="240" t="str">
        <f t="shared" ca="1" si="237"/>
        <v>-0.0971519372502259+1.97757311339962i</v>
      </c>
      <c r="BO174" s="240" t="str">
        <f t="shared" ca="1" si="238"/>
        <v>1.94191372066584-0.38627065542476i</v>
      </c>
      <c r="BP174" s="240" t="str">
        <f t="shared" ca="1" si="239"/>
        <v>-0.84654115315797-1.7898608867067i</v>
      </c>
      <c r="BQ174" s="240" t="str">
        <f t="shared" ca="1" si="240"/>
        <v>-1.53052827728617+1.25607209593238i</v>
      </c>
      <c r="BR174" s="240" t="str">
        <f t="shared" ca="1" si="241"/>
        <v>1.59031722548201+1.17945963902446i</v>
      </c>
      <c r="BS174" s="240" t="str">
        <f t="shared" ca="1" si="242"/>
        <v>0.757697146183662-1.8292427264903i</v>
      </c>
      <c r="BT174" s="240" t="str">
        <f t="shared" ca="1" si="243"/>
        <v>-1.95852800326611-0.290520185486302i</v>
      </c>
      <c r="BU174" s="240" t="str">
        <f t="shared" ca="1" si="244"/>
        <v>0.194069826974386+1.97042402035974i</v>
      </c>
      <c r="BV174" s="240" t="str">
        <f t="shared" ca="1" si="245"/>
        <v>1.86421776032257-0.667027780418807i</v>
      </c>
      <c r="BW174" s="240" t="str">
        <f t="shared" ca="1" si="246"/>
        <v>-1.10000576053793-1.64627496018614i</v>
      </c>
      <c r="BX174" s="240" t="str">
        <f t="shared" ca="1" si="247"/>
        <v>-1.32965856514143+1.46705215241263i</v>
      </c>
      <c r="BY174" s="240" t="str">
        <f t="shared" ca="1" si="248"/>
        <v>1.746167115274+0.93334576834537i</v>
      </c>
      <c r="BZ174" s="240" t="str">
        <f t="shared" ca="1" si="249"/>
        <v>0.481090565520669-1.92062119782104i</v>
      </c>
      <c r="CA174" s="240" t="str">
        <f t="shared" ca="1" si="250"/>
        <v>-1.97995805959432-7.05363431558167E-13i</v>
      </c>
      <c r="CB174" s="240" t="str">
        <f t="shared" ca="1" si="251"/>
        <v>0.481090565521237+1.9206211978209i</v>
      </c>
      <c r="CC174" s="240" t="str">
        <f t="shared" ca="1" si="252"/>
        <v>1.74616711527372-0.933345768345887i</v>
      </c>
      <c r="CD174" s="240" t="str">
        <f t="shared" ca="1" si="253"/>
        <v>-1.32965856514187-1.46705215241224i</v>
      </c>
      <c r="CE174" s="240" t="str">
        <f t="shared" ca="1" si="254"/>
        <v>-1.10000576053744+1.64627496018647i</v>
      </c>
      <c r="CF174" s="240" t="str">
        <f t="shared" ca="1" si="255"/>
        <v>1.8642177603221+0.66702778042011i</v>
      </c>
      <c r="CG174" s="240" t="str">
        <f t="shared" ca="1" si="256"/>
        <v>0.194069826973802-1.9704240203598i</v>
      </c>
      <c r="CH174" s="240" t="str">
        <f t="shared" ca="1" si="257"/>
        <v>-1.95852800326602+0.290520185486882i</v>
      </c>
      <c r="CI174" s="240" t="str">
        <f t="shared" ca="1" si="258"/>
        <v>0.757697146184204+1.82924272649007i</v>
      </c>
      <c r="CJ174" s="240" t="str">
        <f t="shared" ca="1" si="259"/>
        <v>1.59031722548165-1.17945963902495i</v>
      </c>
      <c r="CK174" s="240" t="str">
        <f t="shared" ca="1" si="260"/>
        <v>-1.53052827728579-1.25607209593284i</v>
      </c>
      <c r="CL174" s="240" t="str">
        <f t="shared" ca="1" si="261"/>
        <v>-0.846541153157796+1.78986088670678i</v>
      </c>
      <c r="CM174" s="240" t="str">
        <f t="shared" ca="1" si="262"/>
        <v>1.94191372066604+0.38627065542377i</v>
      </c>
      <c r="CN174" s="240" t="str">
        <f t="shared" ca="1" si="263"/>
        <v>-0.0971519372498568-1.97757311339963i</v>
      </c>
      <c r="CO174" s="240" t="str">
        <f t="shared" ca="1" si="264"/>
        <v>-1.89470173028374+0.574751486307196i</v>
      </c>
      <c r="CP174" s="240" t="str">
        <f t="shared" ca="1" si="265"/>
        <v>1.01790187182434+1.69826667431503i</v>
      </c>
      <c r="CQ174" s="240" t="str">
        <f t="shared" ca="1" si="266"/>
        <v>1.40004177040401-1.4000417704042i</v>
      </c>
      <c r="CR174" s="240" t="str">
        <f t="shared" ca="1" si="267"/>
        <v>-1.69826667431514-1.01790187182415i</v>
      </c>
      <c r="CS174" s="240" t="str">
        <f t="shared" ca="1" si="268"/>
        <v>-0.574751486306984+1.8947017302838i</v>
      </c>
      <c r="CT174" s="240" t="str">
        <f t="shared" ca="1" si="269"/>
        <v>1.97757311339965+0.0971519372495806i</v>
      </c>
      <c r="CU174" s="240" t="str">
        <f t="shared" ca="1" si="270"/>
        <v>-0.386270655424041-1.94191372066598i</v>
      </c>
      <c r="CV174" s="240" t="str">
        <f t="shared" ca="1" si="271"/>
        <v>-1.78986088670669+0.846541153157996i</v>
      </c>
      <c r="CW174" s="240" t="str">
        <f t="shared" ca="1" si="272"/>
        <v>1.25607209593305+1.53052827728562i</v>
      </c>
      <c r="CX174" s="240" t="str">
        <f t="shared" ca="1" si="273"/>
        <v>1.17945963902473-1.59031722548181i</v>
      </c>
      <c r="CY174" s="240" t="str">
        <f t="shared" ca="1" si="274"/>
        <v>-1.82924272649016-0.757697146184i</v>
      </c>
      <c r="CZ174" s="240" t="str">
        <f t="shared" ca="1" si="275"/>
        <v>-0.290520185486664+1.95852800326605i</v>
      </c>
      <c r="DA174" s="240" t="str">
        <f t="shared" ca="1" si="276"/>
        <v>1.97042402035978-0.194069826974049i</v>
      </c>
      <c r="DB174" s="240" t="str">
        <f t="shared" ca="1" si="277"/>
        <v>-0.667027780420343-1.86421776032202i</v>
      </c>
      <c r="DC174" s="240" t="str">
        <f t="shared" ca="1" si="278"/>
        <v>-1.64627496018635+1.10000576053763i</v>
      </c>
      <c r="DD174" s="240" t="str">
        <f t="shared" ca="1" si="279"/>
        <v>1.46705215241241+1.32965856514169i</v>
      </c>
      <c r="DE174" s="240" t="str">
        <f t="shared" ca="1" si="280"/>
        <v>0.93334576834567-1.74616711527384i</v>
      </c>
      <c r="DF174" s="240" t="str">
        <f t="shared" ca="1" si="281"/>
        <v>-1.92062119782095-0.481090565521024i</v>
      </c>
      <c r="DG174" s="240" t="str">
        <f t="shared" ca="1" si="282"/>
        <v>9.53742940049555E-13+1.97995805959432i</v>
      </c>
      <c r="DH174" s="240" t="str">
        <f t="shared" ca="1" si="283"/>
        <v>1.92062119782098-0.481090565520909i</v>
      </c>
      <c r="DI174" s="240" t="str">
        <f t="shared" ca="1" si="284"/>
        <v>-0.933345768345564-1.74616711527389i</v>
      </c>
      <c r="DJ174" s="240" t="str">
        <f t="shared" ca="1" si="285"/>
        <v>-1.46705215241245+1.32965856514164i</v>
      </c>
      <c r="DK174" s="240" t="str">
        <f t="shared" ca="1" si="286"/>
        <v>1.64627496018628+1.10000576053773i</v>
      </c>
      <c r="DL174" s="240" t="str">
        <f t="shared" ca="1" si="287"/>
        <v>0.667027780418599-1.86421776032264i</v>
      </c>
      <c r="DM174" s="240" t="str">
        <f t="shared" ca="1" si="288"/>
        <v>-1.97042402035977-0.194069826974111i</v>
      </c>
      <c r="DN174" s="240" t="str">
        <f t="shared" ca="1" si="289"/>
        <v>0.290520185486547+1.95852800326607i</v>
      </c>
      <c r="DO174" s="240" t="str">
        <f t="shared" ca="1" si="290"/>
        <v>1.8292427264902-0.757697146183891i</v>
      </c>
      <c r="DP174" s="240" t="str">
        <f t="shared" ca="1" si="291"/>
        <v>-1.17945963902463-1.59031722548188i</v>
      </c>
      <c r="DQ174" s="240" t="str">
        <f t="shared" ca="1" si="292"/>
        <v>-1.25607209593158+1.53052827728683i</v>
      </c>
      <c r="DR174" s="240" t="str">
        <f t="shared" ca="1" si="293"/>
        <v>1.78986088670664+0.846541153158103i</v>
      </c>
      <c r="DS174" s="240" t="str">
        <f t="shared" ca="1" si="294"/>
        <v>0.386270655424158-1.94191372066596i</v>
      </c>
      <c r="DT174" s="240" t="str">
        <f t="shared" ca="1" si="295"/>
        <v>-1.97757311339965+0.0971519372495185i</v>
      </c>
      <c r="DU174" s="240" t="str">
        <f t="shared" ca="1" si="296"/>
        <v>0.574751486306872+1.89470173028384i</v>
      </c>
      <c r="DV174" s="240" t="str">
        <f t="shared" ca="1" si="297"/>
        <v>1.69826667431419-1.01790187182573i</v>
      </c>
      <c r="DW174" s="240" t="str">
        <f t="shared" ca="1" si="298"/>
        <v>-1.40004177040396-1.40004177040425i</v>
      </c>
      <c r="DX174" s="240" t="str">
        <f t="shared" ca="1" si="299"/>
        <v>-1.01790187182444+1.69826667431497i</v>
      </c>
      <c r="DY174" s="240" t="str">
        <f t="shared" ca="1" si="300"/>
        <v>1.8947017302837+0.574751486307309i</v>
      </c>
      <c r="DZ174" s="240" t="str">
        <f t="shared" ca="1" si="301"/>
        <v>0.0971519372499188-1.97757311339963i</v>
      </c>
      <c r="EA174" s="240" t="str">
        <f t="shared" ca="1" si="302"/>
        <v>-1.94191372066567+0.386270655425641i</v>
      </c>
      <c r="EB174" s="240" t="str">
        <f t="shared" ca="1" si="303"/>
        <v>0.846541153157689+1.78986088670683i</v>
      </c>
      <c r="EC174" s="240" t="str">
        <f t="shared" ca="1" si="304"/>
        <v>1.53052827728583-1.25607209593279i</v>
      </c>
      <c r="ED174" s="240" t="str">
        <f t="shared" ca="1" si="305"/>
        <v>-1.59031722548161-1.179459639025i</v>
      </c>
      <c r="EE174" s="240" t="str">
        <f t="shared" ca="1" si="306"/>
        <v>-0.757697146184313+1.82924272649003i</v>
      </c>
      <c r="EF174" s="240" t="str">
        <f t="shared" ca="1" si="307"/>
        <v>1.9585280032663+0.290520185484995i</v>
      </c>
      <c r="EG174" s="240" t="str">
        <f t="shared" ca="1" si="308"/>
        <v>-0.194069826973712-1.97042402035981i</v>
      </c>
      <c r="EH174" s="240" t="str">
        <f t="shared" ca="1" si="309"/>
        <v>-1.86421776032213+0.667027780420025i</v>
      </c>
      <c r="EI174" s="240" t="str">
        <f t="shared" ca="1" si="310"/>
        <v>1.10000576053735+1.64627496018653i</v>
      </c>
      <c r="EJ174" s="240" t="str">
        <f t="shared" ca="1" si="311"/>
        <v>1.32965856514194-1.46705215241218i</v>
      </c>
      <c r="EK174" s="240" t="str">
        <f t="shared" ca="1" si="312"/>
        <v>-1.74616711527461-0.93334576834423i</v>
      </c>
      <c r="EL174" s="240" t="str">
        <f t="shared" ca="1" si="313"/>
        <v>-0.481090565521352+1.92062119782087i</v>
      </c>
      <c r="EM174" s="240" t="str">
        <f t="shared" ca="1" si="314"/>
        <v>1.97995805959432-6.15129672434015E-13i</v>
      </c>
      <c r="EN174" s="240"/>
      <c r="EO174" s="240"/>
      <c r="EP174" s="240"/>
    </row>
    <row r="175" spans="1:146" ht="15" thickBot="1">
      <c r="A175" s="277">
        <f t="shared" si="181"/>
        <v>1.4648437500000009E-3</v>
      </c>
      <c r="B175" s="276">
        <v>75</v>
      </c>
      <c r="C175" s="248">
        <f t="shared" si="182"/>
        <v>15000</v>
      </c>
      <c r="D175" s="247">
        <f t="shared" si="315"/>
        <v>94247.779607693796</v>
      </c>
      <c r="E175" s="247" t="str">
        <f t="shared" si="316"/>
        <v>94247.7796076938i</v>
      </c>
      <c r="F175" s="247" t="str">
        <f t="shared" si="183"/>
        <v>-0.00238930622112921-0.0354654130124722i</v>
      </c>
      <c r="G175" s="247" t="str">
        <f t="shared" si="184"/>
        <v>-4.82993736167658+1.46470502432547i</v>
      </c>
      <c r="H175" s="247" t="str">
        <f t="shared" si="180"/>
        <v>0.00120074593152986-0.00562796279871033i</v>
      </c>
      <c r="I175" s="247" t="str">
        <f t="shared" si="317"/>
        <v>-0.00228550077563193+0.00559998876193324i</v>
      </c>
      <c r="J175" s="275" t="str">
        <f ca="1">IMPRODUCT(1/N_FFT2,CL100)</f>
        <v>0.0177396117731839+0.000319773758250024i</v>
      </c>
      <c r="K175" s="274" t="str">
        <f t="shared" ca="1" si="318"/>
        <v>-0.0000423346259195824+0.0000986107833983813i</v>
      </c>
      <c r="N175" s="265">
        <f t="shared" ca="1" si="185"/>
        <v>5.9817679998385582</v>
      </c>
      <c r="O175" s="240">
        <f t="shared" ca="1" si="186"/>
        <v>1.9817679998385584</v>
      </c>
      <c r="P175" s="240" t="str">
        <f t="shared" ca="1" si="187"/>
        <v>-0.528562807912457-1.9099805662037i</v>
      </c>
      <c r="Q175" s="240" t="str">
        <f t="shared" ca="1" si="188"/>
        <v>-1.69981911184454+1.01883236707132i</v>
      </c>
      <c r="R175" s="240" t="str">
        <f t="shared" ca="1" si="189"/>
        <v>1.43528969296964+1.36650938615117i</v>
      </c>
      <c r="S175" s="240" t="str">
        <f t="shared" ca="1" si="190"/>
        <v>0.934198968270077-1.74776334006273i</v>
      </c>
      <c r="T175" s="240" t="str">
        <f t="shared" ca="1" si="191"/>
        <v>-1.93361525868468-0.434207826467822i</v>
      </c>
      <c r="U175" s="241" t="str">
        <f t="shared" ca="1" si="192"/>
        <v>0.0972407468085442+1.97938087349157i</v>
      </c>
      <c r="V175" s="240" t="str">
        <f t="shared" ca="1" si="193"/>
        <v>1.8817445632442-0.621644435256214i</v>
      </c>
      <c r="W175" s="240" t="str">
        <f t="shared" ca="1" si="194"/>
        <v>-1.10101130946117-1.64777987049931i</v>
      </c>
      <c r="X175" s="240" t="str">
        <f t="shared" ca="1" si="195"/>
        <v>-1.29443703852941+1.50061226120119i</v>
      </c>
      <c r="Y175" s="240" t="str">
        <f t="shared" ca="1" si="196"/>
        <v>1.79149705330872+0.847315002328108i</v>
      </c>
      <c r="Z175" s="240" t="str">
        <f t="shared" ca="1" si="197"/>
        <v>0.338806800337054-1.95259170264279i</v>
      </c>
      <c r="AA175" s="240" t="str">
        <f t="shared" ca="1" si="198"/>
        <v>-1.97222524524705+0.194247232140743i</v>
      </c>
      <c r="AB175" s="240" t="str">
        <f t="shared" ca="1" si="199"/>
        <v>0.713228466705762+1.8489752728105i</v>
      </c>
      <c r="AC175" s="240" t="str">
        <f t="shared" ca="1" si="200"/>
        <v>1.59177098311763-1.18053781916923i</v>
      </c>
      <c r="AD175" s="240" t="str">
        <f t="shared" ca="1" si="201"/>
        <v>-1.5623197230574-1.21924627870253i</v>
      </c>
      <c r="AE175" s="240" t="str">
        <f t="shared" ca="1" si="202"/>
        <v>-0.75838978032954+1.83091489323667i</v>
      </c>
      <c r="AF175" s="240" t="str">
        <f t="shared" ca="1" si="203"/>
        <v>1.96686418216239+0.242589558948402i</v>
      </c>
      <c r="AG175" s="240" t="str">
        <f t="shared" ca="1" si="204"/>
        <v>-0.290785758876867-1.96031835364017i</v>
      </c>
      <c r="AH175" s="240" t="str">
        <f t="shared" ca="1" si="205"/>
        <v>-1.8117516389935+0.803094268307586i</v>
      </c>
      <c r="AI175" s="240" t="str">
        <f t="shared" ca="1" si="206"/>
        <v>1.25722030986802+1.53192738001495i</v>
      </c>
      <c r="AJ175" s="240" t="str">
        <f t="shared" ca="1" si="207"/>
        <v>1.14111824779673-1.62026341985784i</v>
      </c>
      <c r="AK175" s="240" t="str">
        <f t="shared" ca="1" si="208"/>
        <v>-1.8659218988176-0.667637530923057i</v>
      </c>
      <c r="AL175" s="240" t="str">
        <f t="shared" ca="1" si="209"/>
        <v>-0.145787898063903+1.97639831359021i</v>
      </c>
      <c r="AM175" s="240" t="str">
        <f t="shared" ca="1" si="210"/>
        <v>1.9436888834158-0.386623757249828i</v>
      </c>
      <c r="AN175" s="240" t="str">
        <f t="shared" ca="1" si="211"/>
        <v>-0.8910253454743-1.77016333678746i</v>
      </c>
      <c r="AO175" s="240" t="str">
        <f t="shared" ca="1" si="212"/>
        <v>-1.46839322967283+1.33087404672084i</v>
      </c>
      <c r="AP175" s="240" t="str">
        <f t="shared" ca="1" si="213"/>
        <v>1.67430376016141+1.060241163082i</v>
      </c>
      <c r="AQ175" s="240" t="str">
        <f t="shared" ca="1" si="214"/>
        <v>0.575276884226444-1.89643373510883i</v>
      </c>
      <c r="AR175" s="240" t="str">
        <f t="shared" ca="1" si="215"/>
        <v>0.575276884226444-1.89643373510883i</v>
      </c>
      <c r="AS175" s="240" t="str">
        <f t="shared" ca="1" si="216"/>
        <v>0.481530345127332+1.92237689642423i</v>
      </c>
      <c r="AT175" s="240" t="str">
        <f t="shared" ca="1" si="217"/>
        <v>1.72431055605511-0.976809864539167i</v>
      </c>
      <c r="AU175" s="240" t="str">
        <f t="shared" ca="1" si="218"/>
        <v>-1.40132159142431-1.40132159142438i</v>
      </c>
      <c r="AV175" s="240" t="str">
        <f t="shared" ca="1" si="219"/>
        <v>-0.97680986453925+1.72431055605507i</v>
      </c>
      <c r="AW175" s="240" t="str">
        <f t="shared" ca="1" si="220"/>
        <v>1.92237689642426+0.481530345127235i</v>
      </c>
      <c r="AX175" s="240" t="str">
        <f t="shared" ca="1" si="221"/>
        <v>-0.0486350213633661-1.98117112836855i</v>
      </c>
      <c r="AY175" s="240" t="str">
        <f t="shared" ca="1" si="222"/>
        <v>-1.89643373510886+0.575276884226365i</v>
      </c>
      <c r="AZ175" s="240" t="str">
        <f t="shared" ca="1" si="223"/>
        <v>1.06024116308209+1.67430376016136i</v>
      </c>
      <c r="BA175" s="240" t="str">
        <f t="shared" ca="1" si="224"/>
        <v>1.3308740467209-1.46839322967278i</v>
      </c>
      <c r="BB175" s="240" t="str">
        <f t="shared" ca="1" si="225"/>
        <v>-1.77016333678742-0.891025345474387i</v>
      </c>
      <c r="BC175" s="240" t="str">
        <f t="shared" ca="1" si="226"/>
        <v>-0.386623757249715+1.94368888341582i</v>
      </c>
      <c r="BD175" s="240" t="str">
        <f t="shared" ca="1" si="227"/>
        <v>1.97639831359022-0.145787898063806i</v>
      </c>
      <c r="BE175" s="240" t="str">
        <f t="shared" ca="1" si="228"/>
        <v>-0.667637530922977-1.86592189881763i</v>
      </c>
      <c r="BF175" s="240" t="str">
        <f t="shared" ca="1" si="229"/>
        <v>-1.62026341985779+1.14111824779681i</v>
      </c>
      <c r="BG175" s="240" t="str">
        <f t="shared" ca="1" si="230"/>
        <v>1.5319273800149+1.25722030986808i</v>
      </c>
      <c r="BH175" s="240" t="str">
        <f t="shared" ca="1" si="231"/>
        <v>0.803094268307674-1.81175163899346i</v>
      </c>
      <c r="BI175" s="240" t="str">
        <f t="shared" ca="1" si="232"/>
        <v>-1.96031835364019-0.290785758876754i</v>
      </c>
      <c r="BJ175" s="240" t="str">
        <f t="shared" ca="1" si="233"/>
        <v>0.242589558948495+1.96686418216238i</v>
      </c>
      <c r="BK175" s="240" t="str">
        <f t="shared" ca="1" si="234"/>
        <v>1.8309148932367-0.758389780329457i</v>
      </c>
      <c r="BL175" s="240" t="str">
        <f t="shared" ca="1" si="235"/>
        <v>-1.21924627870245-1.56231972305747i</v>
      </c>
      <c r="BM175" s="240" t="str">
        <f t="shared" ca="1" si="236"/>
        <v>-1.18053781916915+1.5917709831177i</v>
      </c>
      <c r="BN175" s="240" t="str">
        <f t="shared" ca="1" si="237"/>
        <v>1.84897527281046+0.713228466705859i</v>
      </c>
      <c r="BO175" s="240" t="str">
        <f t="shared" ca="1" si="238"/>
        <v>0.194247232140833-1.97222524524704i</v>
      </c>
      <c r="BP175" s="240" t="str">
        <f t="shared" ca="1" si="239"/>
        <v>-1.95259170264278+0.338806800337146i</v>
      </c>
      <c r="BQ175" s="240" t="str">
        <f t="shared" ca="1" si="240"/>
        <v>0.847315002328027+1.79149705330876i</v>
      </c>
      <c r="BR175" s="240" t="str">
        <f t="shared" ca="1" si="241"/>
        <v>1.50061226120164-1.29443703852888i</v>
      </c>
      <c r="BS175" s="240" t="str">
        <f t="shared" ca="1" si="242"/>
        <v>-1.64777987049926-1.10101130946125i</v>
      </c>
      <c r="BT175" s="240" t="str">
        <f t="shared" ca="1" si="243"/>
        <v>-0.621644435255917+1.8817445632443i</v>
      </c>
      <c r="BU175" s="240" t="str">
        <f t="shared" ca="1" si="244"/>
        <v>1.9793808734916+0.09724074680785i</v>
      </c>
      <c r="BV175" s="240" t="str">
        <f t="shared" ca="1" si="245"/>
        <v>-0.434207826467043-1.93361525868485i</v>
      </c>
      <c r="BW175" s="240" t="str">
        <f t="shared" ca="1" si="246"/>
        <v>-1.74776334006289+0.934198968269784i</v>
      </c>
      <c r="BX175" s="240" t="str">
        <f t="shared" ca="1" si="247"/>
        <v>1.36650938615126+1.43528969296955i</v>
      </c>
      <c r="BY175" s="240" t="str">
        <f t="shared" ca="1" si="248"/>
        <v>1.01883236707082-1.69981911184484i</v>
      </c>
      <c r="BZ175" s="240" t="str">
        <f t="shared" ca="1" si="249"/>
        <v>-1.90998056620345-0.528562807913353i</v>
      </c>
      <c r="CA175" s="240" t="str">
        <f t="shared" ca="1" si="250"/>
        <v>-4.91389668275847E-13+1.98176799983856i</v>
      </c>
      <c r="CB175" s="240" t="str">
        <f t="shared" ca="1" si="251"/>
        <v>1.90998056620371-0.528562807912433i</v>
      </c>
      <c r="CC175" s="240" t="str">
        <f t="shared" ca="1" si="252"/>
        <v>-1.01883236707167-1.69981911184433i</v>
      </c>
      <c r="CD175" s="240" t="str">
        <f t="shared" ca="1" si="253"/>
        <v>-1.36650938615053+1.43528969297025i</v>
      </c>
      <c r="CE175" s="240" t="str">
        <f t="shared" ca="1" si="254"/>
        <v>1.74776334006243+0.934198968270652i</v>
      </c>
      <c r="CF175" s="240" t="str">
        <f t="shared" ca="1" si="255"/>
        <v>0.434207826468002-1.93361525868464i</v>
      </c>
      <c r="CG175" s="240" t="str">
        <f t="shared" ca="1" si="256"/>
        <v>-1.97938087349155+0.0972407468088374i</v>
      </c>
      <c r="CH175" s="240" t="str">
        <f t="shared" ca="1" si="257"/>
        <v>0.621644435256882+1.88174456324398i</v>
      </c>
      <c r="CI175" s="240" t="str">
        <f t="shared" ca="1" si="258"/>
        <v>1.64777987049979-1.10101130946045i</v>
      </c>
      <c r="CJ175" s="240" t="str">
        <f t="shared" ca="1" si="259"/>
        <v>-1.50061226120098-1.29443703852964i</v>
      </c>
      <c r="CK175" s="240" t="str">
        <f t="shared" ca="1" si="260"/>
        <v>-0.847315002328023+1.79149705330876i</v>
      </c>
      <c r="CL175" s="240" t="str">
        <f t="shared" ca="1" si="261"/>
        <v>1.95259170264288+0.338806800336559i</v>
      </c>
      <c r="CM175" s="240" t="str">
        <f t="shared" ca="1" si="262"/>
        <v>-0.194247232139883-1.97222524524713i</v>
      </c>
      <c r="CN175" s="240" t="str">
        <f t="shared" ca="1" si="263"/>
        <v>-1.84897527281069+0.713228466705285i</v>
      </c>
      <c r="CO175" s="240" t="str">
        <f t="shared" ca="1" si="264"/>
        <v>1.18053781916915+1.59177098311769i</v>
      </c>
      <c r="CP175" s="240" t="str">
        <f t="shared" ca="1" si="265"/>
        <v>1.21924627870213-1.56231972305771i</v>
      </c>
      <c r="CQ175" s="240" t="str">
        <f t="shared" ca="1" si="266"/>
        <v>-1.83091489323701-0.7583897803287i</v>
      </c>
      <c r="CR175" s="240" t="str">
        <f t="shared" ca="1" si="267"/>
        <v>-0.242589558949108+1.96686418216231i</v>
      </c>
      <c r="CS175" s="240" t="str">
        <f t="shared" ca="1" si="268"/>
        <v>1.96031835364022-0.290785758876561i</v>
      </c>
      <c r="CT175" s="240" t="str">
        <f t="shared" ca="1" si="269"/>
        <v>-0.803094268307858-1.81175163899338i</v>
      </c>
      <c r="CU175" s="240" t="str">
        <f t="shared" ca="1" si="270"/>
        <v>-1.5319273800145+1.25722030986857i</v>
      </c>
      <c r="CV175" s="240" t="str">
        <f t="shared" ca="1" si="271"/>
        <v>1.62026341985732+1.14111824779748i</v>
      </c>
      <c r="CW175" s="240" t="str">
        <f t="shared" ca="1" si="272"/>
        <v>0.667637530923346-1.8659218988175i</v>
      </c>
      <c r="CX175" s="240" t="str">
        <f t="shared" ca="1" si="273"/>
        <v>-1.97639831359022-0.145787898063804i</v>
      </c>
      <c r="CY175" s="240" t="str">
        <f t="shared" ca="1" si="274"/>
        <v>0.386623757250325+1.9436888834157i</v>
      </c>
      <c r="CZ175" s="240" t="str">
        <f t="shared" ca="1" si="275"/>
        <v>1.77016333678787-0.891025345473483i</v>
      </c>
      <c r="DA175" s="240" t="str">
        <f t="shared" ca="1" si="276"/>
        <v>-1.33087404672047-1.46839322967317i</v>
      </c>
      <c r="DB175" s="240" t="str">
        <f t="shared" ca="1" si="277"/>
        <v>-1.06024116308208+1.67430376016136i</v>
      </c>
      <c r="DC175" s="240" t="str">
        <f t="shared" ca="1" si="278"/>
        <v>1.89643373510898+0.575276884225956i</v>
      </c>
      <c r="DD175" s="240" t="str">
        <f t="shared" ca="1" si="279"/>
        <v>0.0486350213625468-1.98117112836857i</v>
      </c>
      <c r="DE175" s="240" t="str">
        <f t="shared" ca="1" si="280"/>
        <v>-1.92237689642441+0.481530345126651i</v>
      </c>
      <c r="DF175" s="240" t="str">
        <f t="shared" ca="1" si="281"/>
        <v>0.976809864539082+1.72431055605516i</v>
      </c>
      <c r="DG175" s="240" t="str">
        <f t="shared" ca="1" si="282"/>
        <v>1.40132159142416-1.40132159142453i</v>
      </c>
      <c r="DH175" s="240" t="str">
        <f t="shared" ca="1" si="283"/>
        <v>-1.72431055605542-0.976809864538624i</v>
      </c>
      <c r="DI175" s="240" t="str">
        <f t="shared" ca="1" si="284"/>
        <v>-0.481530345128109+1.92237689642404i</v>
      </c>
      <c r="DJ175" s="240" t="str">
        <f t="shared" ca="1" si="285"/>
        <v>1.98117112836856-0.048635021363072i</v>
      </c>
      <c r="DK175" s="240" t="str">
        <f t="shared" ca="1" si="286"/>
        <v>-0.57527688422646-1.89643373510883i</v>
      </c>
      <c r="DL175" s="240" t="str">
        <f t="shared" ca="1" si="287"/>
        <v>-1.67430376016108+1.06024116308253i</v>
      </c>
      <c r="DM175" s="240" t="str">
        <f t="shared" ca="1" si="288"/>
        <v>1.46839322967216+1.33087404672158i</v>
      </c>
      <c r="DN175" s="240" t="str">
        <f t="shared" ca="1" si="289"/>
        <v>0.891025345474825-1.7701633367872i</v>
      </c>
      <c r="DO175" s="240" t="str">
        <f t="shared" ca="1" si="290"/>
        <v>-1.9436888834158-0.38662375724981i</v>
      </c>
      <c r="DP175" s="240" t="str">
        <f t="shared" ca="1" si="291"/>
        <v>0.145787898064327+1.97639831359018i</v>
      </c>
      <c r="DQ175" s="240" t="str">
        <f t="shared" ca="1" si="292"/>
        <v>1.86592189881732-0.667637530923841i</v>
      </c>
      <c r="DR175" s="240" t="str">
        <f t="shared" ca="1" si="293"/>
        <v>-1.14111824779625-1.62026341985818i</v>
      </c>
      <c r="DS175" s="240" t="str">
        <f t="shared" ca="1" si="294"/>
        <v>-1.25722030986816+1.53192738001484i</v>
      </c>
      <c r="DT175" s="240" t="str">
        <f t="shared" ca="1" si="295"/>
        <v>1.81175163899359+0.803094268307377i</v>
      </c>
      <c r="DU175" s="240" t="str">
        <f t="shared" ca="1" si="296"/>
        <v>0.290785758876042-1.9603183536403i</v>
      </c>
      <c r="DV175" s="240" t="str">
        <f t="shared" ca="1" si="297"/>
        <v>-1.96686418216249+0.242589558947615i</v>
      </c>
      <c r="DW175" s="240" t="str">
        <f t="shared" ca="1" si="298"/>
        <v>0.758389780329186+1.83091489323681i</v>
      </c>
      <c r="DX175" s="240" t="str">
        <f t="shared" ca="1" si="299"/>
        <v>1.56231972305739-1.21924627870255i</v>
      </c>
      <c r="DY175" s="240" t="str">
        <f t="shared" ca="1" si="300"/>
        <v>-1.59177098311801-1.18053781916873i</v>
      </c>
      <c r="DZ175" s="240" t="str">
        <f t="shared" ca="1" si="301"/>
        <v>-0.713228466704847+1.84897527281085i</v>
      </c>
      <c r="EA175" s="240" t="str">
        <f t="shared" ca="1" si="302"/>
        <v>1.97222524524699+0.194247232141322i</v>
      </c>
      <c r="EB175" s="240" t="str">
        <f t="shared" ca="1" si="303"/>
        <v>-0.338806800337076-1.95259170264279i</v>
      </c>
      <c r="EC175" s="240" t="str">
        <f t="shared" ca="1" si="304"/>
        <v>-1.79149705330854+0.847315002328498i</v>
      </c>
      <c r="ED175" s="240" t="str">
        <f t="shared" ca="1" si="305"/>
        <v>1.29443703853+1.50061226120067i</v>
      </c>
      <c r="EE175" s="240" t="str">
        <f t="shared" ca="1" si="306"/>
        <v>1.10101130946166-1.64777987049898i</v>
      </c>
      <c r="EF175" s="240" t="str">
        <f t="shared" ca="1" si="307"/>
        <v>-1.88174456324414-0.621644435256382i</v>
      </c>
      <c r="EG175" s="240" t="str">
        <f t="shared" ca="1" si="308"/>
        <v>-0.0972407468083128+1.97938087349158i</v>
      </c>
      <c r="EH175" s="240" t="str">
        <f t="shared" ca="1" si="309"/>
        <v>1.93361525868453-0.434207826468488i</v>
      </c>
      <c r="EI175" s="240" t="str">
        <f t="shared" ca="1" si="310"/>
        <v>-0.934198968269352-1.74776334006312i</v>
      </c>
      <c r="EJ175" s="240" t="str">
        <f t="shared" ca="1" si="311"/>
        <v>-1.43528969296989+1.36650938615091i</v>
      </c>
      <c r="EK175" s="240" t="str">
        <f t="shared" ca="1" si="312"/>
        <v>1.6998191118446+1.01883236707122i</v>
      </c>
      <c r="EL175" s="240" t="str">
        <f t="shared" ca="1" si="313"/>
        <v>0.528562807911954-1.90998056620384i</v>
      </c>
      <c r="EM175" s="240" t="str">
        <f t="shared" ca="1" si="314"/>
        <v>-1.98176799983856-9.82779336551692E-13i</v>
      </c>
      <c r="EN175" s="240"/>
      <c r="EO175" s="240"/>
      <c r="EP175" s="240"/>
    </row>
    <row r="176" spans="1:146" ht="15" thickBot="1">
      <c r="A176" s="277">
        <f t="shared" si="181"/>
        <v>1.4843750000000009E-3</v>
      </c>
      <c r="B176" s="276">
        <v>76</v>
      </c>
      <c r="C176" s="248">
        <f t="shared" si="182"/>
        <v>15200</v>
      </c>
      <c r="D176" s="247">
        <f t="shared" si="315"/>
        <v>95504.416669129714</v>
      </c>
      <c r="E176" s="247" t="str">
        <f t="shared" si="316"/>
        <v>95504.4166691297i</v>
      </c>
      <c r="F176" s="247" t="str">
        <f t="shared" si="183"/>
        <v>-0.00240711556073375-0.0349970418854057i</v>
      </c>
      <c r="G176" s="247" t="str">
        <f t="shared" si="184"/>
        <v>-4.8102614101153+1.50529705109272i</v>
      </c>
      <c r="H176" s="247" t="str">
        <f t="shared" si="180"/>
        <v>0.00119812205379559-0.0055539584244445i</v>
      </c>
      <c r="I176" s="247" t="str">
        <f t="shared" si="317"/>
        <v>-0.00225533462922562+0.00553834955984605i</v>
      </c>
      <c r="J176" s="275" t="str">
        <f ca="1">IMPRODUCT(1/N_FFT2,CM100)</f>
        <v>0.00843162035720574-4.17866425043902E-06i</v>
      </c>
      <c r="K176" s="274" t="str">
        <f t="shared" ca="1" si="318"/>
        <v>-0.0000189929824687776+0.0000467066851803073i</v>
      </c>
      <c r="N176" s="265">
        <f t="shared" ca="1" si="185"/>
        <v>5.9832730624696522</v>
      </c>
      <c r="O176" s="240">
        <f t="shared" ca="1" si="186"/>
        <v>1.983273062469652</v>
      </c>
      <c r="P176" s="240" t="str">
        <f t="shared" ca="1" si="187"/>
        <v>-0.575713780846473-1.89787399024836i</v>
      </c>
      <c r="Q176" s="240" t="str">
        <f t="shared" ca="1" si="188"/>
        <v>-1.64903128434172+1.10184747745777i</v>
      </c>
      <c r="R176" s="240" t="str">
        <f t="shared" ca="1" si="189"/>
        <v>1.53309080916177+1.25817511149341i</v>
      </c>
      <c r="S176" s="240" t="str">
        <f t="shared" ca="1" si="190"/>
        <v>0.758965742863108-1.83230538979669i</v>
      </c>
      <c r="T176" s="240" t="str">
        <f t="shared" ca="1" si="191"/>
        <v>-1.97372306059019-0.194394754075922i</v>
      </c>
      <c r="U176" s="241" t="str">
        <f t="shared" ca="1" si="192"/>
        <v>0.386917380403043+1.94516502669049i</v>
      </c>
      <c r="V176" s="240" t="str">
        <f t="shared" ca="1" si="193"/>
        <v>1.74909068680125-0.934908449883137i</v>
      </c>
      <c r="W176" s="240" t="str">
        <f t="shared" ca="1" si="194"/>
        <v>-1.40238583141688-1.40238583141693i</v>
      </c>
      <c r="X176" s="240" t="str">
        <f t="shared" ca="1" si="195"/>
        <v>-0.934908449883024+1.74909068680131i</v>
      </c>
      <c r="Y176" s="240" t="str">
        <f t="shared" ca="1" si="196"/>
        <v>1.94516502669047+0.386917380403111i</v>
      </c>
      <c r="Z176" s="240" t="str">
        <f t="shared" ca="1" si="197"/>
        <v>-0.19439475407585-1.9737230605902i</v>
      </c>
      <c r="AA176" s="240" t="str">
        <f t="shared" ca="1" si="198"/>
        <v>-1.83230538979667+0.758965742863152i</v>
      </c>
      <c r="AB176" s="240" t="str">
        <f t="shared" ca="1" si="199"/>
        <v>1.25817511149339+1.53309080916179i</v>
      </c>
      <c r="AC176" s="240" t="str">
        <f t="shared" ca="1" si="200"/>
        <v>1.10184747745769-1.64903128434177i</v>
      </c>
      <c r="AD176" s="240" t="str">
        <f t="shared" ca="1" si="201"/>
        <v>-1.89787399024836-0.575713780846465i</v>
      </c>
      <c r="AE176" s="240" t="str">
        <f t="shared" ca="1" si="202"/>
        <v>-6.92453264411478E-14+1.98327306246965i</v>
      </c>
      <c r="AF176" s="240" t="str">
        <f t="shared" ca="1" si="203"/>
        <v>1.89787399024834-0.575713780846521i</v>
      </c>
      <c r="AG176" s="240" t="str">
        <f t="shared" ca="1" si="204"/>
        <v>-1.10184747745774-1.64903128434174i</v>
      </c>
      <c r="AH176" s="240" t="str">
        <f t="shared" ca="1" si="205"/>
        <v>-1.25817511149334+1.53309080916183i</v>
      </c>
      <c r="AI176" s="240" t="str">
        <f t="shared" ca="1" si="206"/>
        <v>1.83230538979669+0.758965742863096i</v>
      </c>
      <c r="AJ176" s="240" t="str">
        <f t="shared" ca="1" si="207"/>
        <v>0.194394754075987-1.97372306059019i</v>
      </c>
      <c r="AK176" s="240" t="str">
        <f t="shared" ca="1" si="208"/>
        <v>-1.94516502669046+0.38691738040316i</v>
      </c>
      <c r="AL176" s="240" t="str">
        <f t="shared" ca="1" si="209"/>
        <v>0.93490844988307+1.74909068680128i</v>
      </c>
      <c r="AM176" s="240" t="str">
        <f t="shared" ca="1" si="210"/>
        <v>1.40238583141698-1.40238583141683i</v>
      </c>
      <c r="AN176" s="240" t="str">
        <f t="shared" ca="1" si="211"/>
        <v>-1.74909068680128-0.934908449883086i</v>
      </c>
      <c r="AO176" s="240" t="str">
        <f t="shared" ca="1" si="212"/>
        <v>-0.386917380403178+1.94516502669046i</v>
      </c>
      <c r="AP176" s="240" t="str">
        <f t="shared" ca="1" si="213"/>
        <v>1.97372306059019-0.194394754075984i</v>
      </c>
      <c r="AQ176" s="240" t="str">
        <f t="shared" ca="1" si="214"/>
        <v>-0.75896574286308-1.8323053897967i</v>
      </c>
      <c r="AR176" s="240" t="str">
        <f t="shared" ca="1" si="215"/>
        <v>-0.75896574286308-1.8323053897967i</v>
      </c>
      <c r="AS176" s="240" t="str">
        <f t="shared" ca="1" si="216"/>
        <v>1.64903128434173+1.10184747745775i</v>
      </c>
      <c r="AT176" s="240" t="str">
        <f t="shared" ca="1" si="217"/>
        <v>0.575713780846531-1.89787399024834i</v>
      </c>
      <c r="AU176" s="240" t="str">
        <f t="shared" ca="1" si="218"/>
        <v>-1.98327306246965+5.87973845770139E-14i</v>
      </c>
      <c r="AV176" s="240" t="str">
        <f t="shared" ca="1" si="219"/>
        <v>0.575713780846456+1.89787399024836i</v>
      </c>
      <c r="AW176" s="240" t="str">
        <f t="shared" ca="1" si="220"/>
        <v>1.64903128434167-1.10184747745785i</v>
      </c>
      <c r="AX176" s="240" t="str">
        <f t="shared" ca="1" si="221"/>
        <v>-1.53309080916179-1.25817511149339i</v>
      </c>
      <c r="AY176" s="240" t="str">
        <f t="shared" ca="1" si="222"/>
        <v>-0.758965742863167+1.83230538979667i</v>
      </c>
      <c r="AZ176" s="240" t="str">
        <f t="shared" ca="1" si="223"/>
        <v>1.9737230605902+0.194394754075853i</v>
      </c>
      <c r="BA176" s="240" t="str">
        <f t="shared" ca="1" si="224"/>
        <v>-0.386917380403101-1.94516502669047i</v>
      </c>
      <c r="BB176" s="240" t="str">
        <f t="shared" ca="1" si="225"/>
        <v>-1.74909068680132+0.934908449883002i</v>
      </c>
      <c r="BC176" s="240" t="str">
        <f t="shared" ca="1" si="226"/>
        <v>1.40238583141692+1.40238583141688i</v>
      </c>
      <c r="BD176" s="240" t="str">
        <f t="shared" ca="1" si="227"/>
        <v>0.934908449883151-1.74909068680124i</v>
      </c>
      <c r="BE176" s="240" t="str">
        <f t="shared" ca="1" si="228"/>
        <v>-1.94516502669049-0.386917380403045i</v>
      </c>
      <c r="BF176" s="240" t="str">
        <f t="shared" ca="1" si="229"/>
        <v>0.194394754075908+1.97372306059019i</v>
      </c>
      <c r="BG176" s="240" t="str">
        <f t="shared" ca="1" si="230"/>
        <v>1.83230538979673-0.758965742863011i</v>
      </c>
      <c r="BH176" s="240" t="str">
        <f t="shared" ca="1" si="231"/>
        <v>-1.25817511149343-1.53309080916175i</v>
      </c>
      <c r="BI176" s="240" t="str">
        <f t="shared" ca="1" si="232"/>
        <v>-1.10184747745782+1.64903128434169i</v>
      </c>
      <c r="BJ176" s="240" t="str">
        <f t="shared" ca="1" si="233"/>
        <v>1.89787399024837+0.575713780846402i</v>
      </c>
      <c r="BK176" s="240" t="str">
        <f t="shared" ca="1" si="234"/>
        <v>1.74939432019665E-14-1.98327306246965i</v>
      </c>
      <c r="BL176" s="240" t="str">
        <f t="shared" ca="1" si="235"/>
        <v>-1.89787399024838+0.575713780846396i</v>
      </c>
      <c r="BM176" s="240" t="str">
        <f t="shared" ca="1" si="236"/>
        <v>1.10184747745779+1.64903128434171i</v>
      </c>
      <c r="BN176" s="240" t="str">
        <f t="shared" ca="1" si="237"/>
        <v>1.25817511149346-1.53309080916173i</v>
      </c>
      <c r="BO176" s="240" t="str">
        <f t="shared" ca="1" si="238"/>
        <v>-1.83230538979672-0.758965742863043i</v>
      </c>
      <c r="BP176" s="240" t="str">
        <f t="shared" ca="1" si="239"/>
        <v>-0.194394754075943+1.97372306059019i</v>
      </c>
      <c r="BQ176" s="240" t="str">
        <f t="shared" ca="1" si="240"/>
        <v>1.94516502669037-0.38691738040362i</v>
      </c>
      <c r="BR176" s="240" t="str">
        <f t="shared" ca="1" si="241"/>
        <v>-0.934908449883643-1.74909068680098i</v>
      </c>
      <c r="BS176" s="240" t="str">
        <f t="shared" ca="1" si="242"/>
        <v>-1.40238583141637+1.40238583141744i</v>
      </c>
      <c r="BT176" s="240" t="str">
        <f t="shared" ca="1" si="243"/>
        <v>1.74909068680168+0.934908449882336i</v>
      </c>
      <c r="BU176" s="240" t="str">
        <f t="shared" ca="1" si="244"/>
        <v>0.386917380402167-1.94516502669066i</v>
      </c>
      <c r="BV176" s="240" t="str">
        <f t="shared" ca="1" si="245"/>
        <v>-1.97372306059028+0.194394754075061i</v>
      </c>
      <c r="BW176" s="240" t="str">
        <f t="shared" ca="1" si="246"/>
        <v>0.758965742862406+1.83230538979698i</v>
      </c>
      <c r="BX176" s="240" t="str">
        <f t="shared" ca="1" si="247"/>
        <v>1.53309080916218-1.25817511149291i</v>
      </c>
      <c r="BY176" s="240" t="str">
        <f t="shared" ca="1" si="248"/>
        <v>-1.64903128434143-1.1018474774582i</v>
      </c>
      <c r="BZ176" s="240" t="str">
        <f t="shared" ca="1" si="249"/>
        <v>-0.575713780846866+1.89787399024824i</v>
      </c>
      <c r="CA176" s="240" t="str">
        <f t="shared" ca="1" si="250"/>
        <v>1.98327306246965+2.76981305764592E-13i</v>
      </c>
      <c r="CB176" s="240" t="str">
        <f t="shared" ca="1" si="251"/>
        <v>-0.575713780846309-1.8978739902484i</v>
      </c>
      <c r="CC176" s="240" t="str">
        <f t="shared" ca="1" si="252"/>
        <v>-1.64903128434174+1.10184747745774i</v>
      </c>
      <c r="CD176" s="240" t="str">
        <f t="shared" ca="1" si="253"/>
        <v>1.53309080916181+1.25817511149336i</v>
      </c>
      <c r="CE176" s="240" t="str">
        <f t="shared" ca="1" si="254"/>
        <v>0.758965742862918-1.83230538979677i</v>
      </c>
      <c r="CF176" s="240" t="str">
        <f t="shared" ca="1" si="255"/>
        <v>-1.97372306059022-0.19439475407564i</v>
      </c>
      <c r="CG176" s="240" t="str">
        <f t="shared" ca="1" si="256"/>
        <v>0.386917380403559+1.94516502669038i</v>
      </c>
      <c r="CH176" s="240" t="str">
        <f t="shared" ca="1" si="257"/>
        <v>1.74909068680101-0.934908449883587i</v>
      </c>
      <c r="CI176" s="240" t="str">
        <f t="shared" ca="1" si="258"/>
        <v>-1.40238583141737-1.40238583141643i</v>
      </c>
      <c r="CJ176" s="240" t="str">
        <f t="shared" ca="1" si="259"/>
        <v>-0.934908449882417+1.74909068680163i</v>
      </c>
      <c r="CK176" s="240" t="str">
        <f t="shared" ca="1" si="260"/>
        <v>1.94516502669065+0.3869173804022i</v>
      </c>
      <c r="CL176" s="240" t="str">
        <f t="shared" ca="1" si="261"/>
        <v>-0.194394754074999-1.97372306059028i</v>
      </c>
      <c r="CM176" s="240" t="str">
        <f t="shared" ca="1" si="262"/>
        <v>-1.83230538979701+0.758965742862348i</v>
      </c>
      <c r="CN176" s="240" t="str">
        <f t="shared" ca="1" si="263"/>
        <v>1.25817511149286+1.53309080916222i</v>
      </c>
      <c r="CO176" s="240" t="str">
        <f t="shared" ca="1" si="264"/>
        <v>1.10184747745827-1.64903128434138i</v>
      </c>
      <c r="CP176" s="240" t="str">
        <f t="shared" ca="1" si="265"/>
        <v>-1.89787399024823-0.5757137808469i</v>
      </c>
      <c r="CQ176" s="240" t="str">
        <f t="shared" ca="1" si="266"/>
        <v>-3.39180630867907E-13+1.98327306246965i</v>
      </c>
      <c r="CR176" s="240" t="str">
        <f t="shared" ca="1" si="267"/>
        <v>1.89787399024842-0.575713780846249i</v>
      </c>
      <c r="CS176" s="240" t="str">
        <f t="shared" ca="1" si="268"/>
        <v>-1.10184747745766-1.64903128434179i</v>
      </c>
      <c r="CT176" s="240" t="str">
        <f t="shared" ca="1" si="269"/>
        <v>-1.25817511149343+1.53309080916176i</v>
      </c>
      <c r="CU176" s="240" t="str">
        <f t="shared" ca="1" si="270"/>
        <v>1.83230538979675+0.758965742862975i</v>
      </c>
      <c r="CV176" s="240" t="str">
        <f t="shared" ca="1" si="271"/>
        <v>0.194394754075674-1.97372306059022i</v>
      </c>
      <c r="CW176" s="240" t="str">
        <f t="shared" ca="1" si="272"/>
        <v>-1.9451650266904+0.38691738040347i</v>
      </c>
      <c r="CX176" s="240" t="str">
        <f t="shared" ca="1" si="273"/>
        <v>0.934908449883508+1.74909068680105i</v>
      </c>
      <c r="CY176" s="240" t="str">
        <f t="shared" ca="1" si="274"/>
        <v>1.4023858314165-1.40238583141731i</v>
      </c>
      <c r="CZ176" s="240" t="str">
        <f t="shared" ca="1" si="275"/>
        <v>-1.74909068680162-0.934908449882447i</v>
      </c>
      <c r="DA176" s="240" t="str">
        <f t="shared" ca="1" si="276"/>
        <v>-0.38691738040229+1.94516502669064i</v>
      </c>
      <c r="DB176" s="240" t="str">
        <f t="shared" ca="1" si="277"/>
        <v>1.9737230605901-0.194394754076872i</v>
      </c>
      <c r="DC176" s="240" t="str">
        <f t="shared" ca="1" si="278"/>
        <v>-0.758965742862265-1.83230538979704i</v>
      </c>
      <c r="DD176" s="240" t="str">
        <f t="shared" ca="1" si="279"/>
        <v>-1.53309080916228+1.25817511149279i</v>
      </c>
      <c r="DE176" s="240" t="str">
        <f t="shared" ca="1" si="280"/>
        <v>1.64903128434137+1.1018474774583i</v>
      </c>
      <c r="DF176" s="240" t="str">
        <f t="shared" ca="1" si="281"/>
        <v>0.575713780846985-1.8978739902482i</v>
      </c>
      <c r="DG176" s="240" t="str">
        <f t="shared" ca="1" si="282"/>
        <v>-1.98327306246965-4.29563961322553E-13i</v>
      </c>
      <c r="DH176" s="240" t="str">
        <f t="shared" ca="1" si="283"/>
        <v>0.575713780846164+1.89787399024845i</v>
      </c>
      <c r="DI176" s="240" t="str">
        <f t="shared" ca="1" si="284"/>
        <v>1.64903128434181-1.10184747745763i</v>
      </c>
      <c r="DJ176" s="240" t="str">
        <f t="shared" ca="1" si="285"/>
        <v>-1.53309080916174-1.25817511149345i</v>
      </c>
      <c r="DK176" s="240" t="str">
        <f t="shared" ca="1" si="286"/>
        <v>-0.758965742863058+1.83230538979671i</v>
      </c>
      <c r="DL176" s="240" t="str">
        <f t="shared" ca="1" si="287"/>
        <v>1.97372306059021+0.194394754075764i</v>
      </c>
      <c r="DM176" s="240" t="str">
        <f t="shared" ca="1" si="288"/>
        <v>-0.386917380403381-1.94516502669042i</v>
      </c>
      <c r="DN176" s="240" t="str">
        <f t="shared" ca="1" si="289"/>
        <v>-1.74909068680107+0.934908449883478i</v>
      </c>
      <c r="DO176" s="240" t="str">
        <f t="shared" ca="1" si="290"/>
        <v>1.40238583141728+1.40238583141652i</v>
      </c>
      <c r="DP176" s="240" t="str">
        <f t="shared" ca="1" si="291"/>
        <v>0.934908449882526-1.74909068680157i</v>
      </c>
      <c r="DQ176" s="240" t="str">
        <f t="shared" ca="1" si="292"/>
        <v>-1.94516502669062-0.386917380402377i</v>
      </c>
      <c r="DR176" s="240" t="str">
        <f t="shared" ca="1" si="293"/>
        <v>0.194394754076782+1.97372306059011i</v>
      </c>
      <c r="DS176" s="240" t="str">
        <f t="shared" ca="1" si="294"/>
        <v>1.83230538979705-0.758965742862233i</v>
      </c>
      <c r="DT176" s="240" t="str">
        <f t="shared" ca="1" si="295"/>
        <v>-1.25817511149276-1.5330908091623i</v>
      </c>
      <c r="DU176" s="240" t="str">
        <f t="shared" ca="1" si="296"/>
        <v>-1.10184747745838+1.64903128434132i</v>
      </c>
      <c r="DV176" s="240" t="str">
        <f t="shared" ca="1" si="297"/>
        <v>1.89787399024817+0.575713780847072i</v>
      </c>
      <c r="DW176" s="240" t="str">
        <f t="shared" ca="1" si="298"/>
        <v>5.19947291777198E-13-1.98327306246965i</v>
      </c>
      <c r="DX176" s="240" t="str">
        <f t="shared" ca="1" si="299"/>
        <v>-1.89787399024846+0.57571378084613i</v>
      </c>
      <c r="DY176" s="240" t="str">
        <f t="shared" ca="1" si="300"/>
        <v>1.10184747745756+1.64903128434186i</v>
      </c>
      <c r="DZ176" s="240" t="str">
        <f t="shared" ca="1" si="301"/>
        <v>1.25817511149352-1.53309080916168i</v>
      </c>
      <c r="EA176" s="240" t="str">
        <f t="shared" ca="1" si="302"/>
        <v>-1.83230538979668-0.758965742863142i</v>
      </c>
      <c r="EB176" s="240" t="str">
        <f t="shared" ca="1" si="303"/>
        <v>-0.194394754075798+1.9737230605902i</v>
      </c>
      <c r="EC176" s="240" t="str">
        <f t="shared" ca="1" si="304"/>
        <v>1.94516502669042-0.386917380403349i</v>
      </c>
      <c r="ED176" s="240" t="str">
        <f t="shared" ca="1" si="305"/>
        <v>-0.934908449883399-1.74909068680111i</v>
      </c>
      <c r="EE176" s="240" t="str">
        <f t="shared" ca="1" si="306"/>
        <v>-1.40238583141658+1.40238583141722i</v>
      </c>
      <c r="EF176" s="240" t="str">
        <f t="shared" ca="1" si="307"/>
        <v>1.74909068680153+0.934908449882606i</v>
      </c>
      <c r="EG176" s="240" t="str">
        <f t="shared" ca="1" si="308"/>
        <v>0.386917380402411-1.94516502669061i</v>
      </c>
      <c r="EH176" s="240" t="str">
        <f t="shared" ca="1" si="309"/>
        <v>-1.97372306059011+0.194394754076748i</v>
      </c>
      <c r="EI176" s="240" t="str">
        <f t="shared" ca="1" si="310"/>
        <v>0.758965742863973+1.83230538979633i</v>
      </c>
      <c r="EJ176" s="240" t="str">
        <f t="shared" ca="1" si="311"/>
        <v>1.53309080916236-1.25817511149269i</v>
      </c>
      <c r="EK176" s="240" t="str">
        <f t="shared" ca="1" si="312"/>
        <v>-1.64903128434126-1.10184747745845i</v>
      </c>
      <c r="EL176" s="240" t="str">
        <f t="shared" ca="1" si="313"/>
        <v>-0.575713780847104+1.89787399024816i</v>
      </c>
      <c r="EM176" s="240" t="str">
        <f t="shared" ca="1" si="314"/>
        <v>1.98327306246965+5.53962611529184E-13i</v>
      </c>
      <c r="EN176" s="240"/>
      <c r="EO176" s="240"/>
      <c r="EP176" s="240"/>
    </row>
    <row r="177" spans="1:146" ht="15" thickBot="1">
      <c r="A177" s="277">
        <f t="shared" si="181"/>
        <v>1.5039062500000009E-3</v>
      </c>
      <c r="B177" s="276">
        <v>77</v>
      </c>
      <c r="C177" s="248">
        <f t="shared" si="182"/>
        <v>15400</v>
      </c>
      <c r="D177" s="247">
        <f t="shared" si="315"/>
        <v>96761.053730565633</v>
      </c>
      <c r="E177" s="247" t="str">
        <f t="shared" si="316"/>
        <v>96761.0537305656i</v>
      </c>
      <c r="F177" s="247" t="str">
        <f t="shared" si="183"/>
        <v>-0.00242429625345879-0.0345407786402485i</v>
      </c>
      <c r="G177" s="247" t="str">
        <f t="shared" si="184"/>
        <v>-4.78991078764139+1.54510595729422i</v>
      </c>
      <c r="H177" s="247" t="str">
        <f t="shared" si="180"/>
        <v>0.00119559968626845-0.00548187449698645i</v>
      </c>
      <c r="I177" s="247" t="str">
        <f t="shared" si="317"/>
        <v>-0.00222603165218407+0.0054778819753492i</v>
      </c>
      <c r="J177" s="275" t="str">
        <f ca="1">IMPRODUCT(1/N_FFT2,CN100)</f>
        <v>-0.00163609621812926-0.000319776208344417i</v>
      </c>
      <c r="K177" s="274" t="str">
        <f t="shared" ca="1" si="318"/>
        <v>5.39369829540978E-06-8.25051002183719E-06i</v>
      </c>
      <c r="N177" s="265">
        <f t="shared" ca="1" si="185"/>
        <v>5.9845434766534877</v>
      </c>
      <c r="O177" s="240">
        <f t="shared" ca="1" si="186"/>
        <v>1.984543476653488</v>
      </c>
      <c r="P177" s="240" t="str">
        <f t="shared" ca="1" si="187"/>
        <v>-0.622515051653932-1.88437995669457i</v>
      </c>
      <c r="Q177" s="240" t="str">
        <f t="shared" ca="1" si="188"/>
        <v>-1.59400026699887+1.18219116877748i</v>
      </c>
      <c r="R177" s="240" t="str">
        <f t="shared" ca="1" si="189"/>
        <v>1.62253260755094+1.14271639008193i</v>
      </c>
      <c r="S177" s="240" t="str">
        <f t="shared" ca="1" si="190"/>
        <v>0.576082562617808-1.89908970082395i</v>
      </c>
      <c r="T177" s="240" t="str">
        <f t="shared" ca="1" si="191"/>
        <v>-1.98394576926175+0.0487031349742089i</v>
      </c>
      <c r="U177" s="241" t="str">
        <f t="shared" ca="1" si="192"/>
        <v>0.668572560900354+1.86853513254075i</v>
      </c>
      <c r="V177" s="240" t="str">
        <f t="shared" ca="1" si="193"/>
        <v>1.56450776028943-1.22095383971798i</v>
      </c>
      <c r="W177" s="240" t="str">
        <f t="shared" ca="1" si="194"/>
        <v>-1.65008759513064-1.10255328176188i</v>
      </c>
      <c r="X177" s="240" t="str">
        <f t="shared" ca="1" si="195"/>
        <v>-0.529303062987051+1.91265550432911i</v>
      </c>
      <c r="Y177" s="240" t="str">
        <f t="shared" ca="1" si="196"/>
        <v>1.98215300712312-0.097376933001037i</v>
      </c>
      <c r="Z177" s="240" t="str">
        <f t="shared" ca="1" si="197"/>
        <v>-0.714227347035461-1.85156477269217i</v>
      </c>
      <c r="AA177" s="240" t="str">
        <f t="shared" ca="1" si="198"/>
        <v>-1.534072852606+1.25898105371971i</v>
      </c>
      <c r="AB177" s="240" t="str">
        <f t="shared" ca="1" si="199"/>
        <v>1.67664863164372+1.06172603657213i</v>
      </c>
      <c r="AC177" s="240" t="str">
        <f t="shared" ca="1" si="200"/>
        <v>0.482204730983189-1.92506919567722i</v>
      </c>
      <c r="AD177" s="240" t="str">
        <f t="shared" ca="1" si="201"/>
        <v>-1.97916627013048+0.145992074804481i</v>
      </c>
      <c r="AE177" s="240" t="str">
        <f t="shared" ca="1" si="202"/>
        <v>0.759451909323575+1.83347909945892i</v>
      </c>
      <c r="AF177" s="240" t="str">
        <f t="shared" ca="1" si="203"/>
        <v>1.50271387679872-1.29624990461118i</v>
      </c>
      <c r="AG177" s="240" t="str">
        <f t="shared" ca="1" si="204"/>
        <v>-1.70219971771513-1.02025924731827i</v>
      </c>
      <c r="AH177" s="240" t="str">
        <f t="shared" ca="1" si="205"/>
        <v>-0.434815936879988+1.93632329732488i</v>
      </c>
      <c r="AI177" s="240" t="str">
        <f t="shared" ca="1" si="206"/>
        <v>1.97498735738249-0.194519276441262i</v>
      </c>
      <c r="AJ177" s="240" t="str">
        <f t="shared" ca="1" si="207"/>
        <v>-0.804219006179067-1.81428900697443i</v>
      </c>
      <c r="AK177" s="240" t="str">
        <f t="shared" ca="1" si="208"/>
        <v>-1.47044972234227+1.33273794302985i</v>
      </c>
      <c r="AL177" s="240" t="str">
        <f t="shared" ca="1" si="209"/>
        <v>1.72672546232583+0.978177892043962i</v>
      </c>
      <c r="AM177" s="240" t="str">
        <f t="shared" ca="1" si="210"/>
        <v>0.387165225915417-1.94641103022198i</v>
      </c>
      <c r="AN177" s="240" t="str">
        <f t="shared" ca="1" si="211"/>
        <v>-1.96961878609995+0.242929306939452i</v>
      </c>
      <c r="AO177" s="240" t="str">
        <f t="shared" ca="1" si="212"/>
        <v>0.848501671577116+1.79400605463269i</v>
      </c>
      <c r="AP177" s="240" t="str">
        <f t="shared" ca="1" si="213"/>
        <v>1.43729982395661-1.36842318994608i</v>
      </c>
      <c r="AQ177" s="240" t="str">
        <f t="shared" ca="1" si="214"/>
        <v>-1.75021109208454-0.935507318983738i</v>
      </c>
      <c r="AR177" s="240" t="str">
        <f t="shared" ca="1" si="215"/>
        <v>-1.75021109208454-0.935507318983738i</v>
      </c>
      <c r="AS177" s="240" t="str">
        <f t="shared" ca="1" si="216"/>
        <v>1.96306379010947-0.291193005906658i</v>
      </c>
      <c r="AT177" s="240" t="str">
        <f t="shared" ca="1" si="217"/>
        <v>-0.892273231295535-1.77264246012594i</v>
      </c>
      <c r="AU177" s="240" t="str">
        <f t="shared" ca="1" si="218"/>
        <v>-1.40328414990124+1.40328414990118i</v>
      </c>
      <c r="AV177" s="240" t="str">
        <f t="shared" ca="1" si="219"/>
        <v>1.7726424601259+0.892273231295605i</v>
      </c>
      <c r="AW177" s="240" t="str">
        <f t="shared" ca="1" si="220"/>
        <v>0.291193005906733-1.96306379010946i</v>
      </c>
      <c r="AX177" s="240" t="str">
        <f t="shared" ca="1" si="221"/>
        <v>-1.95532631789552+0.339281301095513i</v>
      </c>
      <c r="AY177" s="240" t="str">
        <f t="shared" ca="1" si="222"/>
        <v>0.935507318983857+1.75021109208448i</v>
      </c>
      <c r="AZ177" s="240" t="str">
        <f t="shared" ca="1" si="223"/>
        <v>1.36842318994599-1.43729982395669i</v>
      </c>
      <c r="BA177" s="240" t="str">
        <f t="shared" ca="1" si="224"/>
        <v>-1.79400605463274-0.848501671577007i</v>
      </c>
      <c r="BB177" s="240" t="str">
        <f t="shared" ca="1" si="225"/>
        <v>-0.242929306939345+1.96961878609996i</v>
      </c>
      <c r="BC177" s="240" t="str">
        <f t="shared" ca="1" si="226"/>
        <v>1.94641103022199-0.387165225915343i</v>
      </c>
      <c r="BD177" s="240" t="str">
        <f t="shared" ca="1" si="227"/>
        <v>-0.978177892043895-1.72672546232587i</v>
      </c>
      <c r="BE177" s="240" t="str">
        <f t="shared" ca="1" si="228"/>
        <v>-1.33273794302992+1.47044972234221i</v>
      </c>
      <c r="BF177" s="240" t="str">
        <f t="shared" ca="1" si="229"/>
        <v>1.8142890069744+0.804219006179136i</v>
      </c>
      <c r="BG177" s="240" t="str">
        <f t="shared" ca="1" si="230"/>
        <v>0.194519276441338-1.97498735738249i</v>
      </c>
      <c r="BH177" s="240" t="str">
        <f t="shared" ca="1" si="231"/>
        <v>-1.93632329732486+0.434815936880091i</v>
      </c>
      <c r="BI177" s="240" t="str">
        <f t="shared" ca="1" si="232"/>
        <v>1.02025924731822+1.70219971771516i</v>
      </c>
      <c r="BJ177" s="240" t="str">
        <f t="shared" ca="1" si="233"/>
        <v>1.29624990461109-1.50271387679879i</v>
      </c>
      <c r="BK177" s="240" t="str">
        <f t="shared" ca="1" si="234"/>
        <v>-1.83347909945896-0.759451909323476i</v>
      </c>
      <c r="BL177" s="240" t="str">
        <f t="shared" ca="1" si="235"/>
        <v>-0.14599207480455+1.97916627013047i</v>
      </c>
      <c r="BM177" s="240" t="str">
        <f t="shared" ca="1" si="236"/>
        <v>1.92506919567724-0.482204730983116i</v>
      </c>
      <c r="BN177" s="240" t="str">
        <f t="shared" ca="1" si="237"/>
        <v>-1.06172603657206-1.67664863164376i</v>
      </c>
      <c r="BO177" s="240" t="str">
        <f t="shared" ca="1" si="238"/>
        <v>-1.25898105371977+1.53407285260596i</v>
      </c>
      <c r="BP177" s="240" t="str">
        <f t="shared" ca="1" si="239"/>
        <v>1.85156477269228+0.714227347035164i</v>
      </c>
      <c r="BQ177" s="240" t="str">
        <f t="shared" ca="1" si="240"/>
        <v>0.0973769330009231-1.98215300712312i</v>
      </c>
      <c r="BR177" s="240" t="str">
        <f t="shared" ca="1" si="241"/>
        <v>-1.91265550432913+0.529303062986991i</v>
      </c>
      <c r="BS177" s="240" t="str">
        <f t="shared" ca="1" si="242"/>
        <v>1.10255328176165+1.65008759513079i</v>
      </c>
      <c r="BT177" s="240" t="str">
        <f t="shared" ca="1" si="243"/>
        <v>1.22095383971836-1.56450776028913i</v>
      </c>
      <c r="BU177" s="240" t="str">
        <f t="shared" ca="1" si="244"/>
        <v>-1.86853513254051-0.668572560901i</v>
      </c>
      <c r="BV177" s="240" t="str">
        <f t="shared" ca="1" si="245"/>
        <v>-0.0487031349751698+1.98394576926173i</v>
      </c>
      <c r="BW177" s="240" t="str">
        <f t="shared" ca="1" si="246"/>
        <v>1.89908970082373-0.576082562618558i</v>
      </c>
      <c r="BX177" s="240" t="str">
        <f t="shared" ca="1" si="247"/>
        <v>-1.14271639008241-1.6225326075506i</v>
      </c>
      <c r="BY177" s="240" t="str">
        <f t="shared" ca="1" si="248"/>
        <v>-1.18219116877719+1.59400026699908i</v>
      </c>
      <c r="BZ177" s="240" t="str">
        <f t="shared" ca="1" si="249"/>
        <v>1.88437995669461+0.622515051653805i</v>
      </c>
      <c r="CA177" s="240" t="str">
        <f t="shared" ca="1" si="250"/>
        <v>9.0441657130699E-14-1.98454347665349i</v>
      </c>
      <c r="CB177" s="240" t="str">
        <f t="shared" ca="1" si="251"/>
        <v>-1.88437995669466+0.62251505165366i</v>
      </c>
      <c r="CC177" s="240" t="str">
        <f t="shared" ca="1" si="252"/>
        <v>1.18219116877706+1.59400026699917i</v>
      </c>
      <c r="CD177" s="240" t="str">
        <f t="shared" ca="1" si="253"/>
        <v>1.14271639008253-1.62253260755051i</v>
      </c>
      <c r="CE177" s="240" t="str">
        <f t="shared" ca="1" si="254"/>
        <v>-1.89908970082368-0.576082562618705i</v>
      </c>
      <c r="CF177" s="240" t="str">
        <f t="shared" ca="1" si="255"/>
        <v>0.0487031349750454+1.98394576926173i</v>
      </c>
      <c r="CG177" s="240" t="str">
        <f t="shared" ca="1" si="256"/>
        <v>1.86853513254057-0.66857256090083i</v>
      </c>
      <c r="CH177" s="240" t="str">
        <f t="shared" ca="1" si="257"/>
        <v>-1.22095383971824-1.56450776028923i</v>
      </c>
      <c r="CI177" s="240" t="str">
        <f t="shared" ca="1" si="258"/>
        <v>-1.10255328176175+1.65008759513073i</v>
      </c>
      <c r="CJ177" s="240" t="str">
        <f t="shared" ca="1" si="259"/>
        <v>1.91265550432909+0.529303062987138i</v>
      </c>
      <c r="CK177" s="240" t="str">
        <f t="shared" ca="1" si="260"/>
        <v>-0.0973769330007707-1.98215300712313i</v>
      </c>
      <c r="CL177" s="240" t="str">
        <f t="shared" ca="1" si="261"/>
        <v>-1.85156477269235+0.714227347034995i</v>
      </c>
      <c r="CM177" s="240" t="str">
        <f t="shared" ca="1" si="262"/>
        <v>1.25898105371919+1.53407285260643i</v>
      </c>
      <c r="CN177" s="240" t="str">
        <f t="shared" ca="1" si="263"/>
        <v>1.06172603657285-1.67664863164326i</v>
      </c>
      <c r="CO177" s="240" t="str">
        <f t="shared" ca="1" si="264"/>
        <v>-1.92506919567745-0.482204730982278i</v>
      </c>
      <c r="CP177" s="240" t="str">
        <f t="shared" ca="1" si="265"/>
        <v>0.145992074805186+1.97916627013043i</v>
      </c>
      <c r="CQ177" s="240" t="str">
        <f t="shared" ca="1" si="266"/>
        <v>1.83347909945879-0.759451909323883i</v>
      </c>
      <c r="CR177" s="240" t="str">
        <f t="shared" ca="1" si="267"/>
        <v>-1.29624990461125-1.50271387679866i</v>
      </c>
      <c r="CS177" s="240" t="str">
        <f t="shared" ca="1" si="268"/>
        <v>-1.02025924731835+1.70219971771508i</v>
      </c>
      <c r="CT177" s="240" t="str">
        <f t="shared" ca="1" si="269"/>
        <v>1.93632329732482+0.434815936880242i</v>
      </c>
      <c r="CU177" s="240" t="str">
        <f t="shared" ca="1" si="270"/>
        <v>-0.194519276440765-1.97498735738254i</v>
      </c>
      <c r="CV177" s="240" t="str">
        <f t="shared" ca="1" si="271"/>
        <v>-1.8142890069747+0.804219006178456i</v>
      </c>
      <c r="CW177" s="240" t="str">
        <f t="shared" ca="1" si="272"/>
        <v>1.33273794302922+1.47044972234284i</v>
      </c>
      <c r="CX177" s="240" t="str">
        <f t="shared" ca="1" si="273"/>
        <v>0.978177892043194-1.72672546232626i</v>
      </c>
      <c r="CY177" s="240" t="str">
        <f t="shared" ca="1" si="274"/>
        <v>-1.94641103022212-0.387165225914718i</v>
      </c>
      <c r="CZ177" s="240" t="str">
        <f t="shared" ca="1" si="275"/>
        <v>0.242929306939782+1.96961878609991i</v>
      </c>
      <c r="DA177" s="240" t="str">
        <f t="shared" ca="1" si="276"/>
        <v>1.79400605463265-0.848501671577199i</v>
      </c>
      <c r="DB177" s="240" t="str">
        <f t="shared" ca="1" si="277"/>
        <v>-1.36842318994602-1.43729982395667i</v>
      </c>
      <c r="DC177" s="240" t="str">
        <f t="shared" ca="1" si="278"/>
        <v>-0.935507318983968+1.75021109208442i</v>
      </c>
      <c r="DD177" s="240" t="str">
        <f t="shared" ca="1" si="279"/>
        <v>1.95532631789542+0.339281301096081i</v>
      </c>
      <c r="DE177" s="240" t="str">
        <f t="shared" ca="1" si="280"/>
        <v>-0.291193005905997-1.96306379010957i</v>
      </c>
      <c r="DF177" s="240" t="str">
        <f t="shared" ca="1" si="281"/>
        <v>-1.77264246012632+0.892273231294775i</v>
      </c>
      <c r="DG177" s="240" t="str">
        <f t="shared" ca="1" si="282"/>
        <v>1.40328414990181+1.40328414990061i</v>
      </c>
      <c r="DH177" s="240" t="str">
        <f t="shared" ca="1" si="283"/>
        <v>0.892273231294966-1.77264246012622i</v>
      </c>
      <c r="DI177" s="240" t="str">
        <f t="shared" ca="1" si="284"/>
        <v>-1.96306379010954-0.291193005906209i</v>
      </c>
      <c r="DJ177" s="240" t="str">
        <f t="shared" ca="1" si="285"/>
        <v>0.339281301095813+1.95532631789547i</v>
      </c>
      <c r="DK177" s="240" t="str">
        <f t="shared" ca="1" si="286"/>
        <v>1.75021109208452-0.935507318983777i</v>
      </c>
      <c r="DL177" s="240" t="str">
        <f t="shared" ca="1" si="287"/>
        <v>-1.43729982395652-1.36842318994618i</v>
      </c>
      <c r="DM177" s="240" t="str">
        <f t="shared" ca="1" si="288"/>
        <v>-0.848501671577445+1.79400605463254i</v>
      </c>
      <c r="DN177" s="240" t="str">
        <f t="shared" ca="1" si="289"/>
        <v>1.96961878609988+0.242929306939996i</v>
      </c>
      <c r="DO177" s="240" t="str">
        <f t="shared" ca="1" si="290"/>
        <v>-0.387165225914508-1.94641103022216i</v>
      </c>
      <c r="DP177" s="240" t="str">
        <f t="shared" ca="1" si="291"/>
        <v>-1.72672546232542+0.978177892044677i</v>
      </c>
      <c r="DQ177" s="240" t="str">
        <f t="shared" ca="1" si="292"/>
        <v>1.4704497223427+1.33273794302938i</v>
      </c>
      <c r="DR177" s="240" t="str">
        <f t="shared" ca="1" si="293"/>
        <v>0.804219006178652-1.81428900697462i</v>
      </c>
      <c r="DS177" s="240" t="str">
        <f t="shared" ca="1" si="294"/>
        <v>-1.97498735738251-0.194519276441036i</v>
      </c>
      <c r="DT177" s="240" t="str">
        <f t="shared" ca="1" si="295"/>
        <v>0.434815936880031+1.93632329732487i</v>
      </c>
      <c r="DU177" s="240" t="str">
        <f t="shared" ca="1" si="296"/>
        <v>1.70219971771519-1.02025924731817i</v>
      </c>
      <c r="DV177" s="240" t="str">
        <f t="shared" ca="1" si="297"/>
        <v>-1.50271387679848-1.29624990461145i</v>
      </c>
      <c r="DW177" s="240" t="str">
        <f t="shared" ca="1" si="298"/>
        <v>-0.759451909324081+1.83347909945871i</v>
      </c>
      <c r="DX177" s="240" t="str">
        <f t="shared" ca="1" si="299"/>
        <v>1.97916627013041+0.145992074805456i</v>
      </c>
      <c r="DY177" s="240" t="str">
        <f t="shared" ca="1" si="300"/>
        <v>-0.482204730983985-1.92506919567702i</v>
      </c>
      <c r="DZ177" s="240" t="str">
        <f t="shared" ca="1" si="301"/>
        <v>-1.67664863164337+1.06172603657267i</v>
      </c>
      <c r="EA177" s="240" t="str">
        <f t="shared" ca="1" si="302"/>
        <v>1.53407285260629+1.25898105371936i</v>
      </c>
      <c r="EB177" s="240" t="str">
        <f t="shared" ca="1" si="303"/>
        <v>0.714227347035249-1.85156477269225i</v>
      </c>
      <c r="EC177" s="240" t="str">
        <f t="shared" ca="1" si="304"/>
        <v>-1.98215300712312-0.0973769330009852i</v>
      </c>
      <c r="ED177" s="240" t="str">
        <f t="shared" ca="1" si="305"/>
        <v>0.529303062986876+1.91265550432916i</v>
      </c>
      <c r="EE177" s="240" t="str">
        <f t="shared" ca="1" si="306"/>
        <v>1.65008759513084-1.10255328176158i</v>
      </c>
      <c r="EF177" s="240" t="str">
        <f t="shared" ca="1" si="307"/>
        <v>-1.56450776028909-1.2209538397184i</v>
      </c>
      <c r="EG177" s="240" t="str">
        <f t="shared" ca="1" si="308"/>
        <v>-0.668572560901086+1.86853513254048i</v>
      </c>
      <c r="EH177" s="240" t="str">
        <f t="shared" ca="1" si="309"/>
        <v>1.98394576926177+0.0487031349732867i</v>
      </c>
      <c r="EI177" s="240" t="str">
        <f t="shared" ca="1" si="310"/>
        <v>-0.576082562618498-1.89908970082374i</v>
      </c>
      <c r="EJ177" s="240" t="str">
        <f t="shared" ca="1" si="311"/>
        <v>-1.62253260755066+1.14271639008231i</v>
      </c>
      <c r="EK177" s="240" t="str">
        <f t="shared" ca="1" si="312"/>
        <v>1.59400026699903+1.18219116877726i</v>
      </c>
      <c r="EL177" s="240" t="str">
        <f t="shared" ca="1" si="313"/>
        <v>0.622515051653863-1.88437995669459i</v>
      </c>
      <c r="EM177" s="240" t="str">
        <f t="shared" ca="1" si="314"/>
        <v>-1.98454347665349-1.80883314261398E-13i</v>
      </c>
      <c r="EN177" s="240"/>
      <c r="EO177" s="240"/>
      <c r="EP177" s="240"/>
    </row>
    <row r="178" spans="1:146" ht="15" thickBot="1">
      <c r="A178" s="277">
        <f t="shared" si="181"/>
        <v>1.5234375000000009E-3</v>
      </c>
      <c r="B178" s="276">
        <v>78</v>
      </c>
      <c r="C178" s="248">
        <f t="shared" si="182"/>
        <v>15600</v>
      </c>
      <c r="D178" s="247">
        <f t="shared" si="315"/>
        <v>98017.690792001551</v>
      </c>
      <c r="E178" s="247" t="str">
        <f t="shared" si="316"/>
        <v>98017.6907920016i</v>
      </c>
      <c r="F178" s="247" t="str">
        <f t="shared" si="183"/>
        <v>-0.00244088077064553-0.0340961574233145i</v>
      </c>
      <c r="G178" s="247" t="str">
        <f t="shared" si="184"/>
        <v>-4.76892045952365+1.58413073486214i</v>
      </c>
      <c r="H178" s="247" t="str">
        <f t="shared" si="180"/>
        <v>0.00119317365923607-0.00541163724160254i</v>
      </c>
      <c r="I178" s="247" t="str">
        <f t="shared" si="317"/>
        <v>-0.00219756546509026+0.00541855115553852i</v>
      </c>
      <c r="J178" s="275" t="str">
        <f ca="1">IMPRODUCT(1/N_FFT2,CO100)</f>
        <v>0.00715213192077918+4.01795936489941E-06i</v>
      </c>
      <c r="K178" s="274" t="str">
        <f t="shared" ca="1" si="318"/>
        <v>-0.0000157390496292336+0.0000387453629551615i</v>
      </c>
      <c r="N178" s="265">
        <f t="shared" ca="1" si="185"/>
        <v>5.9856294336948705</v>
      </c>
      <c r="O178" s="240">
        <f t="shared" ca="1" si="186"/>
        <v>1.9856294336948703</v>
      </c>
      <c r="P178" s="240" t="str">
        <f t="shared" ca="1" si="187"/>
        <v>-0.668938408808742-1.86955760894813i</v>
      </c>
      <c r="Q178" s="240" t="str">
        <f t="shared" ca="1" si="188"/>
        <v>-1.53491230875087+1.25966997757369i</v>
      </c>
      <c r="R178" s="240" t="str">
        <f t="shared" ca="1" si="189"/>
        <v>1.70313117413873+1.02081754081337i</v>
      </c>
      <c r="S178" s="240" t="str">
        <f t="shared" ca="1" si="190"/>
        <v>0.387377085624238-1.94747612090333i</v>
      </c>
      <c r="T178" s="240" t="str">
        <f t="shared" ca="1" si="191"/>
        <v>-1.96413799330564+0.291352348898578i</v>
      </c>
      <c r="U178" s="241" t="str">
        <f t="shared" ca="1" si="192"/>
        <v>0.93601923558945+1.75116882069147i</v>
      </c>
      <c r="V178" s="240" t="str">
        <f t="shared" ca="1" si="193"/>
        <v>1.33346722720555-1.47125436343419i</v>
      </c>
      <c r="W178" s="240" t="str">
        <f t="shared" ca="1" si="194"/>
        <v>-1.83448239294264-0.759867487091578i</v>
      </c>
      <c r="X178" s="240" t="str">
        <f t="shared" ca="1" si="195"/>
        <v>-0.0974302183875186+1.98323765608168i</v>
      </c>
      <c r="Y178" s="240" t="str">
        <f t="shared" ca="1" si="196"/>
        <v>1.90012889691973-0.576397799307074i</v>
      </c>
      <c r="Z178" s="240" t="str">
        <f t="shared" ca="1" si="197"/>
        <v>-1.18283807263177-1.59487251587335i</v>
      </c>
      <c r="AA178" s="240" t="str">
        <f t="shared" ca="1" si="198"/>
        <v>-1.10315660716838+1.65099053541084i</v>
      </c>
      <c r="AB178" s="240" t="str">
        <f t="shared" ca="1" si="199"/>
        <v>1.92612260794699+0.482468597020481i</v>
      </c>
      <c r="AC178" s="240" t="str">
        <f t="shared" ca="1" si="200"/>
        <v>-0.194625718844928-1.9760680852439i</v>
      </c>
      <c r="AD178" s="240" t="str">
        <f t="shared" ca="1" si="201"/>
        <v>-1.79498774817093+0.84896597804132i</v>
      </c>
      <c r="AE178" s="240" t="str">
        <f t="shared" ca="1" si="202"/>
        <v>1.40405203748927+1.40405203748922i</v>
      </c>
      <c r="AF178" s="240" t="str">
        <f t="shared" ca="1" si="203"/>
        <v>0.848965978041271-1.79498774817096i</v>
      </c>
      <c r="AG178" s="240" t="str">
        <f t="shared" ca="1" si="204"/>
        <v>-1.97606808524389-0.194625718845062i</v>
      </c>
      <c r="AH178" s="240" t="str">
        <f t="shared" ca="1" si="205"/>
        <v>0.482468597020344+1.92612260794702i</v>
      </c>
      <c r="AI178" s="240" t="str">
        <f t="shared" ca="1" si="206"/>
        <v>1.6509905354108-1.10315660716843i</v>
      </c>
      <c r="AJ178" s="240" t="str">
        <f t="shared" ca="1" si="207"/>
        <v>-1.59487251587338-1.18283807263172i</v>
      </c>
      <c r="AK178" s="240" t="str">
        <f t="shared" ca="1" si="208"/>
        <v>-0.576397799307006+1.90012889691975i</v>
      </c>
      <c r="AL178" s="240" t="str">
        <f t="shared" ca="1" si="209"/>
        <v>1.98323765608169-0.0974302183873836i</v>
      </c>
      <c r="AM178" s="240" t="str">
        <f t="shared" ca="1" si="210"/>
        <v>-0.759867487091461-1.83448239294268i</v>
      </c>
      <c r="AN178" s="240" t="str">
        <f t="shared" ca="1" si="211"/>
        <v>-1.47125436343415+1.3334672272056i</v>
      </c>
      <c r="AO178" s="240" t="str">
        <f t="shared" ca="1" si="212"/>
        <v>1.7511688206915+0.936019235589396i</v>
      </c>
      <c r="AP178" s="240" t="str">
        <f t="shared" ca="1" si="213"/>
        <v>0.291352348898513-1.96413799330565i</v>
      </c>
      <c r="AQ178" s="240" t="str">
        <f t="shared" ca="1" si="214"/>
        <v>-1.94747612090335+0.387377085624139i</v>
      </c>
      <c r="AR178" s="240" t="str">
        <f t="shared" ca="1" si="215"/>
        <v>-1.94747612090335+0.387377085624139i</v>
      </c>
      <c r="AS178" s="240" t="str">
        <f t="shared" ca="1" si="216"/>
        <v>1.2596699775737-1.53491230875085i</v>
      </c>
      <c r="AT178" s="240" t="str">
        <f t="shared" ca="1" si="217"/>
        <v>-1.86955760894814-0.668938408808714i</v>
      </c>
      <c r="AU178" s="240" t="str">
        <f t="shared" ca="1" si="218"/>
        <v>6.22727949523191E-14+1.98562943369487i</v>
      </c>
      <c r="AV178" s="240" t="str">
        <f t="shared" ca="1" si="219"/>
        <v>1.86955760894816-0.668938408808644i</v>
      </c>
      <c r="AW178" s="240" t="str">
        <f t="shared" ca="1" si="220"/>
        <v>-1.25966997757363-1.53491230875091i</v>
      </c>
      <c r="AX178" s="240" t="str">
        <f t="shared" ca="1" si="221"/>
        <v>-1.02081754081337+1.70313117413872i</v>
      </c>
      <c r="AY178" s="240" t="str">
        <f t="shared" ca="1" si="222"/>
        <v>1.94747612090334+0.38737708562421i</v>
      </c>
      <c r="AZ178" s="240" t="str">
        <f t="shared" ca="1" si="223"/>
        <v>-0.291352348898636-1.96413799330563i</v>
      </c>
      <c r="BA178" s="240" t="str">
        <f t="shared" ca="1" si="224"/>
        <v>-1.75116882069154+0.936019235589321i</v>
      </c>
      <c r="BB178" s="240" t="str">
        <f t="shared" ca="1" si="225"/>
        <v>1.47125436343411+1.33346722720564i</v>
      </c>
      <c r="BC178" s="240" t="str">
        <f t="shared" ca="1" si="226"/>
        <v>0.759867487091515-1.83448239294266i</v>
      </c>
      <c r="BD178" s="240" t="str">
        <f t="shared" ca="1" si="227"/>
        <v>-1.98323765608169-0.0974302183874565i</v>
      </c>
      <c r="BE178" s="240" t="str">
        <f t="shared" ca="1" si="228"/>
        <v>0.576397799307125+1.90012889691971i</v>
      </c>
      <c r="BF178" s="240" t="str">
        <f t="shared" ca="1" si="229"/>
        <v>1.59487251587332-1.18283807263181i</v>
      </c>
      <c r="BG178" s="240" t="str">
        <f t="shared" ca="1" si="230"/>
        <v>-1.65099053541077-1.10315660716848i</v>
      </c>
      <c r="BH178" s="240" t="str">
        <f t="shared" ca="1" si="231"/>
        <v>-0.482468597020414+1.926122607947i</v>
      </c>
      <c r="BI178" s="240" t="str">
        <f t="shared" ca="1" si="232"/>
        <v>1.9760680852439-0.19462571884499i</v>
      </c>
      <c r="BJ178" s="240" t="str">
        <f t="shared" ca="1" si="233"/>
        <v>-0.84896597804137-1.79498774817091i</v>
      </c>
      <c r="BK178" s="240" t="str">
        <f t="shared" ca="1" si="234"/>
        <v>-1.40405203748931+1.40405203748918i</v>
      </c>
      <c r="BL178" s="240" t="str">
        <f t="shared" ca="1" si="235"/>
        <v>1.7949877481709+0.84896597804138i</v>
      </c>
      <c r="BM178" s="240" t="str">
        <f t="shared" ca="1" si="236"/>
        <v>0.194625718845-1.9760680852439i</v>
      </c>
      <c r="BN178" s="240" t="str">
        <f t="shared" ca="1" si="237"/>
        <v>-1.92612260794701+0.482468597020404i</v>
      </c>
      <c r="BO178" s="240" t="str">
        <f t="shared" ca="1" si="238"/>
        <v>1.10315660716847+1.65099053541077i</v>
      </c>
      <c r="BP178" s="240" t="str">
        <f t="shared" ca="1" si="239"/>
        <v>1.1828380726315-1.59487251587355i</v>
      </c>
      <c r="BQ178" s="240" t="str">
        <f t="shared" ca="1" si="240"/>
        <v>-1.90012889691965-0.576397799307326i</v>
      </c>
      <c r="BR178" s="240" t="str">
        <f t="shared" ca="1" si="241"/>
        <v>0.0974302183866567+1.98323765608173i</v>
      </c>
      <c r="BS178" s="240" t="str">
        <f t="shared" ca="1" si="242"/>
        <v>1.83448239294244-0.759867487092053i</v>
      </c>
      <c r="BT178" s="240" t="str">
        <f t="shared" ca="1" si="243"/>
        <v>-1.33346722720565-1.4712543634341i</v>
      </c>
      <c r="BU178" s="240" t="str">
        <f t="shared" ca="1" si="244"/>
        <v>-0.936019235589853+1.75116882069125i</v>
      </c>
      <c r="BV178" s="240" t="str">
        <f t="shared" ca="1" si="245"/>
        <v>1.96413799330577+0.291352348897669i</v>
      </c>
      <c r="BW178" s="240" t="str">
        <f t="shared" ca="1" si="246"/>
        <v>-0.387377085624588-1.94747612090326i</v>
      </c>
      <c r="BX178" s="240" t="str">
        <f t="shared" ca="1" si="247"/>
        <v>-1.70313117413883+1.0208175408132i</v>
      </c>
      <c r="BY178" s="240" t="str">
        <f t="shared" ca="1" si="248"/>
        <v>1.53491230875038+1.25966997757428i</v>
      </c>
      <c r="BZ178" s="240" t="str">
        <f t="shared" ca="1" si="249"/>
        <v>0.668938408808098-1.86955760894836i</v>
      </c>
      <c r="CA178" s="240" t="str">
        <f t="shared" ca="1" si="250"/>
        <v>-1.98562943369487+1.24545589904638E-13i</v>
      </c>
      <c r="CB178" s="240" t="str">
        <f t="shared" ca="1" si="251"/>
        <v>0.668938408808333+1.86955760894827i</v>
      </c>
      <c r="CC178" s="240" t="str">
        <f t="shared" ca="1" si="252"/>
        <v>1.5349123087515-1.25966997757292i</v>
      </c>
      <c r="CD178" s="240" t="str">
        <f t="shared" ca="1" si="253"/>
        <v>-1.70313117413894-1.020817540813i</v>
      </c>
      <c r="CE178" s="240" t="str">
        <f t="shared" ca="1" si="254"/>
        <v>-0.387377085624371+1.9474761209033i</v>
      </c>
      <c r="CF178" s="240" t="str">
        <f t="shared" ca="1" si="255"/>
        <v>1.96413799330573-0.291352348897945i</v>
      </c>
      <c r="CG178" s="240" t="str">
        <f t="shared" ca="1" si="256"/>
        <v>-0.936019235590097-1.75116882069112i</v>
      </c>
      <c r="CH178" s="240" t="str">
        <f t="shared" ca="1" si="257"/>
        <v>-1.33346722720545+1.47125436343429i</v>
      </c>
      <c r="CI178" s="240" t="str">
        <f t="shared" ca="1" si="258"/>
        <v>1.83448239294254+0.759867487091823i</v>
      </c>
      <c r="CJ178" s="240" t="str">
        <f t="shared" ca="1" si="259"/>
        <v>0.0974302183883806-1.98323765608164i</v>
      </c>
      <c r="CK178" s="240" t="str">
        <f t="shared" ca="1" si="260"/>
        <v>-1.90012889691958+0.576397799307564i</v>
      </c>
      <c r="CL178" s="240" t="str">
        <f t="shared" ca="1" si="261"/>
        <v>1.1828380726317+1.5948725158734i</v>
      </c>
      <c r="CM178" s="240" t="str">
        <f t="shared" ca="1" si="262"/>
        <v>1.10315660716895-1.65099053541046i</v>
      </c>
      <c r="CN178" s="240" t="str">
        <f t="shared" ca="1" si="263"/>
        <v>-1.92612260794722-0.48246859701956i</v>
      </c>
      <c r="CO178" s="240" t="str">
        <f t="shared" ca="1" si="264"/>
        <v>0.194625718845276+1.97606808524387i</v>
      </c>
      <c r="CP178" s="240" t="str">
        <f t="shared" ca="1" si="265"/>
        <v>1.79498774817104-0.848965978041096i</v>
      </c>
      <c r="CQ178" s="240" t="str">
        <f t="shared" ca="1" si="266"/>
        <v>-1.40405203748867-1.40405203748983i</v>
      </c>
      <c r="CR178" s="240" t="str">
        <f t="shared" ca="1" si="267"/>
        <v>-0.848965978040788+1.79498774817118i</v>
      </c>
      <c r="CS178" s="240" t="str">
        <f t="shared" ca="1" si="268"/>
        <v>1.9760680852439+0.194625718844938i</v>
      </c>
      <c r="CT178" s="240" t="str">
        <f t="shared" ca="1" si="269"/>
        <v>-0.482468597019889-1.92612260794713i</v>
      </c>
      <c r="CU178" s="240" t="str">
        <f t="shared" ca="1" si="270"/>
        <v>-1.6509905354103+1.10315660716918i</v>
      </c>
      <c r="CV178" s="240" t="str">
        <f t="shared" ca="1" si="271"/>
        <v>1.59487251587357+1.18283807263147i</v>
      </c>
      <c r="CW178" s="240" t="str">
        <f t="shared" ca="1" si="272"/>
        <v>0.576397799307292-1.90012889691966i</v>
      </c>
      <c r="CX178" s="240" t="str">
        <f t="shared" ca="1" si="273"/>
        <v>-1.98323765608172+0.0974302183866906i</v>
      </c>
      <c r="CY178" s="240" t="str">
        <f t="shared" ca="1" si="274"/>
        <v>0.759867487092136+1.83448239294241i</v>
      </c>
      <c r="CZ178" s="240" t="str">
        <f t="shared" ca="1" si="275"/>
        <v>1.47125436343406-1.3334672272057i</v>
      </c>
      <c r="DA178" s="240" t="str">
        <f t="shared" ca="1" si="276"/>
        <v>-1.75116882069128-0.936019235589797i</v>
      </c>
      <c r="DB178" s="240" t="str">
        <f t="shared" ca="1" si="277"/>
        <v>-0.291352348899561+1.96413799330549i</v>
      </c>
      <c r="DC178" s="240" t="str">
        <f t="shared" ca="1" si="278"/>
        <v>1.94747612090325-0.387377085624649i</v>
      </c>
      <c r="DD178" s="240" t="str">
        <f t="shared" ca="1" si="279"/>
        <v>-1.02081754081325-1.7031311741388i</v>
      </c>
      <c r="DE178" s="240" t="str">
        <f t="shared" ca="1" si="280"/>
        <v>-1.25966997757423+1.53491230875042i</v>
      </c>
      <c r="DF178" s="240" t="str">
        <f t="shared" ca="1" si="281"/>
        <v>1.86955760894837+0.668938408808065i</v>
      </c>
      <c r="DG178" s="240" t="str">
        <f t="shared" ca="1" si="282"/>
        <v>-2.15035876257424E-13-1.98562943369487i</v>
      </c>
      <c r="DH178" s="240" t="str">
        <f t="shared" ca="1" si="283"/>
        <v>-1.86955760894824+0.668938408808418i</v>
      </c>
      <c r="DI178" s="240" t="str">
        <f t="shared" ca="1" si="284"/>
        <v>1.25966997757299+1.53491230875144i</v>
      </c>
      <c r="DJ178" s="240" t="str">
        <f t="shared" ca="1" si="285"/>
        <v>1.02081754081293-1.70313117413899i</v>
      </c>
      <c r="DK178" s="240" t="str">
        <f t="shared" ca="1" si="286"/>
        <v>-1.94747612090332-0.387377085624282i</v>
      </c>
      <c r="DL178" s="240" t="str">
        <f t="shared" ca="1" si="287"/>
        <v>0.291352348897978+1.96413799330573i</v>
      </c>
      <c r="DM178" s="240" t="str">
        <f t="shared" ca="1" si="288"/>
        <v>1.75116882069111-0.936019235590127i</v>
      </c>
      <c r="DN178" s="240" t="str">
        <f t="shared" ca="1" si="289"/>
        <v>-1.47125436343431-1.33346722720542i</v>
      </c>
      <c r="DO178" s="240" t="str">
        <f t="shared" ca="1" si="290"/>
        <v>-0.759867487091791+1.83448239294255i</v>
      </c>
      <c r="DP178" s="240" t="str">
        <f t="shared" ca="1" si="291"/>
        <v>1.98323765608164+0.0974302183883466i</v>
      </c>
      <c r="DQ178" s="240" t="str">
        <f t="shared" ca="1" si="292"/>
        <v>-0.576397799307649-1.90012889691955i</v>
      </c>
      <c r="DR178" s="240" t="str">
        <f t="shared" ca="1" si="293"/>
        <v>-1.59487251587334+1.18283807263177i</v>
      </c>
      <c r="DS178" s="240" t="str">
        <f t="shared" ca="1" si="294"/>
        <v>1.65099053541051+1.10315660716887i</v>
      </c>
      <c r="DT178" s="240" t="str">
        <f t="shared" ca="1" si="295"/>
        <v>0.482468597019526-1.92612260794723i</v>
      </c>
      <c r="DU178" s="240" t="str">
        <f t="shared" ca="1" si="296"/>
        <v>-1.97606808524387+0.19462571884531i</v>
      </c>
      <c r="DV178" s="240" t="str">
        <f t="shared" ca="1" si="297"/>
        <v>0.848965978041126+1.79498774817103i</v>
      </c>
      <c r="DW178" s="240" t="str">
        <f t="shared" ca="1" si="298"/>
        <v>1.4040520374898-1.40405203748869i</v>
      </c>
      <c r="DX178" s="240" t="str">
        <f t="shared" ca="1" si="299"/>
        <v>-1.7949877481712-0.848965978040756i</v>
      </c>
      <c r="DY178" s="240" t="str">
        <f t="shared" ca="1" si="300"/>
        <v>-0.194625718844848+1.97606808524391i</v>
      </c>
      <c r="DZ178" s="240" t="str">
        <f t="shared" ca="1" si="301"/>
        <v>1.92612260794711-0.482468597019977i</v>
      </c>
      <c r="EA178" s="240" t="str">
        <f t="shared" ca="1" si="302"/>
        <v>-1.10315660716926-1.65099053541025i</v>
      </c>
      <c r="EB178" s="240" t="str">
        <f t="shared" ca="1" si="303"/>
        <v>-1.1828380726314+1.59487251587362i</v>
      </c>
      <c r="EC178" s="240" t="str">
        <f t="shared" ca="1" si="304"/>
        <v>1.90012889691969+0.576397799307207i</v>
      </c>
      <c r="ED178" s="240" t="str">
        <f t="shared" ca="1" si="305"/>
        <v>-0.097430218386781-1.98323765608172i</v>
      </c>
      <c r="EE178" s="240" t="str">
        <f t="shared" ca="1" si="306"/>
        <v>-1.83448239294239+0.759867487092168i</v>
      </c>
      <c r="EF178" s="240" t="str">
        <f t="shared" ca="1" si="307"/>
        <v>1.33346722720572+1.47125436343404i</v>
      </c>
      <c r="EG178" s="240" t="str">
        <f t="shared" ca="1" si="308"/>
        <v>0.936019235589768-1.7511688206913i</v>
      </c>
      <c r="EH178" s="240" t="str">
        <f t="shared" ca="1" si="309"/>
        <v>-1.9641379933055-0.291352348899529i</v>
      </c>
      <c r="EI178" s="240" t="str">
        <f t="shared" ca="1" si="310"/>
        <v>0.387377085624738+1.94747612090323i</v>
      </c>
      <c r="EJ178" s="240" t="str">
        <f t="shared" ca="1" si="311"/>
        <v>1.70313117413875-1.02081754081332i</v>
      </c>
      <c r="EK178" s="240" t="str">
        <f t="shared" ca="1" si="312"/>
        <v>-1.53491230875048-1.25966997757416i</v>
      </c>
      <c r="EL178" s="240" t="str">
        <f t="shared" ca="1" si="313"/>
        <v>-0.668938408807981+1.8695576089484i</v>
      </c>
      <c r="EM178" s="240" t="str">
        <f t="shared" ca="1" si="314"/>
        <v>1.98562943369487-2.49091179809277E-13i</v>
      </c>
      <c r="EN178" s="240"/>
      <c r="EO178" s="240"/>
      <c r="EP178" s="240"/>
    </row>
    <row r="179" spans="1:146" ht="15" thickBot="1">
      <c r="A179" s="277">
        <f t="shared" si="181"/>
        <v>1.5429687500000009E-3</v>
      </c>
      <c r="B179" s="276">
        <v>79</v>
      </c>
      <c r="C179" s="248">
        <f t="shared" si="182"/>
        <v>15800</v>
      </c>
      <c r="D179" s="247">
        <f t="shared" si="315"/>
        <v>99274.327853437469</v>
      </c>
      <c r="E179" s="247" t="str">
        <f t="shared" si="316"/>
        <v>99274.3278534375i</v>
      </c>
      <c r="F179" s="247" t="str">
        <f t="shared" si="183"/>
        <v>-0.00245689953102445-0.033662735928073i</v>
      </c>
      <c r="G179" s="247" t="str">
        <f t="shared" si="184"/>
        <v>-4.74732430505235+1.62237137393109i</v>
      </c>
      <c r="H179" s="247" t="str">
        <f t="shared" si="180"/>
        <v>0.0011908391279092-0.00534317661348555i</v>
      </c>
      <c r="I179" s="247" t="str">
        <f t="shared" si="317"/>
        <v>-0.00216991062189851+0.00536032401359234i</v>
      </c>
      <c r="J179" s="275" t="str">
        <f ca="1">IMPRODUCT(1/N_FFT2,CP100)</f>
        <v>0.0167206410162609+0.000319778564268866i</v>
      </c>
      <c r="K179" s="274" t="str">
        <f t="shared" ca="1" si="318"/>
        <v>-0.0000379964132632189+0.0000889341626588578i</v>
      </c>
      <c r="N179" s="265">
        <f t="shared" ca="1" si="185"/>
        <v>5.9865677553454253</v>
      </c>
      <c r="O179" s="240">
        <f t="shared" ca="1" si="186"/>
        <v>1.9865677553454255</v>
      </c>
      <c r="P179" s="240" t="str">
        <f t="shared" ca="1" si="187"/>
        <v>-0.714955874889271-1.85345341013457i</v>
      </c>
      <c r="Q179" s="240" t="str">
        <f t="shared" ca="1" si="188"/>
        <v>-1.47194961391707+1.33409736551256i</v>
      </c>
      <c r="R179" s="240" t="str">
        <f t="shared" ca="1" si="189"/>
        <v>1.77445059504596+0.893183369929827i</v>
      </c>
      <c r="S179" s="240" t="str">
        <f t="shared" ca="1" si="190"/>
        <v>0.194717690449876-1.97700188861924i</v>
      </c>
      <c r="T179" s="240" t="str">
        <f t="shared" ca="1" si="191"/>
        <v>-1.91460645568289+0.529842963938893i</v>
      </c>
      <c r="U179" s="241" t="str">
        <f t="shared" ca="1" si="192"/>
        <v>1.18339703018636+1.59562618289005i</v>
      </c>
      <c r="V179" s="240" t="str">
        <f t="shared" ca="1" si="193"/>
        <v>1.06280902085418-1.67835885071374i</v>
      </c>
      <c r="W179" s="240" t="str">
        <f t="shared" ca="1" si="194"/>
        <v>-1.94839641296648-0.387560143097204i</v>
      </c>
      <c r="X179" s="240" t="str">
        <f t="shared" ca="1" si="195"/>
        <v>0.339627375604253+1.95732079443262i</v>
      </c>
      <c r="Y179" s="240" t="str">
        <f t="shared" ca="1" si="196"/>
        <v>1.7039359994638-1.02129993454884i</v>
      </c>
      <c r="Z179" s="240" t="str">
        <f t="shared" ca="1" si="197"/>
        <v>-1.56610359316483-1.22219923991728i</v>
      </c>
      <c r="AA179" s="240" t="str">
        <f t="shared" ca="1" si="198"/>
        <v>-0.576670179704578+1.90102681475503i</v>
      </c>
      <c r="AB179" s="240" t="str">
        <f t="shared" ca="1" si="199"/>
        <v>1.98118506395159-0.146140989983241i</v>
      </c>
      <c r="AC179" s="240" t="str">
        <f t="shared" ca="1" si="200"/>
        <v>-0.849367162242289-1.79583598089654i</v>
      </c>
      <c r="AD179" s="240" t="str">
        <f t="shared" ca="1" si="201"/>
        <v>-1.36981901217792+1.43876590189442i</v>
      </c>
      <c r="AE179" s="240" t="str">
        <f t="shared" ca="1" si="202"/>
        <v>1.83534928911052+0.760226567241412i</v>
      </c>
      <c r="AF179" s="240" t="str">
        <f t="shared" ca="1" si="203"/>
        <v>0.0487528132601006-1.98596943827879i</v>
      </c>
      <c r="AG179" s="240" t="str">
        <f t="shared" ca="1" si="204"/>
        <v>-1.87044108012945+0.66925451985201i</v>
      </c>
      <c r="AH179" s="240" t="str">
        <f t="shared" ca="1" si="205"/>
        <v>1.29757210847934+1.50424667853203i</v>
      </c>
      <c r="AI179" s="240" t="str">
        <f t="shared" ca="1" si="206"/>
        <v>0.936461557353595-1.7519963465079i</v>
      </c>
      <c r="AJ179" s="240" t="str">
        <f t="shared" ca="1" si="207"/>
        <v>-1.97162784127404-0.243177100260749i</v>
      </c>
      <c r="AK179" s="240" t="str">
        <f t="shared" ca="1" si="208"/>
        <v>0.482696590583829+1.9270328092736i</v>
      </c>
      <c r="AL179" s="240" t="str">
        <f t="shared" ca="1" si="209"/>
        <v>1.624187627067-1.14388198633452i</v>
      </c>
      <c r="AM179" s="240" t="str">
        <f t="shared" ca="1" si="210"/>
        <v>-1.65177072134979-1.1036779107465i</v>
      </c>
      <c r="AN179" s="240" t="str">
        <f t="shared" ca="1" si="211"/>
        <v>-0.435259458851761+1.93829839035641i</v>
      </c>
      <c r="AO179" s="240" t="str">
        <f t="shared" ca="1" si="212"/>
        <v>1.96506615904116-0.291490029279528i</v>
      </c>
      <c r="AP179" s="240" t="str">
        <f t="shared" ca="1" si="213"/>
        <v>-0.979175655351796-1.72848676088206i</v>
      </c>
      <c r="AQ179" s="240" t="str">
        <f t="shared" ca="1" si="214"/>
        <v>-1.2602652425272+1.53563764119535i</v>
      </c>
      <c r="AR179" s="240" t="str">
        <f t="shared" ca="1" si="215"/>
        <v>-1.2602652425272+1.53563764119535i</v>
      </c>
      <c r="AS179" s="240" t="str">
        <f t="shared" ca="1" si="216"/>
        <v>-0.0974762596486062-1.98417484748272i</v>
      </c>
      <c r="AT179" s="240" t="str">
        <f t="shared" ca="1" si="217"/>
        <v>-1.81613962230283+0.805039327536179i</v>
      </c>
      <c r="AU179" s="240" t="str">
        <f t="shared" ca="1" si="218"/>
        <v>1.40471553109127+1.40471553109131i</v>
      </c>
      <c r="AV179" s="240" t="str">
        <f t="shared" ca="1" si="219"/>
        <v>0.805039327536062-1.81613962230288i</v>
      </c>
      <c r="AW179" s="240" t="str">
        <f t="shared" ca="1" si="220"/>
        <v>-1.98417484748272-0.0974762596486757i</v>
      </c>
      <c r="AX179" s="240" t="str">
        <f t="shared" ca="1" si="221"/>
        <v>0.623150030917127+1.88630206635792i</v>
      </c>
      <c r="AY179" s="240" t="str">
        <f t="shared" ca="1" si="222"/>
        <v>1.53563764119539-1.26026524252715i</v>
      </c>
      <c r="AZ179" s="240" t="str">
        <f t="shared" ca="1" si="223"/>
        <v>-1.72848676088211-0.979175655351698i</v>
      </c>
      <c r="BA179" s="240" t="str">
        <f t="shared" ca="1" si="224"/>
        <v>-0.291490029279584+1.96506615904115i</v>
      </c>
      <c r="BB179" s="240" t="str">
        <f t="shared" ca="1" si="225"/>
        <v>1.93829839035638-0.435259458851898i</v>
      </c>
      <c r="BC179" s="240" t="str">
        <f t="shared" ca="1" si="226"/>
        <v>-1.10367791074646-1.65177072134982i</v>
      </c>
      <c r="BD179" s="240" t="str">
        <f t="shared" ca="1" si="227"/>
        <v>-1.14388198633441+1.62418762706709i</v>
      </c>
      <c r="BE179" s="240" t="str">
        <f t="shared" ca="1" si="228"/>
        <v>1.92703280927359+0.482696590583897i</v>
      </c>
      <c r="BF179" s="240" t="str">
        <f t="shared" ca="1" si="229"/>
        <v>-0.243177100260876-1.97162784127403i</v>
      </c>
      <c r="BG179" s="240" t="str">
        <f t="shared" ca="1" si="230"/>
        <v>-1.75199634650794+0.936461557353533i</v>
      </c>
      <c r="BH179" s="240" t="str">
        <f t="shared" ca="1" si="231"/>
        <v>1.50424667853211+1.29757210847924i</v>
      </c>
      <c r="BI179" s="240" t="str">
        <f t="shared" ca="1" si="232"/>
        <v>0.66925451985209-1.87044108012942i</v>
      </c>
      <c r="BJ179" s="240" t="str">
        <f t="shared" ca="1" si="233"/>
        <v>-1.98596943827879+0.0487528132602426i</v>
      </c>
      <c r="BK179" s="240" t="str">
        <f t="shared" ca="1" si="234"/>
        <v>0.76022656724136+1.83534928911054i</v>
      </c>
      <c r="BL179" s="240" t="str">
        <f t="shared" ca="1" si="235"/>
        <v>1.43876590189433-1.36981901217801i</v>
      </c>
      <c r="BM179" s="240" t="str">
        <f t="shared" ca="1" si="236"/>
        <v>-1.79583598089651-0.849367162242345i</v>
      </c>
      <c r="BN179" s="240" t="str">
        <f t="shared" ca="1" si="237"/>
        <v>-0.146140989983113+1.9811850639516i</v>
      </c>
      <c r="BO179" s="240" t="str">
        <f t="shared" ca="1" si="238"/>
        <v>1.90102681475528-0.576670179703755i</v>
      </c>
      <c r="BP179" s="240" t="str">
        <f t="shared" ca="1" si="239"/>
        <v>-1.22219923991753-1.56610359316463i</v>
      </c>
      <c r="BQ179" s="240" t="str">
        <f t="shared" ca="1" si="240"/>
        <v>-1.02129993454942+1.70393599946345i</v>
      </c>
      <c r="BR179" s="240" t="str">
        <f t="shared" ca="1" si="241"/>
        <v>1.95732079443271+0.339627375603722i</v>
      </c>
      <c r="BS179" s="240" t="str">
        <f t="shared" ca="1" si="242"/>
        <v>-0.387560143096761-1.94839641296657i</v>
      </c>
      <c r="BT179" s="240" t="str">
        <f t="shared" ca="1" si="243"/>
        <v>-1.67835885071335+1.0628090208548i</v>
      </c>
      <c r="BU179" s="240" t="str">
        <f t="shared" ca="1" si="244"/>
        <v>1.59562618288989+1.18339703018657i</v>
      </c>
      <c r="BV179" s="240" t="str">
        <f t="shared" ca="1" si="245"/>
        <v>0.5298429639381-1.91460645568311i</v>
      </c>
      <c r="BW179" s="240" t="str">
        <f t="shared" ca="1" si="246"/>
        <v>-1.97700188861924+0.194717690449807i</v>
      </c>
      <c r="BX179" s="240" t="str">
        <f t="shared" ca="1" si="247"/>
        <v>0.893183369928967+1.77445059504639i</v>
      </c>
      <c r="BY179" s="240" t="str">
        <f t="shared" ca="1" si="248"/>
        <v>1.33409736551247-1.47194961391715i</v>
      </c>
      <c r="BZ179" s="240" t="str">
        <f t="shared" ca="1" si="249"/>
        <v>-1.8534534101343-0.71495587488999i</v>
      </c>
      <c r="CA179" s="240" t="str">
        <f t="shared" ca="1" si="250"/>
        <v>3.39742799051516E-13+1.98656775534543i</v>
      </c>
      <c r="CB179" s="240" t="str">
        <f t="shared" ca="1" si="251"/>
        <v>1.85345341013477-0.714955874888754i</v>
      </c>
      <c r="CC179" s="240" t="str">
        <f t="shared" ca="1" si="252"/>
        <v>-1.33409736551295-1.47194961391671i</v>
      </c>
      <c r="CD179" s="240" t="str">
        <f t="shared" ca="1" si="253"/>
        <v>-0.893183369930174+1.77445059504578i</v>
      </c>
      <c r="CE179" s="240" t="str">
        <f t="shared" ca="1" si="254"/>
        <v>1.97700188861931+0.194717690449159i</v>
      </c>
      <c r="CF179" s="240" t="str">
        <f t="shared" ca="1" si="255"/>
        <v>-0.529842963938756-1.91460645568293i</v>
      </c>
      <c r="CG179" s="240" t="str">
        <f t="shared" ca="1" si="256"/>
        <v>-1.5956261828895+1.18339703018709i</v>
      </c>
      <c r="CH179" s="240" t="str">
        <f t="shared" ca="1" si="257"/>
        <v>1.67835885071371+1.06280902085422i</v>
      </c>
      <c r="CI179" s="240" t="str">
        <f t="shared" ca="1" si="258"/>
        <v>0.38756014309806-1.94839641296631i</v>
      </c>
      <c r="CJ179" s="240" t="str">
        <f t="shared" ca="1" si="259"/>
        <v>-1.95732079443259+0.339627375604392i</v>
      </c>
      <c r="CK179" s="240" t="str">
        <f t="shared" ca="1" si="260"/>
        <v>1.02129993454826+1.70393599946415i</v>
      </c>
      <c r="CL179" s="240" t="str">
        <f t="shared" ca="1" si="261"/>
        <v>1.22219923991702-1.56610359316503i</v>
      </c>
      <c r="CM179" s="240" t="str">
        <f t="shared" ca="1" si="262"/>
        <v>-1.9010268147549-0.576670179704997i</v>
      </c>
      <c r="CN179" s="240" t="str">
        <f t="shared" ca="1" si="263"/>
        <v>0.146140989983763+1.98118506395156i</v>
      </c>
      <c r="CO179" s="240" t="str">
        <f t="shared" ca="1" si="264"/>
        <v>1.79583598089665-0.849367162242067i</v>
      </c>
      <c r="CP179" s="240" t="str">
        <f t="shared" ca="1" si="265"/>
        <v>-1.43876590189492-1.3698190121774i</v>
      </c>
      <c r="CQ179" s="240" t="str">
        <f t="shared" ca="1" si="266"/>
        <v>-0.760226567241463+1.8353492891105i</v>
      </c>
      <c r="CR179" s="240" t="str">
        <f t="shared" ca="1" si="267"/>
        <v>1.98596943827877+0.0487528132611719i</v>
      </c>
      <c r="CS179" s="240" t="str">
        <f t="shared" ca="1" si="268"/>
        <v>-0.669254519852145-1.8704410801294i</v>
      </c>
      <c r="CT179" s="240" t="str">
        <f t="shared" ca="1" si="269"/>
        <v>-1.50424667853261+1.29757210847867i</v>
      </c>
      <c r="CU179" s="240" t="str">
        <f t="shared" ca="1" si="270"/>
        <v>1.75199634650806+0.936461557353309i</v>
      </c>
      <c r="CV179" s="240" t="str">
        <f t="shared" ca="1" si="271"/>
        <v>0.243177100261379-1.97162784127396i</v>
      </c>
      <c r="CW179" s="240" t="str">
        <f t="shared" ca="1" si="272"/>
        <v>-1.92703280927347+0.482696590584338i</v>
      </c>
      <c r="CX179" s="240" t="str">
        <f t="shared" ca="1" si="273"/>
        <v>1.14388198633416+1.62418762706726i</v>
      </c>
      <c r="CY179" s="240" t="str">
        <f t="shared" ca="1" si="274"/>
        <v>1.10367791074592-1.65177072135018i</v>
      </c>
      <c r="CZ179" s="240" t="str">
        <f t="shared" ca="1" si="275"/>
        <v>-1.93829839035635-0.435259458852007i</v>
      </c>
      <c r="DA179" s="240" t="str">
        <f t="shared" ca="1" si="276"/>
        <v>0.291490029280422+1.96506615904103i</v>
      </c>
      <c r="DB179" s="240" t="str">
        <f t="shared" ca="1" si="277"/>
        <v>1.72848676088208-0.979175655351748i</v>
      </c>
      <c r="DC179" s="240" t="str">
        <f t="shared" ca="1" si="278"/>
        <v>-1.53563764119478-1.26026524252789i</v>
      </c>
      <c r="DD179" s="240" t="str">
        <f t="shared" ca="1" si="279"/>
        <v>-0.623150030916885+1.886302066358i</v>
      </c>
      <c r="DE179" s="240" t="str">
        <f t="shared" ca="1" si="280"/>
        <v>1.98417484748275-0.0974762596479726i</v>
      </c>
      <c r="DF179" s="240" t="str">
        <f t="shared" ca="1" si="281"/>
        <v>-0.805039327536477-1.8161396223027i</v>
      </c>
      <c r="DG179" s="240" t="str">
        <f t="shared" ca="1" si="282"/>
        <v>-1.40471553109163+1.40471553109095i</v>
      </c>
      <c r="DH179" s="240" t="str">
        <f t="shared" ca="1" si="283"/>
        <v>1.81613962230309+0.805039327535597i</v>
      </c>
      <c r="DI179" s="240" t="str">
        <f t="shared" ca="1" si="284"/>
        <v>0.0974762596489284-1.9841748474827i</v>
      </c>
      <c r="DJ179" s="240" t="str">
        <f t="shared" ca="1" si="285"/>
        <v>-1.8863020663577+0.623150030917798i</v>
      </c>
      <c r="DK179" s="240" t="str">
        <f t="shared" ca="1" si="286"/>
        <v>1.26026524252711+1.53563764119543i</v>
      </c>
      <c r="DL179" s="240" t="str">
        <f t="shared" ca="1" si="287"/>
        <v>0.97917565535263-1.72848676088158i</v>
      </c>
      <c r="DM179" s="240" t="str">
        <f t="shared" ca="1" si="288"/>
        <v>-1.96506615904117-0.29149002927947i</v>
      </c>
      <c r="DN179" s="240" t="str">
        <f t="shared" ca="1" si="289"/>
        <v>0.435259458851073+1.93829839035656i</v>
      </c>
      <c r="DO179" s="240" t="str">
        <f t="shared" ca="1" si="290"/>
        <v>1.65177072134965-1.10367791074672i</v>
      </c>
      <c r="DP179" s="240" t="str">
        <f t="shared" ca="1" si="291"/>
        <v>-1.62418762706671-1.14388198633494i</v>
      </c>
      <c r="DQ179" s="240" t="str">
        <f t="shared" ca="1" si="292"/>
        <v>-0.482696590583404+1.92703280927371i</v>
      </c>
      <c r="DR179" s="240" t="str">
        <f t="shared" ca="1" si="293"/>
        <v>1.97162784127408-0.243177100260427i</v>
      </c>
      <c r="DS179" s="240" t="str">
        <f t="shared" ca="1" si="294"/>
        <v>-0.936461557354207-1.75199634650758i</v>
      </c>
      <c r="DT179" s="240" t="str">
        <f t="shared" ca="1" si="295"/>
        <v>-1.29757210847943+1.50424667853195i</v>
      </c>
      <c r="DU179" s="240" t="str">
        <f t="shared" ca="1" si="296"/>
        <v>1.87044108012974+0.669254519851186i</v>
      </c>
      <c r="DV179" s="240" t="str">
        <f t="shared" ca="1" si="297"/>
        <v>-0.048752813260159-1.98596943827879i</v>
      </c>
      <c r="DW179" s="240" t="str">
        <f t="shared" ca="1" si="298"/>
        <v>-1.83534928911087+0.760226567240579i</v>
      </c>
      <c r="DX179" s="240" t="str">
        <f t="shared" ca="1" si="299"/>
        <v>1.3698190121781+1.43876590189425i</v>
      </c>
      <c r="DY179" s="240" t="str">
        <f t="shared" ca="1" si="300"/>
        <v>0.849367162242931-1.79583598089624i</v>
      </c>
      <c r="DZ179" s="240" t="str">
        <f t="shared" ca="1" si="301"/>
        <v>-1.98118506395163-0.146140989982802i</v>
      </c>
      <c r="EA179" s="240" t="str">
        <f t="shared" ca="1" si="302"/>
        <v>0.576670179704081+1.90102681475518i</v>
      </c>
      <c r="EB179" s="240" t="str">
        <f t="shared" ca="1" si="303"/>
        <v>1.5661035931644-1.22219923991782i</v>
      </c>
      <c r="EC179" s="240" t="str">
        <f t="shared" ca="1" si="304"/>
        <v>-1.70393599946363-1.02129993454913i</v>
      </c>
      <c r="ED179" s="240" t="str">
        <f t="shared" ca="1" si="305"/>
        <v>-0.339627375603389+1.95732079443277i</v>
      </c>
      <c r="EE179" s="240" t="str">
        <f t="shared" ca="1" si="306"/>
        <v>1.9483964129665-0.387560143097066i</v>
      </c>
      <c r="EF179" s="240" t="str">
        <f t="shared" ca="1" si="307"/>
        <v>-1.06280902085508-1.67835885071317i</v>
      </c>
      <c r="EG179" s="240" t="str">
        <f t="shared" ca="1" si="308"/>
        <v>-1.18339703018632+1.59562618289008i</v>
      </c>
      <c r="EH179" s="240" t="str">
        <f t="shared" ca="1" si="309"/>
        <v>1.91460645568268+0.529842963939678i</v>
      </c>
      <c r="EI179" s="240" t="str">
        <f t="shared" ca="1" si="310"/>
        <v>-0.194717690450117-1.97700188861921i</v>
      </c>
      <c r="EJ179" s="240" t="str">
        <f t="shared" ca="1" si="311"/>
        <v>-1.77445059504624+0.89318336992927i</v>
      </c>
      <c r="EK179" s="240" t="str">
        <f t="shared" ca="1" si="312"/>
        <v>1.4719496139174+1.3340973655122i</v>
      </c>
      <c r="EL179" s="240" t="str">
        <f t="shared" ca="1" si="313"/>
        <v>0.714955874889674-1.85345341013442i</v>
      </c>
      <c r="EM179" s="240" t="str">
        <f t="shared" ca="1" si="314"/>
        <v>-1.98656775534543+6.79485598103031E-13i</v>
      </c>
      <c r="EN179" s="240"/>
      <c r="EO179" s="240"/>
      <c r="EP179" s="240"/>
    </row>
    <row r="180" spans="1:146" ht="15" thickBot="1">
      <c r="A180" s="277">
        <f t="shared" si="181"/>
        <v>1.562500000000001E-3</v>
      </c>
      <c r="B180" s="276">
        <v>80</v>
      </c>
      <c r="C180" s="248">
        <f t="shared" si="182"/>
        <v>16000</v>
      </c>
      <c r="D180" s="247">
        <f t="shared" si="315"/>
        <v>100530.96491487337</v>
      </c>
      <c r="E180" s="247" t="str">
        <f t="shared" si="316"/>
        <v>100530.964914873i</v>
      </c>
      <c r="F180" s="247" t="str">
        <f t="shared" si="183"/>
        <v>-0.00247238105349718-0.0332400939261386i</v>
      </c>
      <c r="G180" s="247" t="str">
        <f t="shared" si="184"/>
        <v>-4.72515513511598+1.65982879046627i</v>
      </c>
      <c r="H180" s="247" t="str">
        <f t="shared" si="180"/>
        <v>0.00118859154822223-0.00527642606503884i</v>
      </c>
      <c r="I180" s="247" t="str">
        <f t="shared" si="317"/>
        <v>-0.00214304255757786+0.00530316909848154i</v>
      </c>
      <c r="J180" s="275" t="str">
        <f ca="1">IMPRODUCT(1/N_FFT2,CQ100)</f>
        <v>0.00843162574265414-0.0000038572529103666i</v>
      </c>
      <c r="K180" s="274" t="str">
        <f t="shared" ca="1" si="318"/>
        <v>-0.0000180488771316376+0.0000447226033455472i</v>
      </c>
      <c r="N180" s="265">
        <f t="shared" ca="1" si="185"/>
        <v>5.9873860658047491</v>
      </c>
      <c r="O180" s="240">
        <f t="shared" ca="1" si="186"/>
        <v>1.9873860658047489</v>
      </c>
      <c r="P180" s="240" t="str">
        <f t="shared" ca="1" si="187"/>
        <v>-0.760539721096712-1.83610530939514i</v>
      </c>
      <c r="Q180" s="240" t="str">
        <f t="shared" ca="1" si="188"/>
        <v>-1.4052941639662+1.40529416396619i</v>
      </c>
      <c r="R180" s="240" t="str">
        <f t="shared" ca="1" si="189"/>
        <v>1.83610530939514+0.760539721096718i</v>
      </c>
      <c r="S180" s="240" t="str">
        <f t="shared" ca="1" si="190"/>
        <v>5.90417098773843E-15-1.98738606580475i</v>
      </c>
      <c r="T180" s="240" t="str">
        <f t="shared" ca="1" si="191"/>
        <v>-1.83610530939514+0.760539721096708i</v>
      </c>
      <c r="U180" s="241" t="str">
        <f t="shared" ca="1" si="192"/>
        <v>1.40529416396616+1.40529416396623i</v>
      </c>
      <c r="V180" s="240" t="str">
        <f t="shared" ca="1" si="193"/>
        <v>0.760539721096797-1.8361053093951i</v>
      </c>
      <c r="W180" s="240" t="str">
        <f t="shared" ca="1" si="194"/>
        <v>-1.98738606580475+6.58584082959855E-14i</v>
      </c>
      <c r="X180" s="240" t="str">
        <f t="shared" ca="1" si="195"/>
        <v>0.76053972109674+1.83610530939513i</v>
      </c>
      <c r="Y180" s="240" t="str">
        <f t="shared" ca="1" si="196"/>
        <v>1.4052941639662-1.40529416396618i</v>
      </c>
      <c r="Z180" s="240" t="str">
        <f t="shared" ca="1" si="197"/>
        <v>-1.83610530939512-0.760539721096766i</v>
      </c>
      <c r="AA180" s="240" t="str">
        <f t="shared" ca="1" si="198"/>
        <v>-9.71444166499382E-14+1.98738606580475i</v>
      </c>
      <c r="AB180" s="240" t="str">
        <f t="shared" ca="1" si="199"/>
        <v>1.83610530939511-0.760539721096767i</v>
      </c>
      <c r="AC180" s="240" t="str">
        <f t="shared" ca="1" si="200"/>
        <v>-1.4052941639662-1.40529416396618i</v>
      </c>
      <c r="AD180" s="240" t="str">
        <f t="shared" ca="1" si="201"/>
        <v>-0.760539721096736+1.83610530939513i</v>
      </c>
      <c r="AE180" s="240" t="str">
        <f t="shared" ca="1" si="202"/>
        <v>1.98738606580475+6.5980365917206E-14i</v>
      </c>
      <c r="AF180" s="240" t="str">
        <f t="shared" ca="1" si="203"/>
        <v>-0.760539721096803-1.8361053093951i</v>
      </c>
      <c r="AG180" s="240" t="str">
        <f t="shared" ca="1" si="204"/>
        <v>-1.40529416396615+1.40529416396623i</v>
      </c>
      <c r="AH180" s="240" t="str">
        <f t="shared" ca="1" si="205"/>
        <v>1.83610530939514+0.7605397210967i</v>
      </c>
      <c r="AI180" s="240" t="str">
        <f t="shared" ca="1" si="206"/>
        <v>2.77557015234316E-14-1.98738606580475i</v>
      </c>
      <c r="AJ180" s="240" t="str">
        <f t="shared" ca="1" si="207"/>
        <v>-1.83610530939516+0.76053972109665i</v>
      </c>
      <c r="AK180" s="240" t="str">
        <f t="shared" ca="1" si="208"/>
        <v>1.40529416396625+1.40529416396613i</v>
      </c>
      <c r="AL180" s="240" t="str">
        <f t="shared" ca="1" si="209"/>
        <v>0.760539721096672-1.83610530939515i</v>
      </c>
      <c r="AM180" s="240" t="str">
        <f t="shared" ca="1" si="210"/>
        <v>-1.98738606580475+3.40834920930063E-15i</v>
      </c>
      <c r="AN180" s="240" t="str">
        <f t="shared" ca="1" si="211"/>
        <v>0.760539721096678+1.83610530939515i</v>
      </c>
      <c r="AO180" s="240" t="str">
        <f t="shared" ca="1" si="212"/>
        <v>1.40529416396625-1.40529416396614i</v>
      </c>
      <c r="AP180" s="240" t="str">
        <f t="shared" ca="1" si="213"/>
        <v>-1.83610530939516-0.760539721096642i</v>
      </c>
      <c r="AQ180" s="240" t="str">
        <f t="shared" ca="1" si="214"/>
        <v>3.4572399942033E-14+1.98738606580475i</v>
      </c>
      <c r="AR180" s="240" t="str">
        <f t="shared" ca="1" si="215"/>
        <v>3.4572399942033E-14+1.98738606580475i</v>
      </c>
      <c r="AS180" s="240" t="str">
        <f t="shared" ca="1" si="216"/>
        <v>-1.40529416396616-1.40529416396623i</v>
      </c>
      <c r="AT180" s="240" t="str">
        <f t="shared" ca="1" si="217"/>
        <v>-0.760539721096797+1.8361053093951i</v>
      </c>
      <c r="AU180" s="240" t="str">
        <f t="shared" ca="1" si="218"/>
        <v>1.98738606580475-6.57364506747653E-14i</v>
      </c>
      <c r="AV180" s="240" t="str">
        <f t="shared" ca="1" si="219"/>
        <v>-0.76053972109675-1.83610530939512i</v>
      </c>
      <c r="AW180" s="240" t="str">
        <f t="shared" ca="1" si="220"/>
        <v>-1.4052941639662+1.40529416396619i</v>
      </c>
      <c r="AX180" s="240" t="str">
        <f t="shared" ca="1" si="221"/>
        <v>1.83610530939512+0.760539721096756i</v>
      </c>
      <c r="AY180" s="240" t="str">
        <f t="shared" ca="1" si="222"/>
        <v>8.66754537795957E-14-1.98738606580475i</v>
      </c>
      <c r="AZ180" s="240" t="str">
        <f t="shared" ca="1" si="223"/>
        <v>-1.83610530939511+0.760539721096777i</v>
      </c>
      <c r="BA180" s="240" t="str">
        <f t="shared" ca="1" si="224"/>
        <v>1.40529416396621+1.40529416396617i</v>
      </c>
      <c r="BB180" s="240" t="str">
        <f t="shared" ca="1" si="225"/>
        <v>0.760539721096726-1.83610530939513i</v>
      </c>
      <c r="BC180" s="240" t="str">
        <f t="shared" ca="1" si="226"/>
        <v>-1.98738606580475-5.55114030468634E-14i</v>
      </c>
      <c r="BD180" s="240" t="str">
        <f t="shared" ca="1" si="227"/>
        <v>0.760539721096624+1.83610530939517i</v>
      </c>
      <c r="BE180" s="240" t="str">
        <f t="shared" ca="1" si="228"/>
        <v>1.40529416396615-1.40529416396623i</v>
      </c>
      <c r="BF180" s="240" t="str">
        <f t="shared" ca="1" si="229"/>
        <v>-1.83610530939514-0.760539721096698i</v>
      </c>
      <c r="BG180" s="240" t="str">
        <f t="shared" ca="1" si="230"/>
        <v>-2.43473523141311E-14+1.98738606580475i</v>
      </c>
      <c r="BH180" s="240" t="str">
        <f t="shared" ca="1" si="231"/>
        <v>1.83610530939516-0.760539721096652i</v>
      </c>
      <c r="BI180" s="240" t="str">
        <f t="shared" ca="1" si="232"/>
        <v>-1.40529416396612-1.40529416396627i</v>
      </c>
      <c r="BJ180" s="240" t="str">
        <f t="shared" ca="1" si="233"/>
        <v>-0.760539721096668+1.83610530939515i</v>
      </c>
      <c r="BK180" s="240" t="str">
        <f t="shared" ca="1" si="234"/>
        <v>1.98738606580475-6.81669841860126E-15i</v>
      </c>
      <c r="BL180" s="240" t="str">
        <f t="shared" ca="1" si="235"/>
        <v>-0.760539721096682-1.83610530939515i</v>
      </c>
      <c r="BM180" s="240" t="str">
        <f t="shared" ca="1" si="236"/>
        <v>-1.40529416396625+1.40529416396614i</v>
      </c>
      <c r="BN180" s="240" t="str">
        <f t="shared" ca="1" si="237"/>
        <v>1.83610530939539+0.760539721096092i</v>
      </c>
      <c r="BO180" s="240" t="str">
        <f t="shared" ca="1" si="238"/>
        <v>5.55110798376198E-13-1.98738606580475i</v>
      </c>
      <c r="BP180" s="240" t="str">
        <f t="shared" ca="1" si="239"/>
        <v>-1.83610530939506+0.760539721096893i</v>
      </c>
      <c r="BQ180" s="240" t="str">
        <f t="shared" ca="1" si="240"/>
        <v>1.40529416396686+1.40529416396553i</v>
      </c>
      <c r="BR180" s="240" t="str">
        <f t="shared" ca="1" si="241"/>
        <v>0.760539721096976-1.83610530939503i</v>
      </c>
      <c r="BS180" s="240" t="str">
        <f t="shared" ca="1" si="242"/>
        <v>-1.98738606580475+4.64539164902419E-13i</v>
      </c>
      <c r="BT180" s="240" t="str">
        <f t="shared" ca="1" si="243"/>
        <v>0.760539721096008+1.83610530939543i</v>
      </c>
      <c r="BU180" s="240" t="str">
        <f t="shared" ca="1" si="244"/>
        <v>1.4052941639662-1.40529416396618i</v>
      </c>
      <c r="BV180" s="240" t="str">
        <f t="shared" ca="1" si="245"/>
        <v>-1.83610530939542-0.760539721096034i</v>
      </c>
      <c r="BW180" s="240" t="str">
        <f t="shared" ca="1" si="246"/>
        <v>-4.92782696910734E-13+1.98738606580475i</v>
      </c>
      <c r="BX180" s="240" t="str">
        <f t="shared" ca="1" si="247"/>
        <v>1.83610530939504-0.76053972109695i</v>
      </c>
      <c r="BY180" s="240" t="str">
        <f t="shared" ca="1" si="248"/>
        <v>-1.40529416396551-1.40529416396688i</v>
      </c>
      <c r="BZ180" s="240" t="str">
        <f t="shared" ca="1" si="249"/>
        <v>-0.760539721096919+1.83610530939505i</v>
      </c>
      <c r="CA180" s="240" t="str">
        <f t="shared" ca="1" si="250"/>
        <v>1.98738606580475-5.26867266367886E-13i</v>
      </c>
      <c r="CB180" s="240" t="str">
        <f t="shared" ca="1" si="251"/>
        <v>-0.760539721096066-1.83610530939541i</v>
      </c>
      <c r="CC180" s="240" t="str">
        <f t="shared" ca="1" si="252"/>
        <v>-1.40529416396614+1.40529416396625i</v>
      </c>
      <c r="CD180" s="240" t="str">
        <f t="shared" ca="1" si="253"/>
        <v>1.83610530939545+0.760539721095951i</v>
      </c>
      <c r="CE180" s="240" t="str">
        <f t="shared" ca="1" si="254"/>
        <v>4.022121408011E-13-1.98738606580475i</v>
      </c>
      <c r="CF180" s="240" t="str">
        <f t="shared" ca="1" si="255"/>
        <v>-1.836105309395+0.760539721097034i</v>
      </c>
      <c r="CG180" s="240" t="str">
        <f t="shared" ca="1" si="256"/>
        <v>1.40529416396557+1.40529416396682i</v>
      </c>
      <c r="CH180" s="240" t="str">
        <f t="shared" ca="1" si="257"/>
        <v>0.760539721096835-1.83610530939509i</v>
      </c>
      <c r="CI180" s="240" t="str">
        <f t="shared" ca="1" si="258"/>
        <v>-1.98738606580475+6.17437822477518E-13i</v>
      </c>
      <c r="CJ180" s="240" t="str">
        <f t="shared" ca="1" si="259"/>
        <v>0.76053972109615+1.83610530939537i</v>
      </c>
      <c r="CK180" s="240" t="str">
        <f t="shared" ca="1" si="260"/>
        <v>1.40529416396609-1.40529416396629i</v>
      </c>
      <c r="CL180" s="240" t="str">
        <f t="shared" ca="1" si="261"/>
        <v>-1.83610530939548-0.760539721095893i</v>
      </c>
      <c r="CM180" s="240" t="str">
        <f t="shared" ca="1" si="262"/>
        <v>-3.39884039335636E-13+1.98738606580475i</v>
      </c>
      <c r="CN180" s="240" t="str">
        <f t="shared" ca="1" si="263"/>
        <v>1.83610530939498-0.760539721097092i</v>
      </c>
      <c r="CO180" s="240" t="str">
        <f t="shared" ca="1" si="264"/>
        <v>-1.40529416396561-1.40529416396677i</v>
      </c>
      <c r="CP180" s="240" t="str">
        <f t="shared" ca="1" si="265"/>
        <v>-0.760539721096777+1.83610530939511i</v>
      </c>
      <c r="CQ180" s="240" t="str">
        <f t="shared" ca="1" si="266"/>
        <v>1.98738606580475-6.79765923942982E-13i</v>
      </c>
      <c r="CR180" s="240" t="str">
        <f t="shared" ca="1" si="267"/>
        <v>-0.760539721096207-1.83610530939535i</v>
      </c>
      <c r="CS180" s="240" t="str">
        <f t="shared" ca="1" si="268"/>
        <v>-1.40529416396605+1.40529416396633i</v>
      </c>
      <c r="CT180" s="240" t="str">
        <f t="shared" ca="1" si="269"/>
        <v>1.8361053093955+0.760539721095836i</v>
      </c>
      <c r="CU180" s="240" t="str">
        <f t="shared" ca="1" si="270"/>
        <v>2.77555937870172E-13-1.98738606580475i</v>
      </c>
      <c r="CV180" s="240" t="str">
        <f t="shared" ca="1" si="271"/>
        <v>-1.83610530939496+0.760539721097149i</v>
      </c>
      <c r="CW180" s="240" t="str">
        <f t="shared" ca="1" si="272"/>
        <v>1.40529416396566+1.40529416396673i</v>
      </c>
      <c r="CX180" s="240" t="str">
        <f t="shared" ca="1" si="273"/>
        <v>0.76053972109672-1.83610530939513i</v>
      </c>
      <c r="CY180" s="240" t="str">
        <f t="shared" ca="1" si="274"/>
        <v>-1.98738606580475+7.42094025408446E-13i</v>
      </c>
      <c r="CZ180" s="240" t="str">
        <f t="shared" ca="1" si="275"/>
        <v>0.760539721096265+1.83610530939532i</v>
      </c>
      <c r="DA180" s="240" t="str">
        <f t="shared" ca="1" si="276"/>
        <v>1.40529416396601-1.40529416396638i</v>
      </c>
      <c r="DB180" s="240" t="str">
        <f t="shared" ca="1" si="277"/>
        <v>-1.83610530939477-0.760539721097604i</v>
      </c>
      <c r="DC180" s="240" t="str">
        <f t="shared" ca="1" si="278"/>
        <v>-2.15227836404707E-13+1.98738606580475i</v>
      </c>
      <c r="DD180" s="240" t="str">
        <f t="shared" ca="1" si="279"/>
        <v>1.83610530939493-0.760539721097207i</v>
      </c>
      <c r="DE180" s="240" t="str">
        <f t="shared" ca="1" si="280"/>
        <v>-1.4052941639657-1.40529416396668i</v>
      </c>
      <c r="DF180" s="240" t="str">
        <f t="shared" ca="1" si="281"/>
        <v>-0.760539721096662+1.83610530939516i</v>
      </c>
      <c r="DG180" s="240" t="str">
        <f t="shared" ca="1" si="282"/>
        <v>1.98738606580475-8.04422126873911E-13i</v>
      </c>
      <c r="DH180" s="240" t="str">
        <f t="shared" ca="1" si="283"/>
        <v>-0.760539721096322-1.8361053093953i</v>
      </c>
      <c r="DI180" s="240" t="str">
        <f t="shared" ca="1" si="284"/>
        <v>-1.40529416396596+1.40529416396642i</v>
      </c>
      <c r="DJ180" s="240" t="str">
        <f t="shared" ca="1" si="285"/>
        <v>1.83610530939479+0.760539721097547i</v>
      </c>
      <c r="DK180" s="240" t="str">
        <f t="shared" ca="1" si="286"/>
        <v>1.52899734939242E-13-1.98738606580475i</v>
      </c>
      <c r="DL180" s="240" t="str">
        <f t="shared" ca="1" si="287"/>
        <v>-1.83610530939491+0.760539721097264i</v>
      </c>
      <c r="DM180" s="240" t="str">
        <f t="shared" ca="1" si="288"/>
        <v>1.40529416396575+1.40529416396664i</v>
      </c>
      <c r="DN180" s="240" t="str">
        <f t="shared" ca="1" si="289"/>
        <v>0.760539721096605-1.83610530939518i</v>
      </c>
      <c r="DO180" s="240" t="str">
        <f t="shared" ca="1" si="290"/>
        <v>-1.98738606580475+8.66750228339377E-13i</v>
      </c>
      <c r="DP180" s="240" t="str">
        <f t="shared" ca="1" si="291"/>
        <v>0.76053972109638+1.83610530939527i</v>
      </c>
      <c r="DQ180" s="240" t="str">
        <f t="shared" ca="1" si="292"/>
        <v>1.40529416396592-1.40529416396647i</v>
      </c>
      <c r="DR180" s="240" t="str">
        <f t="shared" ca="1" si="293"/>
        <v>-1.83610530939482-0.760539721097489i</v>
      </c>
      <c r="DS180" s="240" t="str">
        <f t="shared" ca="1" si="294"/>
        <v>-9.05716334737777E-14+1.98738606580475i</v>
      </c>
      <c r="DT180" s="240" t="str">
        <f t="shared" ca="1" si="295"/>
        <v>1.83610530939488-0.760539721097322i</v>
      </c>
      <c r="DU180" s="240" t="str">
        <f t="shared" ca="1" si="296"/>
        <v>-1.40529416396579-1.40529416396659i</v>
      </c>
      <c r="DV180" s="240" t="str">
        <f t="shared" ca="1" si="297"/>
        <v>-0.760539721096547+1.8361053093952i</v>
      </c>
      <c r="DW180" s="240" t="str">
        <f t="shared" ca="1" si="298"/>
        <v>1.98738606580475-9.29078329804841E-13i</v>
      </c>
      <c r="DX180" s="240" t="str">
        <f t="shared" ca="1" si="299"/>
        <v>-0.760539721096438-1.83610530939525i</v>
      </c>
      <c r="DY180" s="240" t="str">
        <f t="shared" ca="1" si="300"/>
        <v>-1.40529416396587+1.40529416396651i</v>
      </c>
      <c r="DZ180" s="240" t="str">
        <f t="shared" ca="1" si="301"/>
        <v>1.83610530939484+0.760539721097431i</v>
      </c>
      <c r="EA180" s="240" t="str">
        <f t="shared" ca="1" si="302"/>
        <v>2.82435320083131E-14-1.98738606580475i</v>
      </c>
      <c r="EB180" s="240" t="str">
        <f t="shared" ca="1" si="303"/>
        <v>-1.83610530939486+0.76053972109738i</v>
      </c>
      <c r="EC180" s="240" t="str">
        <f t="shared" ca="1" si="304"/>
        <v>1.40529416396583+1.40529416396655i</v>
      </c>
      <c r="ED180" s="240" t="str">
        <f t="shared" ca="1" si="305"/>
        <v>0.760539721096489-1.83610530939523i</v>
      </c>
      <c r="EE180" s="240" t="str">
        <f t="shared" ca="1" si="306"/>
        <v>-1.98738606580475-9.85565393821466E-13i</v>
      </c>
      <c r="EF180" s="240" t="str">
        <f t="shared" ca="1" si="307"/>
        <v>0.760539721096495+1.83610530939523i</v>
      </c>
      <c r="EG180" s="240" t="str">
        <f t="shared" ca="1" si="308"/>
        <v>1.40529416396583-1.40529416396655i</v>
      </c>
      <c r="EH180" s="240" t="str">
        <f t="shared" ca="1" si="309"/>
        <v>-1.83610530939486-0.760539721097374i</v>
      </c>
      <c r="EI180" s="240" t="str">
        <f t="shared" ca="1" si="310"/>
        <v>3.40845694571515E-14+1.98738606580475i</v>
      </c>
      <c r="EJ180" s="240" t="str">
        <f t="shared" ca="1" si="311"/>
        <v>1.83610530939484-0.760539721097437i</v>
      </c>
      <c r="EK180" s="240" t="str">
        <f t="shared" ca="1" si="312"/>
        <v>-1.40529416396588-1.40529416396651i</v>
      </c>
      <c r="EL180" s="240" t="str">
        <f t="shared" ca="1" si="313"/>
        <v>-0.760539721096432+1.83610530939525i</v>
      </c>
      <c r="EM180" s="240" t="str">
        <f t="shared" ca="1" si="314"/>
        <v>1.98738606580475+9.23237292356002E-13i</v>
      </c>
      <c r="EN180" s="240"/>
      <c r="EO180" s="240"/>
      <c r="EP180" s="240"/>
    </row>
    <row r="181" spans="1:146" ht="15" thickBot="1">
      <c r="A181" s="277">
        <f t="shared" si="181"/>
        <v>1.582031250000001E-3</v>
      </c>
      <c r="B181" s="276">
        <v>81</v>
      </c>
      <c r="C181" s="248">
        <f t="shared" si="182"/>
        <v>16200</v>
      </c>
      <c r="D181" s="247">
        <f t="shared" si="315"/>
        <v>101787.60197630929</v>
      </c>
      <c r="E181" s="247" t="str">
        <f t="shared" si="316"/>
        <v>101787.601976309i</v>
      </c>
      <c r="F181" s="247" t="str">
        <f t="shared" si="183"/>
        <v>-0.00248735209680916-0.0328278319068582i</v>
      </c>
      <c r="G181" s="247" t="str">
        <f t="shared" si="184"/>
        <v>-4.70244471091289+1.69650475822567i</v>
      </c>
      <c r="H181" s="247" t="str">
        <f t="shared" si="180"/>
        <v>0.00118642665471053-0.00521132233036458i</v>
      </c>
      <c r="I181" s="247" t="str">
        <f t="shared" si="317"/>
        <v>-0.00211693754090131+0.0052470564756997i</v>
      </c>
      <c r="J181" s="275" t="str">
        <f ca="1">IMPRODUCT(1/N_FFT2,CR100)</f>
        <v>-0.000656511354386242-0.000319780825941671i</v>
      </c>
      <c r="K181" s="274" t="str">
        <f t="shared" ca="1" si="318"/>
        <v>3.06770158569004E-06-2.76779611810636E-06i</v>
      </c>
      <c r="N181" s="265">
        <f t="shared" ca="1" si="185"/>
        <v>5.9881054934621023</v>
      </c>
      <c r="O181" s="240">
        <f t="shared" ca="1" si="186"/>
        <v>1.9881054934621027</v>
      </c>
      <c r="P181" s="240" t="str">
        <f t="shared" ca="1" si="187"/>
        <v>-0.805662482551119-1.81754543749084i</v>
      </c>
      <c r="Q181" s="240" t="str">
        <f t="shared" ca="1" si="188"/>
        <v>-1.33513004731503+1.47308900270512i</v>
      </c>
      <c r="R181" s="240" t="str">
        <f t="shared" ca="1" si="189"/>
        <v>1.88776219203409+0.623632391285794i</v>
      </c>
      <c r="S181" s="240" t="str">
        <f t="shared" ca="1" si="190"/>
        <v>-0.194868415142637-1.97853222210658i</v>
      </c>
      <c r="T181" s="240" t="str">
        <f t="shared" ca="1" si="191"/>
        <v>-1.72982472681315+0.979933603689565i</v>
      </c>
      <c r="U181" s="241" t="str">
        <f t="shared" ca="1" si="192"/>
        <v>1.59686130572675+1.18431305971304i</v>
      </c>
      <c r="V181" s="240" t="str">
        <f t="shared" ca="1" si="193"/>
        <v>0.435596379180306-1.93979876471226i</v>
      </c>
      <c r="W181" s="240" t="str">
        <f t="shared" ca="1" si="194"/>
        <v>-1.94990460387644+0.387860140921501i</v>
      </c>
      <c r="X181" s="240" t="str">
        <f t="shared" ca="1" si="195"/>
        <v>1.14476742853826+1.62544485839787i</v>
      </c>
      <c r="Y181" s="240" t="str">
        <f t="shared" ca="1" si="196"/>
        <v>1.0220904899345-1.70525496144114i</v>
      </c>
      <c r="Z181" s="240" t="str">
        <f t="shared" ca="1" si="197"/>
        <v>-1.97315401488441-0.243365335821972i</v>
      </c>
      <c r="AA181" s="240" t="str">
        <f t="shared" ca="1" si="198"/>
        <v>0.577116561517483+1.90249833838467i</v>
      </c>
      <c r="AB181" s="240" t="str">
        <f t="shared" ca="1" si="199"/>
        <v>1.50541106743762-1.29857651725669i</v>
      </c>
      <c r="AC181" s="240" t="str">
        <f t="shared" ca="1" si="200"/>
        <v>-1.79722607968966-0.850024630006398i</v>
      </c>
      <c r="AD181" s="240" t="str">
        <f t="shared" ca="1" si="201"/>
        <v>-0.048790551242644+1.9875067132575i</v>
      </c>
      <c r="AE181" s="240" t="str">
        <f t="shared" ca="1" si="202"/>
        <v>1.83676997388286-0.760815034142048i</v>
      </c>
      <c r="AF181" s="240" t="str">
        <f t="shared" ca="1" si="203"/>
        <v>-1.43987960423965-1.37087934495669i</v>
      </c>
      <c r="AG181" s="240" t="str">
        <f t="shared" ca="1" si="204"/>
        <v>-0.669772568220789+1.87188892832698i</v>
      </c>
      <c r="AH181" s="240" t="str">
        <f t="shared" ca="1" si="205"/>
        <v>1.98271863550024-0.146254113016583i</v>
      </c>
      <c r="AI181" s="240" t="str">
        <f t="shared" ca="1" si="206"/>
        <v>-0.937186442083842-1.75335251045203i</v>
      </c>
      <c r="AJ181" s="240" t="str">
        <f t="shared" ca="1" si="207"/>
        <v>-1.22314530498479+1.56731586351567i</v>
      </c>
      <c r="AK181" s="240" t="str">
        <f t="shared" ca="1" si="208"/>
        <v>1.928524463306+0.483070230468101i</v>
      </c>
      <c r="AL181" s="240" t="str">
        <f t="shared" ca="1" si="209"/>
        <v>-0.339890270217019-1.95883589341884i</v>
      </c>
      <c r="AM181" s="240" t="str">
        <f t="shared" ca="1" si="210"/>
        <v>-1.65304930386548+1.10453223227032i</v>
      </c>
      <c r="AN181" s="240" t="str">
        <f t="shared" ca="1" si="211"/>
        <v>1.67965801424401+1.06363170708665i</v>
      </c>
      <c r="AO181" s="240" t="str">
        <f t="shared" ca="1" si="212"/>
        <v>0.291715662322938-1.96658725346466i</v>
      </c>
      <c r="AP181" s="240" t="str">
        <f t="shared" ca="1" si="213"/>
        <v>-1.91608849087518+0.530253098312356i</v>
      </c>
      <c r="AQ181" s="240" t="str">
        <f t="shared" ca="1" si="214"/>
        <v>1.26124077326113+1.53682632883415i</v>
      </c>
      <c r="AR181" s="240" t="str">
        <f t="shared" ca="1" si="215"/>
        <v>1.26124077326113+1.53682632883415i</v>
      </c>
      <c r="AS181" s="240" t="str">
        <f t="shared" ca="1" si="216"/>
        <v>-1.98571073332649-0.0975517128818133i</v>
      </c>
      <c r="AT181" s="240" t="str">
        <f t="shared" ca="1" si="217"/>
        <v>0.715509299204912+1.85488810872394i</v>
      </c>
      <c r="AU181" s="240" t="str">
        <f t="shared" ca="1" si="218"/>
        <v>1.4058028761413-1.40580287614126i</v>
      </c>
      <c r="AV181" s="240" t="str">
        <f t="shared" ca="1" si="219"/>
        <v>-1.85488810872392-0.715509299204972i</v>
      </c>
      <c r="AW181" s="240" t="str">
        <f t="shared" ca="1" si="220"/>
        <v>0.0975517128817507+1.98571073332649i</v>
      </c>
      <c r="AX181" s="240" t="str">
        <f t="shared" ca="1" si="221"/>
        <v>1.77582414010064-0.893874754409142i</v>
      </c>
      <c r="AY181" s="240" t="str">
        <f t="shared" ca="1" si="222"/>
        <v>-1.53682632883411-1.26124077326118i</v>
      </c>
      <c r="AZ181" s="240" t="str">
        <f t="shared" ca="1" si="223"/>
        <v>-0.530253098312213+1.91608849087522i</v>
      </c>
      <c r="BA181" s="240" t="str">
        <f t="shared" ca="1" si="224"/>
        <v>1.96658725346464-0.291715662323085i</v>
      </c>
      <c r="BB181" s="240" t="str">
        <f t="shared" ca="1" si="225"/>
        <v>-1.06363170708661-1.67965801424404i</v>
      </c>
      <c r="BC181" s="240" t="str">
        <f t="shared" ca="1" si="226"/>
        <v>-1.10453223227036+1.65304930386545i</v>
      </c>
      <c r="BD181" s="240" t="str">
        <f t="shared" ca="1" si="227"/>
        <v>1.95883589341883+0.339890270217067i</v>
      </c>
      <c r="BE181" s="240" t="str">
        <f t="shared" ca="1" si="228"/>
        <v>-0.483070230468053-1.92852446330601i</v>
      </c>
      <c r="BF181" s="240" t="str">
        <f t="shared" ca="1" si="229"/>
        <v>-1.56731586351569+1.22314530498476i</v>
      </c>
      <c r="BG181" s="240" t="str">
        <f t="shared" ca="1" si="230"/>
        <v>1.753352510452+0.937186442083898i</v>
      </c>
      <c r="BH181" s="240" t="str">
        <f t="shared" ca="1" si="231"/>
        <v>0.146254113016646-1.98271863550023i</v>
      </c>
      <c r="BI181" s="240" t="str">
        <f t="shared" ca="1" si="232"/>
        <v>-1.871888928327+0.669772568220729i</v>
      </c>
      <c r="BJ181" s="240" t="str">
        <f t="shared" ca="1" si="233"/>
        <v>1.37087934495664+1.43987960423969i</v>
      </c>
      <c r="BK181" s="240" t="str">
        <f t="shared" ca="1" si="234"/>
        <v>0.760815034141917-1.83676997388291i</v>
      </c>
      <c r="BL181" s="240" t="str">
        <f t="shared" ca="1" si="235"/>
        <v>-1.9875067132575+0.0487905512427859i</v>
      </c>
      <c r="BM181" s="240" t="str">
        <f t="shared" ca="1" si="236"/>
        <v>0.850024630006532+1.7972260796896i</v>
      </c>
      <c r="BN181" s="240" t="str">
        <f t="shared" ca="1" si="237"/>
        <v>1.29857651725717-1.5054110674372i</v>
      </c>
      <c r="BO181" s="240" t="str">
        <f t="shared" ca="1" si="238"/>
        <v>-1.9024983383846-0.57711656151772i</v>
      </c>
      <c r="BP181" s="240" t="str">
        <f t="shared" ca="1" si="239"/>
        <v>0.243365335822122+1.97315401488439i</v>
      </c>
      <c r="BQ181" s="240" t="str">
        <f t="shared" ca="1" si="240"/>
        <v>1.70525496144086-1.02209048993498i</v>
      </c>
      <c r="BR181" s="240" t="str">
        <f t="shared" ca="1" si="241"/>
        <v>-1.62544485839842-1.14476742853749i</v>
      </c>
      <c r="BS181" s="240" t="str">
        <f t="shared" ca="1" si="242"/>
        <v>-0.387860140922147+1.94990460387631i</v>
      </c>
      <c r="BT181" s="240" t="str">
        <f t="shared" ca="1" si="243"/>
        <v>1.93979876471231-0.435596379180048i</v>
      </c>
      <c r="BU181" s="240" t="str">
        <f t="shared" ca="1" si="244"/>
        <v>-1.18431305971314-1.59686130572667i</v>
      </c>
      <c r="BV181" s="240" t="str">
        <f t="shared" ca="1" si="245"/>
        <v>-0.979933603689014+1.72982472681346i</v>
      </c>
      <c r="BW181" s="240" t="str">
        <f t="shared" ca="1" si="246"/>
        <v>1.97853222210649+0.194868415143561i</v>
      </c>
      <c r="BX181" s="240" t="str">
        <f t="shared" ca="1" si="247"/>
        <v>-0.623632391285311-1.88776219203425i</v>
      </c>
      <c r="BY181" s="240" t="str">
        <f t="shared" ca="1" si="248"/>
        <v>-1.47308900270518+1.33513004731496i</v>
      </c>
      <c r="BZ181" s="240" t="str">
        <f t="shared" ca="1" si="249"/>
        <v>1.81754543749097+0.805662482550823i</v>
      </c>
      <c r="CA181" s="240" t="str">
        <f t="shared" ca="1" si="250"/>
        <v>-7.42362876719293E-13-1.9881054934621i</v>
      </c>
      <c r="CB181" s="240" t="str">
        <f t="shared" ca="1" si="251"/>
        <v>-1.81754543749117+0.805662482550372i</v>
      </c>
      <c r="CC181" s="240" t="str">
        <f t="shared" ca="1" si="252"/>
        <v>1.47308900270483+1.33513004731535i</v>
      </c>
      <c r="CD181" s="240" t="str">
        <f t="shared" ca="1" si="253"/>
        <v>0.623632391285779-1.88776219203409i</v>
      </c>
      <c r="CE181" s="240" t="str">
        <f t="shared" ca="1" si="254"/>
        <v>-1.97853222210654+0.194868415143042i</v>
      </c>
      <c r="CF181" s="240" t="str">
        <f t="shared" ca="1" si="255"/>
        <v>0.979933603690307+1.72982472681273i</v>
      </c>
      <c r="CG181" s="240" t="str">
        <f t="shared" ca="1" si="256"/>
        <v>1.18431305971356-1.59686130572636i</v>
      </c>
      <c r="CH181" s="240" t="str">
        <f t="shared" ca="1" si="257"/>
        <v>-1.93979876471221-0.435596379180529i</v>
      </c>
      <c r="CI181" s="240" t="str">
        <f t="shared" ca="1" si="258"/>
        <v>0.387860140921636+1.94990460387641i</v>
      </c>
      <c r="CJ181" s="240" t="str">
        <f t="shared" ca="1" si="259"/>
        <v>1.62544485839755-1.14476742853873i</v>
      </c>
      <c r="CK181" s="240" t="str">
        <f t="shared" ca="1" si="260"/>
        <v>-1.70525496144162-1.0220904899337i</v>
      </c>
      <c r="CL181" s="240" t="str">
        <f t="shared" ca="1" si="261"/>
        <v>-0.243365335822638+1.97315401488432i</v>
      </c>
      <c r="CM181" s="240" t="str">
        <f t="shared" ca="1" si="262"/>
        <v>1.90249833838474-0.577116561517247i</v>
      </c>
      <c r="CN181" s="240" t="str">
        <f t="shared" ca="1" si="263"/>
        <v>-1.29857651725678-1.50541106743754i</v>
      </c>
      <c r="CO181" s="240" t="str">
        <f t="shared" ca="1" si="264"/>
        <v>-0.850024630005906+1.7972260796899i</v>
      </c>
      <c r="CP181" s="240" t="str">
        <f t="shared" ca="1" si="265"/>
        <v>1.98750671325752+0.0487905512417255i</v>
      </c>
      <c r="CQ181" s="240" t="str">
        <f t="shared" ca="1" si="266"/>
        <v>-0.760815034141461-1.8367699738831i</v>
      </c>
      <c r="CR181" s="240" t="str">
        <f t="shared" ca="1" si="267"/>
        <v>-1.37087934495673+1.4398796042396i</v>
      </c>
      <c r="CS181" s="240" t="str">
        <f t="shared" ca="1" si="268"/>
        <v>1.8718889283271+0.669772568220449i</v>
      </c>
      <c r="CT181" s="240" t="str">
        <f t="shared" ca="1" si="269"/>
        <v>-0.146254113017309-1.98271863550018i</v>
      </c>
      <c r="CU181" s="240" t="str">
        <f t="shared" ca="1" si="270"/>
        <v>-1.75335251045242+0.937186442083112i</v>
      </c>
      <c r="CV181" s="240" t="str">
        <f t="shared" ca="1" si="271"/>
        <v>1.56731586351539+1.22314530498515i</v>
      </c>
      <c r="CW181" s="240" t="str">
        <f t="shared" ca="1" si="272"/>
        <v>0.483070230468121-1.92852446330599i</v>
      </c>
      <c r="CX181" s="240" t="str">
        <f t="shared" ca="1" si="273"/>
        <v>-1.95883589341878+0.339890270217361i</v>
      </c>
      <c r="CY181" s="240" t="str">
        <f t="shared" ca="1" si="274"/>
        <v>1.10453223227096+1.65304930386505i</v>
      </c>
      <c r="CZ181" s="240" t="str">
        <f t="shared" ca="1" si="275"/>
        <v>1.06363170708736-1.67965801424356i</v>
      </c>
      <c r="DA181" s="240" t="str">
        <f t="shared" ca="1" si="276"/>
        <v>-1.96658725346459-0.291715662323406i</v>
      </c>
      <c r="DB181" s="240" t="str">
        <f t="shared" ca="1" si="277"/>
        <v>0.530253098312308+1.9160884908752i</v>
      </c>
      <c r="DC181" s="240" t="str">
        <f t="shared" ca="1" si="278"/>
        <v>1.53682632883382-1.26124077326154i</v>
      </c>
      <c r="DD181" s="240" t="str">
        <f t="shared" ca="1" si="279"/>
        <v>-1.77582414010104-0.893874754408347i</v>
      </c>
      <c r="DE181" s="240" t="str">
        <f t="shared" ca="1" si="280"/>
        <v>-0.0975517128824688+1.98571073332646i</v>
      </c>
      <c r="DF181" s="240" t="str">
        <f t="shared" ca="1" si="281"/>
        <v>1.85488810872403-0.715509299204695i</v>
      </c>
      <c r="DG181" s="240" t="str">
        <f t="shared" ca="1" si="282"/>
        <v>-1.40580287614136-1.4058028761412i</v>
      </c>
      <c r="DH181" s="240" t="str">
        <f t="shared" ca="1" si="283"/>
        <v>-0.715509299204437+1.85488810872413i</v>
      </c>
      <c r="DI181" s="240" t="str">
        <f t="shared" ca="1" si="284"/>
        <v>1.98571073332644-0.0975517128826897i</v>
      </c>
      <c r="DJ181" s="240" t="str">
        <f t="shared" ca="1" si="285"/>
        <v>-0.893874754408544-1.77582414010094i</v>
      </c>
      <c r="DK181" s="240" t="str">
        <f t="shared" ca="1" si="286"/>
        <v>-1.26124077326137+1.53682632883396i</v>
      </c>
      <c r="DL181" s="240" t="str">
        <f t="shared" ca="1" si="287"/>
        <v>1.91608849087526+0.530253098312095i</v>
      </c>
      <c r="DM181" s="240" t="str">
        <f t="shared" ca="1" si="288"/>
        <v>-0.291715662323624-1.96658725346456i</v>
      </c>
      <c r="DN181" s="240" t="str">
        <f t="shared" ca="1" si="289"/>
        <v>-1.6796580142445+1.06363170708587i</v>
      </c>
      <c r="DO181" s="240" t="str">
        <f t="shared" ca="1" si="290"/>
        <v>1.65304930386521+1.10453223227072i</v>
      </c>
      <c r="DP181" s="240" t="str">
        <f t="shared" ca="1" si="291"/>
        <v>0.339890270217143-1.95883589341882i</v>
      </c>
      <c r="DQ181" s="240" t="str">
        <f t="shared" ca="1" si="292"/>
        <v>-1.92852446330593+0.483070230468389i</v>
      </c>
      <c r="DR181" s="240" t="str">
        <f t="shared" ca="1" si="293"/>
        <v>1.22314530498532+1.56731586351525i</v>
      </c>
      <c r="DS181" s="240" t="str">
        <f t="shared" ca="1" si="294"/>
        <v>0.937186442084613-1.75335251045161i</v>
      </c>
      <c r="DT181" s="240" t="str">
        <f t="shared" ca="1" si="295"/>
        <v>-1.9827186355002-0.146254113017089i</v>
      </c>
      <c r="DU181" s="240" t="str">
        <f t="shared" ca="1" si="296"/>
        <v>0.669772568220711+1.87188892832701i</v>
      </c>
      <c r="DV181" s="240" t="str">
        <f t="shared" ca="1" si="297"/>
        <v>1.43987960423945-1.37087934495689i</v>
      </c>
      <c r="DW181" s="240" t="str">
        <f t="shared" ca="1" si="298"/>
        <v>-1.83676997388321-0.760815034141205i</v>
      </c>
      <c r="DX181" s="240" t="str">
        <f t="shared" ca="1" si="299"/>
        <v>0.0487905512419466+1.98750671325752i</v>
      </c>
      <c r="DY181" s="240" t="str">
        <f t="shared" ca="1" si="300"/>
        <v>1.7972260796898-0.850024630006106i</v>
      </c>
      <c r="DZ181" s="240" t="str">
        <f t="shared" ca="1" si="301"/>
        <v>-1.50541106743769-1.29857651725661i</v>
      </c>
      <c r="EA181" s="240" t="str">
        <f t="shared" ca="1" si="302"/>
        <v>-0.577116561517036+1.9024983383848i</v>
      </c>
      <c r="EB181" s="240" t="str">
        <f t="shared" ca="1" si="303"/>
        <v>1.9731540148843-0.243365335822857i</v>
      </c>
      <c r="EC181" s="240" t="str">
        <f t="shared" ca="1" si="304"/>
        <v>-1.02209048993389-1.70525496144151i</v>
      </c>
      <c r="ED181" s="240" t="str">
        <f t="shared" ca="1" si="305"/>
        <v>-1.1447674285385+1.62544485839771i</v>
      </c>
      <c r="EE181" s="240" t="str">
        <f t="shared" ca="1" si="306"/>
        <v>1.94990460387646+0.387860140921419i</v>
      </c>
      <c r="EF181" s="240" t="str">
        <f t="shared" ca="1" si="307"/>
        <v>-0.435596379180799-1.93979876471215i</v>
      </c>
      <c r="EG181" s="240" t="str">
        <f t="shared" ca="1" si="308"/>
        <v>-1.59686130572623+1.18431305971374i</v>
      </c>
      <c r="EH181" s="240" t="str">
        <f t="shared" ca="1" si="309"/>
        <v>1.72982472681286+0.979933603690064i</v>
      </c>
      <c r="EI181" s="240" t="str">
        <f t="shared" ca="1" si="310"/>
        <v>0.194868415142822-1.97853222210656i</v>
      </c>
      <c r="EJ181" s="240" t="str">
        <f t="shared" ca="1" si="311"/>
        <v>-1.88776219203401+0.623632391286043i</v>
      </c>
      <c r="EK181" s="240" t="str">
        <f t="shared" ca="1" si="312"/>
        <v>1.33513004731551+1.47308900270468i</v>
      </c>
      <c r="EL181" s="240" t="str">
        <f t="shared" ca="1" si="313"/>
        <v>0.805662482551978-1.81754543749046i</v>
      </c>
      <c r="EM181" s="240" t="str">
        <f t="shared" ca="1" si="314"/>
        <v>-1.9881054934621-4.92961729387356E-13i</v>
      </c>
      <c r="EN181" s="240"/>
      <c r="EO181" s="240"/>
      <c r="EP181" s="240"/>
    </row>
    <row r="182" spans="1:146" ht="15" thickBot="1">
      <c r="A182" s="277">
        <f t="shared" si="181"/>
        <v>1.601562500000001E-3</v>
      </c>
      <c r="B182" s="276">
        <v>82</v>
      </c>
      <c r="C182" s="248">
        <f t="shared" si="182"/>
        <v>16400</v>
      </c>
      <c r="D182" s="247">
        <f t="shared" si="315"/>
        <v>103044.23903774521</v>
      </c>
      <c r="E182" s="247" t="str">
        <f t="shared" si="316"/>
        <v>103044.239037745i</v>
      </c>
      <c r="F182" s="247" t="str">
        <f t="shared" si="183"/>
        <v>-0.00250183778738328-0.0324255698162514i</v>
      </c>
      <c r="G182" s="247" t="str">
        <f t="shared" si="184"/>
        <v>-4.67922376359295+1.73240184480924i</v>
      </c>
      <c r="H182" s="247" t="str">
        <f t="shared" si="180"/>
        <v>0.00118434044026325-0.00514780522549065i</v>
      </c>
      <c r="I182" s="247" t="str">
        <f t="shared" si="317"/>
        <v>-0.00209157263175673+0.00519195761805228i</v>
      </c>
      <c r="J182" s="275" t="str">
        <f ca="1">IMPRODUCT(1/N_FFT2,CS100)</f>
        <v>0.00715212675075008+3.69654501725797E-06i</v>
      </c>
      <c r="K182" s="274" t="str">
        <f t="shared" ca="1" si="318"/>
        <v>-0.0000149783848757869+0.0000371258073764422i</v>
      </c>
      <c r="N182" s="265">
        <f t="shared" ca="1" si="185"/>
        <v>5.988742473246262</v>
      </c>
      <c r="O182" s="240">
        <f t="shared" ca="1" si="186"/>
        <v>1.9887424732462617</v>
      </c>
      <c r="P182" s="240" t="str">
        <f t="shared" ca="1" si="187"/>
        <v>-0.850296973957574-1.79780190259446i</v>
      </c>
      <c r="Q182" s="240" t="str">
        <f t="shared" ca="1" si="188"/>
        <v>-1.26164486895843+1.53731872086582i</v>
      </c>
      <c r="R182" s="240" t="str">
        <f t="shared" ca="1" si="189"/>
        <v>1.92914235360429+0.483225003930647i</v>
      </c>
      <c r="S182" s="240" t="str">
        <f t="shared" ca="1" si="190"/>
        <v>-0.387984409512756-1.95052934427265i</v>
      </c>
      <c r="T182" s="240" t="str">
        <f t="shared" ca="1" si="191"/>
        <v>-1.59737293268685+1.18469250812735i</v>
      </c>
      <c r="U182" s="241" t="str">
        <f t="shared" ca="1" si="192"/>
        <v>1.75391427646865+0.937486712275497i</v>
      </c>
      <c r="V182" s="240" t="str">
        <f t="shared" ca="1" si="193"/>
        <v>0.0975829679984086-1.9863469458406i</v>
      </c>
      <c r="W182" s="240" t="str">
        <f t="shared" ca="1" si="194"/>
        <v>-1.83735846646809+0.761058795752134i</v>
      </c>
      <c r="X182" s="240" t="str">
        <f t="shared" ca="1" si="195"/>
        <v>1.47356097359309+1.33555781679306i</v>
      </c>
      <c r="Y182" s="240" t="str">
        <f t="shared" ca="1" si="196"/>
        <v>0.577301466988555-1.90310789003317i</v>
      </c>
      <c r="Z182" s="240" t="str">
        <f t="shared" ca="1" si="197"/>
        <v>-1.96721733890446+0.291809126669004i</v>
      </c>
      <c r="AA182" s="240" t="str">
        <f t="shared" ca="1" si="198"/>
        <v>1.10488611927735+1.65357893319972i</v>
      </c>
      <c r="AB182" s="240" t="str">
        <f t="shared" ca="1" si="199"/>
        <v>1.02241796298951-1.70580131722602i</v>
      </c>
      <c r="AC182" s="240" t="str">
        <f t="shared" ca="1" si="200"/>
        <v>-1.97916613465898-0.194930850079453i</v>
      </c>
      <c r="AD182" s="240" t="str">
        <f t="shared" ca="1" si="201"/>
        <v>0.669987160246776+1.87248867286243i</v>
      </c>
      <c r="AE182" s="240" t="str">
        <f t="shared" ca="1" si="202"/>
        <v>1.40625328886611-1.40625328886616i</v>
      </c>
      <c r="AF182" s="240" t="str">
        <f t="shared" ca="1" si="203"/>
        <v>-1.87248867286239-0.669987160246892i</v>
      </c>
      <c r="AG182" s="240" t="str">
        <f t="shared" ca="1" si="204"/>
        <v>0.194930850079536+1.97916613465897i</v>
      </c>
      <c r="AH182" s="240" t="str">
        <f t="shared" ca="1" si="205"/>
        <v>1.70580131722599-1.02241796298958i</v>
      </c>
      <c r="AI182" s="240" t="str">
        <f t="shared" ca="1" si="206"/>
        <v>-1.65357893319965-1.10488611927745i</v>
      </c>
      <c r="AJ182" s="240" t="str">
        <f t="shared" ca="1" si="207"/>
        <v>-0.291809126668934+1.96721733890447i</v>
      </c>
      <c r="AK182" s="240" t="str">
        <f t="shared" ca="1" si="208"/>
        <v>1.90310789003321-0.57730146698844i</v>
      </c>
      <c r="AL182" s="240" t="str">
        <f t="shared" ca="1" si="209"/>
        <v>-1.33555781679312-1.47356097359303i</v>
      </c>
      <c r="AM182" s="240" t="str">
        <f t="shared" ca="1" si="210"/>
        <v>-0.76105879575207+1.83735846646812i</v>
      </c>
      <c r="AN182" s="240" t="str">
        <f t="shared" ca="1" si="211"/>
        <v>1.98634694584061-0.0975829679982871i</v>
      </c>
      <c r="AO182" s="240" t="str">
        <f t="shared" ca="1" si="212"/>
        <v>-0.937486712275566-1.75391427646861i</v>
      </c>
      <c r="AP182" s="240" t="str">
        <f t="shared" ca="1" si="213"/>
        <v>-1.18469250812745+1.59737293268677i</v>
      </c>
      <c r="AQ182" s="240" t="str">
        <f t="shared" ca="1" si="214"/>
        <v>1.95052934427264+0.387984409512796i</v>
      </c>
      <c r="AR182" s="240" t="str">
        <f t="shared" ca="1" si="215"/>
        <v>1.95052934427264+0.387984409512796i</v>
      </c>
      <c r="AS182" s="240" t="str">
        <f t="shared" ca="1" si="216"/>
        <v>-1.53731872086587+1.26164486895836i</v>
      </c>
      <c r="AT182" s="240" t="str">
        <f t="shared" ca="1" si="217"/>
        <v>1.79780190259446+0.850296973957574i</v>
      </c>
      <c r="AU182" s="240" t="str">
        <f t="shared" ca="1" si="218"/>
        <v>-6.91922074022591E-14-1.98874247324626i</v>
      </c>
      <c r="AV182" s="240" t="str">
        <f t="shared" ca="1" si="219"/>
        <v>-1.79780190259448+0.850296973957534i</v>
      </c>
      <c r="AW182" s="240" t="str">
        <f t="shared" ca="1" si="220"/>
        <v>1.53731872086585+1.2616448689584i</v>
      </c>
      <c r="AX182" s="240" t="str">
        <f t="shared" ca="1" si="221"/>
        <v>0.483225003930718-1.92914235360427i</v>
      </c>
      <c r="AY182" s="240" t="str">
        <f t="shared" ca="1" si="222"/>
        <v>-1.95052934427265+0.387984409512764i</v>
      </c>
      <c r="AZ182" s="240" t="str">
        <f t="shared" ca="1" si="223"/>
        <v>1.1846925081274+1.59737293268681i</v>
      </c>
      <c r="BA182" s="240" t="str">
        <f t="shared" ca="1" si="224"/>
        <v>0.937486712275606-1.75391427646859i</v>
      </c>
      <c r="BB182" s="240" t="str">
        <f t="shared" ca="1" si="225"/>
        <v>-1.9863469458406-0.0975829679983325i</v>
      </c>
      <c r="BC182" s="240" t="str">
        <f t="shared" ca="1" si="226"/>
        <v>0.761058795752028+1.83735846646813i</v>
      </c>
      <c r="BD182" s="240" t="str">
        <f t="shared" ca="1" si="227"/>
        <v>1.33555781679315-1.47356097359301i</v>
      </c>
      <c r="BE182" s="240" t="str">
        <f t="shared" ca="1" si="228"/>
        <v>-1.90310789003319-0.577301466988496i</v>
      </c>
      <c r="BF182" s="240" t="str">
        <f t="shared" ca="1" si="229"/>
        <v>0.291809126668876+1.96721733890448i</v>
      </c>
      <c r="BG182" s="240" t="str">
        <f t="shared" ca="1" si="230"/>
        <v>1.65357893319967-1.10488611927741i</v>
      </c>
      <c r="BH182" s="240" t="str">
        <f t="shared" ca="1" si="231"/>
        <v>-1.70580131722606-1.02241796298944i</v>
      </c>
      <c r="BI182" s="240" t="str">
        <f t="shared" ca="1" si="232"/>
        <v>-0.194930850079567+1.97916613465897i</v>
      </c>
      <c r="BJ182" s="240" t="str">
        <f t="shared" ca="1" si="233"/>
        <v>1.8724886728624-0.669987160246862i</v>
      </c>
      <c r="BK182" s="240" t="str">
        <f t="shared" ca="1" si="234"/>
        <v>-1.40625328886607-1.4062532888662i</v>
      </c>
      <c r="BL182" s="240" t="str">
        <f t="shared" ca="1" si="235"/>
        <v>-0.669987160246826+1.87248867286242i</v>
      </c>
      <c r="BM182" s="240" t="str">
        <f t="shared" ca="1" si="236"/>
        <v>1.97916613465898-0.194930850079408i</v>
      </c>
      <c r="BN182" s="240" t="str">
        <f t="shared" ca="1" si="237"/>
        <v>-1.02241796298948-1.70580131722604i</v>
      </c>
      <c r="BO182" s="240" t="str">
        <f t="shared" ca="1" si="238"/>
        <v>-1.10488611927738+1.65357893319969i</v>
      </c>
      <c r="BP182" s="240" t="str">
        <f t="shared" ca="1" si="239"/>
        <v>1.96721733890448+0.291809126668839i</v>
      </c>
      <c r="BQ182" s="240" t="str">
        <f t="shared" ca="1" si="240"/>
        <v>-0.577301466988695-1.90310789003313i</v>
      </c>
      <c r="BR182" s="240" t="str">
        <f t="shared" ca="1" si="241"/>
        <v>-1.47356097359285+1.33555781679332i</v>
      </c>
      <c r="BS182" s="240" t="str">
        <f t="shared" ca="1" si="242"/>
        <v>1.83735846646822+0.761058795751809i</v>
      </c>
      <c r="BT182" s="240" t="str">
        <f t="shared" ca="1" si="243"/>
        <v>-0.0975829679987656-1.98634694584058i</v>
      </c>
      <c r="BU182" s="240" t="str">
        <f t="shared" ca="1" si="244"/>
        <v>-1.75391427646838+0.93748671227599i</v>
      </c>
      <c r="BV182" s="240" t="str">
        <f t="shared" ca="1" si="245"/>
        <v>1.59737293268719+1.1846925081269i</v>
      </c>
      <c r="BW182" s="240" t="str">
        <f t="shared" ca="1" si="246"/>
        <v>0.387984409512146-1.95052934427277i</v>
      </c>
      <c r="BX182" s="240" t="str">
        <f t="shared" ca="1" si="247"/>
        <v>-1.92914235360412+0.483225003931331i</v>
      </c>
      <c r="BY182" s="240" t="str">
        <f t="shared" ca="1" si="248"/>
        <v>1.26164486895904+1.53731872086532i</v>
      </c>
      <c r="BZ182" s="240" t="str">
        <f t="shared" ca="1" si="249"/>
        <v>0.850296973956784-1.79780190259483i</v>
      </c>
      <c r="CA182" s="240" t="str">
        <f t="shared" ca="1" si="250"/>
        <v>-1.98874247324626+9.29712864695633E-13i</v>
      </c>
      <c r="CB182" s="240" t="str">
        <f t="shared" ca="1" si="251"/>
        <v>0.850296973956702+1.79780190259487i</v>
      </c>
      <c r="CC182" s="240" t="str">
        <f t="shared" ca="1" si="252"/>
        <v>1.26164486895911-1.53731872086526i</v>
      </c>
      <c r="CD182" s="240" t="str">
        <f t="shared" ca="1" si="253"/>
        <v>-1.92914235360409-0.483225003931418i</v>
      </c>
      <c r="CE182" s="240" t="str">
        <f t="shared" ca="1" si="254"/>
        <v>0.387984409512056+1.95052934427279i</v>
      </c>
      <c r="CF182" s="240" t="str">
        <f t="shared" ca="1" si="255"/>
        <v>1.59737293268722-1.18469250812685i</v>
      </c>
      <c r="CG182" s="240" t="str">
        <f t="shared" ca="1" si="256"/>
        <v>-1.75391427646836-0.937486712276044i</v>
      </c>
      <c r="CH182" s="240" t="str">
        <f t="shared" ca="1" si="257"/>
        <v>-0.0975829679988279+1.98634694584058i</v>
      </c>
      <c r="CI182" s="240" t="str">
        <f t="shared" ca="1" si="258"/>
        <v>1.83735846646827-0.7610587957517i</v>
      </c>
      <c r="CJ182" s="240" t="str">
        <f t="shared" ca="1" si="259"/>
        <v>-1.47356097359277-1.33555781679341i</v>
      </c>
      <c r="CK182" s="240" t="str">
        <f t="shared" ca="1" si="260"/>
        <v>-0.577301466988808+1.9031078900331i</v>
      </c>
      <c r="CL182" s="240" t="str">
        <f t="shared" ca="1" si="261"/>
        <v>1.96721733890449-0.291809126668749i</v>
      </c>
      <c r="CM182" s="240" t="str">
        <f t="shared" ca="1" si="262"/>
        <v>-1.1048861192773-1.65357893319974i</v>
      </c>
      <c r="CN182" s="240" t="str">
        <f t="shared" ca="1" si="263"/>
        <v>-1.02241796298956+1.705801317226i</v>
      </c>
      <c r="CO182" s="240" t="str">
        <f t="shared" ca="1" si="264"/>
        <v>1.97916613465897+0.194930850079498i</v>
      </c>
      <c r="CP182" s="240" t="str">
        <f t="shared" ca="1" si="265"/>
        <v>-0.669987160246928-1.87248867286238i</v>
      </c>
      <c r="CQ182" s="240" t="str">
        <f t="shared" ca="1" si="266"/>
        <v>-1.406253288866+1.40625328886628i</v>
      </c>
      <c r="CR182" s="240" t="str">
        <f t="shared" ca="1" si="267"/>
        <v>1.87248867286252+0.669987160246548i</v>
      </c>
      <c r="CS182" s="240" t="str">
        <f t="shared" ca="1" si="268"/>
        <v>-0.194930850079899-1.97916613465893i</v>
      </c>
      <c r="CT182" s="240" t="str">
        <f t="shared" ca="1" si="269"/>
        <v>-1.70580131722579+1.0224179629899i</v>
      </c>
      <c r="CU182" s="240" t="str">
        <f t="shared" ca="1" si="270"/>
        <v>1.65357893319997+1.10488611927697i</v>
      </c>
      <c r="CV182" s="240" t="str">
        <f t="shared" ca="1" si="271"/>
        <v>0.291809126668407-1.96721733890455i</v>
      </c>
      <c r="CW182" s="240" t="str">
        <f t="shared" ca="1" si="272"/>
        <v>-1.903107890033+0.57730146698914i</v>
      </c>
      <c r="CX182" s="240" t="str">
        <f t="shared" ca="1" si="273"/>
        <v>1.33555781679366+1.47356097359254i</v>
      </c>
      <c r="CY182" s="240" t="str">
        <f t="shared" ca="1" si="274"/>
        <v>0.76105879575138-1.8373584664684i</v>
      </c>
      <c r="CZ182" s="240" t="str">
        <f t="shared" ca="1" si="275"/>
        <v>-1.98634694584056+0.0975829679992298i</v>
      </c>
      <c r="DA182" s="240" t="str">
        <f t="shared" ca="1" si="276"/>
        <v>0.9374867122764+1.75391427646816i</v>
      </c>
      <c r="DB182" s="240" t="str">
        <f t="shared" ca="1" si="277"/>
        <v>1.18469250812811-1.59737293268629i</v>
      </c>
      <c r="DC182" s="240" t="str">
        <f t="shared" ca="1" si="278"/>
        <v>-1.95052934427248-0.387984409513601i</v>
      </c>
      <c r="DD182" s="240" t="str">
        <f t="shared" ca="1" si="279"/>
        <v>0.483225003929889+1.92914235360448i</v>
      </c>
      <c r="DE182" s="240" t="str">
        <f t="shared" ca="1" si="280"/>
        <v>1.5373187208663-1.26164486895785i</v>
      </c>
      <c r="DF182" s="240" t="str">
        <f t="shared" ca="1" si="281"/>
        <v>-1.79780190259417-0.850296973958178i</v>
      </c>
      <c r="DG182" s="240" t="str">
        <f t="shared" ca="1" si="282"/>
        <v>-5.83751827684338E-13+1.98874247324626i</v>
      </c>
      <c r="DH182" s="240" t="str">
        <f t="shared" ca="1" si="283"/>
        <v>1.79780190259467-0.850296973957122i</v>
      </c>
      <c r="DI182" s="240" t="str">
        <f t="shared" ca="1" si="284"/>
        <v>-1.53731872086556-1.26164486895875i</v>
      </c>
      <c r="DJ182" s="240" t="str">
        <f t="shared" ca="1" si="285"/>
        <v>-0.483225003930967+1.92914235360421i</v>
      </c>
      <c r="DK182" s="240" t="str">
        <f t="shared" ca="1" si="286"/>
        <v>1.9505293442727-0.387984409512511i</v>
      </c>
      <c r="DL182" s="240" t="str">
        <f t="shared" ca="1" si="287"/>
        <v>-1.18469250812722-1.59737293268695i</v>
      </c>
      <c r="DM182" s="240" t="str">
        <f t="shared" ca="1" si="288"/>
        <v>-0.937486712275634+1.75391427646857i</v>
      </c>
      <c r="DN182" s="240" t="str">
        <f t="shared" ca="1" si="289"/>
        <v>1.9863469458406+0.0975829679983635i</v>
      </c>
      <c r="DO182" s="240" t="str">
        <f t="shared" ca="1" si="290"/>
        <v>-0.761058795752181-1.83735846646807i</v>
      </c>
      <c r="DP182" s="240" t="str">
        <f t="shared" ca="1" si="291"/>
        <v>-1.33555781679302+1.47356097359312i</v>
      </c>
      <c r="DQ182" s="240" t="str">
        <f t="shared" ca="1" si="292"/>
        <v>1.90310789003325+0.577301466988309i</v>
      </c>
      <c r="DR182" s="240" t="str">
        <f t="shared" ca="1" si="293"/>
        <v>-0.291809126669209-1.96721733890443i</v>
      </c>
      <c r="DS182" s="240" t="str">
        <f t="shared" ca="1" si="294"/>
        <v>-1.65357893319948+1.10488611927769i</v>
      </c>
      <c r="DT182" s="240" t="str">
        <f t="shared" ca="1" si="295"/>
        <v>1.70580131722624+1.02241796298916i</v>
      </c>
      <c r="DU182" s="240" t="str">
        <f t="shared" ca="1" si="296"/>
        <v>0.194930850079036-1.97916613465902i</v>
      </c>
      <c r="DV182" s="240" t="str">
        <f t="shared" ca="1" si="297"/>
        <v>-1.87248867286222+0.669987160247365i</v>
      </c>
      <c r="DW182" s="240" t="str">
        <f t="shared" ca="1" si="298"/>
        <v>1.40625328886661+1.40625328886567i</v>
      </c>
      <c r="DX182" s="240" t="str">
        <f t="shared" ca="1" si="299"/>
        <v>0.66998716024611-1.87248867286267i</v>
      </c>
      <c r="DY182" s="240" t="str">
        <f t="shared" ca="1" si="300"/>
        <v>-1.97916613465889+0.194930850080362i</v>
      </c>
      <c r="DZ182" s="240" t="str">
        <f t="shared" ca="1" si="301"/>
        <v>1.0224179629903+1.70580131722555i</v>
      </c>
      <c r="EA182" s="240" t="str">
        <f t="shared" ca="1" si="302"/>
        <v>1.10488611927827-1.6535789331991i</v>
      </c>
      <c r="EB182" s="240" t="str">
        <f t="shared" ca="1" si="303"/>
        <v>-1.96721733890432-0.291809126669905i</v>
      </c>
      <c r="EC182" s="240" t="str">
        <f t="shared" ca="1" si="304"/>
        <v>0.577301466987692+1.90310789003344i</v>
      </c>
      <c r="ED182" s="240" t="str">
        <f t="shared" ca="1" si="305"/>
        <v>1.47356097359356-1.33555781679254i</v>
      </c>
      <c r="EE182" s="240" t="str">
        <f t="shared" ca="1" si="306"/>
        <v>-1.83735846646782-0.761058795752778i</v>
      </c>
      <c r="EF182" s="240" t="str">
        <f t="shared" ca="1" si="307"/>
        <v>0.0975829679977184+1.98634694584063i</v>
      </c>
      <c r="EG182" s="240" t="str">
        <f t="shared" ca="1" si="308"/>
        <v>1.75391427646888-0.937486712275065i</v>
      </c>
      <c r="EH182" s="240" t="str">
        <f t="shared" ca="1" si="309"/>
        <v>-1.59737293268656-1.18469250812774i</v>
      </c>
      <c r="EI182" s="240" t="str">
        <f t="shared" ca="1" si="310"/>
        <v>-0.387984409513146+1.95052934427257i</v>
      </c>
      <c r="EJ182" s="240" t="str">
        <f t="shared" ca="1" si="311"/>
        <v>1.92914235360436-0.483225003930341i</v>
      </c>
      <c r="EK182" s="240" t="str">
        <f t="shared" ca="1" si="312"/>
        <v>-1.26164486895825-1.53731872086597i</v>
      </c>
      <c r="EL182" s="240" t="str">
        <f t="shared" ca="1" si="313"/>
        <v>-0.850296973957707+1.79780190259439i</v>
      </c>
      <c r="EM182" s="240" t="str">
        <f t="shared" ca="1" si="314"/>
        <v>1.98874247324626+6.23719346300134E-14i</v>
      </c>
      <c r="EN182" s="240"/>
      <c r="EO182" s="240"/>
      <c r="EP182" s="240"/>
    </row>
    <row r="183" spans="1:146" ht="15" thickBot="1">
      <c r="A183" s="277">
        <f t="shared" si="181"/>
        <v>1.621093750000001E-3</v>
      </c>
      <c r="B183" s="276">
        <v>83</v>
      </c>
      <c r="C183" s="248">
        <f t="shared" si="182"/>
        <v>16600</v>
      </c>
      <c r="D183" s="247">
        <f t="shared" si="315"/>
        <v>104300.87609918113</v>
      </c>
      <c r="E183" s="247" t="str">
        <f t="shared" si="316"/>
        <v>104300.876099181i</v>
      </c>
      <c r="F183" s="247" t="str">
        <f t="shared" si="183"/>
        <v>-0.00251586173644752-0.0320329458869379i</v>
      </c>
      <c r="G183" s="247" t="str">
        <f t="shared" si="184"/>
        <v>-4.65552201464976+1.76752335155985i</v>
      </c>
      <c r="H183" s="247" t="str">
        <f t="shared" si="180"/>
        <v>0.00118232913757217-0.00508581746301121i</v>
      </c>
      <c r="I183" s="247" t="str">
        <f t="shared" si="317"/>
        <v>-0.00206692564243211+0.00513784530562762i</v>
      </c>
      <c r="J183" s="275" t="str">
        <f ca="1">IMPRODUCT(1/N_FFT2,CT100)</f>
        <v>0.0157771692036198+0.000319782993408321i</v>
      </c>
      <c r="K183" s="274" t="str">
        <f t="shared" ca="1" si="318"/>
        <v>-0.0000342532311434544+0.0000803996870598213i</v>
      </c>
      <c r="N183" s="265">
        <f t="shared" ca="1" si="185"/>
        <v>5.9893099804765431</v>
      </c>
      <c r="O183" s="240">
        <f t="shared" ca="1" si="186"/>
        <v>1.9893099804765433</v>
      </c>
      <c r="P183" s="240" t="str">
        <f t="shared" ca="1" si="187"/>
        <v>-0.894416305417235-1.77690001717243i</v>
      </c>
      <c r="Q183" s="240" t="str">
        <f t="shared" ca="1" si="188"/>
        <v>-1.18503057178974+1.59782875876837i</v>
      </c>
      <c r="R183" s="240" t="str">
        <f t="shared" ca="1" si="189"/>
        <v>1.96002264754472+0.340096191591997i</v>
      </c>
      <c r="S183" s="240" t="str">
        <f t="shared" ca="1" si="190"/>
        <v>-0.577466205641721-1.90365096059266i</v>
      </c>
      <c r="T183" s="240" t="str">
        <f t="shared" ca="1" si="191"/>
        <v>-1.44075195044632+1.37170988758874i</v>
      </c>
      <c r="U183" s="241" t="str">
        <f t="shared" ca="1" si="192"/>
        <v>1.87302300592705+0.670178347674401i</v>
      </c>
      <c r="V183" s="240" t="str">
        <f t="shared" ca="1" si="193"/>
        <v>-0.243512777890631-1.97434944359593i</v>
      </c>
      <c r="W183" s="240" t="str">
        <f t="shared" ca="1" si="194"/>
        <v>-1.65405079821636+1.10520140940165i</v>
      </c>
      <c r="X183" s="240" t="str">
        <f t="shared" ca="1" si="195"/>
        <v>1.73087273529538+0.980527293161527i</v>
      </c>
      <c r="Y183" s="240" t="str">
        <f t="shared" ca="1" si="196"/>
        <v>0.0976108142583347-1.98691376948357i</v>
      </c>
      <c r="Z183" s="240" t="str">
        <f t="shared" ca="1" si="197"/>
        <v>-1.81864659127009+0.806150590451472i</v>
      </c>
      <c r="AA183" s="240" t="str">
        <f t="shared" ca="1" si="198"/>
        <v>1.53775740988722+1.262004891734i</v>
      </c>
      <c r="AB183" s="240" t="str">
        <f t="shared" ca="1" si="199"/>
        <v>0.435860283778871-1.94097398525786i</v>
      </c>
      <c r="AC183" s="240" t="str">
        <f t="shared" ca="1" si="200"/>
        <v>-1.92969285335409+0.483362896939465i</v>
      </c>
      <c r="AD183" s="240" t="str">
        <f t="shared" ca="1" si="201"/>
        <v>1.29936325546422+1.50632311566045i</v>
      </c>
      <c r="AE183" s="240" t="str">
        <f t="shared" ca="1" si="202"/>
        <v>0.761275971366904-1.8378827747827i</v>
      </c>
      <c r="AF183" s="240" t="str">
        <f t="shared" ca="1" si="203"/>
        <v>-1.98391985890493+0.146342720578141i</v>
      </c>
      <c r="AG183" s="240" t="str">
        <f t="shared" ca="1" si="204"/>
        <v>1.02270972001401+1.70628808441378i</v>
      </c>
      <c r="AH183" s="240" t="str">
        <f t="shared" ca="1" si="205"/>
        <v>1.0642761047726-1.68067562939243i</v>
      </c>
      <c r="AI183" s="240" t="str">
        <f t="shared" ca="1" si="206"/>
        <v>-1.97973090918682-0.194986475515423i</v>
      </c>
      <c r="AJ183" s="240" t="str">
        <f t="shared" ca="1" si="207"/>
        <v>0.715942788103087+1.85601188643466i</v>
      </c>
      <c r="AK183" s="240" t="str">
        <f t="shared" ca="1" si="208"/>
        <v>1.33593893135556-1.47398146871396i</v>
      </c>
      <c r="AL183" s="240" t="str">
        <f t="shared" ca="1" si="209"/>
        <v>-1.91724934663127-0.530574350365286i</v>
      </c>
      <c r="AM183" s="240" t="str">
        <f t="shared" ca="1" si="210"/>
        <v>0.388095124681156+1.95108594701061i</v>
      </c>
      <c r="AN183" s="240" t="str">
        <f t="shared" ca="1" si="211"/>
        <v>1.56826541655062-1.22388634344652i</v>
      </c>
      <c r="AO183" s="240" t="str">
        <f t="shared" ca="1" si="212"/>
        <v>-1.79831492305438-0.850539614564483i</v>
      </c>
      <c r="AP183" s="240" t="str">
        <f t="shared" ca="1" si="213"/>
        <v>0.0488201108338813+1.98871083750297i</v>
      </c>
      <c r="AQ183" s="240" t="str">
        <f t="shared" ca="1" si="214"/>
        <v>1.75441477316266-0.937754233332056i</v>
      </c>
      <c r="AR183" s="240" t="str">
        <f t="shared" ca="1" si="215"/>
        <v>1.75441477316266-0.937754233332056i</v>
      </c>
      <c r="AS183" s="240" t="str">
        <f t="shared" ca="1" si="216"/>
        <v>-0.291892397274204+1.96777870372588i</v>
      </c>
      <c r="AT183" s="240" t="str">
        <f t="shared" ca="1" si="217"/>
        <v>1.88890588639745-0.624010216868812i</v>
      </c>
      <c r="AU183" s="240" t="str">
        <f t="shared" ca="1" si="218"/>
        <v>-1.40665457707703-1.40665457707706i</v>
      </c>
      <c r="AV183" s="240" t="str">
        <f t="shared" ca="1" si="219"/>
        <v>-0.624010216868838+1.88890588639744i</v>
      </c>
      <c r="AW183" s="240" t="str">
        <f t="shared" ca="1" si="220"/>
        <v>1.96777870372588-0.291892397274176i</v>
      </c>
      <c r="AX183" s="240" t="str">
        <f t="shared" ca="1" si="221"/>
        <v>-1.14546098202766-1.6264296286885i</v>
      </c>
      <c r="AY183" s="240" t="str">
        <f t="shared" ca="1" si="222"/>
        <v>-0.937754233332092+1.75441477316264i</v>
      </c>
      <c r="AZ183" s="240" t="str">
        <f t="shared" ca="1" si="223"/>
        <v>1.98871083750297+0.0488201108337113i</v>
      </c>
      <c r="BA183" s="240" t="str">
        <f t="shared" ca="1" si="224"/>
        <v>-0.850539614564433-1.7983149230544i</v>
      </c>
      <c r="BB183" s="240" t="str">
        <f t="shared" ca="1" si="225"/>
        <v>-1.22388634344655+1.5682654165506i</v>
      </c>
      <c r="BC183" s="240" t="str">
        <f t="shared" ca="1" si="226"/>
        <v>1.95108594701065+0.388095124680989i</v>
      </c>
      <c r="BD183" s="240" t="str">
        <f t="shared" ca="1" si="227"/>
        <v>-0.53057435036526-1.91724934663128i</v>
      </c>
      <c r="BE183" s="240" t="str">
        <f t="shared" ca="1" si="228"/>
        <v>-1.47398146871399+1.33593893135553i</v>
      </c>
      <c r="BF183" s="240" t="str">
        <f t="shared" ca="1" si="229"/>
        <v>1.85601188643472+0.715942788102942i</v>
      </c>
      <c r="BG183" s="240" t="str">
        <f t="shared" ca="1" si="230"/>
        <v>-0.194986475515396-1.97973090918682i</v>
      </c>
      <c r="BH183" s="240" t="str">
        <f t="shared" ca="1" si="231"/>
        <v>-1.68067562939246+1.06427610477255i</v>
      </c>
      <c r="BI183" s="240" t="str">
        <f t="shared" ca="1" si="232"/>
        <v>1.70628808441376+1.02270972001405i</v>
      </c>
      <c r="BJ183" s="240" t="str">
        <f t="shared" ca="1" si="233"/>
        <v>0.146342720578183-1.98391985890493i</v>
      </c>
      <c r="BK183" s="240" t="str">
        <f t="shared" ca="1" si="234"/>
        <v>-1.83788277478271+0.761275971366878i</v>
      </c>
      <c r="BL183" s="240" t="str">
        <f t="shared" ca="1" si="235"/>
        <v>1.50632311566042+1.29936325546426i</v>
      </c>
      <c r="BM183" s="240" t="str">
        <f t="shared" ca="1" si="236"/>
        <v>0.483362896938739-1.92969285335428i</v>
      </c>
      <c r="BN183" s="240" t="str">
        <f t="shared" ca="1" si="237"/>
        <v>-1.94097398525774+0.435860283779416i</v>
      </c>
      <c r="BO183" s="240" t="str">
        <f t="shared" ca="1" si="238"/>
        <v>1.26200489173429+1.53775740988698i</v>
      </c>
      <c r="BP183" s="240" t="str">
        <f t="shared" ca="1" si="239"/>
        <v>0.80615059045151-1.81864659127008i</v>
      </c>
      <c r="BQ183" s="240" t="str">
        <f t="shared" ca="1" si="240"/>
        <v>-1.98691376948358+0.0976108142581024i</v>
      </c>
      <c r="BR183" s="240" t="str">
        <f t="shared" ca="1" si="241"/>
        <v>0.980527293161159+1.73087273529559i</v>
      </c>
      <c r="BS183" s="240" t="str">
        <f t="shared" ca="1" si="242"/>
        <v>1.10520140940219-1.65405079821601i</v>
      </c>
      <c r="BT183" s="240" t="str">
        <f t="shared" ca="1" si="243"/>
        <v>-1.97434944359581-0.243512777891656i</v>
      </c>
      <c r="BU183" s="240" t="str">
        <f t="shared" ca="1" si="244"/>
        <v>0.670178347675117+1.87302300592679i</v>
      </c>
      <c r="BV183" s="240" t="str">
        <f t="shared" ca="1" si="245"/>
        <v>1.37170988758833-1.44075195044671i</v>
      </c>
      <c r="BW183" s="240" t="str">
        <f t="shared" ca="1" si="246"/>
        <v>-1.90365096059272-0.577466205641519i</v>
      </c>
      <c r="BX183" s="240" t="str">
        <f t="shared" ca="1" si="247"/>
        <v>0.340096191591942+1.96002264754473i</v>
      </c>
      <c r="BY183" s="240" t="str">
        <f t="shared" ca="1" si="248"/>
        <v>1.59782875876855-1.18503057178949i</v>
      </c>
      <c r="BZ183" s="240" t="str">
        <f t="shared" ca="1" si="249"/>
        <v>-1.77690001717218-0.894416305417732i</v>
      </c>
      <c r="CA183" s="240" t="str">
        <f t="shared" ca="1" si="250"/>
        <v>-8.33472162958055E-13+1.98930998047654i</v>
      </c>
      <c r="CB183" s="240" t="str">
        <f t="shared" ca="1" si="251"/>
        <v>1.77690001717201-0.89441630541806i</v>
      </c>
      <c r="CC183" s="240" t="str">
        <f t="shared" ca="1" si="252"/>
        <v>-1.59782875876876-1.18503057178922i</v>
      </c>
      <c r="CD183" s="240" t="str">
        <f t="shared" ca="1" si="253"/>
        <v>-0.340096191591633+1.96002264754478i</v>
      </c>
      <c r="CE183" s="240" t="str">
        <f t="shared" ca="1" si="254"/>
        <v>1.90365096059262-0.577466205641845i</v>
      </c>
      <c r="CF183" s="240" t="str">
        <f t="shared" ca="1" si="255"/>
        <v>-1.37170988758857-1.44075195044648i</v>
      </c>
      <c r="CG183" s="240" t="str">
        <f t="shared" ca="1" si="256"/>
        <v>-0.670178347674825+1.8730230059269i</v>
      </c>
      <c r="CH183" s="240" t="str">
        <f t="shared" ca="1" si="257"/>
        <v>1.97434944359601-0.243512777890028i</v>
      </c>
      <c r="CI183" s="240" t="str">
        <f t="shared" ca="1" si="258"/>
        <v>-1.1052014094008-1.65405079821693i</v>
      </c>
      <c r="CJ183" s="240" t="str">
        <f t="shared" ca="1" si="259"/>
        <v>-0.980527293160887+1.73087273529574i</v>
      </c>
      <c r="CK183" s="240" t="str">
        <f t="shared" ca="1" si="260"/>
        <v>1.9869137694836+0.0976108142577626i</v>
      </c>
      <c r="CL183" s="240" t="str">
        <f t="shared" ca="1" si="261"/>
        <v>-0.806150590451796-1.81864659126995i</v>
      </c>
      <c r="CM183" s="240" t="str">
        <f t="shared" ca="1" si="262"/>
        <v>-1.26200489173404+1.53775740988718i</v>
      </c>
      <c r="CN183" s="240" t="str">
        <f t="shared" ca="1" si="263"/>
        <v>1.94097398525781+0.435860283779086i</v>
      </c>
      <c r="CO183" s="240" t="str">
        <f t="shared" ca="1" si="264"/>
        <v>-0.483362896939042-1.9296928533542i</v>
      </c>
      <c r="CP183" s="240" t="str">
        <f t="shared" ca="1" si="265"/>
        <v>-1.506323115661+1.29936325546358i</v>
      </c>
      <c r="CQ183" s="240" t="str">
        <f t="shared" ca="1" si="266"/>
        <v>1.83788277478307+0.761275971366015i</v>
      </c>
      <c r="CR183" s="240" t="str">
        <f t="shared" ca="1" si="267"/>
        <v>-0.146342720578888-1.98391985890488i</v>
      </c>
      <c r="CS183" s="240" t="str">
        <f t="shared" ca="1" si="268"/>
        <v>-1.70628808441358+1.02270972001434i</v>
      </c>
      <c r="CT183" s="240" t="str">
        <f t="shared" ca="1" si="269"/>
        <v>1.68067562939252+1.06427610477246i</v>
      </c>
      <c r="CU183" s="240" t="str">
        <f t="shared" ca="1" si="270"/>
        <v>0.194986475515479-1.97973090918681i</v>
      </c>
      <c r="CV183" s="240" t="str">
        <f t="shared" ca="1" si="271"/>
        <v>-1.85601188643481+0.715942788102706i</v>
      </c>
      <c r="CW183" s="240" t="str">
        <f t="shared" ca="1" si="272"/>
        <v>1.47398146871353+1.33593893135603i</v>
      </c>
      <c r="CX183" s="240" t="str">
        <f t="shared" ca="1" si="273"/>
        <v>0.530574350366104-1.91724934663105i</v>
      </c>
      <c r="CY183" s="240" t="str">
        <f t="shared" ca="1" si="274"/>
        <v>-1.95108594701047+0.388095124681904i</v>
      </c>
      <c r="CZ183" s="240" t="str">
        <f t="shared" ca="1" si="275"/>
        <v>1.22388634344695+1.56826541655028i</v>
      </c>
      <c r="DA183" s="240" t="str">
        <f t="shared" ca="1" si="276"/>
        <v>0.850539614564176-1.79831492305453i</v>
      </c>
      <c r="DB183" s="240" t="str">
        <f t="shared" ca="1" si="277"/>
        <v>-1.98871083750297+0.0488201108338535i</v>
      </c>
      <c r="DC183" s="240" t="str">
        <f t="shared" ca="1" si="278"/>
        <v>0.937754233331845+1.75441477316277i</v>
      </c>
      <c r="DD183" s="240" t="str">
        <f t="shared" ca="1" si="279"/>
        <v>1.14546098202807-1.62642962868821i</v>
      </c>
      <c r="DE183" s="240" t="str">
        <f t="shared" ca="1" si="280"/>
        <v>-1.96777870372579-0.291892397274818i</v>
      </c>
      <c r="DF183" s="240" t="str">
        <f t="shared" ca="1" si="281"/>
        <v>0.624010216869699+1.88890588639715i</v>
      </c>
      <c r="DG183" s="240" t="str">
        <f t="shared" ca="1" si="282"/>
        <v>1.40665457707651-1.40665457707758i</v>
      </c>
      <c r="DH183" s="240" t="str">
        <f t="shared" ca="1" si="283"/>
        <v>-1.88890588639761-0.624010216868314i</v>
      </c>
      <c r="DI183" s="240" t="str">
        <f t="shared" ca="1" si="284"/>
        <v>0.291892397274303+1.96777870372587i</v>
      </c>
      <c r="DJ183" s="240" t="str">
        <f t="shared" ca="1" si="285"/>
        <v>1.62642962868851-1.14546098202765i</v>
      </c>
      <c r="DK183" s="240" t="str">
        <f t="shared" ca="1" si="286"/>
        <v>-1.75441477316253-0.937754233332305i</v>
      </c>
      <c r="DL183" s="240" t="str">
        <f t="shared" ca="1" si="287"/>
        <v>-0.0488201108343749+1.98871083750296i</v>
      </c>
      <c r="DM183" s="240" t="str">
        <f t="shared" ca="1" si="288"/>
        <v>1.79831492305475-0.850539614563705i</v>
      </c>
      <c r="DN183" s="240" t="str">
        <f t="shared" ca="1" si="289"/>
        <v>-1.56826541655118-1.2238863434458i</v>
      </c>
      <c r="DO183" s="240" t="str">
        <f t="shared" ca="1" si="290"/>
        <v>-0.38809512468042+1.95108594701076i</v>
      </c>
      <c r="DP183" s="240" t="str">
        <f t="shared" ca="1" si="291"/>
        <v>1.91724934663119-0.5305743503656i</v>
      </c>
      <c r="DQ183" s="240" t="str">
        <f t="shared" ca="1" si="292"/>
        <v>-1.33593893135564-1.47398146871388i</v>
      </c>
      <c r="DR183" s="240" t="str">
        <f t="shared" ca="1" si="293"/>
        <v>-0.715942788103139+1.85601188643464i</v>
      </c>
      <c r="DS183" s="240" t="str">
        <f t="shared" ca="1" si="294"/>
        <v>1.97973090918686-0.19498647551496i</v>
      </c>
      <c r="DT183" s="240" t="str">
        <f t="shared" ca="1" si="295"/>
        <v>-1.06427610477202-1.6806756293928i</v>
      </c>
      <c r="DU183" s="240" t="str">
        <f t="shared" ca="1" si="296"/>
        <v>-1.02270972001474+1.70628808441335i</v>
      </c>
      <c r="DV183" s="240" t="str">
        <f t="shared" ca="1" si="297"/>
        <v>1.98391985890499+0.146342720577435i</v>
      </c>
      <c r="DW183" s="240" t="str">
        <f t="shared" ca="1" si="298"/>
        <v>-0.761275971367361-1.83788277478251i</v>
      </c>
      <c r="DX183" s="240" t="str">
        <f t="shared" ca="1" si="299"/>
        <v>-1.29936325546397+1.50632311566066i</v>
      </c>
      <c r="DY183" s="240" t="str">
        <f t="shared" ca="1" si="300"/>
        <v>1.92969285335408+0.483362896939547i</v>
      </c>
      <c r="DZ183" s="240" t="str">
        <f t="shared" ca="1" si="301"/>
        <v>-0.435860283778577-1.94097398525793i</v>
      </c>
      <c r="EA183" s="240" t="str">
        <f t="shared" ca="1" si="302"/>
        <v>-1.53775740988751+1.26200489173364i</v>
      </c>
      <c r="EB183" s="240" t="str">
        <f t="shared" ca="1" si="303"/>
        <v>1.81864659126974+0.806150590452272i</v>
      </c>
      <c r="EC183" s="240" t="str">
        <f t="shared" ca="1" si="304"/>
        <v>-0.0976108142572416-1.98691376948362i</v>
      </c>
      <c r="ED183" s="240" t="str">
        <f t="shared" ca="1" si="305"/>
        <v>-1.73087273529502+0.980527293162156i</v>
      </c>
      <c r="EE183" s="240" t="str">
        <f t="shared" ca="1" si="306"/>
        <v>1.65405079821664+1.10520140940123i</v>
      </c>
      <c r="EF183" s="240" t="str">
        <f t="shared" ca="1" si="307"/>
        <v>0.24351277789049-1.97434944359595i</v>
      </c>
      <c r="EG183" s="240" t="str">
        <f t="shared" ca="1" si="308"/>
        <v>-1.87302300592707+0.670178347674333i</v>
      </c>
      <c r="EH183" s="240" t="str">
        <f t="shared" ca="1" si="309"/>
        <v>1.44075195044612+1.37170988758895i</v>
      </c>
      <c r="EI183" s="240" t="str">
        <f t="shared" ca="1" si="310"/>
        <v>0.577466205642288-1.90365096059248i</v>
      </c>
      <c r="EJ183" s="240" t="str">
        <f t="shared" ca="1" si="311"/>
        <v>-1.96002264754487+0.34009619159112i</v>
      </c>
      <c r="EK183" s="240" t="str">
        <f t="shared" ca="1" si="312"/>
        <v>1.18503057179039+1.59782875876789i</v>
      </c>
      <c r="EL183" s="240" t="str">
        <f t="shared" ca="1" si="313"/>
        <v>0.89441630541676-1.77690001717266i</v>
      </c>
      <c r="EM183" s="240" t="str">
        <f t="shared" ca="1" si="314"/>
        <v>-1.98930998047654+3.6848092243974E-13i</v>
      </c>
      <c r="EN183" s="240"/>
      <c r="EO183" s="240"/>
      <c r="EP183" s="240"/>
    </row>
    <row r="184" spans="1:146" ht="15" thickBot="1">
      <c r="A184" s="277">
        <f t="shared" si="181"/>
        <v>1.640625000000001E-3</v>
      </c>
      <c r="B184" s="276">
        <v>84</v>
      </c>
      <c r="C184" s="248">
        <f t="shared" si="182"/>
        <v>16800</v>
      </c>
      <c r="D184" s="247">
        <f t="shared" si="315"/>
        <v>105557.51316061705</v>
      </c>
      <c r="E184" s="247" t="str">
        <f t="shared" si="316"/>
        <v>105557.513160617i</v>
      </c>
      <c r="F184" s="247" t="str">
        <f t="shared" si="183"/>
        <v>-0.0025294461474699-0.031649615551488i</v>
      </c>
      <c r="G184" s="247" t="str">
        <f t="shared" si="184"/>
        <v>-4.63136819690346+1.80187325709282i</v>
      </c>
      <c r="H184" s="247" t="str">
        <f t="shared" si="180"/>
        <v>0.00118038920211607-0.00502530447994333i</v>
      </c>
      <c r="I184" s="247" t="str">
        <f t="shared" si="317"/>
        <v>-0.00204297510239512+0.00508469353415163i</v>
      </c>
      <c r="J184" s="275" t="str">
        <f ca="1">IMPRODUCT(1/N_FFT2,CU100)</f>
        <v>0.00843163069730508-3.53583569782153E-06i</v>
      </c>
      <c r="K184" s="274" t="str">
        <f t="shared" ca="1" si="318"/>
        <v>-0.0000172076329462742+0.0000428794817132384i</v>
      </c>
      <c r="N184" s="265">
        <f t="shared" ca="1" si="185"/>
        <v>5.9898183949423274</v>
      </c>
      <c r="O184" s="240">
        <f t="shared" ca="1" si="186"/>
        <v>1.9898183949423269</v>
      </c>
      <c r="P184" s="240" t="str">
        <f t="shared" ca="1" si="187"/>
        <v>-0.937993898252154-1.75486315469115i</v>
      </c>
      <c r="Q184" s="240" t="str">
        <f t="shared" ca="1" si="188"/>
        <v>-1.1054838693448+1.65447352939516i</v>
      </c>
      <c r="R184" s="240" t="str">
        <f t="shared" ca="1" si="189"/>
        <v>1.98023687549799+0.195036308847394i</v>
      </c>
      <c r="S184" s="240" t="str">
        <f t="shared" ca="1" si="190"/>
        <v>-0.761470533159728-1.83835248850167i</v>
      </c>
      <c r="T184" s="240" t="str">
        <f t="shared" ca="1" si="191"/>
        <v>-1.26232742645671+1.53815041958387i</v>
      </c>
      <c r="U184" s="241" t="str">
        <f t="shared" ca="1" si="192"/>
        <v>1.95158459243501+0.388194311422935i</v>
      </c>
      <c r="V184" s="240" t="str">
        <f t="shared" ca="1" si="193"/>
        <v>-0.577613790570803-1.90413748290224i</v>
      </c>
      <c r="W184" s="240" t="str">
        <f t="shared" ca="1" si="194"/>
        <v>-1.40701408039347+1.40701408039343i</v>
      </c>
      <c r="X184" s="240" t="str">
        <f t="shared" ca="1" si="195"/>
        <v>1.90413748290223+0.577613790570859i</v>
      </c>
      <c r="Y184" s="240" t="str">
        <f t="shared" ca="1" si="196"/>
        <v>-0.38819431142288-1.95158459243502i</v>
      </c>
      <c r="Z184" s="240" t="str">
        <f t="shared" ca="1" si="197"/>
        <v>-1.53815041958391+1.26232742645666i</v>
      </c>
      <c r="AA184" s="240" t="str">
        <f t="shared" ca="1" si="198"/>
        <v>1.83835248850166+0.761470533159762i</v>
      </c>
      <c r="AB184" s="240" t="str">
        <f t="shared" ca="1" si="199"/>
        <v>-0.195036308847355-1.98023687549799i</v>
      </c>
      <c r="AC184" s="240" t="str">
        <f t="shared" ca="1" si="200"/>
        <v>-1.6544735293952+1.10548386934476i</v>
      </c>
      <c r="AD184" s="240" t="str">
        <f t="shared" ca="1" si="201"/>
        <v>1.75486315469113+0.937993898252206i</v>
      </c>
      <c r="AE184" s="240" t="str">
        <f t="shared" ca="1" si="202"/>
        <v>5.55791268040214E-14-1.98981839494233i</v>
      </c>
      <c r="AF184" s="240" t="str">
        <f t="shared" ca="1" si="203"/>
        <v>-1.75486315469118+0.937993898252102i</v>
      </c>
      <c r="AG184" s="240" t="str">
        <f t="shared" ca="1" si="204"/>
        <v>1.65447352939513+1.10548386934486i</v>
      </c>
      <c r="AH184" s="240" t="str">
        <f t="shared" ca="1" si="205"/>
        <v>0.195036308847465-1.98023687549798i</v>
      </c>
      <c r="AI184" s="240" t="str">
        <f t="shared" ca="1" si="206"/>
        <v>-1.8383524885017+0.76147053315966i</v>
      </c>
      <c r="AJ184" s="240" t="str">
        <f t="shared" ca="1" si="207"/>
        <v>1.53815041958383+1.26232742645676i</v>
      </c>
      <c r="AK184" s="240" t="str">
        <f t="shared" ca="1" si="208"/>
        <v>0.388194311422995-1.951584592435i</v>
      </c>
      <c r="AL184" s="240" t="str">
        <f t="shared" ca="1" si="209"/>
        <v>-1.90413748290226+0.577613790570753i</v>
      </c>
      <c r="AM184" s="240" t="str">
        <f t="shared" ca="1" si="210"/>
        <v>1.40701408039339+1.40701408039351i</v>
      </c>
      <c r="AN184" s="240" t="str">
        <f t="shared" ca="1" si="211"/>
        <v>0.577613790570913-1.90413748290221i</v>
      </c>
      <c r="AO184" s="240" t="str">
        <f t="shared" ca="1" si="212"/>
        <v>-1.95158459243504+0.388194311422818i</v>
      </c>
      <c r="AP184" s="240" t="str">
        <f t="shared" ca="1" si="213"/>
        <v>1.26232742645662+1.53815041958395i</v>
      </c>
      <c r="AQ184" s="240" t="str">
        <f t="shared" ca="1" si="214"/>
        <v>0.76147053315963-1.83835248850171i</v>
      </c>
      <c r="AR184" s="240" t="str">
        <f t="shared" ca="1" si="215"/>
        <v>0.76147053315963-1.83835248850171i</v>
      </c>
      <c r="AS184" s="240" t="str">
        <f t="shared" ca="1" si="216"/>
        <v>1.10548386934471+1.65447352939523i</v>
      </c>
      <c r="AT184" s="240" t="str">
        <f t="shared" ca="1" si="217"/>
        <v>0.937993898252074-1.7548631546912i</v>
      </c>
      <c r="AU184" s="240" t="str">
        <f t="shared" ca="1" si="218"/>
        <v>-1.98981839494233+8.67808872330901E-14i</v>
      </c>
      <c r="AV184" s="240" t="str">
        <f t="shared" ca="1" si="219"/>
        <v>0.937993898252239+1.75486315469111i</v>
      </c>
      <c r="AW184" s="240" t="str">
        <f t="shared" ca="1" si="220"/>
        <v>1.10548386934474-1.65447352939521i</v>
      </c>
      <c r="AX184" s="240" t="str">
        <f t="shared" ca="1" si="221"/>
        <v>-1.980236875498-0.195036308847323i</v>
      </c>
      <c r="AY184" s="240" t="str">
        <f t="shared" ca="1" si="222"/>
        <v>0.761470533159778+1.83835248850165i</v>
      </c>
      <c r="AZ184" s="240" t="str">
        <f t="shared" ca="1" si="223"/>
        <v>1.26232742645665-1.53815041958392i</v>
      </c>
      <c r="BA184" s="240" t="str">
        <f t="shared" ca="1" si="224"/>
        <v>-1.95158459243503-0.388194311422842i</v>
      </c>
      <c r="BB184" s="240" t="str">
        <f t="shared" ca="1" si="225"/>
        <v>0.577613790570875+1.90413748290222i</v>
      </c>
      <c r="BC184" s="240" t="str">
        <f t="shared" ca="1" si="226"/>
        <v>1.40701408039341-1.40701408039349i</v>
      </c>
      <c r="BD184" s="240" t="str">
        <f t="shared" ca="1" si="227"/>
        <v>-1.90413748290225-0.577613790570789i</v>
      </c>
      <c r="BE184" s="240" t="str">
        <f t="shared" ca="1" si="228"/>
        <v>0.388194311422957+1.95158459243501i</v>
      </c>
      <c r="BF184" s="240" t="str">
        <f t="shared" ca="1" si="229"/>
        <v>1.53815041958385-1.26232742645674i</v>
      </c>
      <c r="BG184" s="240" t="str">
        <f t="shared" ca="1" si="230"/>
        <v>-1.83835248850169-0.761470533159694i</v>
      </c>
      <c r="BH184" s="240" t="str">
        <f t="shared" ca="1" si="231"/>
        <v>0.195036308847441+1.98023687549799i</v>
      </c>
      <c r="BI184" s="240" t="str">
        <f t="shared" ca="1" si="232"/>
        <v>1.65447352939515-1.10548386934484i</v>
      </c>
      <c r="BJ184" s="240" t="str">
        <f t="shared" ca="1" si="233"/>
        <v>-1.75486315469116-0.937993898252136i</v>
      </c>
      <c r="BK184" s="240" t="str">
        <f t="shared" ca="1" si="234"/>
        <v>3.12017604290687E-14+1.98981839494233i</v>
      </c>
      <c r="BL184" s="240" t="str">
        <f t="shared" ca="1" si="235"/>
        <v>1.75486315469095-0.93799389825254i</v>
      </c>
      <c r="BM184" s="240" t="str">
        <f t="shared" ca="1" si="236"/>
        <v>-1.65447352939507-1.10548386934495i</v>
      </c>
      <c r="BN184" s="240" t="str">
        <f t="shared" ca="1" si="237"/>
        <v>-0.195036308848167+1.98023687549791i</v>
      </c>
      <c r="BO184" s="240" t="str">
        <f t="shared" ca="1" si="238"/>
        <v>1.83835248850145-0.761470533160275i</v>
      </c>
      <c r="BP184" s="240" t="str">
        <f t="shared" ca="1" si="239"/>
        <v>-1.53815041958389-1.26232742645669i</v>
      </c>
      <c r="BQ184" s="240" t="str">
        <f t="shared" ca="1" si="240"/>
        <v>-0.388194311423507+1.9515845924349i</v>
      </c>
      <c r="BR184" s="240" t="str">
        <f t="shared" ca="1" si="241"/>
        <v>1.90413748290201-0.577613790571579i</v>
      </c>
      <c r="BS184" s="240" t="str">
        <f t="shared" ca="1" si="242"/>
        <v>-1.40701408039359-1.40701408039331i</v>
      </c>
      <c r="BT184" s="240" t="str">
        <f t="shared" ca="1" si="243"/>
        <v>-0.577613790571221+1.90413748290212i</v>
      </c>
      <c r="BU184" s="240" t="str">
        <f t="shared" ca="1" si="244"/>
        <v>1.95158459243521-0.388194311421933i</v>
      </c>
      <c r="BV184" s="240" t="str">
        <f t="shared" ca="1" si="245"/>
        <v>-1.262327426457-1.53815041958363i</v>
      </c>
      <c r="BW184" s="240" t="str">
        <f t="shared" ca="1" si="246"/>
        <v>-0.761470533159929+1.83835248850159i</v>
      </c>
      <c r="BX184" s="240" t="str">
        <f t="shared" ca="1" si="247"/>
        <v>1.98023687549807-0.195036308846598i</v>
      </c>
      <c r="BY184" s="240" t="str">
        <f t="shared" ca="1" si="248"/>
        <v>-1.10548386934528-1.65447352939484i</v>
      </c>
      <c r="BZ184" s="240" t="str">
        <f t="shared" ca="1" si="249"/>
        <v>-0.937993898252186+1.75486315469114i</v>
      </c>
      <c r="CA184" s="240" t="str">
        <f t="shared" ca="1" si="250"/>
        <v>1.98981839494233+6.18194788898351E-13i</v>
      </c>
      <c r="CB184" s="240" t="str">
        <f t="shared" ca="1" si="251"/>
        <v>-0.93799389825284-1.75486315469079i</v>
      </c>
      <c r="CC184" s="240" t="str">
        <f t="shared" ca="1" si="252"/>
        <v>-1.10548386934464+1.65447352939527i</v>
      </c>
      <c r="CD184" s="240" t="str">
        <f t="shared" ca="1" si="253"/>
        <v>1.98023687549795+0.195036308847856i</v>
      </c>
      <c r="CE184" s="240" t="str">
        <f t="shared" ca="1" si="254"/>
        <v>-0.761470533160589-1.83835248850132i</v>
      </c>
      <c r="CF184" s="240" t="str">
        <f t="shared" ca="1" si="255"/>
        <v>-1.26232742645643+1.5381504195841i</v>
      </c>
      <c r="CG184" s="240" t="str">
        <f t="shared" ca="1" si="256"/>
        <v>1.95158459243497+0.388194311423146i</v>
      </c>
      <c r="CH184" s="240" t="str">
        <f t="shared" ca="1" si="257"/>
        <v>-0.577613790569985-1.90413748290249i</v>
      </c>
      <c r="CI184" s="240" t="str">
        <f t="shared" ca="1" si="258"/>
        <v>-1.40701408039309+1.40701408039381i</v>
      </c>
      <c r="CJ184" s="240" t="str">
        <f t="shared" ca="1" si="259"/>
        <v>1.90413748290221+0.577613790570897i</v>
      </c>
      <c r="CK184" s="240" t="str">
        <f t="shared" ca="1" si="260"/>
        <v>-0.388194311422267-1.95158459243514i</v>
      </c>
      <c r="CL184" s="240" t="str">
        <f t="shared" ca="1" si="261"/>
        <v>-1.53815041958342+1.26232742645726i</v>
      </c>
      <c r="CM184" s="240" t="str">
        <f t="shared" ca="1" si="262"/>
        <v>1.83835248850173+0.761470533159589i</v>
      </c>
      <c r="CN184" s="240" t="str">
        <f t="shared" ca="1" si="263"/>
        <v>-0.195036308846908-1.98023687549804i</v>
      </c>
      <c r="CO184" s="240" t="str">
        <f t="shared" ca="1" si="264"/>
        <v>-1.65447352939467+1.10548386934554i</v>
      </c>
      <c r="CP184" s="240" t="str">
        <f t="shared" ca="1" si="265"/>
        <v>1.7548631546913+0.937993898251885i</v>
      </c>
      <c r="CQ184" s="240" t="str">
        <f t="shared" ca="1" si="266"/>
        <v>2.77895634020107E-13-1.98981839494233i</v>
      </c>
      <c r="CR184" s="240" t="str">
        <f t="shared" ca="1" si="267"/>
        <v>-1.75486315469156+0.937993898251394i</v>
      </c>
      <c r="CS184" s="240" t="str">
        <f t="shared" ca="1" si="268"/>
        <v>1.65447352939546+1.10548386934436i</v>
      </c>
      <c r="CT184" s="240" t="str">
        <f t="shared" ca="1" si="269"/>
        <v>0.195036308847518-1.98023687549798i</v>
      </c>
      <c r="CU184" s="240" t="str">
        <f t="shared" ca="1" si="270"/>
        <v>-1.83835248850195+0.761470533159075i</v>
      </c>
      <c r="CV184" s="240" t="str">
        <f t="shared" ca="1" si="271"/>
        <v>1.53815041958432+1.26232742645616i</v>
      </c>
      <c r="CW184" s="240" t="str">
        <f t="shared" ca="1" si="272"/>
        <v>0.388194311422812-1.95158459243504i</v>
      </c>
      <c r="CX184" s="240" t="str">
        <f t="shared" ca="1" si="273"/>
        <v>-1.90413748290239+0.57761379057031i</v>
      </c>
      <c r="CY184" s="240" t="str">
        <f t="shared" ca="1" si="274"/>
        <v>1.40701408039405+1.40701408039285i</v>
      </c>
      <c r="CZ184" s="240" t="str">
        <f t="shared" ca="1" si="275"/>
        <v>0.57761379057057-1.90413748290231i</v>
      </c>
      <c r="DA184" s="240" t="str">
        <f t="shared" ca="1" si="276"/>
        <v>-1.95158459243508+0.388194311422601i</v>
      </c>
      <c r="DB184" s="240" t="str">
        <f t="shared" ca="1" si="277"/>
        <v>1.262327426456+1.53815041958446i</v>
      </c>
      <c r="DC184" s="240" t="str">
        <f t="shared" ca="1" si="278"/>
        <v>0.761470533159274-1.83835248850186i</v>
      </c>
      <c r="DD184" s="240" t="str">
        <f t="shared" ca="1" si="279"/>
        <v>-1.98023687549801+0.195036308847247i</v>
      </c>
      <c r="DE184" s="240" t="str">
        <f t="shared" ca="1" si="280"/>
        <v>1.10548386934418+1.65447352939558i</v>
      </c>
      <c r="DF184" s="240" t="str">
        <f t="shared" ca="1" si="281"/>
        <v>0.937993898251585-1.75486315469146i</v>
      </c>
      <c r="DG184" s="240" t="str">
        <f t="shared" ca="1" si="282"/>
        <v>-1.98981839494233+6.24035208581373E-14i</v>
      </c>
      <c r="DH184" s="240" t="str">
        <f t="shared" ca="1" si="283"/>
        <v>0.937993898251694+1.7548631546914i</v>
      </c>
      <c r="DI184" s="240" t="str">
        <f t="shared" ca="1" si="284"/>
        <v>1.10548386934408-1.65447352939565i</v>
      </c>
      <c r="DJ184" s="240" t="str">
        <f t="shared" ca="1" si="285"/>
        <v>-1.98023687549801-0.195036308847179i</v>
      </c>
      <c r="DK184" s="240" t="str">
        <f t="shared" ca="1" si="286"/>
        <v>0.76147053315939+1.83835248850181i</v>
      </c>
      <c r="DL184" s="240" t="str">
        <f t="shared" ca="1" si="287"/>
        <v>1.26232742645743-1.53815041958328i</v>
      </c>
      <c r="DM184" s="240" t="str">
        <f t="shared" ca="1" si="288"/>
        <v>-1.9515845924351-0.388194311422478i</v>
      </c>
      <c r="DN184" s="240" t="str">
        <f t="shared" ca="1" si="289"/>
        <v>0.577613790570636+1.90413748290229i</v>
      </c>
      <c r="DO184" s="240" t="str">
        <f t="shared" ca="1" si="290"/>
        <v>1.40701408039401-1.40701408039289i</v>
      </c>
      <c r="DP184" s="240" t="str">
        <f t="shared" ca="1" si="291"/>
        <v>-1.90413748290241-0.577613790570244i</v>
      </c>
      <c r="DQ184" s="240" t="str">
        <f t="shared" ca="1" si="292"/>
        <v>0.388194311422933+1.95158459243501i</v>
      </c>
      <c r="DR184" s="240" t="str">
        <f t="shared" ca="1" si="293"/>
        <v>1.53815041958424-1.26232742645626i</v>
      </c>
      <c r="DS184" s="240" t="str">
        <f t="shared" ca="1" si="294"/>
        <v>-1.83835248850199-0.76147053315896i</v>
      </c>
      <c r="DT184" s="240" t="str">
        <f t="shared" ca="1" si="295"/>
        <v>0.195036308847586+1.98023687549797i</v>
      </c>
      <c r="DU184" s="240" t="str">
        <f t="shared" ca="1" si="296"/>
        <v>1.65447352939539-1.10548386934446i</v>
      </c>
      <c r="DV184" s="240" t="str">
        <f t="shared" ca="1" si="297"/>
        <v>-1.75486315469068-0.937993898253029i</v>
      </c>
      <c r="DW184" s="240" t="str">
        <f t="shared" ca="1" si="298"/>
        <v>4.02702675736381E-13+1.98981839494233i</v>
      </c>
      <c r="DX184" s="240" t="str">
        <f t="shared" ca="1" si="299"/>
        <v>1.75486315469124-0.937993898251995i</v>
      </c>
      <c r="DY184" s="240" t="str">
        <f t="shared" ca="1" si="300"/>
        <v>-1.65447352939471-1.10548386934549i</v>
      </c>
      <c r="DZ184" s="240" t="str">
        <f t="shared" ca="1" si="301"/>
        <v>-0.19503630884684+1.98023687549805i</v>
      </c>
      <c r="EA184" s="240" t="str">
        <f t="shared" ca="1" si="302"/>
        <v>1.83835248850168-0.761470533159704i</v>
      </c>
      <c r="EB184" s="240" t="str">
        <f t="shared" ca="1" si="303"/>
        <v>-1.5381504195835-1.26232742645717i</v>
      </c>
      <c r="EC184" s="240" t="str">
        <f t="shared" ca="1" si="304"/>
        <v>-0.388194311422143+1.95158459243517i</v>
      </c>
      <c r="ED184" s="240" t="str">
        <f t="shared" ca="1" si="305"/>
        <v>1.90413748290219-0.57761379057096i</v>
      </c>
      <c r="EE184" s="240" t="str">
        <f t="shared" ca="1" si="306"/>
        <v>-1.40701408039314-1.40701408039377i</v>
      </c>
      <c r="EF184" s="240" t="str">
        <f t="shared" ca="1" si="307"/>
        <v>-0.57761379056992+1.90413748290251i</v>
      </c>
      <c r="EG184" s="240" t="str">
        <f t="shared" ca="1" si="308"/>
        <v>1.95158459243495-0.388194311423268i</v>
      </c>
      <c r="EH184" s="240" t="str">
        <f t="shared" ca="1" si="309"/>
        <v>-1.26232742645652-1.53815041958403i</v>
      </c>
      <c r="EI184" s="240" t="str">
        <f t="shared" ca="1" si="310"/>
        <v>-0.761470533160526+1.83835248850134i</v>
      </c>
      <c r="EJ184" s="240" t="str">
        <f t="shared" ca="1" si="311"/>
        <v>1.98023687549794-0.195036308847924i</v>
      </c>
      <c r="EK184" s="240" t="str">
        <f t="shared" ca="1" si="312"/>
        <v>-1.10548386934475-1.6544735293952i</v>
      </c>
      <c r="EL184" s="240" t="str">
        <f t="shared" ca="1" si="313"/>
        <v>-0.937993898252731+1.75486315469084i</v>
      </c>
      <c r="EM184" s="240" t="str">
        <f t="shared" ca="1" si="314"/>
        <v>1.98981839494233-6.86447790374303E-13i</v>
      </c>
      <c r="EN184" s="240"/>
      <c r="EO184" s="240"/>
      <c r="EP184" s="240"/>
    </row>
    <row r="185" spans="1:146" ht="15" thickBot="1">
      <c r="A185" s="277">
        <f t="shared" si="181"/>
        <v>1.660156250000001E-3</v>
      </c>
      <c r="B185" s="276">
        <v>85</v>
      </c>
      <c r="C185" s="248">
        <f t="shared" si="182"/>
        <v>17000</v>
      </c>
      <c r="D185" s="247">
        <f t="shared" si="315"/>
        <v>106814.15022205297</v>
      </c>
      <c r="E185" s="247" t="str">
        <f t="shared" si="316"/>
        <v>106814.150222053i</v>
      </c>
      <c r="F185" s="247" t="str">
        <f t="shared" si="183"/>
        <v>-0.00254261191480593-0.0312752504323423i</v>
      </c>
      <c r="G185" s="247" t="str">
        <f t="shared" si="184"/>
        <v>-4.60679007593472+1.83545616424259i</v>
      </c>
      <c r="H185" s="247" t="str">
        <f t="shared" si="180"/>
        <v>0.00117851729653707-0.00496621427771255i</v>
      </c>
      <c r="I185" s="247" t="str">
        <f t="shared" si="317"/>
        <v>-0.00201970022614599+0.00503247743099566i</v>
      </c>
      <c r="J185" s="275" t="str">
        <f ca="1">IMPRODUCT(1/N_FFT2,CV100)</f>
        <v>0.000253825991595857-0.000319785066604029i</v>
      </c>
      <c r="K185" s="274" t="str">
        <f t="shared" ca="1" si="318"/>
        <v>1.09665871782634E-06+1.92324354544451E-06i</v>
      </c>
      <c r="N185" s="265">
        <f t="shared" ca="1" si="185"/>
        <v>5.9902761183307991</v>
      </c>
      <c r="O185" s="240">
        <f t="shared" ca="1" si="186"/>
        <v>1.9902761183307986</v>
      </c>
      <c r="P185" s="240" t="str">
        <f t="shared" ca="1" si="187"/>
        <v>-0.981003500763358-1.73171335927397i</v>
      </c>
      <c r="Q185" s="240" t="str">
        <f t="shared" ca="1" si="188"/>
        <v>-1.02320641413611+1.70711676849261i</v>
      </c>
      <c r="R185" s="240" t="str">
        <f t="shared" ca="1" si="189"/>
        <v>1.98967668437457+0.0488438210436442i</v>
      </c>
      <c r="S185" s="240" t="str">
        <f t="shared" ca="1" si="190"/>
        <v>-0.938209667563854-1.75526683068063i</v>
      </c>
      <c r="T185" s="240" t="str">
        <f t="shared" ca="1" si="191"/>
        <v>-1.06479298622504+1.68149187440316i</v>
      </c>
      <c r="U185" s="241" t="str">
        <f t="shared" ca="1" si="192"/>
        <v>1.98787874358247+0.0976582203959576i</v>
      </c>
      <c r="V185" s="240" t="str">
        <f t="shared" ca="1" si="193"/>
        <v>-0.89485069194251-1.77776299498215i</v>
      </c>
      <c r="W185" s="240" t="str">
        <f t="shared" ca="1" si="194"/>
        <v>-1.10573816683435+1.65485411248355i</v>
      </c>
      <c r="X185" s="240" t="str">
        <f t="shared" ca="1" si="195"/>
        <v>1.98488337896681+0.14641379408794i</v>
      </c>
      <c r="Y185" s="240" t="str">
        <f t="shared" ca="1" si="196"/>
        <v>-0.850952691724948-1.79918830133035i</v>
      </c>
      <c r="Z185" s="240" t="str">
        <f t="shared" ca="1" si="197"/>
        <v>-1.14601729211817+1.62721952832555i</v>
      </c>
      <c r="AA185" s="240" t="str">
        <f t="shared" ca="1" si="198"/>
        <v>1.98069239482324+0.195081173584934i</v>
      </c>
      <c r="AB185" s="240" t="str">
        <f t="shared" ca="1" si="199"/>
        <v>-0.806542109425056-1.8195298439218i</v>
      </c>
      <c r="AC185" s="240" t="str">
        <f t="shared" ca="1" si="200"/>
        <v>-1.18560609943757+1.59860476796935i</v>
      </c>
      <c r="AD185" s="240" t="str">
        <f t="shared" ca="1" si="201"/>
        <v>1.97530831564388+0.243631043477712i</v>
      </c>
      <c r="AE185" s="240" t="str">
        <f t="shared" ca="1" si="202"/>
        <v>-0.761645696317188-1.8387753697718i</v>
      </c>
      <c r="AF185" s="240" t="str">
        <f t="shared" ca="1" si="203"/>
        <v>-1.22448074197533+1.56902706787661i</v>
      </c>
      <c r="AG185" s="240" t="str">
        <f t="shared" ca="1" si="204"/>
        <v>1.96873438459671+0.292034159139844i</v>
      </c>
      <c r="AH185" s="240" t="str">
        <f t="shared" ca="1" si="205"/>
        <v>-0.716290496321436-1.85691328609537i</v>
      </c>
      <c r="AI185" s="240" t="str">
        <f t="shared" ca="1" si="206"/>
        <v>-1.26261780310041+1.53850424454787i</v>
      </c>
      <c r="AJ185" s="240" t="str">
        <f t="shared" ca="1" si="207"/>
        <v>1.96097456157198+0.34026136434438i</v>
      </c>
      <c r="AK185" s="240" t="str">
        <f t="shared" ca="1" si="208"/>
        <v>-0.670503829714527-1.87393266728985i</v>
      </c>
      <c r="AL185" s="240" t="str">
        <f t="shared" ca="1" si="209"/>
        <v>-1.29999431047307+1.50705468379072i</v>
      </c>
      <c r="AM185" s="240" t="str">
        <f t="shared" ca="1" si="210"/>
        <v>1.95203352079691+0.388283608826222i</v>
      </c>
      <c r="AN185" s="240" t="str">
        <f t="shared" ca="1" si="211"/>
        <v>-0.62431327667235-1.88982326151642i</v>
      </c>
      <c r="AO185" s="240" t="str">
        <f t="shared" ca="1" si="212"/>
        <v>-1.33658774988318+1.47469732964434i</v>
      </c>
      <c r="AP185" s="240" t="str">
        <f t="shared" ca="1" si="213"/>
        <v>1.94191664802015+0.436071965780969i</v>
      </c>
      <c r="AQ185" s="240" t="str">
        <f t="shared" ca="1" si="214"/>
        <v>-0.577746660656884-1.90457549687528i</v>
      </c>
      <c r="AR185" s="240" t="str">
        <f t="shared" ca="1" si="215"/>
        <v>-0.577746660656884-1.90457549687528i</v>
      </c>
      <c r="AS185" s="240" t="str">
        <f t="shared" ca="1" si="216"/>
        <v>1.93063003726762+0.483597649289118i</v>
      </c>
      <c r="AT185" s="240" t="str">
        <f t="shared" ca="1" si="217"/>
        <v>-0.530832031656374-1.91818048717149i</v>
      </c>
      <c r="AU185" s="240" t="str">
        <f t="shared" ca="1" si="218"/>
        <v>-1.40733773970535+1.40733773970534i</v>
      </c>
      <c r="AV185" s="240" t="str">
        <f t="shared" ca="1" si="219"/>
        <v>1.91818048717149+0.530832031656408i</v>
      </c>
      <c r="AW185" s="240" t="str">
        <f t="shared" ca="1" si="220"/>
        <v>-0.483597649289098-1.93063003726762i</v>
      </c>
      <c r="AX185" s="240" t="str">
        <f t="shared" ca="1" si="221"/>
        <v>-1.44145167296909+1.37237607881096i</v>
      </c>
      <c r="AY185" s="240" t="str">
        <f t="shared" ca="1" si="222"/>
        <v>1.90457549687528+0.577746660656903i</v>
      </c>
      <c r="AZ185" s="240" t="str">
        <f t="shared" ca="1" si="223"/>
        <v>-0.436071965780935-1.94191664802016i</v>
      </c>
      <c r="BA185" s="240" t="str">
        <f t="shared" ca="1" si="224"/>
        <v>-1.47469732964435+1.33658774988316i</v>
      </c>
      <c r="BB185" s="240" t="str">
        <f t="shared" ca="1" si="225"/>
        <v>1.88982326151641+0.624313276672384i</v>
      </c>
      <c r="BC185" s="240" t="str">
        <f t="shared" ca="1" si="226"/>
        <v>-0.388283608826203-1.95203352079692i</v>
      </c>
      <c r="BD185" s="240" t="str">
        <f t="shared" ca="1" si="227"/>
        <v>-1.50705468379075+1.29999431047304i</v>
      </c>
      <c r="BE185" s="240" t="str">
        <f t="shared" ca="1" si="228"/>
        <v>1.87393266728985+0.670503829714547i</v>
      </c>
      <c r="BF185" s="240" t="str">
        <f t="shared" ca="1" si="229"/>
        <v>-0.340261364344344-1.96097456157198i</v>
      </c>
      <c r="BG185" s="240" t="str">
        <f t="shared" ca="1" si="230"/>
        <v>-1.53850424454788+1.26261780310039i</v>
      </c>
      <c r="BH185" s="240" t="str">
        <f t="shared" ca="1" si="231"/>
        <v>1.85691328609536+0.716290496321468i</v>
      </c>
      <c r="BI185" s="240" t="str">
        <f t="shared" ca="1" si="232"/>
        <v>-0.292034159139824-1.96873438459671i</v>
      </c>
      <c r="BJ185" s="240" t="str">
        <f t="shared" ca="1" si="233"/>
        <v>-1.56902706787661+1.22448074197532i</v>
      </c>
      <c r="BK185" s="240" t="str">
        <f t="shared" ca="1" si="234"/>
        <v>1.83877536977209+0.761645696316475i</v>
      </c>
      <c r="BL185" s="240" t="str">
        <f t="shared" ca="1" si="235"/>
        <v>-0.243631043477475-1.97530831564391i</v>
      </c>
      <c r="BM185" s="240" t="str">
        <f t="shared" ca="1" si="236"/>
        <v>-1.5986047679689+1.18560609943818i</v>
      </c>
      <c r="BN185" s="240" t="str">
        <f t="shared" ca="1" si="237"/>
        <v>1.81952984392172+0.806542109425249i</v>
      </c>
      <c r="BO185" s="240" t="str">
        <f t="shared" ca="1" si="238"/>
        <v>-0.195081173585891-1.98069239482315i</v>
      </c>
      <c r="BP185" s="240" t="str">
        <f t="shared" ca="1" si="239"/>
        <v>-1.62721952832556+1.14601729211816i</v>
      </c>
      <c r="BQ185" s="240" t="str">
        <f t="shared" ca="1" si="240"/>
        <v>1.79918830132991+0.850952691725867i</v>
      </c>
      <c r="BR185" s="240" t="str">
        <f t="shared" ca="1" si="241"/>
        <v>-0.146413794087926-1.98488337896681i</v>
      </c>
      <c r="BS185" s="240" t="str">
        <f t="shared" ca="1" si="242"/>
        <v>-1.65485411248401+1.10573816683367i</v>
      </c>
      <c r="BT185" s="240" t="str">
        <f t="shared" ca="1" si="243"/>
        <v>1.77776299498224+0.894850691942349i</v>
      </c>
      <c r="BU185" s="240" t="str">
        <f t="shared" ca="1" si="244"/>
        <v>-0.097658220395135-1.98787874358251i</v>
      </c>
      <c r="BV185" s="240" t="str">
        <f t="shared" ca="1" si="245"/>
        <v>-1.68149187440296+1.06479298622536i</v>
      </c>
      <c r="BW185" s="240" t="str">
        <f t="shared" ca="1" si="246"/>
        <v>1.75526683068033+0.938209667564426i</v>
      </c>
      <c r="BX185" s="240" t="str">
        <f t="shared" ca="1" si="247"/>
        <v>-0.0488438210440598-1.98967668437456i</v>
      </c>
      <c r="BY185" s="240" t="str">
        <f t="shared" ca="1" si="248"/>
        <v>-1.70711676849289+1.02320641413563i</v>
      </c>
      <c r="BZ185" s="240" t="str">
        <f t="shared" ca="1" si="249"/>
        <v>1.73171335927421+0.981003500762936i</v>
      </c>
      <c r="CA185" s="240" t="str">
        <f t="shared" ca="1" si="250"/>
        <v>4.02797036827861E-13-1.9902761183308i</v>
      </c>
      <c r="CB185" s="240" t="str">
        <f t="shared" ca="1" si="251"/>
        <v>-1.73171335927366+0.981003500763908i</v>
      </c>
      <c r="CC185" s="240" t="str">
        <f t="shared" ca="1" si="252"/>
        <v>1.70711676849245+1.02320641413637i</v>
      </c>
      <c r="CD185" s="240" t="str">
        <f t="shared" ca="1" si="253"/>
        <v>0.0488438210428859-1.98967668437459i</v>
      </c>
      <c r="CE185" s="240" t="str">
        <f t="shared" ca="1" si="254"/>
        <v>-1.75526683068072+0.938209667563689i</v>
      </c>
      <c r="CF185" s="240" t="str">
        <f t="shared" ca="1" si="255"/>
        <v>1.68149187440358+1.06479298622439i</v>
      </c>
      <c r="CG185" s="240" t="str">
        <f t="shared" ca="1" si="256"/>
        <v>0.0976582203959962-1.98787874358246i</v>
      </c>
      <c r="CH185" s="240" t="str">
        <f t="shared" ca="1" si="257"/>
        <v>-1.77776299498171+0.894850691943398i</v>
      </c>
      <c r="CI185" s="240" t="str">
        <f t="shared" ca="1" si="258"/>
        <v>1.65485411248354+1.10573816683436i</v>
      </c>
      <c r="CJ185" s="240" t="str">
        <f t="shared" ca="1" si="259"/>
        <v>0.146413794088757-1.98488337896675i</v>
      </c>
      <c r="CK185" s="240" t="str">
        <f t="shared" ca="1" si="260"/>
        <v>-1.79918830133028+0.850952691725089i</v>
      </c>
      <c r="CL185" s="240" t="str">
        <f t="shared" ca="1" si="261"/>
        <v>1.62721952832507+1.14601729211887i</v>
      </c>
      <c r="CM185" s="240" t="str">
        <f t="shared" ca="1" si="262"/>
        <v>0.195081173584751-1.98069239482326i</v>
      </c>
      <c r="CN185" s="240" t="str">
        <f t="shared" ca="1" si="263"/>
        <v>-1.81952984392205+0.806542109424487i</v>
      </c>
      <c r="CO185" s="240" t="str">
        <f t="shared" ca="1" si="264"/>
        <v>1.59860476796956+1.18560609943729i</v>
      </c>
      <c r="CP185" s="240" t="str">
        <f t="shared" ca="1" si="265"/>
        <v>0.243631043478303-1.97530831564381i</v>
      </c>
      <c r="CQ185" s="240" t="str">
        <f t="shared" ca="1" si="266"/>
        <v>-1.83877536977166+0.761645696317534i</v>
      </c>
      <c r="CR185" s="240" t="str">
        <f t="shared" ca="1" si="267"/>
        <v>1.56902706787634+1.22448074197567i</v>
      </c>
      <c r="CS185" s="240" t="str">
        <f t="shared" ca="1" si="268"/>
        <v>0.292034159139307-1.96873438459679i</v>
      </c>
      <c r="CT185" s="240" t="str">
        <f t="shared" ca="1" si="269"/>
        <v>-1.85691328609551+0.71629049632106i</v>
      </c>
      <c r="CU185" s="240" t="str">
        <f t="shared" ca="1" si="270"/>
        <v>1.53850424454836+1.26261780309981i</v>
      </c>
      <c r="CV185" s="240" t="str">
        <f t="shared" ca="1" si="271"/>
        <v>0.340261364344608-1.96097456157194i</v>
      </c>
      <c r="CW185" s="240" t="str">
        <f t="shared" ca="1" si="272"/>
        <v>-1.8739326672896+0.670503829715226i</v>
      </c>
      <c r="CX185" s="240" t="str">
        <f t="shared" ca="1" si="273"/>
        <v>1.50705468379059+1.29999431047323i</v>
      </c>
      <c r="CY185" s="240" t="str">
        <f t="shared" ca="1" si="274"/>
        <v>0.388283608825273-1.9520335207971i</v>
      </c>
      <c r="CZ185" s="240" t="str">
        <f t="shared" ca="1" si="275"/>
        <v>-1.88982326151643+0.624313276672318i</v>
      </c>
      <c r="DA185" s="240" t="str">
        <f t="shared" ca="1" si="276"/>
        <v>1.47469732964364+1.33658774988395i</v>
      </c>
      <c r="DB185" s="240" t="str">
        <f t="shared" ca="1" si="277"/>
        <v>0.436071965780784-1.9419166480202i</v>
      </c>
      <c r="DC185" s="240" t="str">
        <f t="shared" ca="1" si="278"/>
        <v>-1.90457549687552+0.577746660656105i</v>
      </c>
      <c r="DD185" s="240" t="str">
        <f t="shared" ca="1" si="279"/>
        <v>1.44145167296917+1.37237607881086i</v>
      </c>
      <c r="DE185" s="240" t="str">
        <f t="shared" ca="1" si="280"/>
        <v>0.483597649289934-1.93063003726741i</v>
      </c>
      <c r="DF185" s="240" t="str">
        <f t="shared" ca="1" si="281"/>
        <v>-1.91818048717139+0.53083203165675i</v>
      </c>
      <c r="DG185" s="240" t="str">
        <f t="shared" ca="1" si="282"/>
        <v>1.4073377397049+1.40733773970579i</v>
      </c>
      <c r="DH185" s="240" t="str">
        <f t="shared" ca="1" si="283"/>
        <v>0.530832031656062-1.91818048717158i</v>
      </c>
      <c r="DI185" s="240" t="str">
        <f t="shared" ca="1" si="284"/>
        <v>-1.93063003726773+0.483597649288652i</v>
      </c>
      <c r="DJ185" s="240" t="str">
        <f t="shared" ca="1" si="285"/>
        <v>1.37237607881138+1.44145167296868i</v>
      </c>
      <c r="DK185" s="240" t="str">
        <f t="shared" ca="1" si="286"/>
        <v>0.577746660657315-1.90457549687515i</v>
      </c>
      <c r="DL185" s="240" t="str">
        <f t="shared" ca="1" si="287"/>
        <v>-1.94191664802004+0.43607196578148i</v>
      </c>
      <c r="DM185" s="240" t="str">
        <f t="shared" ca="1" si="288"/>
        <v>1.33658774988301+1.47469732964449i</v>
      </c>
      <c r="DN185" s="240" t="str">
        <f t="shared" ca="1" si="289"/>
        <v>0.62431327667164-1.88982326151665i</v>
      </c>
      <c r="DO185" s="240" t="str">
        <f t="shared" ca="1" si="290"/>
        <v>-1.95203352079696+0.388283608825974i</v>
      </c>
      <c r="DP185" s="240" t="str">
        <f t="shared" ca="1" si="291"/>
        <v>1.29999431047377+1.50705468379012i</v>
      </c>
      <c r="DQ185" s="240" t="str">
        <f t="shared" ca="1" si="292"/>
        <v>0.670503829714553-1.87393266728984i</v>
      </c>
      <c r="DR185" s="240" t="str">
        <f t="shared" ca="1" si="293"/>
        <v>-1.96097456157216+0.340261364343363i</v>
      </c>
      <c r="DS185" s="240" t="str">
        <f t="shared" ca="1" si="294"/>
        <v>1.26261780310037+1.5385042445479i</v>
      </c>
      <c r="DT185" s="240" t="str">
        <f t="shared" ca="1" si="295"/>
        <v>0.716290496322241-1.85691328609506i</v>
      </c>
      <c r="DU185" s="240" t="str">
        <f t="shared" ca="1" si="296"/>
        <v>-1.96873438459669+0.292034159140014i</v>
      </c>
      <c r="DV185" s="240" t="str">
        <f t="shared" ca="1" si="297"/>
        <v>1.22448074197467+1.56902706787712i</v>
      </c>
      <c r="DW185" s="240" t="str">
        <f t="shared" ca="1" si="298"/>
        <v>0.761645696316873-1.83877536977193i</v>
      </c>
      <c r="DX185" s="240" t="str">
        <f t="shared" ca="1" si="299"/>
        <v>-1.97530831564396+0.243631043477047i</v>
      </c>
      <c r="DY185" s="240" t="str">
        <f t="shared" ca="1" si="300"/>
        <v>1.18560609943786+1.59860476796913i</v>
      </c>
      <c r="DZ185" s="240" t="str">
        <f t="shared" ca="1" si="301"/>
        <v>0.806542109425643-1.81952984392154i</v>
      </c>
      <c r="EA185" s="240" t="str">
        <f t="shared" ca="1" si="302"/>
        <v>-1.98069239482319+0.195081173585462i</v>
      </c>
      <c r="EB185" s="240" t="str">
        <f t="shared" ca="1" si="303"/>
        <v>1.14601729211779+1.62721952832583i</v>
      </c>
      <c r="EC185" s="240" t="str">
        <f t="shared" ca="1" si="304"/>
        <v>0.850952691724442-1.79918830133059i</v>
      </c>
      <c r="ED185" s="240" t="str">
        <f t="shared" ca="1" si="305"/>
        <v>-1.98488337896684+0.146413794087496i</v>
      </c>
      <c r="EE185" s="240" t="str">
        <f t="shared" ca="1" si="306"/>
        <v>1.10573816683496+1.65485411248315i</v>
      </c>
      <c r="EF185" s="240" t="str">
        <f t="shared" ca="1" si="307"/>
        <v>0.894850691942709-1.77776299498205i</v>
      </c>
      <c r="EG185" s="240" t="str">
        <f t="shared" ca="1" si="308"/>
        <v>-1.98787874358243+0.0976582203967101i</v>
      </c>
      <c r="EH185" s="240" t="str">
        <f t="shared" ca="1" si="309"/>
        <v>1.06479298622504+1.68149187440316i</v>
      </c>
      <c r="EI185" s="240" t="str">
        <f t="shared" ca="1" si="310"/>
        <v>0.938209667563008-1.75526683068108i</v>
      </c>
      <c r="EJ185" s="240" t="str">
        <f t="shared" ca="1" si="311"/>
        <v>-1.98967668437457+0.0488438210436004i</v>
      </c>
      <c r="EK185" s="240" t="str">
        <f t="shared" ca="1" si="312"/>
        <v>1.02320641413529+1.7071167684931i</v>
      </c>
      <c r="EL185" s="240" t="str">
        <f t="shared" ca="1" si="313"/>
        <v>0.981003500763287-1.73171335927401i</v>
      </c>
      <c r="EM185" s="240" t="str">
        <f t="shared" ca="1" si="314"/>
        <v>-1.9902761183308-8.05594073655725E-13i</v>
      </c>
      <c r="EN185" s="240"/>
      <c r="EO185" s="240"/>
      <c r="EP185" s="240"/>
    </row>
    <row r="186" spans="1:146" ht="15" thickBot="1">
      <c r="A186" s="277">
        <f t="shared" si="181"/>
        <v>1.6796875000000011E-3</v>
      </c>
      <c r="B186" s="276">
        <v>86</v>
      </c>
      <c r="C186" s="248">
        <f t="shared" si="182"/>
        <v>17200</v>
      </c>
      <c r="D186" s="247">
        <f t="shared" si="315"/>
        <v>108070.78728348888</v>
      </c>
      <c r="E186" s="247" t="str">
        <f t="shared" si="316"/>
        <v>108070.787283489i</v>
      </c>
      <c r="F186" s="247" t="str">
        <f t="shared" si="183"/>
        <v>-0.00255537871437169-0.030909537402075i</v>
      </c>
      <c r="G186" s="247" t="str">
        <f t="shared" si="184"/>
        <v>-4.58181447184748+1.86827725022675i</v>
      </c>
      <c r="H186" s="247" t="str">
        <f t="shared" si="180"/>
        <v>0.00117671027628042-0.00490849727328281i</v>
      </c>
      <c r="I186" s="247" t="str">
        <f t="shared" si="317"/>
        <v>-0.00199708088377531+0.00498117317817293i</v>
      </c>
      <c r="J186" s="275" t="str">
        <f ca="1">IMPRODUCT(1/N_FFT2,CW100)</f>
        <v>0.00715212201151066+3.37512510361834E-06i</v>
      </c>
      <c r="K186" s="274" t="str">
        <f t="shared" ca="1" si="318"/>
        <v>-0.0000143001782302557+0.0000356192179329323i</v>
      </c>
      <c r="N186" s="265">
        <f t="shared" ca="1" si="185"/>
        <v>5.990690023403789</v>
      </c>
      <c r="O186" s="240">
        <f t="shared" ca="1" si="186"/>
        <v>1.9906900234037892</v>
      </c>
      <c r="P186" s="240" t="str">
        <f t="shared" ca="1" si="187"/>
        <v>-1.02341920386995-1.70747178671554i</v>
      </c>
      <c r="Q186" s="240" t="str">
        <f t="shared" ca="1" si="188"/>
        <v>-0.938404781064624+1.75563186236592i</v>
      </c>
      <c r="R186" s="240" t="str">
        <f t="shared" ca="1" si="189"/>
        <v>1.98829215008867-0.0976785297552236i</v>
      </c>
      <c r="S186" s="240" t="str">
        <f t="shared" ca="1" si="190"/>
        <v>-1.10596812017224-1.65519826197409i</v>
      </c>
      <c r="T186" s="240" t="str">
        <f t="shared" ca="1" si="191"/>
        <v>-0.851129658947157+1.79956246708467i</v>
      </c>
      <c r="U186" s="241" t="str">
        <f t="shared" ca="1" si="192"/>
        <v>1.98110430683016-0.195121743376715i</v>
      </c>
      <c r="V186" s="240" t="str">
        <f t="shared" ca="1" si="193"/>
        <v>-1.18585266240167-1.5989372196413i</v>
      </c>
      <c r="W186" s="240" t="str">
        <f t="shared" ca="1" si="194"/>
        <v>-0.761804090931177+1.83915776819714i</v>
      </c>
      <c r="X186" s="240" t="str">
        <f t="shared" ca="1" si="195"/>
        <v>1.96914380977226-0.29209489162763i</v>
      </c>
      <c r="Y186" s="240" t="str">
        <f t="shared" ca="1" si="196"/>
        <v>-1.2628803816989-1.53882419749607i</v>
      </c>
      <c r="Z186" s="240" t="str">
        <f t="shared" ca="1" si="197"/>
        <v>-0.67064327013379+1.87432237715491i</v>
      </c>
      <c r="AA186" s="240" t="str">
        <f t="shared" ca="1" si="198"/>
        <v>1.9524394728-0.388364357700123i</v>
      </c>
      <c r="AB186" s="240" t="str">
        <f t="shared" ca="1" si="199"/>
        <v>-1.33686571154151-1.47500401307386i</v>
      </c>
      <c r="AC186" s="240" t="str">
        <f t="shared" ca="1" si="200"/>
        <v>-0.57786681095743+1.90497157933479i</v>
      </c>
      <c r="AD186" s="240" t="str">
        <f t="shared" ca="1" si="201"/>
        <v>1.93103153812427-0.483698220018216i</v>
      </c>
      <c r="AE186" s="240" t="str">
        <f t="shared" ca="1" si="202"/>
        <v>-1.40763041478926-1.40763041478919i</v>
      </c>
      <c r="AF186" s="240" t="str">
        <f t="shared" ca="1" si="203"/>
        <v>-0.483698220018327+1.93103153812424i</v>
      </c>
      <c r="AG186" s="240" t="str">
        <f t="shared" ca="1" si="204"/>
        <v>1.90497157933476-0.577866810957516i</v>
      </c>
      <c r="AH186" s="240" t="str">
        <f t="shared" ca="1" si="205"/>
        <v>-1.47500401307392-1.33686571154144i</v>
      </c>
      <c r="AI186" s="240" t="str">
        <f t="shared" ca="1" si="206"/>
        <v>-0.388364357700228+1.95243947279998i</v>
      </c>
      <c r="AJ186" s="240" t="str">
        <f t="shared" ca="1" si="207"/>
        <v>1.87432237715488-0.670643270133881i</v>
      </c>
      <c r="AK186" s="240" t="str">
        <f t="shared" ca="1" si="208"/>
        <v>-1.538824197496-1.26288038169898i</v>
      </c>
      <c r="AL186" s="240" t="str">
        <f t="shared" ca="1" si="209"/>
        <v>-0.292094891627548+1.96914380977227i</v>
      </c>
      <c r="AM186" s="240" t="str">
        <f t="shared" ca="1" si="210"/>
        <v>1.83915776819719-0.761804090931072i</v>
      </c>
      <c r="AN186" s="240" t="str">
        <f t="shared" ca="1" si="211"/>
        <v>-1.59893721964135-1.1858526624016i</v>
      </c>
      <c r="AO186" s="240" t="str">
        <f t="shared" ca="1" si="212"/>
        <v>-0.195121743376625+1.98110430683017i</v>
      </c>
      <c r="AP186" s="240" t="str">
        <f t="shared" ca="1" si="213"/>
        <v>1.79956246708472-0.851129658947064i</v>
      </c>
      <c r="AQ186" s="240" t="str">
        <f t="shared" ca="1" si="214"/>
        <v>-1.65519826197411-1.10596812017221i</v>
      </c>
      <c r="AR186" s="240" t="str">
        <f t="shared" ca="1" si="215"/>
        <v>-1.65519826197411-1.10596812017221i</v>
      </c>
      <c r="AS186" s="240" t="str">
        <f t="shared" ca="1" si="216"/>
        <v>1.7556318623659-0.938404781064664i</v>
      </c>
      <c r="AT186" s="240" t="str">
        <f t="shared" ca="1" si="217"/>
        <v>-1.70747178671553-1.02341920386998i</v>
      </c>
      <c r="AU186" s="240" t="str">
        <f t="shared" ca="1" si="218"/>
        <v>1.04377835750467E-13+1.99069002340379i</v>
      </c>
      <c r="AV186" s="240" t="str">
        <f t="shared" ca="1" si="219"/>
        <v>1.70747178671554-1.02341920386996i</v>
      </c>
      <c r="AW186" s="240" t="str">
        <f t="shared" ca="1" si="220"/>
        <v>-1.75563186236588-0.938404781064691i</v>
      </c>
      <c r="AX186" s="240" t="str">
        <f t="shared" ca="1" si="221"/>
        <v>0.0976785297552606+1.98829215008867i</v>
      </c>
      <c r="AY186" s="240" t="str">
        <f t="shared" ca="1" si="222"/>
        <v>1.65519826197412-1.1059681201722i</v>
      </c>
      <c r="AZ186" s="240" t="str">
        <f t="shared" ca="1" si="223"/>
        <v>-1.79956246708472-0.851129658947068i</v>
      </c>
      <c r="BA186" s="240" t="str">
        <f t="shared" ca="1" si="224"/>
        <v>0.195121743376608+1.98110430683017i</v>
      </c>
      <c r="BB186" s="240" t="str">
        <f t="shared" ca="1" si="225"/>
        <v>1.59893721964126-1.18585266240173i</v>
      </c>
      <c r="BC186" s="240" t="str">
        <f t="shared" ca="1" si="226"/>
        <v>-1.83915776819718-0.761804090931087i</v>
      </c>
      <c r="BD186" s="240" t="str">
        <f t="shared" ca="1" si="227"/>
        <v>0.292094891627516+1.96914380977228i</v>
      </c>
      <c r="BE186" s="240" t="str">
        <f t="shared" ca="1" si="228"/>
        <v>1.53882419749601-1.26288038169898i</v>
      </c>
      <c r="BF186" s="240" t="str">
        <f t="shared" ca="1" si="229"/>
        <v>-1.87432237715487-0.670643270133899i</v>
      </c>
      <c r="BG186" s="240" t="str">
        <f t="shared" ca="1" si="230"/>
        <v>0.388364357700031+1.95243947280002i</v>
      </c>
      <c r="BH186" s="240" t="str">
        <f t="shared" ca="1" si="231"/>
        <v>1.47500401307393-1.33686571154143i</v>
      </c>
      <c r="BI186" s="240" t="str">
        <f t="shared" ca="1" si="232"/>
        <v>-1.90497157933475-0.577866810957548i</v>
      </c>
      <c r="BJ186" s="240" t="str">
        <f t="shared" ca="1" si="233"/>
        <v>0.483698220018311+1.93103153812425i</v>
      </c>
      <c r="BK186" s="240" t="str">
        <f t="shared" ca="1" si="234"/>
        <v>1.407630414789-1.40763041478946i</v>
      </c>
      <c r="BL186" s="240" t="str">
        <f t="shared" ca="1" si="235"/>
        <v>-1.93103153812402-0.483698220019215i</v>
      </c>
      <c r="BM186" s="240" t="str">
        <f t="shared" ca="1" si="236"/>
        <v>0.577866810957223+1.90497157933485i</v>
      </c>
      <c r="BN186" s="240" t="str">
        <f t="shared" ca="1" si="237"/>
        <v>1.33686571154107-1.47500401307426i</v>
      </c>
      <c r="BO186" s="240" t="str">
        <f t="shared" ca="1" si="238"/>
        <v>-1.95243947279984-0.388364357700917i</v>
      </c>
      <c r="BP186" s="240" t="str">
        <f t="shared" ca="1" si="239"/>
        <v>0.670643270133768+1.87432237715492i</v>
      </c>
      <c r="BQ186" s="240" t="str">
        <f t="shared" ca="1" si="240"/>
        <v>1.26288038169845-1.53882419749644i</v>
      </c>
      <c r="BR186" s="240" t="str">
        <f t="shared" ca="1" si="241"/>
        <v>-1.96914380977217-0.292094891628241i</v>
      </c>
      <c r="BS186" s="240" t="str">
        <f t="shared" ca="1" si="242"/>
        <v>0.761804090931167+1.83915776819715i</v>
      </c>
      <c r="BT186" s="240" t="str">
        <f t="shared" ca="1" si="243"/>
        <v>1.18585266240105-1.59893721964176i</v>
      </c>
      <c r="BU186" s="240" t="str">
        <f t="shared" ca="1" si="244"/>
        <v>-1.98110430683012-0.195121743377141i</v>
      </c>
      <c r="BV186" s="240" t="str">
        <f t="shared" ca="1" si="245"/>
        <v>0.851129658947325+1.79956246708459i</v>
      </c>
      <c r="BW186" s="240" t="str">
        <f t="shared" ca="1" si="246"/>
        <v>1.10596812017149-1.65519826197459i</v>
      </c>
      <c r="BX186" s="240" t="str">
        <f t="shared" ca="1" si="247"/>
        <v>-1.98829215008865-0.0976785297555979i</v>
      </c>
      <c r="BY186" s="240" t="str">
        <f t="shared" ca="1" si="248"/>
        <v>0.938404781064918+1.75563186236576i</v>
      </c>
      <c r="BZ186" s="240" t="str">
        <f t="shared" ca="1" si="249"/>
        <v>1.02341920387074-1.70747178671507i</v>
      </c>
      <c r="CA186" s="240" t="str">
        <f t="shared" ca="1" si="250"/>
        <v>-1.99069002340379-2.43874835788559E-13i</v>
      </c>
      <c r="CB186" s="240" t="str">
        <f t="shared" ca="1" si="251"/>
        <v>1.02341920387037+1.70747178671529i</v>
      </c>
      <c r="CC186" s="240" t="str">
        <f t="shared" ca="1" si="252"/>
        <v>0.938404781065299-1.75563186236556i</v>
      </c>
      <c r="CD186" s="240" t="str">
        <f t="shared" ca="1" si="253"/>
        <v>-1.98829215008868+0.0976785297551671i</v>
      </c>
      <c r="CE186" s="240" t="str">
        <f t="shared" ca="1" si="254"/>
        <v>1.10596812017275+1.65519826197375i</v>
      </c>
      <c r="CF186" s="240" t="str">
        <f t="shared" ca="1" si="255"/>
        <v>0.851129658947715-1.79956246708441i</v>
      </c>
      <c r="CG186" s="240" t="str">
        <f t="shared" ca="1" si="256"/>
        <v>-1.98110430683016+0.195121743376712i</v>
      </c>
      <c r="CH186" s="240" t="str">
        <f t="shared" ca="1" si="257"/>
        <v>1.18585266240232+1.59893721964082i</v>
      </c>
      <c r="CI186" s="240" t="str">
        <f t="shared" ca="1" si="258"/>
        <v>0.761804090931565-1.83915776819698i</v>
      </c>
      <c r="CJ186" s="240" t="str">
        <f t="shared" ca="1" si="259"/>
        <v>-1.96914380977223+0.292094891627815i</v>
      </c>
      <c r="CK186" s="240" t="str">
        <f t="shared" ca="1" si="260"/>
        <v>1.26288038169967+1.53882419749544i</v>
      </c>
      <c r="CL186" s="240" t="str">
        <f t="shared" ca="1" si="261"/>
        <v>0.6706432701342-1.87432237715476i</v>
      </c>
      <c r="CM186" s="240" t="str">
        <f t="shared" ca="1" si="262"/>
        <v>-1.95243947279993+0.388364357700493i</v>
      </c>
      <c r="CN186" s="240" t="str">
        <f t="shared" ca="1" si="263"/>
        <v>1.33686571154077+1.47500401307453i</v>
      </c>
      <c r="CO186" s="240" t="str">
        <f t="shared" ca="1" si="264"/>
        <v>0.577866810957663-1.90497157933472i</v>
      </c>
      <c r="CP186" s="240" t="str">
        <f t="shared" ca="1" si="265"/>
        <v>-1.93103153812413+0.483698220018769i</v>
      </c>
      <c r="CQ186" s="240" t="str">
        <f t="shared" ca="1" si="266"/>
        <v>1.40763041478869+1.40763041478976i</v>
      </c>
      <c r="CR186" s="240" t="str">
        <f t="shared" ca="1" si="267"/>
        <v>0.483698220018317-1.93103153812425i</v>
      </c>
      <c r="CS186" s="240" t="str">
        <f t="shared" ca="1" si="268"/>
        <v>-1.9049715793346+0.577866810958055i</v>
      </c>
      <c r="CT186" s="240" t="str">
        <f t="shared" ca="1" si="269"/>
        <v>1.47500401307351+1.33686571154189i</v>
      </c>
      <c r="CU186" s="240" t="str">
        <f t="shared" ca="1" si="270"/>
        <v>0.388364357700037-1.95243947280002i</v>
      </c>
      <c r="CV186" s="240" t="str">
        <f t="shared" ca="1" si="271"/>
        <v>-1.87432237715463+0.670643270134584i</v>
      </c>
      <c r="CW186" s="240" t="str">
        <f t="shared" ca="1" si="272"/>
        <v>1.53882419749573+1.26288038169931i</v>
      </c>
      <c r="CX186" s="240" t="str">
        <f t="shared" ca="1" si="273"/>
        <v>0.292094891627355-1.9691438097723i</v>
      </c>
      <c r="CY186" s="240" t="str">
        <f t="shared" ca="1" si="274"/>
        <v>-1.83915776819759+0.761804090930114i</v>
      </c>
      <c r="CZ186" s="240" t="str">
        <f t="shared" ca="1" si="275"/>
        <v>1.5989372196411+1.18585266240194i</v>
      </c>
      <c r="DA186" s="240" t="str">
        <f t="shared" ca="1" si="276"/>
        <v>0.195121743376249-1.98110430683021i</v>
      </c>
      <c r="DB186" s="240" t="str">
        <f t="shared" ca="1" si="277"/>
        <v>-1.79956246708506+0.851129658946345i</v>
      </c>
      <c r="DC186" s="240" t="str">
        <f t="shared" ca="1" si="278"/>
        <v>1.65519826197398+1.10596812017242i</v>
      </c>
      <c r="DD186" s="240" t="str">
        <f t="shared" ca="1" si="279"/>
        <v>0.0976785297547025-1.9882921500887i</v>
      </c>
      <c r="DE186" s="240" t="str">
        <f t="shared" ca="1" si="280"/>
        <v>-1.75563186236627+0.938404781063963i</v>
      </c>
      <c r="DF186" s="240" t="str">
        <f t="shared" ca="1" si="281"/>
        <v>1.70747178671553+1.02341920386997i</v>
      </c>
      <c r="DG186" s="240" t="str">
        <f t="shared" ca="1" si="282"/>
        <v>-6.52606387718523E-13-1.99069002340379i</v>
      </c>
      <c r="DH186" s="240" t="str">
        <f t="shared" ca="1" si="283"/>
        <v>-1.70747178671585+1.02341920386944i</v>
      </c>
      <c r="DI186" s="240" t="str">
        <f t="shared" ca="1" si="284"/>
        <v>1.75563186236598+0.938404781064508i</v>
      </c>
      <c r="DJ186" s="240" t="str">
        <f t="shared" ca="1" si="285"/>
        <v>-0.097678529756006-1.98829215008863i</v>
      </c>
      <c r="DK186" s="240" t="str">
        <f t="shared" ca="1" si="286"/>
        <v>-1.65519826197435+1.10596812017185i</v>
      </c>
      <c r="DL186" s="240" t="str">
        <f t="shared" ca="1" si="287"/>
        <v>1.79956246708479+0.851129658946905i</v>
      </c>
      <c r="DM186" s="240" t="str">
        <f t="shared" ca="1" si="288"/>
        <v>-0.195121743377604-1.98110430683007i</v>
      </c>
      <c r="DN186" s="240" t="str">
        <f t="shared" ca="1" si="289"/>
        <v>-1.5989372196415+1.1858526624014i</v>
      </c>
      <c r="DO186" s="240" t="str">
        <f t="shared" ca="1" si="290"/>
        <v>1.83915776819733+0.761804090930737i</v>
      </c>
      <c r="DP186" s="240" t="str">
        <f t="shared" ca="1" si="291"/>
        <v>-0.292094891626744-1.96914380977239i</v>
      </c>
      <c r="DQ186" s="240" t="str">
        <f t="shared" ca="1" si="292"/>
        <v>-1.53882419749616+1.26288038169879i</v>
      </c>
      <c r="DR186" s="240" t="str">
        <f t="shared" ca="1" si="293"/>
        <v>1.87432237715507+0.670643270133356i</v>
      </c>
      <c r="DS186" s="240" t="str">
        <f t="shared" ca="1" si="294"/>
        <v>-0.38836435769943-1.95243947280014i</v>
      </c>
      <c r="DT186" s="240" t="str">
        <f t="shared" ca="1" si="295"/>
        <v>-1.47500401307397+1.33686571154139i</v>
      </c>
      <c r="DU186" s="240" t="str">
        <f t="shared" ca="1" si="296"/>
        <v>1.90497157933498+0.577866810956805i</v>
      </c>
      <c r="DV186" s="240" t="str">
        <f t="shared" ca="1" si="297"/>
        <v>-0.483698220017718-1.9310315381244i</v>
      </c>
      <c r="DW186" s="240" t="str">
        <f t="shared" ca="1" si="298"/>
        <v>-1.40763041478913+1.40763041478932i</v>
      </c>
      <c r="DX186" s="240" t="str">
        <f t="shared" ca="1" si="299"/>
        <v>1.93103153812445+0.483698220017503i</v>
      </c>
      <c r="DY186" s="240" t="str">
        <f t="shared" ca="1" si="300"/>
        <v>-0.577866810957018-1.90497157933491i</v>
      </c>
      <c r="DZ186" s="240" t="str">
        <f t="shared" ca="1" si="301"/>
        <v>-1.33686571154123+1.47500401307411i</v>
      </c>
      <c r="EA186" s="240" t="str">
        <f t="shared" ca="1" si="302"/>
        <v>1.9524394728002+0.388364357699157i</v>
      </c>
      <c r="EB186" s="240" t="str">
        <f t="shared" ca="1" si="303"/>
        <v>-0.670643270133565-1.87432237715499i</v>
      </c>
      <c r="EC186" s="240" t="str">
        <f t="shared" ca="1" si="304"/>
        <v>-1.26288038169861+1.5388241974963i</v>
      </c>
      <c r="ED186" s="240" t="str">
        <f t="shared" ca="1" si="305"/>
        <v>1.96914380977214+0.292094891628482i</v>
      </c>
      <c r="EE186" s="240" t="str">
        <f t="shared" ca="1" si="306"/>
        <v>-0.761804090930942-1.83915776819724i</v>
      </c>
      <c r="EF186" s="240" t="str">
        <f t="shared" ca="1" si="307"/>
        <v>-1.18585266240122+1.59893721964163i</v>
      </c>
      <c r="EG186" s="240" t="str">
        <f t="shared" ca="1" si="308"/>
        <v>1.98110430683009+0.195121743377384i</v>
      </c>
      <c r="EH186" s="240" t="str">
        <f t="shared" ca="1" si="309"/>
        <v>-0.851129658947103-1.7995624670847i</v>
      </c>
      <c r="EI186" s="240" t="str">
        <f t="shared" ca="1" si="310"/>
        <v>-1.10596812017167+1.65519826197447i</v>
      </c>
      <c r="EJ186" s="240" t="str">
        <f t="shared" ca="1" si="311"/>
        <v>1.98829215008864+0.0976785297558413i</v>
      </c>
      <c r="EK186" s="240" t="str">
        <f t="shared" ca="1" si="312"/>
        <v>-0.938404781064703-1.75563186236588i</v>
      </c>
      <c r="EL186" s="240" t="str">
        <f t="shared" ca="1" si="313"/>
        <v>-1.02341920386925+1.70747178671597i</v>
      </c>
      <c r="EM186" s="240" t="str">
        <f t="shared" ca="1" si="314"/>
        <v>1.99069002340379+4.87749671577116E-13i</v>
      </c>
      <c r="EN186" s="240"/>
      <c r="EO186" s="240"/>
      <c r="EP186" s="240"/>
    </row>
    <row r="187" spans="1:146" ht="15" thickBot="1">
      <c r="A187" s="277">
        <f t="shared" si="181"/>
        <v>1.6992187500000011E-3</v>
      </c>
      <c r="B187" s="276">
        <v>87</v>
      </c>
      <c r="C187" s="248">
        <f t="shared" si="182"/>
        <v>17400</v>
      </c>
      <c r="D187" s="247">
        <f t="shared" si="315"/>
        <v>109327.4243449248</v>
      </c>
      <c r="E187" s="247" t="str">
        <f t="shared" si="316"/>
        <v>109327.424344925i</v>
      </c>
      <c r="F187" s="247" t="str">
        <f t="shared" si="183"/>
        <v>-0.00256776508706983-0.0305521777083607i</v>
      </c>
      <c r="G187" s="247" t="str">
        <f t="shared" si="184"/>
        <v>-4.55646728125243+1.90034221983851i</v>
      </c>
      <c r="H187" s="247" t="str">
        <f t="shared" si="180"/>
        <v>0.00117496517638226-0.00485210616053558i</v>
      </c>
      <c r="I187" s="247" t="str">
        <f t="shared" si="317"/>
        <v>-0.00197509757390366+0.00493075794171617i</v>
      </c>
      <c r="J187" s="275" t="str">
        <f ca="1">IMPRODUCT(1/N_FFT2,CX100)</f>
        <v>0.014897246736272+0.00031978704559493i</v>
      </c>
      <c r="K187" s="274" t="str">
        <f t="shared" ca="1" si="318"/>
        <v>-0.0000310003084013802+0.0000728231070366581i</v>
      </c>
      <c r="N187" s="265">
        <f t="shared" ca="1" si="185"/>
        <v>5.9910657860837802</v>
      </c>
      <c r="O187" s="240">
        <f t="shared" ca="1" si="186"/>
        <v>1.9910657860837797</v>
      </c>
      <c r="P187" s="240" t="str">
        <f t="shared" ca="1" si="187"/>
        <v>-1.06521545659345-1.68215902801959i</v>
      </c>
      <c r="Q187" s="240" t="str">
        <f t="shared" ca="1" si="188"/>
        <v>-0.851290318194898+1.79990215252414i</v>
      </c>
      <c r="R187" s="240" t="str">
        <f t="shared" ca="1" si="189"/>
        <v>1.97609204472784-0.243727707240577i</v>
      </c>
      <c r="S187" s="240" t="str">
        <f t="shared" ca="1" si="190"/>
        <v>-1.26311876301956-1.53911466597566i</v>
      </c>
      <c r="T187" s="240" t="str">
        <f t="shared" ca="1" si="191"/>
        <v>-0.624560981027376+1.8905730733012i</v>
      </c>
      <c r="U187" s="241" t="str">
        <f t="shared" ca="1" si="192"/>
        <v>1.93139603966762-0.483789522901918i</v>
      </c>
      <c r="V187" s="240" t="str">
        <f t="shared" ca="1" si="193"/>
        <v>-1.44202358753566-1.37292058674353i</v>
      </c>
      <c r="W187" s="240" t="str">
        <f t="shared" ca="1" si="194"/>
        <v>-0.388437665362384+1.95280801530546i</v>
      </c>
      <c r="X187" s="240" t="str">
        <f t="shared" ca="1" si="195"/>
        <v>1.8576500404224-0.716574693826165i</v>
      </c>
      <c r="Y187" s="240" t="str">
        <f t="shared" ca="1" si="196"/>
        <v>-1.59923903505589-1.18607650396883i</v>
      </c>
      <c r="Z187" s="240" t="str">
        <f t="shared" ca="1" si="197"/>
        <v>-0.146471885651559+1.9856709070808i</v>
      </c>
      <c r="AA187" s="240" t="str">
        <f t="shared" ca="1" si="198"/>
        <v>1.75596325546381-0.938581914365691i</v>
      </c>
      <c r="AB187" s="240" t="str">
        <f t="shared" ca="1" si="199"/>
        <v>-1.73240043891317-0.981392726571205i</v>
      </c>
      <c r="AC187" s="240" t="str">
        <f t="shared" ca="1" si="200"/>
        <v>0.0976969675560702+1.98866746014606i</v>
      </c>
      <c r="AD187" s="240" t="str">
        <f t="shared" ca="1" si="201"/>
        <v>1.6278651486878-1.14647198927887i</v>
      </c>
      <c r="AE187" s="240" t="str">
        <f t="shared" ca="1" si="202"/>
        <v>-1.8395049276463-0.761947889083243i</v>
      </c>
      <c r="AF187" s="240" t="str">
        <f t="shared" ca="1" si="203"/>
        <v>0.340396367434871+1.96175260355392i</v>
      </c>
      <c r="AG187" s="240" t="str">
        <f t="shared" ca="1" si="204"/>
        <v>1.47528243485456-1.33711805833405i</v>
      </c>
      <c r="AH187" s="240" t="str">
        <f t="shared" ca="1" si="205"/>
        <v>-1.91894155005171-0.53104264612041i</v>
      </c>
      <c r="AI187" s="240" t="str">
        <f t="shared" ca="1" si="206"/>
        <v>0.577975889105825+1.9053311617999i</v>
      </c>
      <c r="AJ187" s="240" t="str">
        <f t="shared" ca="1" si="207"/>
        <v>1.30051010000428-1.50765262719908i</v>
      </c>
      <c r="AK187" s="240" t="str">
        <f t="shared" ca="1" si="208"/>
        <v>-1.96951550538864-0.292150027463867i</v>
      </c>
      <c r="AL187" s="240" t="str">
        <f t="shared" ca="1" si="209"/>
        <v>0.806862115422991+1.8202517658853i</v>
      </c>
      <c r="AM187" s="240" t="str">
        <f t="shared" ca="1" si="210"/>
        <v>1.10617688273193-1.65551069722394i</v>
      </c>
      <c r="AN187" s="240" t="str">
        <f t="shared" ca="1" si="211"/>
        <v>-1.99046611429438-0.0488632004604645i</v>
      </c>
      <c r="AO187" s="240" t="str">
        <f t="shared" ca="1" si="212"/>
        <v>1.02361238449486+1.70779408911677i</v>
      </c>
      <c r="AP187" s="240" t="str">
        <f t="shared" ca="1" si="213"/>
        <v>0.895205735510999-1.77846834540895i</v>
      </c>
      <c r="AQ187" s="240" t="str">
        <f t="shared" ca="1" si="214"/>
        <v>-1.98147826011016+0.195158574559857i</v>
      </c>
      <c r="AR187" s="240" t="str">
        <f t="shared" ca="1" si="215"/>
        <v>-1.98147826011016+0.195158574559857i</v>
      </c>
      <c r="AS187" s="240" t="str">
        <f t="shared" ca="1" si="216"/>
        <v>0.67076986076798-1.87467617427617i</v>
      </c>
      <c r="AT187" s="240" t="str">
        <f t="shared" ca="1" si="217"/>
        <v>-1.94268712852878+0.436244982964889i</v>
      </c>
      <c r="AU187" s="240" t="str">
        <f t="shared" ca="1" si="218"/>
        <v>1.40789611912835+1.40789611912838i</v>
      </c>
      <c r="AV187" s="240" t="str">
        <f t="shared" ca="1" si="219"/>
        <v>0.436244982964889-1.94268712852878i</v>
      </c>
      <c r="AW187" s="240" t="str">
        <f t="shared" ca="1" si="220"/>
        <v>-1.87467617427617+0.67076986076798i</v>
      </c>
      <c r="AX187" s="240" t="str">
        <f t="shared" ca="1" si="221"/>
        <v>1.56964959962865+1.22496657052306i</v>
      </c>
      <c r="AY187" s="240" t="str">
        <f t="shared" ca="1" si="222"/>
        <v>0.195158574560054-1.98147826011014i</v>
      </c>
      <c r="AZ187" s="240" t="str">
        <f t="shared" ca="1" si="223"/>
        <v>-1.77846834540895+0.895205735510985i</v>
      </c>
      <c r="BA187" s="240" t="str">
        <f t="shared" ca="1" si="224"/>
        <v>1.70779408911676+1.02361238449487i</v>
      </c>
      <c r="BB187" s="240" t="str">
        <f t="shared" ca="1" si="225"/>
        <v>-0.0488632004604645-1.99046611429438i</v>
      </c>
      <c r="BC187" s="240" t="str">
        <f t="shared" ca="1" si="226"/>
        <v>-1.65551069722394+1.10617688273192i</v>
      </c>
      <c r="BD187" s="240" t="str">
        <f t="shared" ca="1" si="227"/>
        <v>1.8202517658853+0.806862115423003i</v>
      </c>
      <c r="BE187" s="240" t="str">
        <f t="shared" ca="1" si="228"/>
        <v>-0.292150027463867-1.96951550538864i</v>
      </c>
      <c r="BF187" s="240" t="str">
        <f t="shared" ca="1" si="229"/>
        <v>-1.50765262719908+1.30051010000428i</v>
      </c>
      <c r="BG187" s="240" t="str">
        <f t="shared" ca="1" si="230"/>
        <v>1.90533116179989+0.577975889105839i</v>
      </c>
      <c r="BH187" s="240" t="str">
        <f t="shared" ca="1" si="231"/>
        <v>-0.531042646120382-1.91894155005172i</v>
      </c>
      <c r="BI187" s="240" t="str">
        <f t="shared" ca="1" si="232"/>
        <v>-1.33711805833405+1.47528243485456i</v>
      </c>
      <c r="BJ187" s="240" t="str">
        <f t="shared" ca="1" si="233"/>
        <v>1.96175260355384+0.340396367435275i</v>
      </c>
      <c r="BK187" s="240" t="str">
        <f t="shared" ca="1" si="234"/>
        <v>-0.761947889083217-1.83950492764631i</v>
      </c>
      <c r="BL187" s="240" t="str">
        <f t="shared" ca="1" si="235"/>
        <v>-1.14647198927855+1.62786514868803i</v>
      </c>
      <c r="BM187" s="240" t="str">
        <f t="shared" ca="1" si="236"/>
        <v>1.98866746014609+0.0976969675552931i</v>
      </c>
      <c r="BN187" s="240" t="str">
        <f t="shared" ca="1" si="237"/>
        <v>-0.981392726570496-1.73240043891357i</v>
      </c>
      <c r="BO187" s="240" t="str">
        <f t="shared" ca="1" si="238"/>
        <v>-0.938581914366222+1.75596325546352i</v>
      </c>
      <c r="BP187" s="240" t="str">
        <f t="shared" ca="1" si="239"/>
        <v>1.98567090708082-0.146471885651348i</v>
      </c>
      <c r="BQ187" s="240" t="str">
        <f t="shared" ca="1" si="240"/>
        <v>-1.18607650396897-1.59923903505579i</v>
      </c>
      <c r="BR187" s="240" t="str">
        <f t="shared" ca="1" si="241"/>
        <v>-0.716574693825611+1.85765004042262i</v>
      </c>
      <c r="BS187" s="240" t="str">
        <f t="shared" ca="1" si="242"/>
        <v>1.95280801530565-0.388437665361398i</v>
      </c>
      <c r="BT187" s="240" t="str">
        <f t="shared" ca="1" si="243"/>
        <v>-1.37292058674308-1.44202358753609i</v>
      </c>
      <c r="BU187" s="240" t="str">
        <f t="shared" ca="1" si="244"/>
        <v>-0.483789522902111+1.93139603966757i</v>
      </c>
      <c r="BV187" s="240" t="str">
        <f t="shared" ca="1" si="245"/>
        <v>1.89057307330114-0.624560981027556i</v>
      </c>
      <c r="BW187" s="240" t="str">
        <f t="shared" ca="1" si="246"/>
        <v>-1.53911466597598-1.26311876301917i</v>
      </c>
      <c r="BX187" s="240" t="str">
        <f t="shared" ca="1" si="247"/>
        <v>-0.243727707239713+1.97609204472795i</v>
      </c>
      <c r="BY187" s="240" t="str">
        <f t="shared" ca="1" si="248"/>
        <v>1.79990215252447-0.851290318194207i</v>
      </c>
      <c r="BZ187" s="240" t="str">
        <f t="shared" ca="1" si="249"/>
        <v>-1.68215902801938-1.06521545659378i</v>
      </c>
      <c r="CA187" s="240" t="str">
        <f t="shared" ca="1" si="250"/>
        <v>-2.82953942298012E-14+1.99106578608378i</v>
      </c>
      <c r="CB187" s="240" t="str">
        <f t="shared" ca="1" si="251"/>
        <v>1.68215902801941-1.06521545659374i</v>
      </c>
      <c r="CC187" s="240" t="str">
        <f t="shared" ca="1" si="252"/>
        <v>-1.79990215252447-0.851290318194207i</v>
      </c>
      <c r="CD187" s="240" t="str">
        <f t="shared" ca="1" si="253"/>
        <v>0.243727707239713+1.97609204472795i</v>
      </c>
      <c r="CE187" s="240" t="str">
        <f t="shared" ca="1" si="254"/>
        <v>1.53911466597598-1.26311876301917i</v>
      </c>
      <c r="CF187" s="240" t="str">
        <f t="shared" ca="1" si="255"/>
        <v>-1.89057307330113-0.624560981027582i</v>
      </c>
      <c r="CG187" s="240" t="str">
        <f t="shared" ca="1" si="256"/>
        <v>0.483789522902084+1.93139603966757i</v>
      </c>
      <c r="CH187" s="240" t="str">
        <f t="shared" ca="1" si="257"/>
        <v>1.37292058674312-1.44202358753605i</v>
      </c>
      <c r="CI187" s="240" t="str">
        <f t="shared" ca="1" si="258"/>
        <v>-1.95280801530526-0.388437665363397i</v>
      </c>
      <c r="CJ187" s="240" t="str">
        <f t="shared" ca="1" si="259"/>
        <v>0.716574693825611+1.85765004042262i</v>
      </c>
      <c r="CK187" s="240" t="str">
        <f t="shared" ca="1" si="260"/>
        <v>1.18607650396899-1.59923903505577i</v>
      </c>
      <c r="CL187" s="240" t="str">
        <f t="shared" ca="1" si="261"/>
        <v>-1.98567090708082-0.146471885651376i</v>
      </c>
      <c r="CM187" s="240" t="str">
        <f t="shared" ca="1" si="262"/>
        <v>0.938581914366196+1.75596325546354i</v>
      </c>
      <c r="CN187" s="240" t="str">
        <f t="shared" ca="1" si="263"/>
        <v>0.981392726570546-1.73240043891355i</v>
      </c>
      <c r="CO187" s="240" t="str">
        <f t="shared" ca="1" si="264"/>
        <v>-1.9886674601461+0.0976969675552366i</v>
      </c>
      <c r="CP187" s="240" t="str">
        <f t="shared" ca="1" si="265"/>
        <v>1.14647198927855+1.62786514868803i</v>
      </c>
      <c r="CQ187" s="240" t="str">
        <f t="shared" ca="1" si="266"/>
        <v>0.761947889083243-1.8395049276463i</v>
      </c>
      <c r="CR187" s="240" t="str">
        <f t="shared" ca="1" si="267"/>
        <v>-1.96175260355385+0.340396367435247i</v>
      </c>
      <c r="CS187" s="240" t="str">
        <f t="shared" ca="1" si="268"/>
        <v>1.33711805833461+1.47528243485405i</v>
      </c>
      <c r="CT187" s="240" t="str">
        <f t="shared" ca="1" si="269"/>
        <v>0.5310426461212-1.91894155005149i</v>
      </c>
      <c r="CU187" s="240" t="str">
        <f t="shared" ca="1" si="270"/>
        <v>-1.90533116180008+0.577975889105216i</v>
      </c>
      <c r="CV187" s="240" t="str">
        <f t="shared" ca="1" si="271"/>
        <v>1.50765262719895+1.30051010000443i</v>
      </c>
      <c r="CW187" s="240" t="str">
        <f t="shared" ca="1" si="272"/>
        <v>0.292150027463672-1.96951550538867i</v>
      </c>
      <c r="CX187" s="240" t="str">
        <f t="shared" ca="1" si="273"/>
        <v>-1.82025176588507+0.806862115423521i</v>
      </c>
      <c r="CY187" s="240" t="str">
        <f t="shared" ca="1" si="274"/>
        <v>1.65551069722338+1.10617688273277i</v>
      </c>
      <c r="CZ187" s="240" t="str">
        <f t="shared" ca="1" si="275"/>
        <v>0.0488632004610869-1.99046611429437i</v>
      </c>
      <c r="DA187" s="240" t="str">
        <f t="shared" ca="1" si="276"/>
        <v>-1.70779408911689+1.02361238449465i</v>
      </c>
      <c r="DB187" s="240" t="str">
        <f t="shared" ca="1" si="277"/>
        <v>1.77846834540904+0.895205735510808i</v>
      </c>
      <c r="DC187" s="240" t="str">
        <f t="shared" ca="1" si="278"/>
        <v>-0.195158574560448-1.9814782601101i</v>
      </c>
      <c r="DD187" s="240" t="str">
        <f t="shared" ca="1" si="279"/>
        <v>-1.56964959962818+1.22496657052366i</v>
      </c>
      <c r="DE187" s="240" t="str">
        <f t="shared" ca="1" si="280"/>
        <v>1.87467617427589+0.670769860768753i</v>
      </c>
      <c r="DF187" s="240" t="str">
        <f t="shared" ca="1" si="281"/>
        <v>-0.436244982964475-1.94268712852887i</v>
      </c>
      <c r="DG187" s="240" t="str">
        <f t="shared" ca="1" si="282"/>
        <v>-1.4078961191284+1.40789611912833i</v>
      </c>
      <c r="DH187" s="240" t="str">
        <f t="shared" ca="1" si="283"/>
        <v>1.94268712852886+0.436244982964501i</v>
      </c>
      <c r="DI187" s="240" t="str">
        <f t="shared" ca="1" si="284"/>
        <v>-0.670769860768725-1.8746761742759i</v>
      </c>
      <c r="DJ187" s="240" t="str">
        <f t="shared" ca="1" si="285"/>
        <v>-1.22496657052368+1.56964959962817i</v>
      </c>
      <c r="DK187" s="240" t="str">
        <f t="shared" ca="1" si="286"/>
        <v>1.9814782601101+0.195158574560476i</v>
      </c>
      <c r="DL187" s="240" t="str">
        <f t="shared" ca="1" si="287"/>
        <v>-0.895205735510784-1.77846834540905i</v>
      </c>
      <c r="DM187" s="240" t="str">
        <f t="shared" ca="1" si="288"/>
        <v>-1.02361238449473+1.70779408911684i</v>
      </c>
      <c r="DN187" s="240" t="str">
        <f t="shared" ca="1" si="289"/>
        <v>1.99046611429437-0.0488632004610585i</v>
      </c>
      <c r="DO187" s="240" t="str">
        <f t="shared" ca="1" si="290"/>
        <v>-1.10617688273274-1.65551069722339i</v>
      </c>
      <c r="DP187" s="240" t="str">
        <f t="shared" ca="1" si="291"/>
        <v>-0.806862115423547+1.82025176588505i</v>
      </c>
      <c r="DQ187" s="240" t="str">
        <f t="shared" ca="1" si="292"/>
        <v>1.96951550538868-0.292150027463644i</v>
      </c>
      <c r="DR187" s="240" t="str">
        <f t="shared" ca="1" si="293"/>
        <v>-1.30051010000441-1.50765262719896i</v>
      </c>
      <c r="DS187" s="240" t="str">
        <f t="shared" ca="1" si="294"/>
        <v>-0.577975889105298+1.90533116180006i</v>
      </c>
      <c r="DT187" s="240" t="str">
        <f t="shared" ca="1" si="295"/>
        <v>1.9189415500515-0.531042646121173i</v>
      </c>
      <c r="DU187" s="240" t="str">
        <f t="shared" ca="1" si="296"/>
        <v>-1.47528243485403-1.33711805833463i</v>
      </c>
      <c r="DV187" s="240" t="str">
        <f t="shared" ca="1" si="297"/>
        <v>-0.340396367435275+1.96175260355384i</v>
      </c>
      <c r="DW187" s="240" t="str">
        <f t="shared" ca="1" si="298"/>
        <v>1.83950492764631-0.761947889083217i</v>
      </c>
      <c r="DX187" s="240" t="str">
        <f t="shared" ca="1" si="299"/>
        <v>-1.62786514868801-1.14647198927857i</v>
      </c>
      <c r="DY187" s="240" t="str">
        <f t="shared" ca="1" si="300"/>
        <v>-0.0976969675553214+1.98866746014609i</v>
      </c>
      <c r="DZ187" s="240" t="str">
        <f t="shared" ca="1" si="301"/>
        <v>1.73240043891359-0.981392726570472i</v>
      </c>
      <c r="EA187" s="240" t="str">
        <f t="shared" ca="1" si="302"/>
        <v>-1.75596325546352-0.938581914366222i</v>
      </c>
      <c r="EB187" s="240" t="str">
        <f t="shared" ca="1" si="303"/>
        <v>0.146471885651348+1.98567090708082i</v>
      </c>
      <c r="EC187" s="240" t="str">
        <f t="shared" ca="1" si="304"/>
        <v>1.59923903505579-1.18607650396897i</v>
      </c>
      <c r="ED187" s="240" t="str">
        <f t="shared" ca="1" si="305"/>
        <v>-1.85765004042261-0.716574693825637i</v>
      </c>
      <c r="EE187" s="240" t="str">
        <f t="shared" ca="1" si="306"/>
        <v>0.388437665363369+1.95280801530526i</v>
      </c>
      <c r="EF187" s="240" t="str">
        <f t="shared" ca="1" si="307"/>
        <v>1.44202358753607-1.3729205867431i</v>
      </c>
      <c r="EG187" s="240" t="str">
        <f t="shared" ca="1" si="308"/>
        <v>-1.93139603966756-0.483789522902167i</v>
      </c>
      <c r="EH187" s="240" t="str">
        <f t="shared" ca="1" si="309"/>
        <v>0.624560981027556+1.89057307330114i</v>
      </c>
      <c r="EI187" s="240" t="str">
        <f t="shared" ca="1" si="310"/>
        <v>1.26311876301924-1.53911466597592i</v>
      </c>
      <c r="EJ187" s="240" t="str">
        <f t="shared" ca="1" si="311"/>
        <v>-1.97609204472795-0.243727707239743i</v>
      </c>
      <c r="EK187" s="240" t="str">
        <f t="shared" ca="1" si="312"/>
        <v>0.851290318194183+1.79990215252448i</v>
      </c>
      <c r="EL187" s="240" t="str">
        <f t="shared" ca="1" si="313"/>
        <v>1.06521545659376-1.6821590280194i</v>
      </c>
      <c r="EM187" s="240" t="str">
        <f t="shared" ca="1" si="314"/>
        <v>-1.99106578608378-5.65907884596026E-14i</v>
      </c>
      <c r="EN187" s="240"/>
      <c r="EO187" s="240"/>
      <c r="EP187" s="240"/>
    </row>
    <row r="188" spans="1:146" ht="15" thickBot="1">
      <c r="A188" s="277">
        <f t="shared" si="181"/>
        <v>1.7187500000000011E-3</v>
      </c>
      <c r="B188" s="276">
        <v>88</v>
      </c>
      <c r="C188" s="248">
        <f t="shared" si="182"/>
        <v>17600</v>
      </c>
      <c r="D188" s="247">
        <f t="shared" si="315"/>
        <v>110584.06140636072</v>
      </c>
      <c r="E188" s="247" t="str">
        <f t="shared" si="316"/>
        <v>110584.061406361i</v>
      </c>
      <c r="F188" s="247" t="str">
        <f t="shared" si="183"/>
        <v>-0.00257978851562422-0.0302028861584989i</v>
      </c>
      <c r="G188" s="247" t="str">
        <f t="shared" si="184"/>
        <v>-4.53077349937795+1.93165726148928i</v>
      </c>
      <c r="H188" s="247" t="str">
        <f t="shared" si="180"/>
        <v>0.0011732791993016-0.00479699578108453i</v>
      </c>
      <c r="I188" s="247" t="str">
        <f t="shared" si="317"/>
        <v>-0.00195373139872017+0.0048812098068819i</v>
      </c>
      <c r="J188" s="275" t="str">
        <f ca="1">IMPRODUCT(1/N_FFT2,CY100)</f>
        <v>0.00843163522106961-3.21441316996143E-06i</v>
      </c>
      <c r="K188" s="274" t="str">
        <f t="shared" ca="1" si="318"/>
        <v>-0.00001645746024887+0.0000411628606290744i</v>
      </c>
      <c r="N188" s="265">
        <f t="shared" ca="1" si="185"/>
        <v>5.9914081345717731</v>
      </c>
      <c r="O188" s="240">
        <f t="shared" ca="1" si="186"/>
        <v>1.9914081345717733</v>
      </c>
      <c r="P188" s="240" t="str">
        <f t="shared" ca="1" si="187"/>
        <v>-1.10636708136117-1.65579534958853i</v>
      </c>
      <c r="Q188" s="240" t="str">
        <f t="shared" ca="1" si="188"/>
        <v>-0.762078900177677+1.83982121640735i</v>
      </c>
      <c r="R188" s="240" t="str">
        <f t="shared" ca="1" si="189"/>
        <v>1.95314378566325-0.388504454239148i</v>
      </c>
      <c r="S188" s="240" t="str">
        <f t="shared" ca="1" si="190"/>
        <v>-1.40813819606575-1.40813819606575i</v>
      </c>
      <c r="T188" s="240" t="str">
        <f t="shared" ca="1" si="191"/>
        <v>-0.388504454239172+1.95314378566325i</v>
      </c>
      <c r="U188" s="241" t="str">
        <f t="shared" ca="1" si="192"/>
        <v>1.83982121640734-0.762078900177693i</v>
      </c>
      <c r="V188" s="240" t="str">
        <f t="shared" ca="1" si="193"/>
        <v>-1.65579534958855-1.10636708136114i</v>
      </c>
      <c r="W188" s="240" t="str">
        <f t="shared" ca="1" si="194"/>
        <v>7.29446068280214E-14+1.99140813457177i</v>
      </c>
      <c r="X188" s="240" t="str">
        <f t="shared" ca="1" si="195"/>
        <v>1.65579534958858-1.1063670813611i</v>
      </c>
      <c r="Y188" s="240" t="str">
        <f t="shared" ca="1" si="196"/>
        <v>-1.83982121640732-0.762078900177739i</v>
      </c>
      <c r="Z188" s="240" t="str">
        <f t="shared" ca="1" si="197"/>
        <v>0.388504454239124+1.95314378566326i</v>
      </c>
      <c r="AA188" s="240" t="str">
        <f t="shared" ca="1" si="198"/>
        <v>1.40813819606574-1.40813819606576i</v>
      </c>
      <c r="AB188" s="240" t="str">
        <f t="shared" ca="1" si="199"/>
        <v>-1.95314378566326-0.388504454239096i</v>
      </c>
      <c r="AC188" s="240" t="str">
        <f t="shared" ca="1" si="200"/>
        <v>0.762078900177757+1.83982121640731i</v>
      </c>
      <c r="AD188" s="240" t="str">
        <f t="shared" ca="1" si="201"/>
        <v>1.10636708136124-1.65579534958848i</v>
      </c>
      <c r="AE188" s="240" t="str">
        <f t="shared" ca="1" si="202"/>
        <v>-1.99140813457177-5.22080680974535E-14i</v>
      </c>
      <c r="AF188" s="240" t="str">
        <f t="shared" ca="1" si="203"/>
        <v>1.10636708136116+1.65579534958853i</v>
      </c>
      <c r="AG188" s="240" t="str">
        <f t="shared" ca="1" si="204"/>
        <v>0.762078900177671-1.83982121640735i</v>
      </c>
      <c r="AH188" s="240" t="str">
        <f t="shared" ca="1" si="205"/>
        <v>-1.95314378566324+0.388504454239188i</v>
      </c>
      <c r="AI188" s="240" t="str">
        <f t="shared" ca="1" si="206"/>
        <v>1.40813819606581+1.40813819606569i</v>
      </c>
      <c r="AJ188" s="240" t="str">
        <f t="shared" ca="1" si="207"/>
        <v>0.388504454239226-1.95314378566323i</v>
      </c>
      <c r="AK188" s="240" t="str">
        <f t="shared" ca="1" si="208"/>
        <v>-1.83982121640736+0.762078900177647i</v>
      </c>
      <c r="AL188" s="240" t="str">
        <f t="shared" ca="1" si="209"/>
        <v>1.65579534958852+1.10636708136118i</v>
      </c>
      <c r="AM188" s="240" t="str">
        <f t="shared" ca="1" si="210"/>
        <v>-2.78114416503357E-14-1.99140813457177i</v>
      </c>
      <c r="AN188" s="240" t="str">
        <f t="shared" ca="1" si="211"/>
        <v>-1.6557953495885+1.10636708136122i</v>
      </c>
      <c r="AO188" s="240" t="str">
        <f t="shared" ca="1" si="212"/>
        <v>1.83982121640738+0.762078900177598i</v>
      </c>
      <c r="AP188" s="240" t="str">
        <f t="shared" ca="1" si="213"/>
        <v>-0.388504454239072-1.95314378566327i</v>
      </c>
      <c r="AQ188" s="240" t="str">
        <f t="shared" ca="1" si="214"/>
        <v>-1.40813819606579+1.40813819606572i</v>
      </c>
      <c r="AR188" s="240" t="str">
        <f t="shared" ca="1" si="215"/>
        <v>-1.40813819606579+1.40813819606572i</v>
      </c>
      <c r="AS188" s="240" t="str">
        <f t="shared" ca="1" si="216"/>
        <v>-0.762078900177723-1.83982121640733i</v>
      </c>
      <c r="AT188" s="240" t="str">
        <f t="shared" ca="1" si="217"/>
        <v>-1.10636708136112+1.65579534958856i</v>
      </c>
      <c r="AU188" s="240" t="str">
        <f t="shared" ca="1" si="218"/>
        <v>1.99140813457177+1.04416136194907E-13i</v>
      </c>
      <c r="AV188" s="240" t="str">
        <f t="shared" ca="1" si="219"/>
        <v>-1.10636708136111-1.65579534958857i</v>
      </c>
      <c r="AW188" s="240" t="str">
        <f t="shared" ca="1" si="220"/>
        <v>-0.762078900177705+1.83982121640734i</v>
      </c>
      <c r="AX188" s="240" t="str">
        <f t="shared" ca="1" si="221"/>
        <v>1.95314378566325-0.388504454239152i</v>
      </c>
      <c r="AY188" s="240" t="str">
        <f t="shared" ca="1" si="222"/>
        <v>-1.40813819606578-1.40813819606573i</v>
      </c>
      <c r="AZ188" s="240" t="str">
        <f t="shared" ca="1" si="223"/>
        <v>-0.388504454239084+1.95314378566326i</v>
      </c>
      <c r="BA188" s="240" t="str">
        <f t="shared" ca="1" si="224"/>
        <v>1.83982121640738-0.762078900177588i</v>
      </c>
      <c r="BB188" s="240" t="str">
        <f t="shared" ca="1" si="225"/>
        <v>-1.6557953495885-1.10636708136121i</v>
      </c>
      <c r="BC188" s="240" t="str">
        <f t="shared" ca="1" si="226"/>
        <v>-2.43966264471178E-14+1.99140813457177i</v>
      </c>
      <c r="BD188" s="240" t="str">
        <f t="shared" ca="1" si="227"/>
        <v>1.65579534958852-1.10636708136118i</v>
      </c>
      <c r="BE188" s="240" t="str">
        <f t="shared" ca="1" si="228"/>
        <v>-1.83982121640736-0.762078900177657i</v>
      </c>
      <c r="BF188" s="240" t="str">
        <f t="shared" ca="1" si="229"/>
        <v>0.388504454239037+1.95314378566327i</v>
      </c>
      <c r="BG188" s="240" t="str">
        <f t="shared" ca="1" si="230"/>
        <v>1.40813819606581-1.40813819606569i</v>
      </c>
      <c r="BH188" s="240" t="str">
        <f t="shared" ca="1" si="231"/>
        <v>-1.95314378566324-0.3885044542392i</v>
      </c>
      <c r="BI188" s="240" t="str">
        <f t="shared" ca="1" si="232"/>
        <v>0.762078900177661+1.83982121640735i</v>
      </c>
      <c r="BJ188" s="240" t="str">
        <f t="shared" ca="1" si="233"/>
        <v>1.1063670813615-1.65579534958831i</v>
      </c>
      <c r="BK188" s="240" t="str">
        <f t="shared" ca="1" si="234"/>
        <v>-1.99140813457177-3.40571680206321E-13i</v>
      </c>
      <c r="BL188" s="240" t="str">
        <f t="shared" ca="1" si="235"/>
        <v>1.10636708136091+1.6557953495887i</v>
      </c>
      <c r="BM188" s="240" t="str">
        <f t="shared" ca="1" si="236"/>
        <v>0.76207890017795-1.83982121640723i</v>
      </c>
      <c r="BN188" s="240" t="str">
        <f t="shared" ca="1" si="237"/>
        <v>-1.9531437856633+0.388504454238891i</v>
      </c>
      <c r="BO188" s="240" t="str">
        <f t="shared" ca="1" si="238"/>
        <v>1.40813819606561+1.4081381960659i</v>
      </c>
      <c r="BP188" s="240" t="str">
        <f t="shared" ca="1" si="239"/>
        <v>0.388504454239315-1.95314378566322i</v>
      </c>
      <c r="BQ188" s="240" t="str">
        <f t="shared" ca="1" si="240"/>
        <v>-1.8398212164074+0.762078900177552i</v>
      </c>
      <c r="BR188" s="240" t="str">
        <f t="shared" ca="1" si="241"/>
        <v>1.65579534958846+1.10636708136127i</v>
      </c>
      <c r="BS188" s="240" t="str">
        <f t="shared" ca="1" si="242"/>
        <v>9.07545003841066E-14-1.99140813457177i</v>
      </c>
      <c r="BT188" s="240" t="str">
        <f t="shared" ca="1" si="243"/>
        <v>-1.65579534958855+1.10636708136114i</v>
      </c>
      <c r="BU188" s="240" t="str">
        <f t="shared" ca="1" si="244"/>
        <v>1.83982121640734+0.762078900177693i</v>
      </c>
      <c r="BV188" s="240" t="str">
        <f t="shared" ca="1" si="245"/>
        <v>-0.388504454239164-1.95314378566325i</v>
      </c>
      <c r="BW188" s="240" t="str">
        <f t="shared" ca="1" si="246"/>
        <v>-1.4081381960657+1.40813819606581i</v>
      </c>
      <c r="BX188" s="240" t="str">
        <f t="shared" ca="1" si="247"/>
        <v>1.95314378566327+0.38850445423907i</v>
      </c>
      <c r="BY188" s="240" t="str">
        <f t="shared" ca="1" si="248"/>
        <v>-0.762078900177809-1.83982121640729i</v>
      </c>
      <c r="BZ188" s="240" t="str">
        <f t="shared" ca="1" si="249"/>
        <v>-1.10636708136102+1.65579534958863i</v>
      </c>
      <c r="CA188" s="240" t="str">
        <f t="shared" ca="1" si="250"/>
        <v>1.99140813457177-1.87362291117179E-13i</v>
      </c>
      <c r="CB188" s="240" t="str">
        <f t="shared" ca="1" si="251"/>
        <v>-1.10636708136137-1.65579534958839i</v>
      </c>
      <c r="CC188" s="240" t="str">
        <f t="shared" ca="1" si="252"/>
        <v>-0.762078900177462+1.83982121640744i</v>
      </c>
      <c r="CD188" s="240" t="str">
        <f t="shared" ca="1" si="253"/>
        <v>1.95314378566319-0.388504454239437i</v>
      </c>
      <c r="CE188" s="240" t="str">
        <f t="shared" ca="1" si="254"/>
        <v>-1.408138196066-1.4081381960655i</v>
      </c>
      <c r="CF188" s="240" t="str">
        <f t="shared" ca="1" si="255"/>
        <v>-0.388504454238798+1.95314378566332i</v>
      </c>
      <c r="CG188" s="240" t="str">
        <f t="shared" ca="1" si="256"/>
        <v>1.83982121640719-0.762078900178066i</v>
      </c>
      <c r="CH188" s="240" t="str">
        <f t="shared" ca="1" si="257"/>
        <v>-1.65579534958875-1.10636708136083i</v>
      </c>
      <c r="CI188" s="240" t="str">
        <f t="shared" ca="1" si="258"/>
        <v>4.65479082618464E-13+1.99140813457177i</v>
      </c>
      <c r="CJ188" s="240" t="str">
        <f t="shared" ca="1" si="259"/>
        <v>1.65579534958824-1.10636708136161i</v>
      </c>
      <c r="CK188" s="240" t="str">
        <f t="shared" ca="1" si="260"/>
        <v>-1.83982121640754-0.762078900177205i</v>
      </c>
      <c r="CL188" s="240" t="str">
        <f t="shared" ca="1" si="261"/>
        <v>0.38850445423971+1.95314378566314i</v>
      </c>
      <c r="CM188" s="240" t="str">
        <f t="shared" ca="1" si="262"/>
        <v>1.40813819606535-1.40813819606616i</v>
      </c>
      <c r="CN188" s="240" t="str">
        <f t="shared" ca="1" si="263"/>
        <v>-1.95314378566337-0.388504454238525i</v>
      </c>
      <c r="CO188" s="240" t="str">
        <f t="shared" ca="1" si="264"/>
        <v>0.762078900178323+1.83982121640708i</v>
      </c>
      <c r="CP188" s="240" t="str">
        <f t="shared" ca="1" si="265"/>
        <v>1.1063670813606-1.65579534958891i</v>
      </c>
      <c r="CQ188" s="240" t="str">
        <f t="shared" ca="1" si="266"/>
        <v>-1.99140813457177+7.4359587411975E-13i</v>
      </c>
      <c r="CR188" s="240" t="str">
        <f t="shared" ca="1" si="267"/>
        <v>1.10636708136184+1.65579534958808i</v>
      </c>
      <c r="CS188" s="240" t="str">
        <f t="shared" ca="1" si="268"/>
        <v>0.762078900176948-1.83982121640765i</v>
      </c>
      <c r="CT188" s="240" t="str">
        <f t="shared" ca="1" si="269"/>
        <v>-1.95314378566308+0.388504454239982i</v>
      </c>
      <c r="CU188" s="240" t="str">
        <f t="shared" ca="1" si="270"/>
        <v>1.40813819606636+1.40813819606515i</v>
      </c>
      <c r="CV188" s="240" t="str">
        <f t="shared" ca="1" si="271"/>
        <v>0.388504454238252-1.95314378566343i</v>
      </c>
      <c r="CW188" s="240" t="str">
        <f t="shared" ca="1" si="272"/>
        <v>-1.83982121640775+0.762078900176698i</v>
      </c>
      <c r="CX188" s="240" t="str">
        <f t="shared" ca="1" si="273"/>
        <v>1.65579534958796+1.10636708136202i</v>
      </c>
      <c r="CY188" s="240" t="str">
        <f t="shared" ca="1" si="274"/>
        <v>9.59260151913928E-13-1.99140813457177i</v>
      </c>
      <c r="CZ188" s="240" t="str">
        <f t="shared" ca="1" si="275"/>
        <v>-1.65579534958906+1.10636708136037i</v>
      </c>
      <c r="DA188" s="240" t="str">
        <f t="shared" ca="1" si="276"/>
        <v>1.839821216407+0.762078900178522i</v>
      </c>
      <c r="DB188" s="240" t="str">
        <f t="shared" ca="1" si="277"/>
        <v>-0.388504454238314-1.95314378566342i</v>
      </c>
      <c r="DC188" s="240" t="str">
        <f t="shared" ca="1" si="278"/>
        <v>-1.40813819606635+1.40813819606515i</v>
      </c>
      <c r="DD188" s="240" t="str">
        <f t="shared" ca="1" si="279"/>
        <v>1.9531437856631+0.388504454239923i</v>
      </c>
      <c r="DE188" s="240" t="str">
        <f t="shared" ca="1" si="280"/>
        <v>-0.762078900176954-1.83982121640765i</v>
      </c>
      <c r="DF188" s="240" t="str">
        <f t="shared" ca="1" si="281"/>
        <v>-1.10636708136178+1.65579534958812i</v>
      </c>
      <c r="DG188" s="240" t="str">
        <f t="shared" ca="1" si="282"/>
        <v>1.99140813457177+6.81143360412643E-13i</v>
      </c>
      <c r="DH188" s="240" t="str">
        <f t="shared" ca="1" si="283"/>
        <v>-1.10636708136061-1.65579534958891i</v>
      </c>
      <c r="DI188" s="240" t="str">
        <f t="shared" ca="1" si="284"/>
        <v>-0.762078900178265+1.83982121640711i</v>
      </c>
      <c r="DJ188" s="240" t="str">
        <f t="shared" ca="1" si="285"/>
        <v>1.95314378566337-0.388504454238531i</v>
      </c>
      <c r="DK188" s="240" t="str">
        <f t="shared" ca="1" si="286"/>
        <v>-1.40813819606535-1.40813819606616i</v>
      </c>
      <c r="DL188" s="240" t="str">
        <f t="shared" ca="1" si="287"/>
        <v>-0.38850445423965+1.95314378566315i</v>
      </c>
      <c r="DM188" s="240" t="str">
        <f t="shared" ca="1" si="288"/>
        <v>1.83982121640754-0.762078900177211i</v>
      </c>
      <c r="DN188" s="240" t="str">
        <f t="shared" ca="1" si="289"/>
        <v>-1.65579534958827-1.10636708136155i</v>
      </c>
      <c r="DO188" s="240" t="str">
        <f t="shared" ca="1" si="290"/>
        <v>-4.03026568911357E-13+1.99140813457177i</v>
      </c>
      <c r="DP188" s="240" t="str">
        <f t="shared" ca="1" si="291"/>
        <v>1.65579534958875-1.10636708136084i</v>
      </c>
      <c r="DQ188" s="240" t="str">
        <f t="shared" ca="1" si="292"/>
        <v>-1.83982121640721-0.762078900178008i</v>
      </c>
      <c r="DR188" s="240" t="str">
        <f t="shared" ca="1" si="293"/>
        <v>0.388504454238803+1.95314378566332i</v>
      </c>
      <c r="DS188" s="240" t="str">
        <f t="shared" ca="1" si="294"/>
        <v>1.40813819606596-1.40813819606555i</v>
      </c>
      <c r="DT188" s="240" t="str">
        <f t="shared" ca="1" si="295"/>
        <v>-1.9531437856632-0.388504454239377i</v>
      </c>
      <c r="DU188" s="240" t="str">
        <f t="shared" ca="1" si="296"/>
        <v>0.762078900177468+1.83982121640743i</v>
      </c>
      <c r="DV188" s="240" t="str">
        <f t="shared" ca="1" si="297"/>
        <v>1.10636708136132-1.65579534958843i</v>
      </c>
      <c r="DW188" s="240" t="str">
        <f t="shared" ca="1" si="298"/>
        <v>-1.99140813457177-1.81509000768213E-13i</v>
      </c>
      <c r="DX188" s="240" t="str">
        <f t="shared" ca="1" si="299"/>
        <v>1.10636708136107+1.6557953495886i</v>
      </c>
      <c r="DY188" s="240" t="str">
        <f t="shared" ca="1" si="300"/>
        <v>0.762078900177751-1.83982121640732i</v>
      </c>
      <c r="DZ188" s="240" t="str">
        <f t="shared" ca="1" si="301"/>
        <v>-1.95314378566326+0.388504454239076i</v>
      </c>
      <c r="EA188" s="240" t="str">
        <f t="shared" ca="1" si="302"/>
        <v>1.40813819606574+1.40813819606576i</v>
      </c>
      <c r="EB188" s="240" t="str">
        <f t="shared" ca="1" si="303"/>
        <v>0.38850445423916-1.95314378566325i</v>
      </c>
      <c r="EC188" s="240" t="str">
        <f t="shared" ca="1" si="304"/>
        <v>-1.83982121640733+0.762078900177725i</v>
      </c>
      <c r="ED188" s="240" t="str">
        <f t="shared" ca="1" si="305"/>
        <v>1.65579534958855+1.10636708136114i</v>
      </c>
      <c r="EE188" s="240" t="str">
        <f t="shared" ca="1" si="306"/>
        <v>-1.53207014091214E-13-1.99140813457177i</v>
      </c>
      <c r="EF188" s="240" t="str">
        <f t="shared" ca="1" si="307"/>
        <v>-1.65579534958844+1.1063670813613i</v>
      </c>
      <c r="EG188" s="240" t="str">
        <f t="shared" ca="1" si="308"/>
        <v>1.8398212164074+0.762078900177546i</v>
      </c>
      <c r="EH188" s="240" t="str">
        <f t="shared" ca="1" si="309"/>
        <v>-0.388504454239405-1.9531437856632i</v>
      </c>
      <c r="EI188" s="240" t="str">
        <f t="shared" ca="1" si="310"/>
        <v>-1.40813819606557+1.40813819606594i</v>
      </c>
      <c r="EJ188" s="240" t="str">
        <f t="shared" ca="1" si="311"/>
        <v>1.9531437856633+0.388504454238887i</v>
      </c>
      <c r="EK188" s="240" t="str">
        <f t="shared" ca="1" si="312"/>
        <v>-0.762078900178034-1.8398212164072i</v>
      </c>
      <c r="EL188" s="240" t="str">
        <f t="shared" ca="1" si="313"/>
        <v>-1.10636708136086+1.65579534958874i</v>
      </c>
      <c r="EM188" s="240" t="str">
        <f t="shared" ca="1" si="314"/>
        <v>1.99140813457177-3.74724582234357E-13i</v>
      </c>
      <c r="EN188" s="240"/>
      <c r="EO188" s="240"/>
      <c r="EP188" s="240"/>
    </row>
    <row r="189" spans="1:146" ht="15" thickBot="1">
      <c r="A189" s="277">
        <f t="shared" si="181"/>
        <v>1.7382812500000011E-3</v>
      </c>
      <c r="B189" s="276">
        <v>89</v>
      </c>
      <c r="C189" s="248">
        <f t="shared" si="182"/>
        <v>17800</v>
      </c>
      <c r="D189" s="247">
        <f t="shared" si="315"/>
        <v>111840.69846779664</v>
      </c>
      <c r="E189" s="247" t="str">
        <f t="shared" si="316"/>
        <v>111840.698467797i</v>
      </c>
      <c r="F189" s="247" t="str">
        <f t="shared" si="183"/>
        <v>-0.00259146549541119-0.029861390358827i</v>
      </c>
      <c r="G189" s="247" t="str">
        <f t="shared" si="184"/>
        <v>-4.50475724222564+1.96222900593363i</v>
      </c>
      <c r="H189" s="247" t="str">
        <f t="shared" si="180"/>
        <v>0.00117164970370335-0.00474312300378506i</v>
      </c>
      <c r="I189" s="247" t="str">
        <f t="shared" si="317"/>
        <v>-0.00193296404087265+0.00483250771867599i</v>
      </c>
      <c r="J189" s="275" t="str">
        <f ca="1">IMPRODUCT(1/N_FFT2,CZ100)</f>
        <v>0.00110582469106136-0.000319788930356683i</v>
      </c>
      <c r="K189" s="274" t="str">
        <f t="shared" ca="1" si="318"/>
        <v>-5.92136889034907E-07+5.96204685810511E-06i</v>
      </c>
      <c r="N189" s="265">
        <f t="shared" ca="1" si="185"/>
        <v>5.9917210387102084</v>
      </c>
      <c r="O189" s="240">
        <f t="shared" ca="1" si="186"/>
        <v>1.9917210387102089</v>
      </c>
      <c r="P189" s="240" t="str">
        <f t="shared" ca="1" si="187"/>
        <v>-1.14684928910859-1.62840087328397i</v>
      </c>
      <c r="Q189" s="240" t="str">
        <f t="shared" ca="1" si="188"/>
        <v>-0.670990608729276+1.87529312349776i</v>
      </c>
      <c r="R189" s="240" t="str">
        <f t="shared" ca="1" si="189"/>
        <v>1.91957306685013-0.53121741035517i</v>
      </c>
      <c r="S189" s="240" t="str">
        <f t="shared" ca="1" si="190"/>
        <v>-1.53962118310548-1.2635344508852i</v>
      </c>
      <c r="T189" s="240" t="str">
        <f t="shared" ca="1" si="191"/>
        <v>-0.146520089024924+1.98632438427186i</v>
      </c>
      <c r="U189" s="241" t="str">
        <f t="shared" ca="1" si="192"/>
        <v>1.70835611804122-1.02394925166826i</v>
      </c>
      <c r="V189" s="240" t="str">
        <f t="shared" ca="1" si="193"/>
        <v>-1.82085080422886-0.807127650858257i</v>
      </c>
      <c r="W189" s="240" t="str">
        <f t="shared" ca="1" si="194"/>
        <v>0.388565498808224+1.95345067743641i</v>
      </c>
      <c r="X189" s="240" t="str">
        <f t="shared" ca="1" si="195"/>
        <v>1.37337240999648-1.44249815233896i</v>
      </c>
      <c r="Y189" s="240" t="str">
        <f t="shared" ca="1" si="196"/>
        <v>-1.97016366589478-0.292246172992735i</v>
      </c>
      <c r="Z189" s="240" t="str">
        <f t="shared" ca="1" si="197"/>
        <v>0.895500344515576+1.77905363297832i</v>
      </c>
      <c r="AA189" s="240" t="str">
        <f t="shared" ca="1" si="198"/>
        <v>0.938890798315744-1.75654113668849i</v>
      </c>
      <c r="AB189" s="240" t="str">
        <f t="shared" ca="1" si="199"/>
        <v>-1.97674236954957+0.243807917157016i</v>
      </c>
      <c r="AC189" s="240" t="str">
        <f t="shared" ca="1" si="200"/>
        <v>1.33755809910298+1.47576794502553i</v>
      </c>
      <c r="AD189" s="240" t="str">
        <f t="shared" ca="1" si="201"/>
        <v>0.436388549627924-1.9433264599121i</v>
      </c>
      <c r="AE189" s="240" t="str">
        <f t="shared" ca="1" si="202"/>
        <v>-1.84011030213644+0.762198643407479i</v>
      </c>
      <c r="AF189" s="240" t="str">
        <f t="shared" ca="1" si="203"/>
        <v>1.68271262053717+1.06556601518903i</v>
      </c>
      <c r="AG189" s="240" t="str">
        <f t="shared" ca="1" si="204"/>
        <v>-0.0977291192785807-1.989321923492i</v>
      </c>
      <c r="AH189" s="240" t="str">
        <f t="shared" ca="1" si="205"/>
        <v>-1.57016616569595+1.22536970263857i</v>
      </c>
      <c r="AI189" s="240" t="str">
        <f t="shared" ca="1" si="206"/>
        <v>1.90595819946827+0.578166098902843i</v>
      </c>
      <c r="AJ189" s="240" t="str">
        <f t="shared" ca="1" si="207"/>
        <v>-0.624766521811675-1.89119525413539i</v>
      </c>
      <c r="AK189" s="240" t="str">
        <f t="shared" ca="1" si="208"/>
        <v>-1.18646683750257+1.59976533890053i</v>
      </c>
      <c r="AL189" s="240" t="str">
        <f t="shared" ca="1" si="209"/>
        <v>1.99112116957097+0.0488792811649167i</v>
      </c>
      <c r="AM189" s="240" t="str">
        <f t="shared" ca="1" si="210"/>
        <v>-1.10654092158632-1.65605551987117i</v>
      </c>
      <c r="AN189" s="240" t="str">
        <f t="shared" ca="1" si="211"/>
        <v>-0.716810515994169+1.85826138640425i</v>
      </c>
      <c r="AO189" s="240" t="str">
        <f t="shared" ca="1" si="212"/>
        <v>1.93203165519399-0.483948736302954i</v>
      </c>
      <c r="AP189" s="240" t="str">
        <f t="shared" ca="1" si="213"/>
        <v>-1.50814879028441-1.30093809322524i</v>
      </c>
      <c r="AQ189" s="240" t="str">
        <f t="shared" ca="1" si="214"/>
        <v>-0.195222800548569+1.98213035751609i</v>
      </c>
      <c r="AR189" s="240" t="str">
        <f t="shared" ca="1" si="215"/>
        <v>-0.195222800548569+1.98213035751609i</v>
      </c>
      <c r="AS189" s="240" t="str">
        <f t="shared" ca="1" si="216"/>
        <v>-1.80049449388274-0.851570474792782i</v>
      </c>
      <c r="AT189" s="240" t="str">
        <f t="shared" ca="1" si="217"/>
        <v>0.340508390661442+1.96239820931686i</v>
      </c>
      <c r="AU189" s="240" t="str">
        <f t="shared" ca="1" si="218"/>
        <v>1.4083594527039-1.40835945270391i</v>
      </c>
      <c r="AV189" s="240" t="str">
        <f t="shared" ca="1" si="219"/>
        <v>-1.96239820931686-0.340508390661434i</v>
      </c>
      <c r="AW189" s="240" t="str">
        <f t="shared" ca="1" si="220"/>
        <v>0.851570474792788+1.80049449388274i</v>
      </c>
      <c r="AX189" s="240" t="str">
        <f t="shared" ca="1" si="221"/>
        <v>0.981715699406226-1.73297056569932i</v>
      </c>
      <c r="AY189" s="240" t="str">
        <f t="shared" ca="1" si="222"/>
        <v>-1.98213035751609+0.195222800548562i</v>
      </c>
      <c r="AZ189" s="240" t="str">
        <f t="shared" ca="1" si="223"/>
        <v>1.30093809322526+1.5081487902844i</v>
      </c>
      <c r="BA189" s="240" t="str">
        <f t="shared" ca="1" si="224"/>
        <v>0.483948736302948-1.932031655194i</v>
      </c>
      <c r="BB189" s="240" t="str">
        <f t="shared" ca="1" si="225"/>
        <v>-1.85826138640425+0.716810515994175i</v>
      </c>
      <c r="BC189" s="240" t="str">
        <f t="shared" ca="1" si="226"/>
        <v>1.65605551987118+1.10654092158631i</v>
      </c>
      <c r="BD189" s="240" t="str">
        <f t="shared" ca="1" si="227"/>
        <v>-0.0488792811649237-1.99112116957097i</v>
      </c>
      <c r="BE189" s="240" t="str">
        <f t="shared" ca="1" si="228"/>
        <v>-1.59976533890053+1.18646683750257i</v>
      </c>
      <c r="BF189" s="240" t="str">
        <f t="shared" ca="1" si="229"/>
        <v>1.89119525413539+0.624766521811683i</v>
      </c>
      <c r="BG189" s="240" t="str">
        <f t="shared" ca="1" si="230"/>
        <v>-0.578166098902835-1.90595819946828i</v>
      </c>
      <c r="BH189" s="240" t="str">
        <f t="shared" ca="1" si="231"/>
        <v>-1.22536970263855+1.57016616569597i</v>
      </c>
      <c r="BI189" s="240" t="str">
        <f t="shared" ca="1" si="232"/>
        <v>1.989321923492+0.0977291192785739i</v>
      </c>
      <c r="BJ189" s="240" t="str">
        <f t="shared" ca="1" si="233"/>
        <v>-1.0655660151887-1.68271262053737i</v>
      </c>
      <c r="BK189" s="240" t="str">
        <f t="shared" ca="1" si="234"/>
        <v>-0.76219864340802+1.84011030213622i</v>
      </c>
      <c r="BL189" s="240" t="str">
        <f t="shared" ca="1" si="235"/>
        <v>1.94332645991232-0.436388549626964i</v>
      </c>
      <c r="BM189" s="240" t="str">
        <f t="shared" ca="1" si="236"/>
        <v>-1.47576794502593-1.33755809910254i</v>
      </c>
      <c r="BN189" s="240" t="str">
        <f t="shared" ca="1" si="237"/>
        <v>-0.243807917156632+1.97674236954961i</v>
      </c>
      <c r="BO189" s="240" t="str">
        <f t="shared" ca="1" si="238"/>
        <v>1.7565411366885-0.938890798315738i</v>
      </c>
      <c r="BP189" s="240" t="str">
        <f t="shared" ca="1" si="239"/>
        <v>-1.77905363297822-0.895500344515767i</v>
      </c>
      <c r="BQ189" s="240" t="str">
        <f t="shared" ca="1" si="240"/>
        <v>0.292246172992134+1.97016366589487i</v>
      </c>
      <c r="BR189" s="240" t="str">
        <f t="shared" ca="1" si="241"/>
        <v>1.4424981523395-1.37337240999591i</v>
      </c>
      <c r="BS189" s="240" t="str">
        <f t="shared" ca="1" si="242"/>
        <v>-1.95345067743657-0.388565498807441i</v>
      </c>
      <c r="BT189" s="240" t="str">
        <f t="shared" ca="1" si="243"/>
        <v>0.807127650858803+1.82085080422862i</v>
      </c>
      <c r="BU189" s="240" t="str">
        <f t="shared" ca="1" si="244"/>
        <v>1.02394925166809-1.70835611804133i</v>
      </c>
      <c r="BV189" s="240" t="str">
        <f t="shared" ca="1" si="245"/>
        <v>-1.98632438427186+0.146520089024949i</v>
      </c>
      <c r="BW189" s="240" t="str">
        <f t="shared" ca="1" si="246"/>
        <v>1.26353445088492+1.5396211831057i</v>
      </c>
      <c r="BX189" s="240" t="str">
        <f t="shared" ca="1" si="247"/>
        <v>0.531217410355803-1.91957306684996i</v>
      </c>
      <c r="BY189" s="240" t="str">
        <f t="shared" ca="1" si="248"/>
        <v>-1.87529312349808+0.670990608728374i</v>
      </c>
      <c r="BZ189" s="240" t="str">
        <f t="shared" ca="1" si="249"/>
        <v>1.62840087328437+1.14684928910802i</v>
      </c>
      <c r="CA189" s="240" t="str">
        <f t="shared" ca="1" si="250"/>
        <v>-4.03088167755287E-13-1.99172103871021i</v>
      </c>
      <c r="CB189" s="240" t="str">
        <f t="shared" ca="1" si="251"/>
        <v>-1.62840087328391+1.14684928910868i</v>
      </c>
      <c r="CC189" s="240" t="str">
        <f t="shared" ca="1" si="252"/>
        <v>1.87529312349769+0.670990608729482i</v>
      </c>
      <c r="CD189" s="240" t="str">
        <f t="shared" ca="1" si="253"/>
        <v>-0.53121741035467-1.91957306685027i</v>
      </c>
      <c r="CE189" s="240" t="str">
        <f t="shared" ca="1" si="254"/>
        <v>-1.26353445088583+1.53962118310496i</v>
      </c>
      <c r="CF189" s="240" t="str">
        <f t="shared" ca="1" si="255"/>
        <v>1.98632438427192+0.146520089024145i</v>
      </c>
      <c r="CG189" s="240" t="str">
        <f t="shared" ca="1" si="256"/>
        <v>-1.02394925166876-1.70835611804093i</v>
      </c>
      <c r="CH189" s="240" t="str">
        <f t="shared" ca="1" si="257"/>
        <v>-0.807127650858091+1.82085080422894i</v>
      </c>
      <c r="CI189" s="240" t="str">
        <f t="shared" ca="1" si="258"/>
        <v>1.95345067743642-0.388565498808204i</v>
      </c>
      <c r="CJ189" s="240" t="str">
        <f t="shared" ca="1" si="259"/>
        <v>-1.44249815233867-1.37337240999679i</v>
      </c>
      <c r="CK189" s="240" t="str">
        <f t="shared" ca="1" si="260"/>
        <v>-0.292246172993351+1.97016366589469i</v>
      </c>
      <c r="CL189" s="240" t="str">
        <f t="shared" ca="1" si="261"/>
        <v>1.77905363297878-0.895500344514666i</v>
      </c>
      <c r="CM189" s="240" t="str">
        <f t="shared" ca="1" si="262"/>
        <v>-1.75654113668888-0.938890798315026i</v>
      </c>
      <c r="CN189" s="240" t="str">
        <f t="shared" ca="1" si="263"/>
        <v>0.243807917157431+1.97674236954951i</v>
      </c>
      <c r="CO189" s="240" t="str">
        <f t="shared" ca="1" si="264"/>
        <v>1.47576794502539-1.33755809910314i</v>
      </c>
      <c r="CP189" s="240" t="str">
        <f t="shared" ca="1" si="265"/>
        <v>-1.94332645991206-0.436388549628111i</v>
      </c>
      <c r="CQ189" s="240" t="str">
        <f t="shared" ca="1" si="266"/>
        <v>0.762198643406935+1.84011030213667i</v>
      </c>
      <c r="CR189" s="240" t="str">
        <f t="shared" ca="1" si="267"/>
        <v>1.06556601518969-1.68271262053675i</v>
      </c>
      <c r="CS189" s="240" t="str">
        <f t="shared" ca="1" si="268"/>
        <v>-1.98932192349196+0.097729119279379i</v>
      </c>
      <c r="CT189" s="240" t="str">
        <f t="shared" ca="1" si="269"/>
        <v>1.22536970263903+1.57016616569559i</v>
      </c>
      <c r="CU189" s="240" t="str">
        <f t="shared" ca="1" si="270"/>
        <v>0.57816609890266-1.90595819946833i</v>
      </c>
      <c r="CV189" s="240" t="str">
        <f t="shared" ca="1" si="271"/>
        <v>-1.89119525413539+0.624766521811669i</v>
      </c>
      <c r="CW189" s="240" t="str">
        <f t="shared" ca="1" si="272"/>
        <v>1.59976533890029+1.1864668375029i</v>
      </c>
      <c r="CX189" s="240" t="str">
        <f t="shared" ca="1" si="273"/>
        <v>0.0488792811655326-1.99112116957096i</v>
      </c>
      <c r="CY189" s="240" t="str">
        <f t="shared" ca="1" si="274"/>
        <v>-1.65605551987173+1.10654092158548i</v>
      </c>
      <c r="CZ189" s="240" t="str">
        <f t="shared" ca="1" si="275"/>
        <v>1.85826138640455+0.716810515993396i</v>
      </c>
      <c r="DA189" s="240" t="str">
        <f t="shared" ca="1" si="276"/>
        <v>-0.483948736303373-1.93203165519389i</v>
      </c>
      <c r="DB189" s="240" t="str">
        <f t="shared" ca="1" si="277"/>
        <v>-1.30093809322508+1.50814879028456i</v>
      </c>
      <c r="DC189" s="240" t="str">
        <f t="shared" ca="1" si="278"/>
        <v>1.98213035751607+0.195222800548746i</v>
      </c>
      <c r="DD189" s="240" t="str">
        <f t="shared" ca="1" si="279"/>
        <v>-0.981715699405893-1.73297056569951i</v>
      </c>
      <c r="DE189" s="240" t="str">
        <f t="shared" ca="1" si="280"/>
        <v>-0.851570474793491+1.80049449388241i</v>
      </c>
      <c r="DF189" s="240" t="str">
        <f t="shared" ca="1" si="281"/>
        <v>1.96239820931669-0.340508390662424i</v>
      </c>
      <c r="DG189" s="240" t="str">
        <f t="shared" ca="1" si="282"/>
        <v>-1.40835945270433-1.40835945270348i</v>
      </c>
      <c r="DH189" s="240" t="str">
        <f t="shared" ca="1" si="283"/>
        <v>-0.340508390661233+1.9623982093169i</v>
      </c>
      <c r="DI189" s="240" t="str">
        <f t="shared" ca="1" si="284"/>
        <v>1.80049449388274-0.851570474792794i</v>
      </c>
      <c r="DJ189" s="240" t="str">
        <f t="shared" ca="1" si="285"/>
        <v>-1.73297056569913-0.981715699406564i</v>
      </c>
      <c r="DK189" s="240" t="str">
        <f t="shared" ca="1" si="286"/>
        <v>0.195222800547977+1.98213035751615i</v>
      </c>
      <c r="DL189" s="240" t="str">
        <f t="shared" ca="1" si="287"/>
        <v>1.50814879028506-1.30093809322449i</v>
      </c>
      <c r="DM189" s="240" t="str">
        <f t="shared" ca="1" si="288"/>
        <v>-1.93203165519418-0.483948736302199i</v>
      </c>
      <c r="DN189" s="240" t="str">
        <f t="shared" ca="1" si="289"/>
        <v>0.716810515994523+1.85826138640411i</v>
      </c>
      <c r="DO189" s="240" t="str">
        <f t="shared" ca="1" si="290"/>
        <v>1.10654092158617-1.65605551987127i</v>
      </c>
      <c r="DP189" s="240" t="str">
        <f t="shared" ca="1" si="291"/>
        <v>-1.99112116957098+0.048879281164704i</v>
      </c>
      <c r="DQ189" s="240" t="str">
        <f t="shared" ca="1" si="292"/>
        <v>1.18646683750223+1.59976533890078i</v>
      </c>
      <c r="DR189" s="240" t="str">
        <f t="shared" ca="1" si="293"/>
        <v>0.624766521812456-1.89119525413513i</v>
      </c>
      <c r="DS189" s="240" t="str">
        <f t="shared" ca="1" si="294"/>
        <v>-1.90595819946798+0.578166098903817i</v>
      </c>
      <c r="DT189" s="240" t="str">
        <f t="shared" ca="1" si="295"/>
        <v>1.57016616569634+1.22536970263808i</v>
      </c>
      <c r="DU189" s="240" t="str">
        <f t="shared" ca="1" si="296"/>
        <v>0.0977291192781712-1.98932192349202i</v>
      </c>
      <c r="DV189" s="240" t="str">
        <f t="shared" ca="1" si="297"/>
        <v>-1.68271262053716+1.06556601518904i</v>
      </c>
      <c r="DW189" s="240" t="str">
        <f t="shared" ca="1" si="298"/>
        <v>1.84011030213637+0.762198643407648i</v>
      </c>
      <c r="DX189" s="240" t="str">
        <f t="shared" ca="1" si="299"/>
        <v>-0.436388549627358-1.94332645991223i</v>
      </c>
      <c r="DY189" s="240" t="str">
        <f t="shared" ca="1" si="300"/>
        <v>-1.33755809910371+1.47576794502487i</v>
      </c>
      <c r="DZ189" s="240" t="str">
        <f t="shared" ca="1" si="301"/>
        <v>1.97674236954966+0.243807917156232i</v>
      </c>
      <c r="EA189" s="240" t="str">
        <f t="shared" ca="1" si="302"/>
        <v>-0.938890798316092-1.75654113668831i</v>
      </c>
      <c r="EB189" s="240" t="str">
        <f t="shared" ca="1" si="303"/>
        <v>-0.895500344515407+1.77905363297841i</v>
      </c>
      <c r="EC189" s="240" t="str">
        <f t="shared" ca="1" si="304"/>
        <v>1.9701636658948-0.292246172992588i</v>
      </c>
      <c r="ED189" s="240" t="str">
        <f t="shared" ca="1" si="305"/>
        <v>-1.37337240999623-1.44249815233921i</v>
      </c>
      <c r="EE189" s="240" t="str">
        <f t="shared" ca="1" si="306"/>
        <v>-0.388565498808961+1.95345067743627i</v>
      </c>
      <c r="EF189" s="240" t="str">
        <f t="shared" ca="1" si="307"/>
        <v>1.82085080422847-0.807127650859145i</v>
      </c>
      <c r="EG189" s="240" t="str">
        <f t="shared" ca="1" si="308"/>
        <v>-1.70835611804152-1.02394925166777i</v>
      </c>
      <c r="EH189" s="240" t="str">
        <f t="shared" ca="1" si="309"/>
        <v>0.146520089025294+1.98632438427184i</v>
      </c>
      <c r="EI189" s="240" t="str">
        <f t="shared" ca="1" si="310"/>
        <v>1.53962118310548-1.26353445088519i</v>
      </c>
      <c r="EJ189" s="240" t="str">
        <f t="shared" ca="1" si="311"/>
        <v>-1.91957306685005-0.531217410355469i</v>
      </c>
      <c r="EK189" s="240" t="str">
        <f t="shared" ca="1" si="312"/>
        <v>0.670990608728701+1.87529312349797i</v>
      </c>
      <c r="EL189" s="240" t="str">
        <f t="shared" ca="1" si="313"/>
        <v>1.14684928910935-1.62840087328343i</v>
      </c>
      <c r="EM189" s="240" t="str">
        <f t="shared" ca="1" si="314"/>
        <v>-1.99172103871021+8.06176335510574E-13i</v>
      </c>
      <c r="EN189" s="240"/>
      <c r="EO189" s="240"/>
      <c r="EP189" s="240"/>
    </row>
    <row r="190" spans="1:146" ht="15" thickBot="1">
      <c r="A190" s="277">
        <f t="shared" si="181"/>
        <v>1.7578125000000011E-3</v>
      </c>
      <c r="B190" s="276">
        <v>90</v>
      </c>
      <c r="C190" s="248">
        <f t="shared" si="182"/>
        <v>18000</v>
      </c>
      <c r="D190" s="247">
        <f t="shared" si="315"/>
        <v>113097.33552923256</v>
      </c>
      <c r="E190" s="247" t="str">
        <f t="shared" si="316"/>
        <v>113097.335529233i</v>
      </c>
      <c r="F190" s="247" t="str">
        <f t="shared" si="183"/>
        <v>-0.00260281159981777-0.0295274300047578i</v>
      </c>
      <c r="G190" s="247" t="str">
        <f t="shared" si="184"/>
        <v>-4.47844176870016+1.99206448751849i</v>
      </c>
      <c r="H190" s="247" t="str">
        <f t="shared" si="180"/>
        <v>0.00117007419410835-0.00469044661226351i</v>
      </c>
      <c r="I190" s="247" t="str">
        <f t="shared" si="317"/>
        <v>-0.00191277774199293+0.00478463142723823i</v>
      </c>
      <c r="J190" s="275" t="str">
        <f ca="1">IMPRODUCT(1/N_FFT2,DA100)</f>
        <v>0.00715211770316434+3.05370003648737E-06i</v>
      </c>
      <c r="K190" s="274" t="str">
        <f t="shared" ca="1" si="318"/>
        <v>-0.0000136950223798903+0.0000342144060844065i</v>
      </c>
      <c r="N190" s="265">
        <f t="shared" ca="1" si="185"/>
        <v>5.9920078556674854</v>
      </c>
      <c r="O190" s="240">
        <f t="shared" ca="1" si="186"/>
        <v>1.9920078556674856</v>
      </c>
      <c r="P190" s="240" t="str">
        <f t="shared" ca="1" si="187"/>
        <v>-1.18663769416458-1.59999571244074i</v>
      </c>
      <c r="Q190" s="240" t="str">
        <f t="shared" ca="1" si="188"/>
        <v>-0.578249357470783+1.90623266618364i</v>
      </c>
      <c r="R190" s="240" t="str">
        <f t="shared" ca="1" si="189"/>
        <v>1.87556317430168-0.67108723445197i</v>
      </c>
      <c r="S190" s="240" t="str">
        <f t="shared" ca="1" si="190"/>
        <v>-1.65629399945546-1.10670026855007i</v>
      </c>
      <c r="T190" s="240" t="str">
        <f t="shared" ca="1" si="191"/>
        <v>0.0977431927195176+1.98960839496569i</v>
      </c>
      <c r="U190" s="241" t="str">
        <f t="shared" ca="1" si="192"/>
        <v>1.53984289561171-1.26371640563662i</v>
      </c>
      <c r="V190" s="240" t="str">
        <f t="shared" ca="1" si="193"/>
        <v>-1.93230987660653-0.484018427138731i</v>
      </c>
      <c r="W190" s="240" t="str">
        <f t="shared" ca="1" si="194"/>
        <v>0.762308403505082+1.84037528645288i</v>
      </c>
      <c r="X190" s="240" t="str">
        <f t="shared" ca="1" si="195"/>
        <v>1.02409670505313-1.70860212915128i</v>
      </c>
      <c r="Y190" s="240" t="str">
        <f t="shared" ca="1" si="196"/>
        <v>-1.98241579337132+0.195250913526481i</v>
      </c>
      <c r="Z190" s="240" t="str">
        <f t="shared" ca="1" si="197"/>
        <v>1.33775071359917+1.47598046237268i</v>
      </c>
      <c r="AA190" s="240" t="str">
        <f t="shared" ca="1" si="198"/>
        <v>0.388621454020789-1.95373198328628i</v>
      </c>
      <c r="AB190" s="240" t="str">
        <f t="shared" ca="1" si="199"/>
        <v>-1.8007537733412+0.851693104843759i</v>
      </c>
      <c r="AC190" s="240" t="str">
        <f t="shared" ca="1" si="200"/>
        <v>1.7567940866621+0.939026002893454i</v>
      </c>
      <c r="AD190" s="240" t="str">
        <f t="shared" ca="1" si="201"/>
        <v>-0.292288257780803-1.9704473784916i</v>
      </c>
      <c r="AE190" s="240" t="str">
        <f t="shared" ca="1" si="202"/>
        <v>-1.40856226291931+1.40856226291939i</v>
      </c>
      <c r="AF190" s="240" t="str">
        <f t="shared" ca="1" si="203"/>
        <v>1.97044737849159+0.292288257780888i</v>
      </c>
      <c r="AG190" s="240" t="str">
        <f t="shared" ca="1" si="204"/>
        <v>-0.939026002893372-1.75679408666214i</v>
      </c>
      <c r="AH190" s="240" t="str">
        <f t="shared" ca="1" si="205"/>
        <v>-0.851693104843845+1.80075377334116i</v>
      </c>
      <c r="AI190" s="240" t="str">
        <f t="shared" ca="1" si="206"/>
        <v>1.95373198328626-0.388621454020892i</v>
      </c>
      <c r="AJ190" s="240" t="str">
        <f t="shared" ca="1" si="207"/>
        <v>-1.47598046237276-1.33775071359909i</v>
      </c>
      <c r="AK190" s="240" t="str">
        <f t="shared" ca="1" si="208"/>
        <v>-0.195250913526575+1.98241579337131i</v>
      </c>
      <c r="AL190" s="240" t="str">
        <f t="shared" ca="1" si="209"/>
        <v>1.70860212915133-1.02409670505304i</v>
      </c>
      <c r="AM190" s="240" t="str">
        <f t="shared" ca="1" si="210"/>
        <v>-1.84037528645292-0.762308403504984i</v>
      </c>
      <c r="AN190" s="240" t="str">
        <f t="shared" ca="1" si="211"/>
        <v>0.484018427138829+1.9323098766065i</v>
      </c>
      <c r="AO190" s="240" t="str">
        <f t="shared" ca="1" si="212"/>
        <v>1.26371640563669-1.53984289561164i</v>
      </c>
      <c r="AP190" s="240" t="str">
        <f t="shared" ca="1" si="213"/>
        <v>-1.98960839496569-0.0977431927196148i</v>
      </c>
      <c r="AQ190" s="240" t="str">
        <f t="shared" ca="1" si="214"/>
        <v>1.10670026855013+1.65629399945542i</v>
      </c>
      <c r="AR190" s="240" t="str">
        <f t="shared" ca="1" si="215"/>
        <v>1.10670026855013+1.65629399945542i</v>
      </c>
      <c r="AS190" s="240" t="str">
        <f t="shared" ca="1" si="216"/>
        <v>-1.90623266618364+0.578249357470797i</v>
      </c>
      <c r="AT190" s="240" t="str">
        <f t="shared" ca="1" si="217"/>
        <v>1.59999571244071+1.18663769416462i</v>
      </c>
      <c r="AU190" s="240" t="str">
        <f t="shared" ca="1" si="218"/>
        <v>8.68770229364492E-14-1.99200785566749i</v>
      </c>
      <c r="AV190" s="240" t="str">
        <f t="shared" ca="1" si="219"/>
        <v>-1.5999957124407+1.18663769416464i</v>
      </c>
      <c r="AW190" s="240" t="str">
        <f t="shared" ca="1" si="220"/>
        <v>1.90623266618365+0.578249357470773i</v>
      </c>
      <c r="AX190" s="240" t="str">
        <f t="shared" ca="1" si="221"/>
        <v>-0.671087234451942-1.87556317430169i</v>
      </c>
      <c r="AY190" s="240" t="str">
        <f t="shared" ca="1" si="222"/>
        <v>-1.10670026855013+1.65629399945543i</v>
      </c>
      <c r="AZ190" s="240" t="str">
        <f t="shared" ca="1" si="223"/>
        <v>1.98960839496569-0.0977431927196252i</v>
      </c>
      <c r="BA190" s="240" t="str">
        <f t="shared" ca="1" si="224"/>
        <v>-1.2637164056367-1.53984289561164i</v>
      </c>
      <c r="BB190" s="240" t="str">
        <f t="shared" ca="1" si="225"/>
        <v>-0.484018427138819+1.9323098766065i</v>
      </c>
      <c r="BC190" s="240" t="str">
        <f t="shared" ca="1" si="226"/>
        <v>1.84037528645291-0.762308403504994i</v>
      </c>
      <c r="BD190" s="240" t="str">
        <f t="shared" ca="1" si="227"/>
        <v>-1.70860212915124-1.02409670505321i</v>
      </c>
      <c r="BE190" s="240" t="str">
        <f t="shared" ca="1" si="228"/>
        <v>0.195250913526585+1.98241579337131i</v>
      </c>
      <c r="BF190" s="240" t="str">
        <f t="shared" ca="1" si="229"/>
        <v>1.47598046237275-1.3377507135991i</v>
      </c>
      <c r="BG190" s="240" t="str">
        <f t="shared" ca="1" si="230"/>
        <v>-1.95373198328626-0.388621454020882i</v>
      </c>
      <c r="BH190" s="240" t="str">
        <f t="shared" ca="1" si="231"/>
        <v>0.851693104843853+1.80075377334116i</v>
      </c>
      <c r="BI190" s="240" t="str">
        <f t="shared" ca="1" si="232"/>
        <v>0.939026002893187-1.75679408666224i</v>
      </c>
      <c r="BJ190" s="240" t="str">
        <f t="shared" ca="1" si="233"/>
        <v>-1.97044737849165+0.292288257780508i</v>
      </c>
      <c r="BK190" s="240" t="str">
        <f t="shared" ca="1" si="234"/>
        <v>1.40856226292002+1.40856226291868i</v>
      </c>
      <c r="BL190" s="240" t="str">
        <f t="shared" ca="1" si="235"/>
        <v>0.292288257780598-1.97044737849163i</v>
      </c>
      <c r="BM190" s="240" t="str">
        <f t="shared" ca="1" si="236"/>
        <v>-1.75679408666228+0.939026002893107i</v>
      </c>
      <c r="BN190" s="240" t="str">
        <f t="shared" ca="1" si="237"/>
        <v>1.80075377334078+0.851693104844652i</v>
      </c>
      <c r="BO190" s="240" t="str">
        <f t="shared" ca="1" si="238"/>
        <v>-0.388621454021181-1.9537319832862i</v>
      </c>
      <c r="BP190" s="240" t="str">
        <f t="shared" ca="1" si="239"/>
        <v>-1.33775071359932+1.47598046237255i</v>
      </c>
      <c r="BQ190" s="240" t="str">
        <f t="shared" ca="1" si="240"/>
        <v>1.98241579337123+0.195250913527464i</v>
      </c>
      <c r="BR190" s="240" t="str">
        <f t="shared" ca="1" si="241"/>
        <v>-1.02409670505347-1.70860212915108i</v>
      </c>
      <c r="BS190" s="240" t="str">
        <f t="shared" ca="1" si="242"/>
        <v>-0.762308403505261+1.8403752864528i</v>
      </c>
      <c r="BT190" s="240" t="str">
        <f t="shared" ca="1" si="243"/>
        <v>1.93230987660672-0.484018427137962i</v>
      </c>
      <c r="BU190" s="240" t="str">
        <f t="shared" ca="1" si="244"/>
        <v>-1.53984289561198-1.26371640563629i</v>
      </c>
      <c r="BV190" s="240" t="str">
        <f t="shared" ca="1" si="245"/>
        <v>-0.0977431927197158+1.98960839496568i</v>
      </c>
      <c r="BW190" s="240" t="str">
        <f t="shared" ca="1" si="246"/>
        <v>1.6562939994559-1.10670026854942i</v>
      </c>
      <c r="BX190" s="240" t="str">
        <f t="shared" ca="1" si="247"/>
        <v>-1.87556317430186-0.671087234451468i</v>
      </c>
      <c r="BY190" s="240" t="str">
        <f t="shared" ca="1" si="248"/>
        <v>0.578249357470713+1.90623266618366i</v>
      </c>
      <c r="BZ190" s="240" t="str">
        <f t="shared" ca="1" si="249"/>
        <v>1.18663769416519-1.59999571244029i</v>
      </c>
      <c r="CA190" s="240" t="str">
        <f t="shared" ca="1" si="250"/>
        <v>-1.99200785566749+6.1887371252319E-13i</v>
      </c>
      <c r="CB190" s="240" t="str">
        <f t="shared" ca="1" si="251"/>
        <v>1.18663769416454+1.59999571244076i</v>
      </c>
      <c r="CC190" s="240" t="str">
        <f t="shared" ca="1" si="252"/>
        <v>0.578249357471424-1.90623266618345i</v>
      </c>
      <c r="CD190" s="240" t="str">
        <f t="shared" ca="1" si="253"/>
        <v>-1.87556317430146+0.671087234452579i</v>
      </c>
      <c r="CE190" s="240" t="str">
        <f t="shared" ca="1" si="254"/>
        <v>1.65629399945549+1.10670026855003i</v>
      </c>
      <c r="CF190" s="240" t="str">
        <f t="shared" ca="1" si="255"/>
        <v>-0.0977431927189164-1.98960839496572i</v>
      </c>
      <c r="CG190" s="240" t="str">
        <f t="shared" ca="1" si="256"/>
        <v>-1.53984289561119+1.26371640563724i</v>
      </c>
      <c r="CH190" s="240" t="str">
        <f t="shared" ca="1" si="257"/>
        <v>1.93230987660652+0.484018427138739i</v>
      </c>
      <c r="CI190" s="240" t="str">
        <f t="shared" ca="1" si="258"/>
        <v>-0.762308403504548-1.8403752864531i</v>
      </c>
      <c r="CJ190" s="240" t="str">
        <f t="shared" ca="1" si="259"/>
        <v>-1.02409670505245+1.70860212915169i</v>
      </c>
      <c r="CK190" s="240" t="str">
        <f t="shared" ca="1" si="260"/>
        <v>1.9824157933713-0.195250913526696i</v>
      </c>
      <c r="CL190" s="240" t="str">
        <f t="shared" ca="1" si="261"/>
        <v>-1.33775071359872-1.47598046237309i</v>
      </c>
      <c r="CM190" s="240" t="str">
        <f t="shared" ca="1" si="262"/>
        <v>-0.388621454019996+1.95373198328644i</v>
      </c>
      <c r="CN190" s="240" t="str">
        <f t="shared" ca="1" si="263"/>
        <v>1.80075377334112-0.851693104843929i</v>
      </c>
      <c r="CO190" s="240" t="str">
        <f t="shared" ca="1" si="264"/>
        <v>-1.75679408666192-0.939026002893789i</v>
      </c>
      <c r="CP190" s="240" t="str">
        <f t="shared" ca="1" si="265"/>
        <v>0.292288257781765+1.97044737849146i</v>
      </c>
      <c r="CQ190" s="240" t="str">
        <f t="shared" ca="1" si="266"/>
        <v>1.40856226291917-1.40856226291954i</v>
      </c>
      <c r="CR190" s="240" t="str">
        <f t="shared" ca="1" si="267"/>
        <v>-1.97044737849153-0.292288257781299i</v>
      </c>
      <c r="CS190" s="240" t="str">
        <f t="shared" ca="1" si="268"/>
        <v>0.939026002892508+1.7567940866626i</v>
      </c>
      <c r="CT190" s="240" t="str">
        <f t="shared" ca="1" si="269"/>
        <v>0.851693104843503-1.80075377334132i</v>
      </c>
      <c r="CU190" s="240" t="str">
        <f t="shared" ca="1" si="270"/>
        <v>-1.95373198328634+0.388621454020514i</v>
      </c>
      <c r="CV190" s="240" t="str">
        <f t="shared" ca="1" si="271"/>
        <v>1.47598046237208+1.33775071359984i</v>
      </c>
      <c r="CW190" s="240" t="str">
        <f t="shared" ca="1" si="272"/>
        <v>0.19525091352617-1.98241579337135i</v>
      </c>
      <c r="CX190" s="240" t="str">
        <f t="shared" ca="1" si="273"/>
        <v>-1.70860212915144+1.02409670505286i</v>
      </c>
      <c r="CY190" s="240" t="str">
        <f t="shared" ca="1" si="274"/>
        <v>1.84037528645254+0.762308403505891i</v>
      </c>
      <c r="CZ190" s="240" t="str">
        <f t="shared" ca="1" si="275"/>
        <v>-0.484018427139251-1.93230987660639i</v>
      </c>
      <c r="DA190" s="240" t="str">
        <f t="shared" ca="1" si="276"/>
        <v>-1.26371640563684+1.53984289561153i</v>
      </c>
      <c r="DB190" s="240" t="str">
        <f t="shared" ca="1" si="277"/>
        <v>1.98960839496565+0.0977431927204246i</v>
      </c>
      <c r="DC190" s="240" t="str">
        <f t="shared" ca="1" si="278"/>
        <v>-1.10670026855047-1.6562939994552i</v>
      </c>
      <c r="DD190" s="240" t="str">
        <f t="shared" ca="1" si="279"/>
        <v>-0.671087234452083+1.87556317430164i</v>
      </c>
      <c r="DE190" s="240" t="str">
        <f t="shared" ca="1" si="280"/>
        <v>1.90623266618387-0.578249357470034i</v>
      </c>
      <c r="DF190" s="240" t="str">
        <f t="shared" ca="1" si="281"/>
        <v>-1.59999571244108-1.18663769416412i</v>
      </c>
      <c r="DG190" s="240" t="str">
        <f t="shared" ca="1" si="282"/>
        <v>-9.07822634387569E-14+1.99200785566749i</v>
      </c>
      <c r="DH190" s="240" t="str">
        <f t="shared" ca="1" si="283"/>
        <v>1.59999571244115-1.18663769416402i</v>
      </c>
      <c r="DI190" s="240" t="str">
        <f t="shared" ca="1" si="284"/>
        <v>-1.90623266618382-0.578249357470207i</v>
      </c>
      <c r="DJ190" s="240" t="str">
        <f t="shared" ca="1" si="285"/>
        <v>0.671087234451966+1.87556317430168i</v>
      </c>
      <c r="DK190" s="240" t="str">
        <f t="shared" ca="1" si="286"/>
        <v>1.10670026855062-1.65629399945509i</v>
      </c>
      <c r="DL190" s="240" t="str">
        <f t="shared" ca="1" si="287"/>
        <v>-1.98960839496566+0.0977431927202433i</v>
      </c>
      <c r="DM190" s="240" t="str">
        <f t="shared" ca="1" si="288"/>
        <v>1.2637164056367+1.53984289561164i</v>
      </c>
      <c r="DN190" s="240" t="str">
        <f t="shared" ca="1" si="289"/>
        <v>0.484018427139372-1.93230987660636i</v>
      </c>
      <c r="DO190" s="240" t="str">
        <f t="shared" ca="1" si="290"/>
        <v>-1.84037528645261+0.762308403505724i</v>
      </c>
      <c r="DP190" s="240" t="str">
        <f t="shared" ca="1" si="291"/>
        <v>1.70860212915135+1.02409670505302i</v>
      </c>
      <c r="DQ190" s="240" t="str">
        <f t="shared" ca="1" si="292"/>
        <v>-0.195250913525989-1.98241579337137i</v>
      </c>
      <c r="DR190" s="240" t="str">
        <f t="shared" ca="1" si="293"/>
        <v>-1.4759804623722+1.33775071359971i</v>
      </c>
      <c r="DS190" s="240" t="str">
        <f t="shared" ca="1" si="294"/>
        <v>1.9537319832863+0.388621454020691i</v>
      </c>
      <c r="DT190" s="240" t="str">
        <f t="shared" ca="1" si="295"/>
        <v>-0.851693104843339-1.8007537733414i</v>
      </c>
      <c r="DU190" s="240" t="str">
        <f t="shared" ca="1" si="296"/>
        <v>-0.939026002892667+1.75679408666252i</v>
      </c>
      <c r="DV190" s="240" t="str">
        <f t="shared" ca="1" si="297"/>
        <v>1.97044737849156-0.29228825778112i</v>
      </c>
      <c r="DW190" s="240" t="str">
        <f t="shared" ca="1" si="298"/>
        <v>-1.40856226291904-1.40856226291967i</v>
      </c>
      <c r="DX190" s="240" t="str">
        <f t="shared" ca="1" si="299"/>
        <v>-0.292288257779986+1.97044737849173i</v>
      </c>
      <c r="DY190" s="240" t="str">
        <f t="shared" ca="1" si="300"/>
        <v>1.756794086662-0.939026002893629i</v>
      </c>
      <c r="DZ190" s="240" t="str">
        <f t="shared" ca="1" si="301"/>
        <v>-1.80075377334104-0.851693104844092i</v>
      </c>
      <c r="EA190" s="240" t="str">
        <f t="shared" ca="1" si="302"/>
        <v>0.388621454021816+1.95373198328608i</v>
      </c>
      <c r="EB190" s="240" t="str">
        <f t="shared" ca="1" si="303"/>
        <v>1.3377507135989-1.47598046237293i</v>
      </c>
      <c r="EC190" s="240" t="str">
        <f t="shared" ca="1" si="304"/>
        <v>-1.98241579337128-0.195250913526877i</v>
      </c>
      <c r="ED190" s="240" t="str">
        <f t="shared" ca="1" si="305"/>
        <v>1.0240967050523+1.70860212915178i</v>
      </c>
      <c r="EE190" s="240" t="str">
        <f t="shared" ca="1" si="306"/>
        <v>0.762308403504716-1.84037528645303i</v>
      </c>
      <c r="EF190" s="240" t="str">
        <f t="shared" ca="1" si="307"/>
        <v>-1.93230987660657+0.484018427138562i</v>
      </c>
      <c r="EG190" s="240" t="str">
        <f t="shared" ca="1" si="308"/>
        <v>1.53984289561111+1.26371640563734i</v>
      </c>
      <c r="EH190" s="240" t="str">
        <f t="shared" ca="1" si="309"/>
        <v>0.0977431927190977-1.98960839496572i</v>
      </c>
      <c r="EI190" s="240" t="str">
        <f t="shared" ca="1" si="310"/>
        <v>-1.65629399945556+1.10670026854993i</v>
      </c>
      <c r="EJ190" s="240" t="str">
        <f t="shared" ca="1" si="311"/>
        <v>1.87556317430138+0.671087234452804i</v>
      </c>
      <c r="EK190" s="240" t="str">
        <f t="shared" ca="1" si="312"/>
        <v>-0.578249357471305-1.90623266618348i</v>
      </c>
      <c r="EL190" s="240" t="str">
        <f t="shared" ca="1" si="313"/>
        <v>-1.18663769416474+1.59999571244062i</v>
      </c>
      <c r="EM190" s="240" t="str">
        <f t="shared" ca="1" si="314"/>
        <v>1.99200785566749+8.00438239400705E-13i</v>
      </c>
      <c r="EN190" s="240"/>
      <c r="EO190" s="240"/>
      <c r="EP190" s="240"/>
    </row>
    <row r="191" spans="1:146" ht="15" thickBot="1">
      <c r="A191" s="277">
        <f t="shared" si="181"/>
        <v>1.7773437500000011E-3</v>
      </c>
      <c r="B191" s="276">
        <v>91</v>
      </c>
      <c r="C191" s="248">
        <f t="shared" si="182"/>
        <v>18200</v>
      </c>
      <c r="D191" s="247">
        <f t="shared" si="315"/>
        <v>114353.97259066848</v>
      </c>
      <c r="E191" s="247" t="str">
        <f t="shared" si="316"/>
        <v>114353.972590668i</v>
      </c>
      <c r="F191" s="247" t="str">
        <f t="shared" si="183"/>
        <v>-0.00261384154060552-0.0292007562175547i</v>
      </c>
      <c r="G191" s="247" t="str">
        <f t="shared" si="184"/>
        <v>-4.45184950265067+2.02117110780748i</v>
      </c>
      <c r="H191" s="247" t="str">
        <f t="shared" si="180"/>
        <v>0.00116855031133473-0.00463892719985072i</v>
      </c>
      <c r="I191" s="247" t="str">
        <f t="shared" si="317"/>
        <v>-0.00189315528266826+0.00473756143766503i</v>
      </c>
      <c r="J191" s="275" t="str">
        <f ca="1">IMPRODUCT(1/N_FFT2,DB100)</f>
        <v>0.0140708826498746+0.000319790720889692i</v>
      </c>
      <c r="K191" s="274" t="str">
        <f t="shared" ca="1" si="318"/>
        <v>-0.0000281533940078254+0.0000660562575433552i</v>
      </c>
      <c r="N191" s="265">
        <f t="shared" ca="1" si="185"/>
        <v>5.9922714432601021</v>
      </c>
      <c r="O191" s="240">
        <f t="shared" ca="1" si="186"/>
        <v>1.9922714432601019</v>
      </c>
      <c r="P191" s="240" t="str">
        <f t="shared" ca="1" si="187"/>
        <v>-1.22570832890527-1.57060007515661i</v>
      </c>
      <c r="Q191" s="240" t="str">
        <f t="shared" ca="1" si="188"/>
        <v>-0.484082473699471+1.9325655648093i</v>
      </c>
      <c r="R191" s="240" t="str">
        <f t="shared" ca="1" si="189"/>
        <v>1.82135398943794-0.807350697521339i</v>
      </c>
      <c r="S191" s="240" t="str">
        <f t="shared" ca="1" si="190"/>
        <v>-1.75702655016507-0.939150257224439i</v>
      </c>
      <c r="T191" s="240" t="str">
        <f t="shared" ca="1" si="191"/>
        <v>0.340602488863022+1.96294051061412i</v>
      </c>
      <c r="U191" s="241" t="str">
        <f t="shared" ca="1" si="192"/>
        <v>1.33792772820726-1.47617576789617i</v>
      </c>
      <c r="V191" s="240" t="str">
        <f t="shared" ca="1" si="193"/>
        <v>-1.98687329747679-0.14656057929542i</v>
      </c>
      <c r="W191" s="240" t="str">
        <f t="shared" ca="1" si="194"/>
        <v>1.10684670997023+1.65651316452896i</v>
      </c>
      <c r="X191" s="240" t="str">
        <f t="shared" ca="1" si="195"/>
        <v>0.624939173668923-1.8917178787662i</v>
      </c>
      <c r="Y191" s="240" t="str">
        <f t="shared" ca="1" si="196"/>
        <v>-1.87581135363518+0.671176034437335i</v>
      </c>
      <c r="Z191" s="240" t="str">
        <f t="shared" ca="1" si="197"/>
        <v>1.68317763178345+1.06586048031323i</v>
      </c>
      <c r="AA191" s="240" t="str">
        <f t="shared" ca="1" si="198"/>
        <v>-0.195276749628553-1.98267811171763i</v>
      </c>
      <c r="AB191" s="240" t="str">
        <f t="shared" ca="1" si="199"/>
        <v>-1.44289678122866+1.37375193624965i</v>
      </c>
      <c r="AC191" s="240" t="str">
        <f t="shared" ca="1" si="200"/>
        <v>1.97070811314652+0.292326934113441i</v>
      </c>
      <c r="AD191" s="240" t="str">
        <f t="shared" ca="1" si="201"/>
        <v>-0.981986992813923-1.73344946553799i</v>
      </c>
      <c r="AE191" s="240" t="str">
        <f t="shared" ca="1" si="202"/>
        <v>-0.762409274109717+1.84061880963473i</v>
      </c>
      <c r="AF191" s="240" t="str">
        <f t="shared" ca="1" si="203"/>
        <v>1.92010353358182-0.531364210270409i</v>
      </c>
      <c r="AG191" s="240" t="str">
        <f t="shared" ca="1" si="204"/>
        <v>-1.60020742798034-1.18679471311016i</v>
      </c>
      <c r="AH191" s="240" t="str">
        <f t="shared" ca="1" si="205"/>
        <v>0.0488927887687591+1.99167140834931i</v>
      </c>
      <c r="AI191" s="240" t="str">
        <f t="shared" ca="1" si="206"/>
        <v>1.54004665157609-1.26388362383526i</v>
      </c>
      <c r="AJ191" s="240" t="str">
        <f t="shared" ca="1" si="207"/>
        <v>-1.94386349080383-0.436509143947336i</v>
      </c>
      <c r="AK191" s="240" t="str">
        <f t="shared" ca="1" si="208"/>
        <v>0.851805803061633+1.80099205370269i</v>
      </c>
      <c r="AL191" s="240" t="str">
        <f t="shared" ca="1" si="209"/>
        <v>0.895747812637177-1.77954526769773i</v>
      </c>
      <c r="AM191" s="240" t="str">
        <f t="shared" ca="1" si="210"/>
        <v>-1.95399050611723+0.388672877409054i</v>
      </c>
      <c r="AN191" s="240" t="str">
        <f t="shared" ca="1" si="211"/>
        <v>1.50856556147874+1.30129760252989i</v>
      </c>
      <c r="AO191" s="240" t="str">
        <f t="shared" ca="1" si="212"/>
        <v>0.0977561263497694-1.98987166505551i</v>
      </c>
      <c r="AP191" s="240" t="str">
        <f t="shared" ca="1" si="213"/>
        <v>-1.62885087568508+1.14716621655698i</v>
      </c>
      <c r="AQ191" s="240" t="str">
        <f t="shared" ca="1" si="214"/>
        <v>1.906484903783+0.578325872910078i</v>
      </c>
      <c r="AR191" s="240" t="str">
        <f t="shared" ca="1" si="215"/>
        <v>1.906484903783+0.578325872910078i</v>
      </c>
      <c r="AS191" s="240" t="str">
        <f t="shared" ca="1" si="216"/>
        <v>-1.02423221615782+1.70882821577072i</v>
      </c>
      <c r="AT191" s="240" t="str">
        <f t="shared" ca="1" si="217"/>
        <v>1.97728863480109-0.243875292549592i</v>
      </c>
      <c r="AU191" s="240" t="str">
        <f t="shared" ca="1" si="218"/>
        <v>-1.40874864749354-1.40874864749351i</v>
      </c>
      <c r="AV191" s="240" t="str">
        <f t="shared" ca="1" si="219"/>
        <v>-0.243875292549578+1.97728863480109i</v>
      </c>
      <c r="AW191" s="240" t="str">
        <f t="shared" ca="1" si="220"/>
        <v>1.70882821577071-1.02423221615783i</v>
      </c>
      <c r="AX191" s="240" t="str">
        <f t="shared" ca="1" si="221"/>
        <v>-1.85877490988578-0.717008603859674i</v>
      </c>
      <c r="AY191" s="240" t="str">
        <f t="shared" ca="1" si="222"/>
        <v>0.57832587291009+1.906484903783i</v>
      </c>
      <c r="AZ191" s="240" t="str">
        <f t="shared" ca="1" si="223"/>
        <v>1.14716621655697-1.62885087568508i</v>
      </c>
      <c r="BA191" s="240" t="str">
        <f t="shared" ca="1" si="224"/>
        <v>-1.98987166505551+0.0977561263497832i</v>
      </c>
      <c r="BB191" s="240" t="str">
        <f t="shared" ca="1" si="225"/>
        <v>1.30129760252975+1.50856556147886i</v>
      </c>
      <c r="BC191" s="240" t="str">
        <f t="shared" ca="1" si="226"/>
        <v>0.388672877409235-1.95399050611719i</v>
      </c>
      <c r="BD191" s="240" t="str">
        <f t="shared" ca="1" si="227"/>
        <v>-1.77954526769782+0.895747812637012i</v>
      </c>
      <c r="BE191" s="240" t="str">
        <f t="shared" ca="1" si="228"/>
        <v>1.8009920537027+0.851805803061607i</v>
      </c>
      <c r="BF191" s="240" t="str">
        <f t="shared" ca="1" si="229"/>
        <v>-0.436509143947364-1.94386349080382i</v>
      </c>
      <c r="BG191" s="240" t="str">
        <f t="shared" ca="1" si="230"/>
        <v>-1.26388362383524+1.54004665157611i</v>
      </c>
      <c r="BH191" s="240" t="str">
        <f t="shared" ca="1" si="231"/>
        <v>1.9916714083493+0.048892788769156i</v>
      </c>
      <c r="BI191" s="240" t="str">
        <f t="shared" ca="1" si="232"/>
        <v>-1.18679471311066-1.60020742797997i</v>
      </c>
      <c r="BJ191" s="240" t="str">
        <f t="shared" ca="1" si="233"/>
        <v>-0.531364210270791+1.92010353358171i</v>
      </c>
      <c r="BK191" s="240" t="str">
        <f t="shared" ca="1" si="234"/>
        <v>1.8406188096345-0.762409274110279i</v>
      </c>
      <c r="BL191" s="240" t="str">
        <f t="shared" ca="1" si="235"/>
        <v>-1.73344946553781-0.981986992814256i</v>
      </c>
      <c r="BM191" s="240" t="str">
        <f t="shared" ca="1" si="236"/>
        <v>0.292326934114043+1.97070811314643i</v>
      </c>
      <c r="BN191" s="240" t="str">
        <f t="shared" ca="1" si="237"/>
        <v>1.37375193624993-1.4428967812284i</v>
      </c>
      <c r="BO191" s="240" t="str">
        <f t="shared" ca="1" si="238"/>
        <v>-1.98267811171769-0.195276749627948i</v>
      </c>
      <c r="BP191" s="240" t="str">
        <f t="shared" ca="1" si="239"/>
        <v>1.06586048031292+1.68317763178365i</v>
      </c>
      <c r="BQ191" s="240" t="str">
        <f t="shared" ca="1" si="240"/>
        <v>0.671176034436757-1.87581135363539i</v>
      </c>
      <c r="BR191" s="240" t="str">
        <f t="shared" ca="1" si="241"/>
        <v>-1.89171787876632+0.624939173668566i</v>
      </c>
      <c r="BS191" s="240" t="str">
        <f t="shared" ca="1" si="242"/>
        <v>1.65651316452931+1.10684670996972i</v>
      </c>
      <c r="BT191" s="240" t="str">
        <f t="shared" ca="1" si="243"/>
        <v>-0.14656057929525-1.9868732974768i</v>
      </c>
      <c r="BU191" s="240" t="str">
        <f t="shared" ca="1" si="244"/>
        <v>-1.47617576789562+1.33792772820787i</v>
      </c>
      <c r="BV191" s="240" t="str">
        <f t="shared" ca="1" si="245"/>
        <v>1.96294051061409+0.340602488863185i</v>
      </c>
      <c r="BW191" s="240" t="str">
        <f t="shared" ca="1" si="246"/>
        <v>-0.939150257225117-1.75702655016471i</v>
      </c>
      <c r="BX191" s="240" t="str">
        <f t="shared" ca="1" si="247"/>
        <v>-0.807350697521525+1.82135398943786i</v>
      </c>
      <c r="BY191" s="240" t="str">
        <f t="shared" ca="1" si="248"/>
        <v>1.9325655648091-0.484082473700256i</v>
      </c>
      <c r="BZ191" s="240" t="str">
        <f t="shared" ca="1" si="249"/>
        <v>-1.5706000751565-1.22570832890541i</v>
      </c>
      <c r="CA191" s="240" t="str">
        <f t="shared" ca="1" si="250"/>
        <v>8.34711647322145E-13+1.9922714432601i</v>
      </c>
      <c r="CB191" s="240" t="str">
        <f t="shared" ca="1" si="251"/>
        <v>1.57060007515673-1.22570832890512i</v>
      </c>
      <c r="CC191" s="240" t="str">
        <f t="shared" ca="1" si="252"/>
        <v>-1.93256556480951-0.484082473698636i</v>
      </c>
      <c r="CD191" s="240" t="str">
        <f t="shared" ca="1" si="253"/>
        <v>0.807350697521188+1.82135398943801i</v>
      </c>
      <c r="CE191" s="240" t="str">
        <f t="shared" ca="1" si="254"/>
        <v>0.939150257223694-1.75702655016547i</v>
      </c>
      <c r="CF191" s="240" t="str">
        <f t="shared" ca="1" si="255"/>
        <v>-1.96294051061415+0.340602488862822i</v>
      </c>
      <c r="CG191" s="240" t="str">
        <f t="shared" ca="1" si="256"/>
        <v>1.4761757678967+1.33792772820667i</v>
      </c>
      <c r="CH191" s="240" t="str">
        <f t="shared" ca="1" si="257"/>
        <v>0.146560579295618-1.98687329747677i</v>
      </c>
      <c r="CI191" s="240" t="str">
        <f t="shared" ca="1" si="258"/>
        <v>-1.65651316452841+1.10684670997106i</v>
      </c>
      <c r="CJ191" s="240" t="str">
        <f t="shared" ca="1" si="259"/>
        <v>1.8917178787662+0.624939173668915i</v>
      </c>
      <c r="CK191" s="240" t="str">
        <f t="shared" ca="1" si="260"/>
        <v>-0.671176034438275-1.87581135363485i</v>
      </c>
      <c r="CL191" s="240" t="str">
        <f t="shared" ca="1" si="261"/>
        <v>-1.06586048031323+1.68317763178345i</v>
      </c>
      <c r="CM191" s="240" t="str">
        <f t="shared" ca="1" si="262"/>
        <v>1.98267811171753-0.195276749629553i</v>
      </c>
      <c r="CN191" s="240" t="str">
        <f t="shared" ca="1" si="263"/>
        <v>-1.37375193624966-1.44289678122865i</v>
      </c>
      <c r="CO191" s="240" t="str">
        <f t="shared" ca="1" si="264"/>
        <v>-0.292326934114408+1.97070811314638i</v>
      </c>
      <c r="CP191" s="240" t="str">
        <f t="shared" ca="1" si="265"/>
        <v>1.73344946553799-0.981986992813935i</v>
      </c>
      <c r="CQ191" s="240" t="str">
        <f t="shared" ca="1" si="266"/>
        <v>-1.84061880963436-0.76240927411062i</v>
      </c>
      <c r="CR191" s="240" t="str">
        <f t="shared" ca="1" si="267"/>
        <v>0.531364210270434+1.92010353358181i</v>
      </c>
      <c r="CS191" s="240" t="str">
        <f t="shared" ca="1" si="268"/>
        <v>1.18679471311093-1.60020742797977i</v>
      </c>
      <c r="CT191" s="240" t="str">
        <f t="shared" ca="1" si="269"/>
        <v>-1.9916714083493+0.048892788768787i</v>
      </c>
      <c r="CU191" s="240" t="str">
        <f t="shared" ca="1" si="270"/>
        <v>1.26388362383452+1.5400466515767i</v>
      </c>
      <c r="CV191" s="240" t="str">
        <f t="shared" ca="1" si="271"/>
        <v>0.43650914394731-1.94386349080384i</v>
      </c>
      <c r="CW191" s="240" t="str">
        <f t="shared" ca="1" si="272"/>
        <v>-1.8009920537031+0.851805803060763i</v>
      </c>
      <c r="CX191" s="240" t="str">
        <f t="shared" ca="1" si="273"/>
        <v>1.77954526769784+0.895747812636962i</v>
      </c>
      <c r="CY191" s="240" t="str">
        <f t="shared" ca="1" si="274"/>
        <v>-0.388672877408319-1.95399050611737i</v>
      </c>
      <c r="CZ191" s="240" t="str">
        <f t="shared" ca="1" si="275"/>
        <v>-1.30129760252971+1.50856556147889i</v>
      </c>
      <c r="DA191" s="240" t="str">
        <f t="shared" ca="1" si="276"/>
        <v>1.98987166505547+0.0977561263505759i</v>
      </c>
      <c r="DB191" s="240" t="str">
        <f t="shared" ca="1" si="277"/>
        <v>-1.14716621655713-1.62885087568497i</v>
      </c>
      <c r="DC191" s="240" t="str">
        <f t="shared" ca="1" si="278"/>
        <v>-0.578325872910851+1.90648490378277i</v>
      </c>
      <c r="DD191" s="240" t="str">
        <f t="shared" ca="1" si="279"/>
        <v>1.85877490988571-0.717008603859857i</v>
      </c>
      <c r="DE191" s="240" t="str">
        <f t="shared" ca="1" si="280"/>
        <v>-1.7088282157703-1.02423221615851i</v>
      </c>
      <c r="DF191" s="240" t="str">
        <f t="shared" ca="1" si="281"/>
        <v>0.243875292549775+1.97728863480106i</v>
      </c>
      <c r="DG191" s="240" t="str">
        <f t="shared" ca="1" si="282"/>
        <v>1.40874864749408-1.40874864749297i</v>
      </c>
      <c r="DH191" s="240" t="str">
        <f t="shared" ca="1" si="283"/>
        <v>-1.97728863480111-0.243875292549368i</v>
      </c>
      <c r="DI191" s="240" t="str">
        <f t="shared" ca="1" si="284"/>
        <v>1.02423221615716+1.70882821577111i</v>
      </c>
      <c r="DJ191" s="240" t="str">
        <f t="shared" ca="1" si="285"/>
        <v>0.717008603859477-1.85877490988586i</v>
      </c>
      <c r="DK191" s="240" t="str">
        <f t="shared" ca="1" si="286"/>
        <v>-1.90648490378323+0.578325872909345i</v>
      </c>
      <c r="DL191" s="240" t="str">
        <f t="shared" ca="1" si="287"/>
        <v>1.62885087568521+1.14716621655679i</v>
      </c>
      <c r="DM191" s="240" t="str">
        <f t="shared" ca="1" si="288"/>
        <v>-0.097756126349005-1.98987166505555i</v>
      </c>
      <c r="DN191" s="240" t="str">
        <f t="shared" ca="1" si="289"/>
        <v>-1.50856556147859+1.30129760253006i</v>
      </c>
      <c r="DO191" s="240" t="str">
        <f t="shared" ca="1" si="290"/>
        <v>1.95399050611708+0.388672877409805i</v>
      </c>
      <c r="DP191" s="240" t="str">
        <f t="shared" ca="1" si="291"/>
        <v>-0.895747812637378-1.77954526769763i</v>
      </c>
      <c r="DQ191" s="240" t="str">
        <f t="shared" ca="1" si="292"/>
        <v>-0.851805803062133+1.80099205370245i</v>
      </c>
      <c r="DR191" s="240" t="str">
        <f t="shared" ca="1" si="293"/>
        <v>1.94386349080373-0.436509143947764i</v>
      </c>
      <c r="DS191" s="240" t="str">
        <f t="shared" ca="1" si="294"/>
        <v>-1.54004665157574-1.26388362383569i</v>
      </c>
      <c r="DT191" s="240" t="str">
        <f t="shared" ca="1" si="295"/>
        <v>-0.0488927887683214+1.99167140834932i</v>
      </c>
      <c r="DU191" s="240" t="str">
        <f t="shared" ca="1" si="296"/>
        <v>1.60020742798067-1.18679471310971i</v>
      </c>
      <c r="DV191" s="240" t="str">
        <f t="shared" ca="1" si="297"/>
        <v>-1.92010353358194-0.531364210269986i</v>
      </c>
      <c r="DW191" s="240" t="str">
        <f t="shared" ca="1" si="298"/>
        <v>0.762409274109219+1.84061880963494i</v>
      </c>
      <c r="DX191" s="240" t="str">
        <f t="shared" ca="1" si="299"/>
        <v>0.98198699281353-1.73344946553822i</v>
      </c>
      <c r="DY191" s="240" t="str">
        <f t="shared" ca="1" si="300"/>
        <v>-1.9707081131466+0.29232693411291i</v>
      </c>
      <c r="DZ191" s="240" t="str">
        <f t="shared" ca="1" si="301"/>
        <v>1.44289678122897+1.37375193624932i</v>
      </c>
      <c r="EA191" s="240" t="str">
        <f t="shared" ca="1" si="302"/>
        <v>0.195276749629146-1.98267811171757i</v>
      </c>
      <c r="EB191" s="240" t="str">
        <f t="shared" ca="1" si="303"/>
        <v>-1.68317763178323+1.06586048031357i</v>
      </c>
      <c r="EC191" s="240" t="str">
        <f t="shared" ca="1" si="304"/>
        <v>1.87581135363501+0.671176034437837i</v>
      </c>
      <c r="ED191" s="240" t="str">
        <f t="shared" ca="1" si="305"/>
        <v>-0.624939173669357-1.89171787876606i</v>
      </c>
      <c r="EE191" s="240" t="str">
        <f t="shared" ca="1" si="306"/>
        <v>-1.10684670997072+1.65651316452864i</v>
      </c>
      <c r="EF191" s="240" t="str">
        <f t="shared" ca="1" si="307"/>
        <v>1.98687329747674-0.146560579296026i</v>
      </c>
      <c r="EG191" s="240" t="str">
        <f t="shared" ca="1" si="308"/>
        <v>-1.33792772820702-1.47617576789639i</v>
      </c>
      <c r="EH191" s="240" t="str">
        <f t="shared" ca="1" si="309"/>
        <v>-0.340602488862362+1.96294051061423i</v>
      </c>
      <c r="EI191" s="240" t="str">
        <f t="shared" ca="1" si="310"/>
        <v>1.75702655016527-0.939150257224055i</v>
      </c>
      <c r="EJ191" s="240" t="str">
        <f t="shared" ca="1" si="311"/>
        <v>-1.82135398943817-0.807350697520814i</v>
      </c>
      <c r="EK191" s="240" t="str">
        <f t="shared" ca="1" si="312"/>
        <v>0.484082473699142+1.93256556480938i</v>
      </c>
      <c r="EL191" s="240" t="str">
        <f t="shared" ca="1" si="313"/>
        <v>1.22570832890475-1.57060007515701i</v>
      </c>
      <c r="EM191" s="240" t="str">
        <f t="shared" ca="1" si="314"/>
        <v>-1.9922714432601-3.690320677616E-13i</v>
      </c>
      <c r="EN191" s="240"/>
      <c r="EO191" s="240"/>
      <c r="EP191" s="240"/>
    </row>
    <row r="192" spans="1:146" ht="15" thickBot="1">
      <c r="A192" s="277">
        <f t="shared" si="181"/>
        <v>1.7968750000000012E-3</v>
      </c>
      <c r="B192" s="276">
        <v>92</v>
      </c>
      <c r="C192" s="248">
        <f t="shared" si="182"/>
        <v>18400</v>
      </c>
      <c r="D192" s="247">
        <f t="shared" si="315"/>
        <v>115610.60965210438</v>
      </c>
      <c r="E192" s="247" t="str">
        <f t="shared" si="316"/>
        <v>115610.609652104i</v>
      </c>
      <c r="F192" s="247" t="str">
        <f t="shared" si="183"/>
        <v>-0.00262456922371097-0.0288811309242946i</v>
      </c>
      <c r="G192" s="247" t="str">
        <f t="shared" si="184"/>
        <v>-4.42500205477097+2.04955660144069i</v>
      </c>
      <c r="H192" s="247" t="str">
        <f t="shared" si="180"/>
        <v>0.00116707582366202-0.0045885270713567i</v>
      </c>
      <c r="I192" s="247" t="str">
        <f t="shared" si="317"/>
        <v>-0.00187407996369327+0.00469127896388449i</v>
      </c>
      <c r="J192" s="275" t="str">
        <f ca="1">IMPRODUCT(1/N_FFT2,DC100)</f>
        <v>0.00843163931407719-2.89298574130889E-06i</v>
      </c>
      <c r="K192" s="274" t="str">
        <f t="shared" ca="1" si="318"/>
        <v>-0.0000157879944964495+0.0000395605938318048i</v>
      </c>
      <c r="N192" s="265">
        <f t="shared" ca="1" si="185"/>
        <v>5.9925142489982735</v>
      </c>
      <c r="O192" s="240">
        <f t="shared" ca="1" si="186"/>
        <v>1.9925142489982735</v>
      </c>
      <c r="P192" s="240" t="str">
        <f t="shared" ca="1" si="187"/>
        <v>-1.26403765816487-1.54023434294987i</v>
      </c>
      <c r="Q192" s="240" t="str">
        <f t="shared" ca="1" si="188"/>
        <v>-0.388720246458793+1.9542286464112i</v>
      </c>
      <c r="R192" s="240" t="str">
        <f t="shared" ca="1" si="189"/>
        <v>1.75724068570867-0.939264715057086i</v>
      </c>
      <c r="S192" s="240" t="str">
        <f t="shared" ca="1" si="190"/>
        <v>-1.8408431328866-0.762502191843019i</v>
      </c>
      <c r="T192" s="240" t="str">
        <f t="shared" ca="1" si="191"/>
        <v>0.578396355695345+1.90671725438763i</v>
      </c>
      <c r="U192" s="241" t="str">
        <f t="shared" ca="1" si="192"/>
        <v>1.10698160561082-1.65671505012191i</v>
      </c>
      <c r="V192" s="240" t="str">
        <f t="shared" ca="1" si="193"/>
        <v>-1.98291974827981+0.195300548752619i</v>
      </c>
      <c r="W192" s="240" t="str">
        <f t="shared" ca="1" si="194"/>
        <v>1.40892033707748+1.40892033707752i</v>
      </c>
      <c r="X192" s="240" t="str">
        <f t="shared" ca="1" si="195"/>
        <v>0.195300548752661-1.98291974827981i</v>
      </c>
      <c r="Y192" s="240" t="str">
        <f t="shared" ca="1" si="196"/>
        <v>-1.65671505012193+1.10698160561078i</v>
      </c>
      <c r="Z192" s="240" t="str">
        <f t="shared" ca="1" si="197"/>
        <v>1.90671725438762+0.578396355695388i</v>
      </c>
      <c r="AA192" s="240" t="str">
        <f t="shared" ca="1" si="198"/>
        <v>-0.762502191843073-1.84084313288658i</v>
      </c>
      <c r="AB192" s="240" t="str">
        <f t="shared" ca="1" si="199"/>
        <v>-0.939264715057142+1.75724068570864i</v>
      </c>
      <c r="AC192" s="240" t="str">
        <f t="shared" ca="1" si="200"/>
        <v>1.9542286464112-0.388720246458807i</v>
      </c>
      <c r="AD192" s="240" t="str">
        <f t="shared" ca="1" si="201"/>
        <v>-1.54023434294992-1.26403765816481i</v>
      </c>
      <c r="AE192" s="240" t="str">
        <f t="shared" ca="1" si="202"/>
        <v>-4.88197066961122E-14+1.99251424899827i</v>
      </c>
      <c r="AF192" s="240" t="str">
        <f t="shared" ca="1" si="203"/>
        <v>1.54023434294985-1.2640376581649i</v>
      </c>
      <c r="AG192" s="240" t="str">
        <f t="shared" ca="1" si="204"/>
        <v>-1.95422864641118-0.388720246458888i</v>
      </c>
      <c r="AH192" s="240" t="str">
        <f t="shared" ca="1" si="205"/>
        <v>0.939264715057062+1.75724068570868i</v>
      </c>
      <c r="AI192" s="240" t="str">
        <f t="shared" ca="1" si="206"/>
        <v>0.762502191842967-1.84084313288662i</v>
      </c>
      <c r="AJ192" s="240" t="str">
        <f t="shared" ca="1" si="207"/>
        <v>-1.90671725438764+0.578396355695309i</v>
      </c>
      <c r="AK192" s="240" t="str">
        <f t="shared" ca="1" si="208"/>
        <v>1.65671505012188+1.10698160561086i</v>
      </c>
      <c r="AL192" s="240" t="str">
        <f t="shared" ca="1" si="209"/>
        <v>-0.195300548752775-1.9829197482798i</v>
      </c>
      <c r="AM192" s="240" t="str">
        <f t="shared" ca="1" si="210"/>
        <v>-1.40892033707755+1.40892033707745i</v>
      </c>
      <c r="AN192" s="240" t="str">
        <f t="shared" ca="1" si="211"/>
        <v>1.9829197482798+0.195300548752709i</v>
      </c>
      <c r="AO192" s="240" t="str">
        <f t="shared" ca="1" si="212"/>
        <v>-1.10698160561092-1.65671505012185i</v>
      </c>
      <c r="AP192" s="240" t="str">
        <f t="shared" ca="1" si="213"/>
        <v>-0.578396355695434+1.9067172543876i</v>
      </c>
      <c r="AQ192" s="240" t="str">
        <f t="shared" ca="1" si="214"/>
        <v>1.84084313288659-0.762502191843027i</v>
      </c>
      <c r="AR192" s="240" t="str">
        <f t="shared" ca="1" si="215"/>
        <v>1.84084313288659-0.762502191843027i</v>
      </c>
      <c r="AS192" s="240" t="str">
        <f t="shared" ca="1" si="216"/>
        <v>0.388720246458773+1.95422864641121i</v>
      </c>
      <c r="AT192" s="240" t="str">
        <f t="shared" ca="1" si="217"/>
        <v>1.26403765816483-1.5402343429499i</v>
      </c>
      <c r="AU192" s="240" t="str">
        <f t="shared" ca="1" si="218"/>
        <v>-1.99251424899827-9.76394133922243E-14i</v>
      </c>
      <c r="AV192" s="240" t="str">
        <f t="shared" ca="1" si="219"/>
        <v>1.26403765816486+1.54023434294988i</v>
      </c>
      <c r="AW192" s="240" t="str">
        <f t="shared" ca="1" si="220"/>
        <v>0.388720246458743-1.95422864641121i</v>
      </c>
      <c r="AX192" s="240" t="str">
        <f t="shared" ca="1" si="221"/>
        <v>-1.7572406857087+0.93926471505703i</v>
      </c>
      <c r="AY192" s="240" t="str">
        <f t="shared" ca="1" si="222"/>
        <v>1.84084313288661+0.762502191842999i</v>
      </c>
      <c r="AZ192" s="240" t="str">
        <f t="shared" ca="1" si="223"/>
        <v>-0.578396355695438-1.9067172543876i</v>
      </c>
      <c r="BA192" s="240" t="str">
        <f t="shared" ca="1" si="224"/>
        <v>-1.1069816056109+1.65671505012186i</v>
      </c>
      <c r="BB192" s="240" t="str">
        <f t="shared" ca="1" si="225"/>
        <v>1.9829197482798-0.195300548752727i</v>
      </c>
      <c r="BC192" s="240" t="str">
        <f t="shared" ca="1" si="226"/>
        <v>-1.40892033707756-1.40892033707744i</v>
      </c>
      <c r="BD192" s="240" t="str">
        <f t="shared" ca="1" si="227"/>
        <v>-0.195300548752744+1.9829197482798i</v>
      </c>
      <c r="BE192" s="240" t="str">
        <f t="shared" ca="1" si="228"/>
        <v>1.65671505012187-1.10698160561089i</v>
      </c>
      <c r="BF192" s="240" t="str">
        <f t="shared" ca="1" si="229"/>
        <v>-1.90671725438759-0.578396355695482i</v>
      </c>
      <c r="BG192" s="240" t="str">
        <f t="shared" ca="1" si="230"/>
        <v>0.762502191842983+1.84084313288661i</v>
      </c>
      <c r="BH192" s="240" t="str">
        <f t="shared" ca="1" si="231"/>
        <v>0.939264715056871-1.75724068570879i</v>
      </c>
      <c r="BI192" s="240" t="str">
        <f t="shared" ca="1" si="232"/>
        <v>-1.95422864641103+0.388720246459697i</v>
      </c>
      <c r="BJ192" s="240" t="str">
        <f t="shared" ca="1" si="233"/>
        <v>1.54023434294962+1.26403765816518i</v>
      </c>
      <c r="BK192" s="240" t="str">
        <f t="shared" ca="1" si="234"/>
        <v>-2.78270837568929E-13-1.99251424899827i</v>
      </c>
      <c r="BL192" s="240" t="str">
        <f t="shared" ca="1" si="235"/>
        <v>-1.54023434294929+1.26403765816559i</v>
      </c>
      <c r="BM192" s="240" t="str">
        <f t="shared" ca="1" si="236"/>
        <v>1.95422864641113+0.388720246459179i</v>
      </c>
      <c r="BN192" s="240" t="str">
        <f t="shared" ca="1" si="237"/>
        <v>-0.939264715057337-1.75724068570854i</v>
      </c>
      <c r="BO192" s="240" t="str">
        <f t="shared" ca="1" si="238"/>
        <v>-0.762502191842128+1.84084313288697i</v>
      </c>
      <c r="BP192" s="240" t="str">
        <f t="shared" ca="1" si="239"/>
        <v>1.90671725438772-0.578396355695038i</v>
      </c>
      <c r="BQ192" s="240" t="str">
        <f t="shared" ca="1" si="240"/>
        <v>-1.65671505012205-1.10698160561061i</v>
      </c>
      <c r="BR192" s="240" t="str">
        <f t="shared" ca="1" si="241"/>
        <v>0.195300548753664+1.98291974827971i</v>
      </c>
      <c r="BS192" s="240" t="str">
        <f t="shared" ca="1" si="242"/>
        <v>1.40892033707775-1.40892033707725i</v>
      </c>
      <c r="BT192" s="240" t="str">
        <f t="shared" ca="1" si="243"/>
        <v>-1.98291974827983-0.195300548752426i</v>
      </c>
      <c r="BU192" s="240" t="str">
        <f t="shared" ca="1" si="244"/>
        <v>1.10698160561167+1.65671505012134i</v>
      </c>
      <c r="BV192" s="240" t="str">
        <f t="shared" ca="1" si="245"/>
        <v>0.578396355695717-1.90671725438752i</v>
      </c>
      <c r="BW192" s="240" t="str">
        <f t="shared" ca="1" si="246"/>
        <v>-1.84084313288647+0.76250219184333i</v>
      </c>
      <c r="BX192" s="240" t="str">
        <f t="shared" ca="1" si="247"/>
        <v>1.7572406857082+0.939264715057963i</v>
      </c>
      <c r="BY192" s="240" t="str">
        <f t="shared" ca="1" si="248"/>
        <v>-0.388720246458456-1.95422864641127i</v>
      </c>
      <c r="BZ192" s="240" t="str">
        <f t="shared" ca="1" si="249"/>
        <v>-1.2640376581646+1.54023434295009i</v>
      </c>
      <c r="CA192" s="240" t="str">
        <f t="shared" ca="1" si="250"/>
        <v>1.99251424899827+9.88108081078009E-13i</v>
      </c>
      <c r="CB192" s="240" t="str">
        <f t="shared" ca="1" si="251"/>
        <v>-1.26403765816465-1.54023434295005i</v>
      </c>
      <c r="CC192" s="240" t="str">
        <f t="shared" ca="1" si="252"/>
        <v>-0.38872024645845+1.95422864641127i</v>
      </c>
      <c r="CD192" s="240" t="str">
        <f t="shared" ca="1" si="253"/>
        <v>1.75724068570913-0.939264715056221i</v>
      </c>
      <c r="CE192" s="240" t="str">
        <f t="shared" ca="1" si="254"/>
        <v>-1.84084313288649-0.762502191843272i</v>
      </c>
      <c r="CF192" s="240" t="str">
        <f t="shared" ca="1" si="255"/>
        <v>0.578396355695723+1.90671725438751i</v>
      </c>
      <c r="CG192" s="240" t="str">
        <f t="shared" ca="1" si="256"/>
        <v>1.10698160561162-1.65671505012138i</v>
      </c>
      <c r="CH192" s="240" t="str">
        <f t="shared" ca="1" si="257"/>
        <v>-1.98291974827983+0.195300548752432i</v>
      </c>
      <c r="CI192" s="240" t="str">
        <f t="shared" ca="1" si="258"/>
        <v>1.4089203370778+1.4089203370772i</v>
      </c>
      <c r="CJ192" s="240" t="str">
        <f t="shared" ca="1" si="259"/>
        <v>0.19530054875363-1.98291974827971i</v>
      </c>
      <c r="CK192" s="240" t="str">
        <f t="shared" ca="1" si="260"/>
        <v>-1.65671505012205+1.10698160561062i</v>
      </c>
      <c r="CL192" s="240" t="str">
        <f t="shared" ca="1" si="261"/>
        <v>1.90671725438774+0.578396355694978i</v>
      </c>
      <c r="CM192" s="240" t="str">
        <f t="shared" ca="1" si="262"/>
        <v>-0.76250219184216-1.84084313288695i</v>
      </c>
      <c r="CN192" s="240" t="str">
        <f t="shared" ca="1" si="263"/>
        <v>-0.939264715057283+1.75724068570857i</v>
      </c>
      <c r="CO192" s="240" t="str">
        <f t="shared" ca="1" si="264"/>
        <v>1.95422864641112-0.388720246459213i</v>
      </c>
      <c r="CP192" s="240" t="str">
        <f t="shared" ca="1" si="265"/>
        <v>-1.54023434294929-1.26403765816558i</v>
      </c>
      <c r="CQ192" s="240" t="str">
        <f t="shared" ca="1" si="266"/>
        <v>-2.15783202970077E-13+1.99251424899827i</v>
      </c>
      <c r="CR192" s="240" t="str">
        <f t="shared" ca="1" si="267"/>
        <v>1.5402343429496-1.2640376581652i</v>
      </c>
      <c r="CS192" s="240" t="str">
        <f t="shared" ca="1" si="268"/>
        <v>-1.95422864641104-0.388720246459635i</v>
      </c>
      <c r="CT192" s="240" t="str">
        <f t="shared" ca="1" si="269"/>
        <v>0.939264715056903+1.75724068570877i</v>
      </c>
      <c r="CU192" s="240" t="str">
        <f t="shared" ca="1" si="270"/>
        <v>0.762502191842559-1.84084313288679i</v>
      </c>
      <c r="CV192" s="240" t="str">
        <f t="shared" ca="1" si="271"/>
        <v>-1.90671725438786+0.578396355694566i</v>
      </c>
      <c r="CW192" s="240" t="str">
        <f t="shared" ca="1" si="272"/>
        <v>1.65671505012178+1.10698160561102i</v>
      </c>
      <c r="CX192" s="240" t="str">
        <f t="shared" ca="1" si="273"/>
        <v>-0.195300548753201-1.98291974827976i</v>
      </c>
      <c r="CY192" s="240" t="str">
        <f t="shared" ca="1" si="274"/>
        <v>-1.4089203370781+1.4089203370769i</v>
      </c>
      <c r="CZ192" s="240" t="str">
        <f t="shared" ca="1" si="275"/>
        <v>1.98291974827979+0.195300548752862i</v>
      </c>
      <c r="DA192" s="240" t="str">
        <f t="shared" ca="1" si="276"/>
        <v>-1.10698160561126-1.65671505012162i</v>
      </c>
      <c r="DB192" s="240" t="str">
        <f t="shared" ca="1" si="277"/>
        <v>-0.578396355696192+1.90671725438737i</v>
      </c>
      <c r="DC192" s="240" t="str">
        <f t="shared" ca="1" si="278"/>
        <v>1.84084313288666-0.762502191842873i</v>
      </c>
      <c r="DD192" s="240" t="str">
        <f t="shared" ca="1" si="279"/>
        <v>-1.75724068570891-0.939264715056652i</v>
      </c>
      <c r="DE192" s="240" t="str">
        <f t="shared" ca="1" si="280"/>
        <v>0.388720246458025+1.95422864641136i</v>
      </c>
      <c r="DF192" s="240" t="str">
        <f t="shared" ca="1" si="281"/>
        <v>1.26403765816499-1.54023434294978i</v>
      </c>
      <c r="DG192" s="240" t="str">
        <f t="shared" ca="1" si="282"/>
        <v>-1.99251424899827+5.56541675137856E-13i</v>
      </c>
      <c r="DH192" s="240" t="str">
        <f t="shared" ca="1" si="283"/>
        <v>1.26403765816427+1.54023434295036i</v>
      </c>
      <c r="DI192" s="240" t="str">
        <f t="shared" ca="1" si="284"/>
        <v>0.388720246458934-1.95422864641118i</v>
      </c>
      <c r="DJ192" s="240" t="str">
        <f t="shared" ca="1" si="285"/>
        <v>-1.75724068570841+0.939264715057582i</v>
      </c>
      <c r="DK192" s="240" t="str">
        <f t="shared" ca="1" si="286"/>
        <v>1.8408431328863+0.762502191843728i</v>
      </c>
      <c r="DL192" s="240" t="str">
        <f t="shared" ca="1" si="287"/>
        <v>-0.578396355695305-1.90671725438764i</v>
      </c>
      <c r="DM192" s="240" t="str">
        <f t="shared" ca="1" si="288"/>
        <v>-1.10698160561038+1.6567150501222i</v>
      </c>
      <c r="DN192" s="240" t="str">
        <f t="shared" ca="1" si="289"/>
        <v>1.98291974827988-0.19530054875194i</v>
      </c>
      <c r="DO192" s="240" t="str">
        <f t="shared" ca="1" si="290"/>
        <v>-1.40892033707745-1.40892033707755i</v>
      </c>
      <c r="DP192" s="240" t="str">
        <f t="shared" ca="1" si="291"/>
        <v>-0.195300548752149+1.98291974827986i</v>
      </c>
      <c r="DQ192" s="240" t="str">
        <f t="shared" ca="1" si="292"/>
        <v>1.65671505012229-1.10698160561025i</v>
      </c>
      <c r="DR192" s="240" t="str">
        <f t="shared" ca="1" si="293"/>
        <v>-1.9067172543876-0.578396355695452i</v>
      </c>
      <c r="DS192" s="240" t="str">
        <f t="shared" ca="1" si="294"/>
        <v>0.762502191843535+1.84084313288638i</v>
      </c>
      <c r="DT192" s="240" t="str">
        <f t="shared" ca="1" si="295"/>
        <v>0.939264715057718-1.75724068570833i</v>
      </c>
      <c r="DU192" s="240" t="str">
        <f t="shared" ca="1" si="296"/>
        <v>-1.95422864641122+0.388720246458729i</v>
      </c>
      <c r="DV192" s="240" t="str">
        <f t="shared" ca="1" si="297"/>
        <v>1.54023434295027+1.26403765816439i</v>
      </c>
      <c r="DW192" s="240" t="str">
        <f t="shared" ca="1" si="298"/>
        <v>7.0983724350908E-13-1.99251424899827i</v>
      </c>
      <c r="DX192" s="240" t="str">
        <f t="shared" ca="1" si="299"/>
        <v>-1.54023434294991+1.26403765816482i</v>
      </c>
      <c r="DY192" s="240" t="str">
        <f t="shared" ca="1" si="300"/>
        <v>1.95422864641132+0.388720246458233i</v>
      </c>
      <c r="DZ192" s="240" t="str">
        <f t="shared" ca="1" si="301"/>
        <v>-0.939264715056516-1.75724068570898i</v>
      </c>
      <c r="EA192" s="240" t="str">
        <f t="shared" ca="1" si="302"/>
        <v>-0.762502191843067+1.84084313288658i</v>
      </c>
      <c r="EB192" s="240" t="str">
        <f t="shared" ca="1" si="303"/>
        <v>1.90671725438743-0.57839635569599i</v>
      </c>
      <c r="EC192" s="240" t="str">
        <f t="shared" ca="1" si="304"/>
        <v>-1.6567150501215-1.10698160561143i</v>
      </c>
      <c r="ED192" s="240" t="str">
        <f t="shared" ca="1" si="305"/>
        <v>0.195300548752709+1.9829197482798i</v>
      </c>
      <c r="EE192" s="240" t="str">
        <f t="shared" ca="1" si="306"/>
        <v>1.40892033707701-1.40892033707799i</v>
      </c>
      <c r="EF192" s="240" t="str">
        <f t="shared" ca="1" si="307"/>
        <v>-1.98291974827974-0.195300548753353i</v>
      </c>
      <c r="EG192" s="240" t="str">
        <f t="shared" ca="1" si="308"/>
        <v>1.1069816056109+1.65671505012186i</v>
      </c>
      <c r="EH192" s="240" t="str">
        <f t="shared" ca="1" si="309"/>
        <v>0.578396355694767-1.9067172543878i</v>
      </c>
      <c r="EI192" s="240" t="str">
        <f t="shared" ca="1" si="310"/>
        <v>-1.84084313288687+0.762502191842365i</v>
      </c>
      <c r="EJ192" s="240" t="str">
        <f t="shared" ca="1" si="311"/>
        <v>1.75724068570867+0.939264715057086i</v>
      </c>
      <c r="EK192" s="240" t="str">
        <f t="shared" ca="1" si="312"/>
        <v>-0.388720246459486-1.95422864641107i</v>
      </c>
      <c r="EL192" s="240" t="str">
        <f t="shared" ca="1" si="313"/>
        <v>-1.26403765816537+1.54023434294946i</v>
      </c>
      <c r="EM192" s="240" t="str">
        <f t="shared" ca="1" si="314"/>
        <v>1.99251424899827-6.24876345988513E-14i</v>
      </c>
      <c r="EN192" s="240"/>
      <c r="EO192" s="240"/>
      <c r="EP192" s="240"/>
    </row>
    <row r="193" spans="1:146" ht="15" thickBot="1">
      <c r="A193" s="277">
        <f t="shared" si="181"/>
        <v>1.8164062500000012E-3</v>
      </c>
      <c r="B193" s="276">
        <v>93</v>
      </c>
      <c r="C193" s="248">
        <f t="shared" si="182"/>
        <v>18600</v>
      </c>
      <c r="D193" s="247">
        <f t="shared" si="315"/>
        <v>116867.2467135403</v>
      </c>
      <c r="E193" s="247" t="str">
        <f t="shared" si="316"/>
        <v>116867.24671354i</v>
      </c>
      <c r="F193" s="247" t="str">
        <f t="shared" si="183"/>
        <v>-0.00263500780087313-0.0285683262777751i</v>
      </c>
      <c r="G193" s="247" t="str">
        <f t="shared" si="184"/>
        <v>-4.39792024431241+2.07722900409813i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0.00116564861865647-0.00453921015117352i</v>
      </c>
      <c r="I193" s="247" t="str">
        <f t="shared" si="317"/>
        <v>-0.00185553558845877+0.00464576588623384i</v>
      </c>
      <c r="J193" s="275" t="str">
        <f ca="1">IMPRODUCT(1/N_FFT2,DD100)</f>
        <v>0.00190866450205802-0.000319792417176376i</v>
      </c>
      <c r="K193" s="274" t="str">
        <f t="shared" ca="1" si="318"/>
        <v>-2.05591420760232E-06+9.46059464291667E-06i</v>
      </c>
      <c r="N193" s="265">
        <f t="shared" ca="1" si="185"/>
        <v>5.9927383807111205</v>
      </c>
      <c r="O193" s="240">
        <f t="shared" ca="1" si="186"/>
        <v>1.9927383807111203</v>
      </c>
      <c r="P193" s="240" t="str">
        <f t="shared" ca="1" si="187"/>
        <v>-1.30160259339218-1.50891913064747i</v>
      </c>
      <c r="Q193" s="240" t="str">
        <f t="shared" ca="1" si="188"/>
        <v>-0.292395448067149+1.9711699967047i</v>
      </c>
      <c r="R193" s="240" t="str">
        <f t="shared" ca="1" si="189"/>
        <v>1.68357212555372-1.06611029073811i</v>
      </c>
      <c r="S193" s="240" t="str">
        <f t="shared" ca="1" si="190"/>
        <v>-1.90693173506416-0.578461417697299i</v>
      </c>
      <c r="T193" s="240" t="str">
        <f t="shared" ca="1" si="191"/>
        <v>0.807539919867604+1.82178086821094i</v>
      </c>
      <c r="U193" s="241" t="str">
        <f t="shared" ca="1" si="192"/>
        <v>0.85200544454706-1.801414160159i</v>
      </c>
      <c r="V193" s="240" t="str">
        <f t="shared" ca="1" si="193"/>
        <v>-1.92055355672136+0.53148874844545i</v>
      </c>
      <c r="W193" s="240" t="str">
        <f t="shared" ca="1" si="194"/>
        <v>1.65690140883031+1.10710612651874i</v>
      </c>
      <c r="X193" s="240" t="str">
        <f t="shared" ca="1" si="195"/>
        <v>-0.243932450678227-1.97775206066516i</v>
      </c>
      <c r="Y193" s="240" t="str">
        <f t="shared" ca="1" si="196"/>
        <v>-1.33824130423396+1.47652174572587i</v>
      </c>
      <c r="Z193" s="240" t="str">
        <f t="shared" ca="1" si="197"/>
        <v>1.9921382051675+0.0489042479873602i</v>
      </c>
      <c r="AA193" s="240" t="str">
        <f t="shared" ca="1" si="198"/>
        <v>-1.26417984581826-1.54040759910684i</v>
      </c>
      <c r="AB193" s="240" t="str">
        <f t="shared" ca="1" si="199"/>
        <v>-0.340682317371601+1.96340057364499i</v>
      </c>
      <c r="AC193" s="240" t="str">
        <f t="shared" ca="1" si="200"/>
        <v>1.70922872138152-1.02447226998278i</v>
      </c>
      <c r="AD193" s="240" t="str">
        <f t="shared" ca="1" si="201"/>
        <v>-1.89216124903454-0.625085643421152i</v>
      </c>
      <c r="AE193" s="240" t="str">
        <f t="shared" ca="1" si="202"/>
        <v>0.762587963336095+1.84105020358872i</v>
      </c>
      <c r="AF193" s="240" t="str">
        <f t="shared" ca="1" si="203"/>
        <v>0.895957753005255-1.77996234757619i</v>
      </c>
      <c r="AG193" s="240" t="str">
        <f t="shared" ca="1" si="204"/>
        <v>-1.93301850873008+0.484195930245297i</v>
      </c>
      <c r="AH193" s="240" t="str">
        <f t="shared" ca="1" si="205"/>
        <v>1.62923263665363+1.14743508296628i</v>
      </c>
      <c r="AI193" s="240" t="str">
        <f t="shared" ca="1" si="206"/>
        <v>-0.195322517502298-1.98314280073719i</v>
      </c>
      <c r="AJ193" s="240" t="str">
        <f t="shared" ca="1" si="207"/>
        <v>-1.37407390855403+1.44323495931543i</v>
      </c>
      <c r="AK193" s="240" t="str">
        <f t="shared" ca="1" si="208"/>
        <v>1.99033804005992+0.0977790378845786i</v>
      </c>
      <c r="AL193" s="240" t="str">
        <f t="shared" ca="1" si="209"/>
        <v>-1.22599560357599-1.57096818362803i</v>
      </c>
      <c r="AM193" s="240" t="str">
        <f t="shared" ca="1" si="210"/>
        <v>-0.388763972386864+1.95444847149603i</v>
      </c>
      <c r="AN193" s="240" t="str">
        <f t="shared" ca="1" si="211"/>
        <v>1.73385574173974-0.982217145439496i</v>
      </c>
      <c r="AO193" s="240" t="str">
        <f t="shared" ca="1" si="212"/>
        <v>-1.87625099582099-0.671333340926791i</v>
      </c>
      <c r="AP193" s="240" t="str">
        <f t="shared" ca="1" si="213"/>
        <v>0.71717665233066+1.85921055916509i</v>
      </c>
      <c r="AQ193" s="240" t="str">
        <f t="shared" ca="1" si="214"/>
        <v>0.939370370015062-1.75743835223229i</v>
      </c>
      <c r="AR193" s="240" t="str">
        <f t="shared" ca="1" si="215"/>
        <v>0.939370370015062-1.75743835223229i</v>
      </c>
      <c r="AS193" s="240" t="str">
        <f t="shared" ca="1" si="216"/>
        <v>1.60058247565769+1.18707286742502i</v>
      </c>
      <c r="AT193" s="240" t="str">
        <f t="shared" ca="1" si="217"/>
        <v>-0.146594929345391-1.98733896974054i</v>
      </c>
      <c r="AU193" s="240" t="str">
        <f t="shared" ca="1" si="218"/>
        <v>-1.40907882213153+1.40907882213154i</v>
      </c>
      <c r="AV193" s="240" t="str">
        <f t="shared" ca="1" si="219"/>
        <v>1.98733896974054+0.146594929345371i</v>
      </c>
      <c r="AW193" s="240" t="str">
        <f t="shared" ca="1" si="220"/>
        <v>-1.18707286742506-1.60058247565766i</v>
      </c>
      <c r="AX193" s="240" t="str">
        <f t="shared" ca="1" si="221"/>
        <v>-0.436611450521997+1.94431908266937i</v>
      </c>
      <c r="AY193" s="240" t="str">
        <f t="shared" ca="1" si="222"/>
        <v>1.75743835223227-0.939370370015092i</v>
      </c>
      <c r="AZ193" s="240" t="str">
        <f t="shared" ca="1" si="223"/>
        <v>-1.8592105591651-0.717176652330628i</v>
      </c>
      <c r="BA193" s="240" t="str">
        <f t="shared" ca="1" si="224"/>
        <v>0.671333340926811+1.87625099582098i</v>
      </c>
      <c r="BB193" s="240" t="str">
        <f t="shared" ca="1" si="225"/>
        <v>0.982217145439478-1.73385574173975i</v>
      </c>
      <c r="BC193" s="240" t="str">
        <f t="shared" ca="1" si="226"/>
        <v>-1.95444847149602+0.388763972386898i</v>
      </c>
      <c r="BD193" s="240" t="str">
        <f t="shared" ca="1" si="227"/>
        <v>1.57096818362805+1.22599560357596i</v>
      </c>
      <c r="BE193" s="240" t="str">
        <f t="shared" ca="1" si="228"/>
        <v>-0.097779037884401-1.99033804005992i</v>
      </c>
      <c r="BF193" s="240" t="str">
        <f t="shared" ca="1" si="229"/>
        <v>-1.44323495931542+1.37407390855405i</v>
      </c>
      <c r="BG193" s="240" t="str">
        <f t="shared" ca="1" si="230"/>
        <v>1.98314280073725+0.195322517501671i</v>
      </c>
      <c r="BH193" s="240" t="str">
        <f t="shared" ca="1" si="231"/>
        <v>-1.14743508296696-1.62923263665316i</v>
      </c>
      <c r="BI193" s="240" t="str">
        <f t="shared" ca="1" si="232"/>
        <v>-0.484195930246046+1.93301850872989i</v>
      </c>
      <c r="BJ193" s="240" t="str">
        <f t="shared" ca="1" si="233"/>
        <v>1.77996234757636-0.895957753004933i</v>
      </c>
      <c r="BK193" s="240" t="str">
        <f t="shared" ca="1" si="234"/>
        <v>-1.84105020358866-0.762587963336247i</v>
      </c>
      <c r="BL193" s="240" t="str">
        <f t="shared" ca="1" si="235"/>
        <v>0.625085643421359+1.89216124903447i</v>
      </c>
      <c r="BM193" s="240" t="str">
        <f t="shared" ca="1" si="236"/>
        <v>1.02447226998225-1.70922872138184i</v>
      </c>
      <c r="BN193" s="240" t="str">
        <f t="shared" ca="1" si="237"/>
        <v>-1.96340057364485+0.340682317372416i</v>
      </c>
      <c r="BO193" s="240" t="str">
        <f t="shared" ca="1" si="238"/>
        <v>1.54040759910635+1.26417984581886i</v>
      </c>
      <c r="BP193" s="240" t="str">
        <f t="shared" ca="1" si="239"/>
        <v>-0.0489042479869844-1.9921382051675i</v>
      </c>
      <c r="BQ193" s="240" t="str">
        <f t="shared" ca="1" si="240"/>
        <v>-1.47652174572598+1.33824130423383i</v>
      </c>
      <c r="BR193" s="240" t="str">
        <f t="shared" ca="1" si="241"/>
        <v>1.97775206066519+0.243932450677995i</v>
      </c>
      <c r="BS193" s="240" t="str">
        <f t="shared" ca="1" si="242"/>
        <v>-1.10710612651927-1.65690140882995i</v>
      </c>
      <c r="BT193" s="240" t="str">
        <f t="shared" ca="1" si="243"/>
        <v>-0.531488748444667+1.92055355672158i</v>
      </c>
      <c r="BU193" s="240" t="str">
        <f t="shared" ca="1" si="244"/>
        <v>1.80141416015932-0.85200544454637i</v>
      </c>
      <c r="BV193" s="240" t="str">
        <f t="shared" ca="1" si="245"/>
        <v>-1.82178086821079-0.807539919867931i</v>
      </c>
      <c r="BW193" s="240" t="str">
        <f t="shared" ca="1" si="246"/>
        <v>0.578461417697231+1.90693173506418i</v>
      </c>
      <c r="BX193" s="240" t="str">
        <f t="shared" ca="1" si="247"/>
        <v>1.0661102907379-1.68357212555386i</v>
      </c>
      <c r="BY193" s="240" t="str">
        <f t="shared" ca="1" si="248"/>
        <v>-1.97116999670462+0.292395448067683i</v>
      </c>
      <c r="BZ193" s="240" t="str">
        <f t="shared" ca="1" si="249"/>
        <v>1.50891913064804+1.30160259339153i</v>
      </c>
      <c r="CA193" s="240" t="str">
        <f t="shared" ca="1" si="250"/>
        <v>7.72412618736958E-13-1.99273838071112i</v>
      </c>
      <c r="CB193" s="240" t="str">
        <f t="shared" ca="1" si="251"/>
        <v>-1.50891913064775+1.30160259339186i</v>
      </c>
      <c r="CC193" s="240" t="str">
        <f t="shared" ca="1" si="252"/>
        <v>1.97116999670468+0.29239544806725i</v>
      </c>
      <c r="CD193" s="240" t="str">
        <f t="shared" ca="1" si="253"/>
        <v>-1.06611029073832-1.68357212555359i</v>
      </c>
      <c r="CE193" s="240" t="str">
        <f t="shared" ca="1" si="254"/>
        <v>-0.578461417696759+1.90693173506433i</v>
      </c>
      <c r="CF193" s="240" t="str">
        <f t="shared" ca="1" si="255"/>
        <v>1.82178086821059-0.807539919868383i</v>
      </c>
      <c r="CG193" s="240" t="str">
        <f t="shared" ca="1" si="256"/>
        <v>-1.80141416015866-0.852005444547767i</v>
      </c>
      <c r="CH193" s="240" t="str">
        <f t="shared" ca="1" si="257"/>
        <v>0.531488748445088+1.92055355672146i</v>
      </c>
      <c r="CI193" s="240" t="str">
        <f t="shared" ca="1" si="258"/>
        <v>1.10710612651888-1.65690140883021i</v>
      </c>
      <c r="CJ193" s="240" t="str">
        <f t="shared" ca="1" si="259"/>
        <v>-1.97775206066513+0.243932450678458i</v>
      </c>
      <c r="CK193" s="240" t="str">
        <f t="shared" ca="1" si="260"/>
        <v>1.4765217457263+1.33824130423349i</v>
      </c>
      <c r="CL193" s="240" t="str">
        <f t="shared" ca="1" si="261"/>
        <v>0.0489042479865189-1.99213820516752i</v>
      </c>
      <c r="CM193" s="240" t="str">
        <f t="shared" ca="1" si="262"/>
        <v>-1.54040759910734+1.26417984581765i</v>
      </c>
      <c r="CN193" s="240" t="str">
        <f t="shared" ca="1" si="263"/>
        <v>1.96340057364493+0.340682317371985i</v>
      </c>
      <c r="CO193" s="240" t="str">
        <f t="shared" ca="1" si="264"/>
        <v>-1.02447226998262-1.70922872138161i</v>
      </c>
      <c r="CP193" s="240" t="str">
        <f t="shared" ca="1" si="265"/>
        <v>-0.625085643420945+1.89216124903461i</v>
      </c>
      <c r="CQ193" s="240" t="str">
        <f t="shared" ca="1" si="266"/>
        <v>1.84105020358848-0.762587963336677i</v>
      </c>
      <c r="CR193" s="240" t="str">
        <f t="shared" ca="1" si="267"/>
        <v>-1.77996234757657-0.895957753004516i</v>
      </c>
      <c r="CS193" s="240" t="str">
        <f t="shared" ca="1" si="268"/>
        <v>0.484195930244576+1.93301850873026i</v>
      </c>
      <c r="CT193" s="240" t="str">
        <f t="shared" ca="1" si="269"/>
        <v>1.1474350829666-1.62923263665341i</v>
      </c>
      <c r="CU193" s="240" t="str">
        <f t="shared" ca="1" si="270"/>
        <v>-1.98314280073721+0.195322517502107i</v>
      </c>
      <c r="CV193" s="240" t="str">
        <f t="shared" ca="1" si="271"/>
        <v>1.44323495931558+1.37407390855388i</v>
      </c>
      <c r="CW193" s="240" t="str">
        <f t="shared" ca="1" si="272"/>
        <v>0.0977790378839642-1.99033804005994i</v>
      </c>
      <c r="CX193" s="240" t="str">
        <f t="shared" ca="1" si="273"/>
        <v>-1.57096818362752+1.22599560357664i</v>
      </c>
      <c r="CY193" s="240" t="str">
        <f t="shared" ca="1" si="274"/>
        <v>1.95444847149588+0.388763972387609i</v>
      </c>
      <c r="CZ193" s="240" t="str">
        <f t="shared" ca="1" si="275"/>
        <v>-0.982217145439022-1.73385574174001i</v>
      </c>
      <c r="DA193" s="240" t="str">
        <f t="shared" ca="1" si="276"/>
        <v>-0.671333340926933+1.87625099582094i</v>
      </c>
      <c r="DB193" s="240" t="str">
        <f t="shared" ca="1" si="277"/>
        <v>1.85921055916502-0.717176652330851i</v>
      </c>
      <c r="DC193" s="240" t="str">
        <f t="shared" ca="1" si="278"/>
        <v>-1.75743835223248-0.939370370014707i</v>
      </c>
      <c r="DD193" s="240" t="str">
        <f t="shared" ca="1" si="279"/>
        <v>0.436611450522812+1.94431908266919i</v>
      </c>
      <c r="DE193" s="240" t="str">
        <f t="shared" ca="1" si="280"/>
        <v>1.18707286742565-1.60058247565723i</v>
      </c>
      <c r="DF193" s="240" t="str">
        <f t="shared" ca="1" si="281"/>
        <v>-1.98733896974058+0.146594929344847i</v>
      </c>
      <c r="DG193" s="240" t="str">
        <f t="shared" ca="1" si="282"/>
        <v>1.40907882213143+1.40907882213163i</v>
      </c>
      <c r="DH193" s="240" t="str">
        <f t="shared" ca="1" si="283"/>
        <v>0.146594929345125-1.98733896974056i</v>
      </c>
      <c r="DI193" s="240" t="str">
        <f t="shared" ca="1" si="284"/>
        <v>-1.60058247565743+1.18707286742538i</v>
      </c>
      <c r="DJ193" s="240" t="str">
        <f t="shared" ca="1" si="285"/>
        <v>1.94431908266955+0.436611450521204i</v>
      </c>
      <c r="DK193" s="240" t="str">
        <f t="shared" ca="1" si="286"/>
        <v>-0.939370370014412-1.75743835223264i</v>
      </c>
      <c r="DL193" s="240" t="str">
        <f t="shared" ca="1" si="287"/>
        <v>-0.717176652331164+1.85921055916489i</v>
      </c>
      <c r="DM193" s="240" t="str">
        <f t="shared" ca="1" si="288"/>
        <v>1.87625099582103-0.67133334092667i</v>
      </c>
      <c r="DN193" s="240" t="str">
        <f t="shared" ca="1" si="289"/>
        <v>-1.73385574173987-0.982217145439263i</v>
      </c>
      <c r="DO193" s="240" t="str">
        <f t="shared" ca="1" si="290"/>
        <v>0.388763972387336+1.95444847149594i</v>
      </c>
      <c r="DP193" s="240" t="str">
        <f t="shared" ca="1" si="291"/>
        <v>1.22599560357529-1.57096818362856i</v>
      </c>
      <c r="DQ193" s="240" t="str">
        <f t="shared" ca="1" si="292"/>
        <v>-1.99033804005996+0.0977790378836297i</v>
      </c>
      <c r="DR193" s="240" t="str">
        <f t="shared" ca="1" si="293"/>
        <v>1.37407390855363+1.44323495931581i</v>
      </c>
      <c r="DS193" s="240" t="str">
        <f t="shared" ca="1" si="294"/>
        <v>0.19532251750244-1.98314280073717i</v>
      </c>
      <c r="DT193" s="240" t="str">
        <f t="shared" ca="1" si="295"/>
        <v>-1.6292326366536+1.14743508296633i</v>
      </c>
      <c r="DU193" s="240" t="str">
        <f t="shared" ca="1" si="296"/>
        <v>1.93301850873019+0.484195930244847i</v>
      </c>
      <c r="DV193" s="240" t="str">
        <f t="shared" ca="1" si="297"/>
        <v>-0.895957753006039-1.7799623475758i</v>
      </c>
      <c r="DW193" s="240" t="str">
        <f t="shared" ca="1" si="298"/>
        <v>-0.762587963336986+1.84105020358836i</v>
      </c>
      <c r="DX193" s="240" t="str">
        <f t="shared" ca="1" si="299"/>
        <v>1.89216124903471-0.625085643420626i</v>
      </c>
      <c r="DY193" s="240" t="str">
        <f t="shared" ca="1" si="300"/>
        <v>-1.70922872138147-1.02447226998286i</v>
      </c>
      <c r="DZ193" s="240" t="str">
        <f t="shared" ca="1" si="301"/>
        <v>0.340682317371654+1.96340057364498i</v>
      </c>
      <c r="EA193" s="240" t="str">
        <f t="shared" ca="1" si="302"/>
        <v>1.26417984581795-1.5404075991071i</v>
      </c>
      <c r="EB193" s="240" t="str">
        <f t="shared" ca="1" si="303"/>
        <v>-1.99213820516747+0.0489042479882223i</v>
      </c>
      <c r="EC193" s="240" t="str">
        <f t="shared" ca="1" si="304"/>
        <v>1.33824130423328+1.47652174572648i</v>
      </c>
      <c r="ED193" s="240" t="str">
        <f t="shared" ca="1" si="305"/>
        <v>0.243932450678791-1.97775206066509i</v>
      </c>
      <c r="EE193" s="240" t="str">
        <f t="shared" ca="1" si="306"/>
        <v>-1.65690140883037+1.10710612651865i</v>
      </c>
      <c r="EF193" s="240" t="str">
        <f t="shared" ca="1" si="307"/>
        <v>1.92055355672137+0.53148874844541i</v>
      </c>
      <c r="EG193" s="240" t="str">
        <f t="shared" ca="1" si="308"/>
        <v>-0.852005444547516-1.80141416015878i</v>
      </c>
      <c r="EH193" s="240" t="str">
        <f t="shared" ca="1" si="309"/>
        <v>-0.807539919866825+1.82178086821128i</v>
      </c>
      <c r="EI193" s="240" t="str">
        <f t="shared" ca="1" si="310"/>
        <v>1.90693173506441-0.578461417696492i</v>
      </c>
      <c r="EJ193" s="240" t="str">
        <f t="shared" ca="1" si="311"/>
        <v>-1.68357212555341-1.0661102907386i</v>
      </c>
      <c r="EK193" s="240" t="str">
        <f t="shared" ca="1" si="312"/>
        <v>0.292395448066975+1.97116999670472i</v>
      </c>
      <c r="EL193" s="240" t="str">
        <f t="shared" ca="1" si="313"/>
        <v>1.30160259339211-1.50891913064753i</v>
      </c>
      <c r="EM193" s="240" t="str">
        <f t="shared" ca="1" si="314"/>
        <v>-1.99273838071112+4.94107886711952E-13i</v>
      </c>
      <c r="EN193" s="240"/>
      <c r="EO193" s="240"/>
      <c r="EP193" s="240"/>
    </row>
    <row r="194" spans="1:146" ht="15" thickBot="1">
      <c r="A194" s="277">
        <f t="shared" si="181"/>
        <v>1.8359375000000012E-3</v>
      </c>
      <c r="B194" s="276">
        <v>94</v>
      </c>
      <c r="C194" s="248">
        <f t="shared" si="182"/>
        <v>18800</v>
      </c>
      <c r="D194" s="247">
        <f t="shared" si="315"/>
        <v>118123.88377497622</v>
      </c>
      <c r="E194" s="247" t="str">
        <f t="shared" si="316"/>
        <v>118123.883774976i</v>
      </c>
      <c r="F194" s="247" t="str">
        <f t="shared" si="183"/>
        <v>-0.00264516971744144-0.0282621241133931i</v>
      </c>
      <c r="G194" s="247" t="str">
        <f t="shared" si="184"/>
        <v>-4.37062412056909+2.10419662244312i</v>
      </c>
      <c r="H194" s="247" t="str">
        <f t="shared" si="319"/>
        <v>0.00116426669560144-0.00449094189723489i</v>
      </c>
      <c r="I194" s="247" t="str">
        <f t="shared" si="317"/>
        <v>-0.00183750644635085+0.00460100471241736i</v>
      </c>
      <c r="J194" s="275" t="str">
        <f ca="1">IMPRODUCT(1/N_FFT2,DE100)</f>
        <v>0.00715211382552438+2.73227033709567E-06i</v>
      </c>
      <c r="K194" s="274" t="str">
        <f t="shared" ca="1" si="318"/>
        <v>-0.0000131546264481327+0.0000329018888506254i</v>
      </c>
      <c r="N194" s="265">
        <f t="shared" ca="1" si="185"/>
        <v>5.9929456630468882</v>
      </c>
      <c r="O194" s="240">
        <f t="shared" ca="1" si="186"/>
        <v>1.9929456630468882</v>
      </c>
      <c r="P194" s="240" t="str">
        <f t="shared" ca="1" si="187"/>
        <v>-1.33838050654266-1.47667533180588i</v>
      </c>
      <c r="Q194" s="240" t="str">
        <f t="shared" ca="1" si="188"/>
        <v>-0.195342834724054+1.98334908495186i</v>
      </c>
      <c r="R194" s="240" t="str">
        <f t="shared" ca="1" si="189"/>
        <v>1.60074896639095-1.18719634536824i</v>
      </c>
      <c r="S194" s="240" t="str">
        <f t="shared" ca="1" si="190"/>
        <v>-1.95465177095985-0.388804411164459i</v>
      </c>
      <c r="T194" s="240" t="str">
        <f t="shared" ca="1" si="191"/>
        <v>1.02457883440035+1.7094065133713i</v>
      </c>
      <c r="U194" s="241" t="str">
        <f t="shared" ca="1" si="192"/>
        <v>0.578521588583295-1.90713009189212i</v>
      </c>
      <c r="V194" s="240" t="str">
        <f t="shared" ca="1" si="193"/>
        <v>-1.80160154117122+0.85209406916543i</v>
      </c>
      <c r="W194" s="240" t="str">
        <f t="shared" ca="1" si="194"/>
        <v>1.84124170749613+0.762667286851967i</v>
      </c>
      <c r="X194" s="240" t="str">
        <f t="shared" ca="1" si="195"/>
        <v>-0.671403172242449-1.87644616127407i</v>
      </c>
      <c r="Y194" s="240" t="str">
        <f t="shared" ca="1" si="196"/>
        <v>-0.939468082231904+1.75762115893184i</v>
      </c>
      <c r="Z194" s="240" t="str">
        <f t="shared" ca="1" si="197"/>
        <v>1.93321957907403-0.484246295744467i</v>
      </c>
      <c r="AA194" s="240" t="str">
        <f t="shared" ca="1" si="198"/>
        <v>-1.65707375779369-1.10722128641429i</v>
      </c>
      <c r="AB194" s="240" t="str">
        <f t="shared" ca="1" si="199"/>
        <v>0.292425862702706+1.97137503552216i</v>
      </c>
      <c r="AC194" s="240" t="str">
        <f t="shared" ca="1" si="200"/>
        <v>1.26431134433996-1.54056783051922i</v>
      </c>
      <c r="AD194" s="240" t="str">
        <f t="shared" ca="1" si="201"/>
        <v>-1.99054507271503+0.0977892087466962i</v>
      </c>
      <c r="AE194" s="240" t="str">
        <f t="shared" ca="1" si="202"/>
        <v>1.40922539287682+1.40922539287673i</v>
      </c>
      <c r="AF194" s="240" t="str">
        <f t="shared" ca="1" si="203"/>
        <v>0.097789208746578-1.99054507271504i</v>
      </c>
      <c r="AG194" s="240" t="str">
        <f t="shared" ca="1" si="204"/>
        <v>-1.54056783051915+1.26431134434004i</v>
      </c>
      <c r="AH194" s="240" t="str">
        <f t="shared" ca="1" si="205"/>
        <v>1.97137503552217+0.29242586270259i</v>
      </c>
      <c r="AI194" s="240" t="str">
        <f t="shared" ca="1" si="206"/>
        <v>-1.10722128641438-1.65707375779362i</v>
      </c>
      <c r="AJ194" s="240" t="str">
        <f t="shared" ca="1" si="207"/>
        <v>-0.484246295744551+1.93321957907401i</v>
      </c>
      <c r="AK194" s="240" t="str">
        <f t="shared" ca="1" si="208"/>
        <v>1.75762115893188-0.939468082231828i</v>
      </c>
      <c r="AL194" s="240" t="str">
        <f t="shared" ca="1" si="209"/>
        <v>-1.87644616127404-0.671403172242525i</v>
      </c>
      <c r="AM194" s="240" t="str">
        <f t="shared" ca="1" si="210"/>
        <v>0.762667286851893+1.84124170749616i</v>
      </c>
      <c r="AN194" s="240" t="str">
        <f t="shared" ca="1" si="211"/>
        <v>0.852094069165508-1.80160154117118i</v>
      </c>
      <c r="AO194" s="240" t="str">
        <f t="shared" ca="1" si="212"/>
        <v>-1.90713009189215+0.578521588583214i</v>
      </c>
      <c r="AP194" s="240" t="str">
        <f t="shared" ca="1" si="213"/>
        <v>1.70940651337126+1.02457883440041i</v>
      </c>
      <c r="AQ194" s="240" t="str">
        <f t="shared" ca="1" si="214"/>
        <v>-0.388804411164405-1.95465177095986i</v>
      </c>
      <c r="AR194" s="240" t="str">
        <f t="shared" ca="1" si="215"/>
        <v>-0.388804411164405-1.95465177095986i</v>
      </c>
      <c r="AS194" s="240" t="str">
        <f t="shared" ca="1" si="216"/>
        <v>1.98334908495186-0.195342834724001i</v>
      </c>
      <c r="AT194" s="240" t="str">
        <f t="shared" ca="1" si="217"/>
        <v>-1.47667533180582-1.33838050654273i</v>
      </c>
      <c r="AU194" s="240" t="str">
        <f t="shared" ca="1" si="218"/>
        <v>-8.00817234457615E-14+1.99294566304689i</v>
      </c>
      <c r="AV194" s="240" t="str">
        <f t="shared" ca="1" si="219"/>
        <v>1.47667533180593-1.33838050654261i</v>
      </c>
      <c r="AW194" s="240" t="str">
        <f t="shared" ca="1" si="220"/>
        <v>-1.98334908495187-0.195342834723963i</v>
      </c>
      <c r="AX194" s="240" t="str">
        <f t="shared" ca="1" si="221"/>
        <v>1.18719634536816+1.60074896639101i</v>
      </c>
      <c r="AY194" s="240" t="str">
        <f t="shared" ca="1" si="222"/>
        <v>0.388804411164395-1.95465177095986i</v>
      </c>
      <c r="AZ194" s="240" t="str">
        <f t="shared" ca="1" si="223"/>
        <v>-1.70940651337124+1.02457883440045i</v>
      </c>
      <c r="BA194" s="240" t="str">
        <f t="shared" ca="1" si="224"/>
        <v>1.90713009189216+0.578521588583176i</v>
      </c>
      <c r="BB194" s="240" t="str">
        <f t="shared" ca="1" si="225"/>
        <v>-0.85209406916553-1.80160154117117i</v>
      </c>
      <c r="BC194" s="240" t="str">
        <f t="shared" ca="1" si="226"/>
        <v>-0.762667286851857+1.84124170749617i</v>
      </c>
      <c r="BD194" s="240" t="str">
        <f t="shared" ca="1" si="227"/>
        <v>1.87644616127402-0.671403172242575i</v>
      </c>
      <c r="BE194" s="240" t="str">
        <f t="shared" ca="1" si="228"/>
        <v>-1.75762115893189-0.939468082231806i</v>
      </c>
      <c r="BF194" s="240" t="str">
        <f t="shared" ca="1" si="229"/>
        <v>0.484246295744589+1.933219579074i</v>
      </c>
      <c r="BG194" s="240" t="str">
        <f t="shared" ca="1" si="230"/>
        <v>1.1072212864147-1.65707375779342i</v>
      </c>
      <c r="BH194" s="240" t="str">
        <f t="shared" ca="1" si="231"/>
        <v>-1.97137503552223+0.292425862702235i</v>
      </c>
      <c r="BI194" s="240" t="str">
        <f t="shared" ca="1" si="232"/>
        <v>1.54056783051893+1.26431134434031i</v>
      </c>
      <c r="BJ194" s="240" t="str">
        <f t="shared" ca="1" si="233"/>
        <v>-0.0977892087462059-1.99054507271506i</v>
      </c>
      <c r="BK194" s="240" t="str">
        <f t="shared" ca="1" si="234"/>
        <v>-1.40922539287707+1.40922539287648i</v>
      </c>
      <c r="BL194" s="240" t="str">
        <f t="shared" ca="1" si="235"/>
        <v>1.99054507271501+0.0977892087470683i</v>
      </c>
      <c r="BM194" s="240" t="str">
        <f t="shared" ca="1" si="236"/>
        <v>-1.26431134433967-1.54056783051946i</v>
      </c>
      <c r="BN194" s="240" t="str">
        <f t="shared" ca="1" si="237"/>
        <v>-0.29242586270306+1.9713750355221i</v>
      </c>
      <c r="BO194" s="240" t="str">
        <f t="shared" ca="1" si="238"/>
        <v>1.65707375779389-1.10722128641398i</v>
      </c>
      <c r="BP194" s="240" t="str">
        <f t="shared" ca="1" si="239"/>
        <v>-1.93321957907389-0.484246295745013i</v>
      </c>
      <c r="BQ194" s="240" t="str">
        <f t="shared" ca="1" si="240"/>
        <v>0.939468082231419+1.7576211589321i</v>
      </c>
      <c r="BR194" s="240" t="str">
        <f t="shared" ca="1" si="241"/>
        <v>0.671403172242987-1.87644616127387i</v>
      </c>
      <c r="BS194" s="240" t="str">
        <f t="shared" ca="1" si="242"/>
        <v>-1.84124170749635+0.762667286851427i</v>
      </c>
      <c r="BT194" s="240" t="str">
        <f t="shared" ca="1" si="243"/>
        <v>1.80160154117098+0.852094069165926i</v>
      </c>
      <c r="BU194" s="240" t="str">
        <f t="shared" ca="1" si="244"/>
        <v>-0.578521588582757-1.90713009189229i</v>
      </c>
      <c r="BV194" s="240" t="str">
        <f t="shared" ca="1" si="245"/>
        <v>-1.02457883440085+1.709406513371i</v>
      </c>
      <c r="BW194" s="240" t="str">
        <f t="shared" ca="1" si="246"/>
        <v>1.95465177095994-0.388804411163965i</v>
      </c>
      <c r="BX194" s="240" t="str">
        <f t="shared" ca="1" si="247"/>
        <v>-1.60074896639063-1.18719634536867i</v>
      </c>
      <c r="BY194" s="240" t="str">
        <f t="shared" ca="1" si="248"/>
        <v>0.195342834723498+1.98334908495191i</v>
      </c>
      <c r="BZ194" s="240" t="str">
        <f t="shared" ca="1" si="249"/>
        <v>1.33838050654306-1.47667533180552i</v>
      </c>
      <c r="CA194" s="240" t="str">
        <f t="shared" ca="1" si="250"/>
        <v>-1.99294566304689-5.56663904711441E-13i</v>
      </c>
      <c r="CB194" s="240" t="str">
        <f t="shared" ca="1" si="251"/>
        <v>1.33838050654223+1.47667533180627i</v>
      </c>
      <c r="CC194" s="240" t="str">
        <f t="shared" ca="1" si="252"/>
        <v>0.195342834724606-1.9833490849518i</v>
      </c>
      <c r="CD194" s="240" t="str">
        <f t="shared" ca="1" si="253"/>
        <v>-1.60074896639129+1.18719634536778i</v>
      </c>
      <c r="CE194" s="240" t="str">
        <f t="shared" ca="1" si="254"/>
        <v>1.95465177095973+0.388804411165057i</v>
      </c>
      <c r="CF194" s="240" t="str">
        <f t="shared" ca="1" si="255"/>
        <v>-1.02457883439984-1.7094065133716i</v>
      </c>
      <c r="CG194" s="240" t="str">
        <f t="shared" ca="1" si="256"/>
        <v>-0.578521588583822+1.90713009189196i</v>
      </c>
      <c r="CH194" s="240" t="str">
        <f t="shared" ca="1" si="257"/>
        <v>1.80160154117146-0.85209406916492i</v>
      </c>
      <c r="CI194" s="240" t="str">
        <f t="shared" ca="1" si="258"/>
        <v>-1.8412417074959-0.762667286852507i</v>
      </c>
      <c r="CJ194" s="240" t="str">
        <f t="shared" ca="1" si="259"/>
        <v>0.671403172241939+1.87644616127425i</v>
      </c>
      <c r="CK194" s="240" t="str">
        <f t="shared" ca="1" si="260"/>
        <v>0.939468082232402-1.75762115893158i</v>
      </c>
      <c r="CL194" s="240" t="str">
        <f t="shared" ca="1" si="261"/>
        <v>-1.93321957907417+0.484246295743905i</v>
      </c>
      <c r="CM194" s="240" t="str">
        <f t="shared" ca="1" si="262"/>
        <v>1.65707375779328+1.1072212864149i</v>
      </c>
      <c r="CN194" s="240" t="str">
        <f t="shared" ca="1" si="263"/>
        <v>-0.29242586270196-1.97137503552227i</v>
      </c>
      <c r="CO194" s="240" t="str">
        <f t="shared" ca="1" si="264"/>
        <v>-1.26431134434055+1.54056783051873i</v>
      </c>
      <c r="CP194" s="240" t="str">
        <f t="shared" ca="1" si="265"/>
        <v>1.99054507271507-0.0977892087459562i</v>
      </c>
      <c r="CQ194" s="240" t="str">
        <f t="shared" ca="1" si="266"/>
        <v>-1.40922539287628-1.40922539287727i</v>
      </c>
      <c r="CR194" s="240" t="str">
        <f t="shared" ca="1" si="267"/>
        <v>-0.0977892087473463+1.990545072715i</v>
      </c>
      <c r="CS194" s="240" t="str">
        <f t="shared" ca="1" si="268"/>
        <v>1.54056783051965-1.26431134433943i</v>
      </c>
      <c r="CT194" s="240" t="str">
        <f t="shared" ca="1" si="269"/>
        <v>-1.97137503552206-0.292425862703335i</v>
      </c>
      <c r="CU194" s="240" t="str">
        <f t="shared" ca="1" si="270"/>
        <v>1.10722128641375+1.65707375779405i</v>
      </c>
      <c r="CV194" s="240" t="str">
        <f t="shared" ca="1" si="271"/>
        <v>0.48424629574531-1.93321957907382i</v>
      </c>
      <c r="CW194" s="240" t="str">
        <f t="shared" ca="1" si="272"/>
        <v>-1.75762115893223+0.939468082231174i</v>
      </c>
      <c r="CX194" s="240" t="str">
        <f t="shared" ca="1" si="273"/>
        <v>1.87644616127378+0.67140317224325i</v>
      </c>
      <c r="CY194" s="240" t="str">
        <f t="shared" ca="1" si="274"/>
        <v>-0.76266728685117-1.84124170749646i</v>
      </c>
      <c r="CZ194" s="240" t="str">
        <f t="shared" ca="1" si="275"/>
        <v>-0.852094069166177+1.80160154117086i</v>
      </c>
      <c r="DA194" s="240" t="str">
        <f t="shared" ca="1" si="276"/>
        <v>1.90713009189237-0.57852158858249i</v>
      </c>
      <c r="DB194" s="240" t="str">
        <f t="shared" ca="1" si="277"/>
        <v>-1.70940651337086-1.02457883440109i</v>
      </c>
      <c r="DC194" s="240" t="str">
        <f t="shared" ca="1" si="278"/>
        <v>0.388804411163692+1.95465177096i</v>
      </c>
      <c r="DD194" s="240" t="str">
        <f t="shared" ca="1" si="279"/>
        <v>1.1871963453689-1.60074896639046i</v>
      </c>
      <c r="DE194" s="240" t="str">
        <f t="shared" ca="1" si="280"/>
        <v>-1.98334908495194+0.195342834723221i</v>
      </c>
      <c r="DF194" s="240" t="str">
        <f t="shared" ca="1" si="281"/>
        <v>1.47667533180533+1.33838050654327i</v>
      </c>
      <c r="DG194" s="240" t="str">
        <f t="shared" ca="1" si="282"/>
        <v>8.34995857067162E-13-1.99294566304689i</v>
      </c>
      <c r="DH194" s="240" t="str">
        <f t="shared" ca="1" si="283"/>
        <v>-1.47667533180645+1.33838050654203i</v>
      </c>
      <c r="DI194" s="240" t="str">
        <f t="shared" ca="1" si="284"/>
        <v>1.98334908495177+0.19534283472494i</v>
      </c>
      <c r="DJ194" s="240" t="str">
        <f t="shared" ca="1" si="285"/>
        <v>-1.18719634536755-1.60074896639146i</v>
      </c>
      <c r="DK194" s="240" t="str">
        <f t="shared" ca="1" si="286"/>
        <v>-0.38880441116533+1.95465177095967i</v>
      </c>
      <c r="DL194" s="240" t="str">
        <f t="shared" ca="1" si="287"/>
        <v>1.70940651337175-1.0245788343996i</v>
      </c>
      <c r="DM194" s="240" t="str">
        <f t="shared" ca="1" si="288"/>
        <v>-1.90713009189188-0.578521588584089i</v>
      </c>
      <c r="DN194" s="240" t="str">
        <f t="shared" ca="1" si="289"/>
        <v>0.852094069164669+1.80160154117158i</v>
      </c>
      <c r="DO194" s="240" t="str">
        <f t="shared" ca="1" si="290"/>
        <v>0.762667286852764-1.8412417074958i</v>
      </c>
      <c r="DP194" s="240" t="str">
        <f t="shared" ca="1" si="291"/>
        <v>-1.87644616127434+0.671403172241678i</v>
      </c>
      <c r="DQ194" s="240" t="str">
        <f t="shared" ca="1" si="292"/>
        <v>1.75762115893144+0.939468082232647i</v>
      </c>
      <c r="DR194" s="240" t="str">
        <f t="shared" ca="1" si="293"/>
        <v>-0.484246295743636-1.93321957907424i</v>
      </c>
      <c r="DS194" s="240" t="str">
        <f t="shared" ca="1" si="294"/>
        <v>-1.10722128641513+1.65707375779312i</v>
      </c>
      <c r="DT194" s="240" t="str">
        <f t="shared" ca="1" si="295"/>
        <v>1.97137503552231-0.292425862701683i</v>
      </c>
      <c r="DU194" s="240" t="str">
        <f t="shared" ca="1" si="296"/>
        <v>-1.54056783051856-1.26431134434077i</v>
      </c>
      <c r="DV194" s="240" t="str">
        <f t="shared" ca="1" si="297"/>
        <v>0.0977892087456216+1.99054507271509i</v>
      </c>
      <c r="DW194" s="240" t="str">
        <f t="shared" ca="1" si="298"/>
        <v>1.4092253928775-1.40922539287605i</v>
      </c>
      <c r="DX194" s="240" t="str">
        <f t="shared" ca="1" si="299"/>
        <v>-1.99054507271499-0.0977892087475677i</v>
      </c>
      <c r="DY194" s="240" t="str">
        <f t="shared" ca="1" si="300"/>
        <v>1.26431134433926+1.54056783051979i</v>
      </c>
      <c r="DZ194" s="240" t="str">
        <f t="shared" ca="1" si="301"/>
        <v>0.292425862701707-1.9713750355223i</v>
      </c>
      <c r="EA194" s="240" t="str">
        <f t="shared" ca="1" si="302"/>
        <v>-1.65707375779307+1.10722128641521i</v>
      </c>
      <c r="EB194" s="240" t="str">
        <f t="shared" ca="1" si="303"/>
        <v>1.93321957907425+0.484246295743602i</v>
      </c>
      <c r="EC194" s="240" t="str">
        <f t="shared" ca="1" si="304"/>
        <v>-0.93946808223088-1.75762115893239i</v>
      </c>
      <c r="ED194" s="240" t="str">
        <f t="shared" ca="1" si="305"/>
        <v>-0.671403172243565+1.87644616127367i</v>
      </c>
      <c r="EE194" s="240" t="str">
        <f t="shared" ca="1" si="306"/>
        <v>1.84124170749654-0.762667286850965i</v>
      </c>
      <c r="EF194" s="240" t="str">
        <f t="shared" ca="1" si="307"/>
        <v>-1.80160154117157-0.852094069164688i</v>
      </c>
      <c r="EG194" s="240" t="str">
        <f t="shared" ca="1" si="308"/>
        <v>0.578521588584176+1.90713009189186i</v>
      </c>
      <c r="EH194" s="240" t="str">
        <f t="shared" ca="1" si="309"/>
        <v>1.02457883439957-1.70940651337176i</v>
      </c>
      <c r="EI194" s="240" t="str">
        <f t="shared" ca="1" si="310"/>
        <v>-1.95465177095967+0.388804411165364i</v>
      </c>
      <c r="EJ194" s="240" t="str">
        <f t="shared" ca="1" si="311"/>
        <v>1.60074896639148+1.18719634536753i</v>
      </c>
      <c r="EK194" s="240" t="str">
        <f t="shared" ca="1" si="312"/>
        <v>-0.195342834724917-1.98334908495177i</v>
      </c>
      <c r="EL194" s="240" t="str">
        <f t="shared" ca="1" si="313"/>
        <v>-1.33838050654204+1.47667533180644i</v>
      </c>
      <c r="EM194" s="240" t="str">
        <f t="shared" ca="1" si="314"/>
        <v>1.99294566304689-8.12531557131004E-13i</v>
      </c>
      <c r="EN194" s="240"/>
      <c r="EO194" s="240"/>
      <c r="EP194" s="240"/>
    </row>
    <row r="195" spans="1:146" ht="15" thickBot="1">
      <c r="A195" s="277">
        <f t="shared" si="181"/>
        <v>1.8554687500000012E-3</v>
      </c>
      <c r="B195" s="276">
        <v>95</v>
      </c>
      <c r="C195" s="248">
        <f t="shared" si="182"/>
        <v>19000</v>
      </c>
      <c r="D195" s="247">
        <f t="shared" si="315"/>
        <v>119380.52083641214</v>
      </c>
      <c r="E195" s="247" t="str">
        <f t="shared" si="316"/>
        <v>119380.520836412i</v>
      </c>
      <c r="F195" s="247" t="str">
        <f t="shared" si="183"/>
        <v>-0.00265506675668317-0.0279623154402785i</v>
      </c>
      <c r="G195" s="247" t="str">
        <f t="shared" si="184"/>
        <v>-4.34313298410357+2.13046800592971i</v>
      </c>
      <c r="H195" s="247" t="str">
        <f t="shared" si="319"/>
        <v>0.00116292815848231-0.00444368922040225i</v>
      </c>
      <c r="I195" s="247" t="str">
        <f t="shared" si="317"/>
        <v>-0.0018199772970513+0.00455697854155285i</v>
      </c>
      <c r="J195" s="275" t="str">
        <f ca="1">IMPRODUCT(1/N_FFT2,DF100)</f>
        <v>0.0132896153265285+0.000319794019210921i</v>
      </c>
      <c r="K195" s="274" t="str">
        <f t="shared" ca="1" si="318"/>
        <v>-0.000025644092664088+0.0000599784740137856i</v>
      </c>
      <c r="N195" s="265">
        <f t="shared" ca="1" si="185"/>
        <v>5.9931376830359389</v>
      </c>
      <c r="O195" s="240">
        <f t="shared" ca="1" si="186"/>
        <v>1.9931376830359389</v>
      </c>
      <c r="P195" s="240" t="str">
        <f t="shared" ca="1" si="187"/>
        <v>-1.37434924369657-1.44352415285943i</v>
      </c>
      <c r="Q195" s="240" t="str">
        <f t="shared" ca="1" si="188"/>
        <v>-0.0977986307209101+1.9907368614076i</v>
      </c>
      <c r="R195" s="240" t="str">
        <f t="shared" ca="1" si="189"/>
        <v>1.50922148590026-1.30186340682688i</v>
      </c>
      <c r="S195" s="240" t="str">
        <f t="shared" ca="1" si="190"/>
        <v>-1.98354018031218-0.195361655974265i</v>
      </c>
      <c r="T195" s="240" t="str">
        <f t="shared" ca="1" si="191"/>
        <v>1.22624126698043+1.57128297218932i</v>
      </c>
      <c r="U195" s="241" t="str">
        <f t="shared" ca="1" si="192"/>
        <v>0.292454037886818-1.97156497718477i</v>
      </c>
      <c r="V195" s="240" t="str">
        <f t="shared" ca="1" si="193"/>
        <v>-1.62955910017034+1.14766500451564i</v>
      </c>
      <c r="W195" s="240" t="str">
        <f t="shared" ca="1" si="194"/>
        <v>1.95484010133865+0.388841872405955i</v>
      </c>
      <c r="X195" s="240" t="str">
        <f t="shared" ca="1" si="195"/>
        <v>-1.06632391653156-1.68390947754642i</v>
      </c>
      <c r="Y195" s="240" t="str">
        <f t="shared" ca="1" si="196"/>
        <v>-0.484292952796137+1.9334058444646i</v>
      </c>
      <c r="Z195" s="240" t="str">
        <f t="shared" ca="1" si="197"/>
        <v>1.73420316949815-0.982413960833437i</v>
      </c>
      <c r="AA195" s="240" t="str">
        <f t="shared" ca="1" si="198"/>
        <v>-1.90731384356493-0.578577329043788i</v>
      </c>
      <c r="AB195" s="240" t="str">
        <f t="shared" ca="1" si="199"/>
        <v>0.896137283854541+1.7803190141162i</v>
      </c>
      <c r="AC195" s="240" t="str">
        <f t="shared" ca="1" si="200"/>
        <v>0.671467861828566-1.8766269565551i</v>
      </c>
      <c r="AD195" s="240" t="str">
        <f t="shared" ca="1" si="201"/>
        <v>-1.8221459142918+0.807701733666313i</v>
      </c>
      <c r="AE195" s="240" t="str">
        <f t="shared" ca="1" si="202"/>
        <v>1.84141911083388+0.762740769720382i</v>
      </c>
      <c r="AF195" s="240" t="str">
        <f t="shared" ca="1" si="203"/>
        <v>-0.71732035925554-1.85958310535866i</v>
      </c>
      <c r="AG195" s="240" t="str">
        <f t="shared" ca="1" si="204"/>
        <v>-0.852176168289924+1.80177512518532i</v>
      </c>
      <c r="AH195" s="240" t="str">
        <f t="shared" ca="1" si="205"/>
        <v>1.89254039784455-0.625210897269293i</v>
      </c>
      <c r="AI195" s="240" t="str">
        <f t="shared" ca="1" si="206"/>
        <v>-1.75779050544341-0.93955859982806i</v>
      </c>
      <c r="AJ195" s="240" t="str">
        <f t="shared" ca="1" si="207"/>
        <v>0.531595247469706+1.920938394745i</v>
      </c>
      <c r="AK195" s="240" t="str">
        <f t="shared" ca="1" si="208"/>
        <v>1.02467755240377-1.70957121440953i</v>
      </c>
      <c r="AL195" s="240" t="str">
        <f t="shared" ca="1" si="209"/>
        <v>-1.94470868279823+0.436698938156529i</v>
      </c>
      <c r="AM195" s="240" t="str">
        <f t="shared" ca="1" si="210"/>
        <v>1.65723341657949+1.10732796700442i</v>
      </c>
      <c r="AN195" s="240" t="str">
        <f t="shared" ca="1" si="211"/>
        <v>-0.340750582851218-1.9637939972982i</v>
      </c>
      <c r="AO195" s="240" t="str">
        <f t="shared" ca="1" si="212"/>
        <v>-1.18731073154224+1.6009031982923i</v>
      </c>
      <c r="AP195" s="240" t="str">
        <f t="shared" ca="1" si="213"/>
        <v>1.97814836005066-0.243981329545394i</v>
      </c>
      <c r="AQ195" s="240" t="str">
        <f t="shared" ca="1" si="214"/>
        <v>-1.54071626397798-1.26443316053147i</v>
      </c>
      <c r="AR195" s="240" t="str">
        <f t="shared" ca="1" si="215"/>
        <v>-1.54071626397798-1.26443316053147i</v>
      </c>
      <c r="AS195" s="240" t="str">
        <f t="shared" ca="1" si="216"/>
        <v>1.33850945928588-1.47681760923281i</v>
      </c>
      <c r="AT195" s="240" t="str">
        <f t="shared" ca="1" si="217"/>
        <v>-1.99253738722992+0.048914047356977i</v>
      </c>
      <c r="AU195" s="240" t="str">
        <f t="shared" ca="1" si="218"/>
        <v>1.40936117151317+1.40936117151314i</v>
      </c>
      <c r="AV195" s="240" t="str">
        <f t="shared" ca="1" si="219"/>
        <v>0.0489140473569497-1.99253738722992i</v>
      </c>
      <c r="AW195" s="240" t="str">
        <f t="shared" ca="1" si="220"/>
        <v>-1.4768176092329+1.33850945928577i</v>
      </c>
      <c r="AX195" s="240" t="str">
        <f t="shared" ca="1" si="221"/>
        <v>1.98773719013842+0.146624303846627i</v>
      </c>
      <c r="AY195" s="240" t="str">
        <f t="shared" ca="1" si="222"/>
        <v>-1.26443316053151-1.54071626397795i</v>
      </c>
      <c r="AZ195" s="240" t="str">
        <f t="shared" ca="1" si="223"/>
        <v>-0.243981329545368+1.97814836005067i</v>
      </c>
      <c r="BA195" s="240" t="str">
        <f t="shared" ca="1" si="224"/>
        <v>1.60090319829239-1.18731073154211i</v>
      </c>
      <c r="BB195" s="240" t="str">
        <f t="shared" ca="1" si="225"/>
        <v>-1.9637939972982-0.34075058285119i</v>
      </c>
      <c r="BC195" s="240" t="str">
        <f t="shared" ca="1" si="226"/>
        <v>1.10732796700445+1.65723341657947i</v>
      </c>
      <c r="BD195" s="240" t="str">
        <f t="shared" ca="1" si="227"/>
        <v>0.436698938156503-1.94470868279824i</v>
      </c>
      <c r="BE195" s="240" t="str">
        <f t="shared" ca="1" si="228"/>
        <v>-1.70957121440962+1.02467755240363i</v>
      </c>
      <c r="BF195" s="240" t="str">
        <f t="shared" ca="1" si="229"/>
        <v>1.92093839474528+0.531595247468698i</v>
      </c>
      <c r="BG195" s="240" t="str">
        <f t="shared" ca="1" si="230"/>
        <v>-0.93955859982862-1.75779050544311i</v>
      </c>
      <c r="BH195" s="240" t="str">
        <f t="shared" ca="1" si="231"/>
        <v>-0.625210897269053+1.89254039784463i</v>
      </c>
      <c r="BI195" s="240" t="str">
        <f t="shared" ca="1" si="232"/>
        <v>1.80177512518539-0.852176168289783i</v>
      </c>
      <c r="BJ195" s="240" t="str">
        <f t="shared" ca="1" si="233"/>
        <v>-1.85958310535854-0.717320359255857i</v>
      </c>
      <c r="BK195" s="240" t="str">
        <f t="shared" ca="1" si="234"/>
        <v>0.762740769719688+1.84141911083417i</v>
      </c>
      <c r="BL195" s="240" t="str">
        <f t="shared" ca="1" si="235"/>
        <v>0.807701733665536-1.82214591429214i</v>
      </c>
      <c r="BM195" s="240" t="str">
        <f t="shared" ca="1" si="236"/>
        <v>-1.87662695655495+0.671467861828979i</v>
      </c>
      <c r="BN195" s="240" t="str">
        <f t="shared" ca="1" si="237"/>
        <v>1.78031901411631+0.89613728385432i</v>
      </c>
      <c r="BO195" s="240" t="str">
        <f t="shared" ca="1" si="238"/>
        <v>-0.57857732904363-1.90731384356498i</v>
      </c>
      <c r="BP195" s="240" t="str">
        <f t="shared" ca="1" si="239"/>
        <v>-0.982413960833913+1.73420316949788i</v>
      </c>
      <c r="BQ195" s="240" t="str">
        <f t="shared" ca="1" si="240"/>
        <v>1.93340584446483-0.484292952795208i</v>
      </c>
      <c r="BR195" s="240" t="str">
        <f t="shared" ca="1" si="241"/>
        <v>-1.68390947754687-1.06632391653085i</v>
      </c>
      <c r="BS195" s="240" t="str">
        <f t="shared" ca="1" si="242"/>
        <v>0.388841872406405+1.95484010133856i</v>
      </c>
      <c r="BT195" s="240" t="str">
        <f t="shared" ca="1" si="243"/>
        <v>1.14766500451563-1.62955910017036i</v>
      </c>
      <c r="BU195" s="240" t="str">
        <f t="shared" ca="1" si="244"/>
        <v>-1.97156497718482+0.292454037886457i</v>
      </c>
      <c r="BV195" s="240" t="str">
        <f t="shared" ca="1" si="245"/>
        <v>1.57128297218898+1.22624126698086i</v>
      </c>
      <c r="BW195" s="240" t="str">
        <f t="shared" ca="1" si="246"/>
        <v>-0.195361655973338-1.98354018031227i</v>
      </c>
      <c r="BX195" s="240" t="str">
        <f t="shared" ca="1" si="247"/>
        <v>-1.30186340682635+1.50922148590072i</v>
      </c>
      <c r="BY195" s="240" t="str">
        <f t="shared" ca="1" si="248"/>
        <v>1.99073686140758-0.0977986307212364i</v>
      </c>
      <c r="BZ195" s="240" t="str">
        <f t="shared" ca="1" si="249"/>
        <v>-1.44352415285942-1.37434924369658i</v>
      </c>
      <c r="CA195" s="240" t="str">
        <f t="shared" ca="1" si="250"/>
        <v>-3.40867684602595E-13+1.99313768303594i</v>
      </c>
      <c r="CB195" s="240" t="str">
        <f t="shared" ca="1" si="251"/>
        <v>1.44352415285993-1.37434924369605i</v>
      </c>
      <c r="CC195" s="240" t="str">
        <f t="shared" ca="1" si="252"/>
        <v>-1.99073686140765-0.0977986307199935i</v>
      </c>
      <c r="CD195" s="240" t="str">
        <f t="shared" ca="1" si="253"/>
        <v>1.30186340682733+1.50922148589987i</v>
      </c>
      <c r="CE195" s="240" t="str">
        <f t="shared" ca="1" si="254"/>
        <v>0.195361655974016-1.9835401803122i</v>
      </c>
      <c r="CF195" s="240" t="str">
        <f t="shared" ca="1" si="255"/>
        <v>-1.5712829721894+1.22624126698032i</v>
      </c>
      <c r="CG195" s="240" t="str">
        <f t="shared" ca="1" si="256"/>
        <v>1.97156497718471+0.292454037887187i</v>
      </c>
      <c r="CH195" s="240" t="str">
        <f t="shared" ca="1" si="257"/>
        <v>-1.14766500451502-1.62955910017078i</v>
      </c>
      <c r="CI195" s="240" t="str">
        <f t="shared" ca="1" si="258"/>
        <v>-0.388841872405129+1.95484010133881i</v>
      </c>
      <c r="CJ195" s="240" t="str">
        <f t="shared" ca="1" si="259"/>
        <v>1.68390947754618-1.06632391653195i</v>
      </c>
      <c r="CK195" s="240" t="str">
        <f t="shared" ca="1" si="260"/>
        <v>-1.93340584446465-0.484292952795924i</v>
      </c>
      <c r="CL195" s="240" t="str">
        <f t="shared" ca="1" si="261"/>
        <v>0.982413960833295+1.73420316949823i</v>
      </c>
      <c r="CM195" s="240" t="str">
        <f t="shared" ca="1" si="262"/>
        <v>0.57857732904431-1.90731384356477i</v>
      </c>
      <c r="CN195" s="240" t="str">
        <f t="shared" ca="1" si="263"/>
        <v>-1.78031901411662+0.896137283853712i</v>
      </c>
      <c r="CO195" s="240" t="str">
        <f t="shared" ca="1" si="264"/>
        <v>1.87662695655537+0.671467861827807i</v>
      </c>
      <c r="CP195" s="240" t="str">
        <f t="shared" ca="1" si="265"/>
        <v>-0.8077017336667-1.82214591429163i</v>
      </c>
      <c r="CQ195" s="240" t="str">
        <f t="shared" ca="1" si="266"/>
        <v>-0.762740769720344+1.84141911083389i</v>
      </c>
      <c r="CR195" s="240" t="str">
        <f t="shared" ca="1" si="267"/>
        <v>1.85958310535879-0.717320359255221i</v>
      </c>
      <c r="CS195" s="240" t="str">
        <f t="shared" ca="1" si="268"/>
        <v>-1.80177512518507-0.852176168290451i</v>
      </c>
      <c r="CT195" s="240" t="str">
        <f t="shared" ca="1" si="269"/>
        <v>0.625210897270261+1.89254039784423i</v>
      </c>
      <c r="CU195" s="240" t="str">
        <f t="shared" ca="1" si="270"/>
        <v>0.939558599827498-1.75779050544371i</v>
      </c>
      <c r="CV195" s="240" t="str">
        <f t="shared" ca="1" si="271"/>
        <v>-1.92093839474493+0.531595247469951i</v>
      </c>
      <c r="CW195" s="240" t="str">
        <f t="shared" ca="1" si="272"/>
        <v>1.70957121440957+1.02467755240371i</v>
      </c>
      <c r="CX195" s="240" t="str">
        <f t="shared" ca="1" si="273"/>
        <v>-0.43669893815617-1.94470868279831i</v>
      </c>
      <c r="CY195" s="240" t="str">
        <f t="shared" ca="1" si="274"/>
        <v>-1.10732796700504+1.65723341657908i</v>
      </c>
      <c r="CZ195" s="240" t="str">
        <f t="shared" ca="1" si="275"/>
        <v>1.96379399729805-0.340750582852053i</v>
      </c>
      <c r="DA195" s="240" t="str">
        <f t="shared" ca="1" si="276"/>
        <v>-1.60090319829269-1.1873107315417i</v>
      </c>
      <c r="DB195" s="240" t="str">
        <f t="shared" ca="1" si="277"/>
        <v>0.24398132954562+1.97814836005064i</v>
      </c>
      <c r="DC195" s="240" t="str">
        <f t="shared" ca="1" si="278"/>
        <v>1.2644331605316-1.54071626397787i</v>
      </c>
      <c r="DD195" s="240" t="str">
        <f t="shared" ca="1" si="279"/>
        <v>-1.98773719013845+0.146624303846116i</v>
      </c>
      <c r="DE195" s="240" t="str">
        <f t="shared" ca="1" si="280"/>
        <v>1.47681760923231+1.33850945928642i</v>
      </c>
      <c r="DF195" s="240" t="str">
        <f t="shared" ca="1" si="281"/>
        <v>-0.0489140473577972-1.9925373872299i</v>
      </c>
      <c r="DG195" s="240" t="str">
        <f t="shared" ca="1" si="282"/>
        <v>-1.40936117151284+1.40936117151348i</v>
      </c>
      <c r="DH195" s="240" t="str">
        <f t="shared" ca="1" si="283"/>
        <v>1.99253738722992+0.0489140473568941i</v>
      </c>
      <c r="DI195" s="240" t="str">
        <f t="shared" ca="1" si="284"/>
        <v>-1.33850945928566-1.476817609233i</v>
      </c>
      <c r="DJ195" s="240" t="str">
        <f t="shared" ca="1" si="285"/>
        <v>-0.146624303847193+1.98773719013837i</v>
      </c>
      <c r="DK195" s="240" t="str">
        <f t="shared" ca="1" si="286"/>
        <v>1.54071626397856-1.26443316053076i</v>
      </c>
      <c r="DL195" s="240" t="str">
        <f t="shared" ca="1" si="287"/>
        <v>-1.97814836005075-0.243981329544723i</v>
      </c>
      <c r="DM195" s="240" t="str">
        <f t="shared" ca="1" si="288"/>
        <v>1.18731073154248+1.60090319829212i</v>
      </c>
      <c r="DN195" s="240" t="str">
        <f t="shared" ca="1" si="289"/>
        <v>0.340750582851162-1.96379399729821i</v>
      </c>
      <c r="DO195" s="240" t="str">
        <f t="shared" ca="1" si="290"/>
        <v>-1.65723341657967+1.10732796700414i</v>
      </c>
      <c r="DP195" s="240" t="str">
        <f t="shared" ca="1" si="291"/>
        <v>1.94470868279807+0.436698938157222i</v>
      </c>
      <c r="DQ195" s="240" t="str">
        <f t="shared" ca="1" si="292"/>
        <v>-1.02467755240453-1.70957121440908i</v>
      </c>
      <c r="DR195" s="240" t="str">
        <f t="shared" ca="1" si="293"/>
        <v>-0.531595247469027+1.92093839474519i</v>
      </c>
      <c r="DS195" s="240" t="str">
        <f t="shared" ca="1" si="294"/>
        <v>1.75779050544329-0.939558599828295i</v>
      </c>
      <c r="DT195" s="240" t="str">
        <f t="shared" ca="1" si="295"/>
        <v>-1.89254039784451-0.625210897269402i</v>
      </c>
      <c r="DU195" s="240" t="str">
        <f t="shared" ca="1" si="296"/>
        <v>0.852176168289422+1.80177512518556i</v>
      </c>
      <c r="DV195" s="240" t="str">
        <f t="shared" ca="1" si="297"/>
        <v>0.717320359256228-1.8595831053584i</v>
      </c>
      <c r="DW195" s="240" t="str">
        <f t="shared" ca="1" si="298"/>
        <v>-1.84141911083353+0.762740769721231i</v>
      </c>
      <c r="DX195" s="240" t="str">
        <f t="shared" ca="1" si="299"/>
        <v>1.82214591429202+0.807701733665823i</v>
      </c>
      <c r="DY195" s="240" t="str">
        <f t="shared" ca="1" si="300"/>
        <v>-0.671467861828604-1.87662695655508i</v>
      </c>
      <c r="DZ195" s="240" t="str">
        <f t="shared" ca="1" si="301"/>
        <v>-0.896137283854675+1.78031901411613i</v>
      </c>
      <c r="EA195" s="240" t="str">
        <f t="shared" ca="1" si="302"/>
        <v>1.90731384356509-0.578577329043277i</v>
      </c>
      <c r="EB195" s="240" t="str">
        <f t="shared" ca="1" si="303"/>
        <v>-1.7342031694977-0.982413960834234i</v>
      </c>
      <c r="EC195" s="240" t="str">
        <f t="shared" ca="1" si="304"/>
        <v>0.484292952796747+1.93340584446445i</v>
      </c>
      <c r="ED195" s="240" t="str">
        <f t="shared" ca="1" si="305"/>
        <v>1.06632391653118-1.68390947754666i</v>
      </c>
      <c r="EE195" s="240" t="str">
        <f t="shared" ca="1" si="306"/>
        <v>-1.95484010133864+0.388841872406014i</v>
      </c>
      <c r="EF195" s="240" t="str">
        <f t="shared" ca="1" si="307"/>
        <v>1.62955910017016+1.14766500451591i</v>
      </c>
      <c r="EG195" s="240" t="str">
        <f t="shared" ca="1" si="308"/>
        <v>-0.29245403788612-1.97156497718487i</v>
      </c>
      <c r="EH195" s="240" t="str">
        <f t="shared" ca="1" si="309"/>
        <v>-1.22624126698113+1.57128297218877i</v>
      </c>
      <c r="EI195" s="240" t="str">
        <f t="shared" ca="1" si="310"/>
        <v>1.98354018031211-0.195361655974915i</v>
      </c>
      <c r="EJ195" s="240" t="str">
        <f t="shared" ca="1" si="311"/>
        <v>-1.50922148590046-1.30186340682665i</v>
      </c>
      <c r="EK195" s="240" t="str">
        <f t="shared" ca="1" si="312"/>
        <v>0.097798630720896+1.9907368614076i</v>
      </c>
      <c r="EL195" s="240" t="str">
        <f t="shared" ca="1" si="313"/>
        <v>1.37434924369683-1.44352415285918i</v>
      </c>
      <c r="EM195" s="240" t="str">
        <f t="shared" ca="1" si="314"/>
        <v>-1.99313768303594-6.8173536920519E-13i</v>
      </c>
      <c r="EN195" s="240"/>
      <c r="EO195" s="240"/>
      <c r="EP195" s="240"/>
    </row>
    <row r="196" spans="1:146" ht="15" thickBot="1">
      <c r="A196" s="277">
        <f t="shared" si="181"/>
        <v>1.8750000000000012E-3</v>
      </c>
      <c r="B196" s="276">
        <v>96</v>
      </c>
      <c r="C196" s="248">
        <f t="shared" si="182"/>
        <v>19200</v>
      </c>
      <c r="D196" s="247">
        <f t="shared" si="315"/>
        <v>120637.15789784805</v>
      </c>
      <c r="E196" s="247" t="str">
        <f t="shared" si="316"/>
        <v>120637.157897848i</v>
      </c>
      <c r="F196" s="247" t="str">
        <f t="shared" si="183"/>
        <v>-0.00266471008088076-0.0276686999641868i</v>
      </c>
      <c r="G196" s="247" t="str">
        <f t="shared" si="184"/>
        <v>-4.31546540768226+2.15605192036444i</v>
      </c>
      <c r="H196" s="247" t="str">
        <f t="shared" si="319"/>
        <v>0.00116163120948-0.00439742040888229i</v>
      </c>
      <c r="I196" s="247" t="str">
        <f t="shared" si="317"/>
        <v>-0.00180293335564324+0.0045136710310394i</v>
      </c>
      <c r="J196" s="275" t="str">
        <f ca="1">IMPRODUCT(1/N_FFT2,DG100)</f>
        <v>0.00843164297629144-2.57155391069231E-06i</v>
      </c>
      <c r="K196" s="274" t="str">
        <f t="shared" ca="1" si="318"/>
        <v>-0.0000151900832164394+0.0000380622989864749i</v>
      </c>
      <c r="N196" s="265">
        <f t="shared" ca="1" si="185"/>
        <v>5.9933158271074625</v>
      </c>
      <c r="O196" s="240">
        <f t="shared" ca="1" si="186"/>
        <v>1.993315827107462</v>
      </c>
      <c r="P196" s="240" t="str">
        <f t="shared" ca="1" si="187"/>
        <v>-1.40948713839415-1.40948713839417i</v>
      </c>
      <c r="Q196" s="240" t="str">
        <f t="shared" ca="1" si="188"/>
        <v>-3.66316170858841E-16+1.99331582710746i</v>
      </c>
      <c r="R196" s="240" t="str">
        <f t="shared" ca="1" si="189"/>
        <v>1.40948713839417-1.40948713839415i</v>
      </c>
      <c r="S196" s="240" t="str">
        <f t="shared" ca="1" si="190"/>
        <v>-1.99331582710746-7.32632341717682E-16i</v>
      </c>
      <c r="T196" s="240" t="str">
        <f t="shared" ca="1" si="191"/>
        <v>1.40948713839412+1.40948713839419i</v>
      </c>
      <c r="U196" s="241" t="str">
        <f t="shared" ca="1" si="192"/>
        <v>-5.90953349310643E-14-1.99331582710746i</v>
      </c>
      <c r="V196" s="240" t="str">
        <f t="shared" ca="1" si="193"/>
        <v>-1.40948713839418+1.40948713839414i</v>
      </c>
      <c r="W196" s="240" t="str">
        <f t="shared" ca="1" si="194"/>
        <v>1.99331582710746-8.35149001781751E-14i</v>
      </c>
      <c r="X196" s="240" t="str">
        <f t="shared" ca="1" si="195"/>
        <v>-1.40948713839415-1.40948713839417i</v>
      </c>
      <c r="Y196" s="240" t="str">
        <f t="shared" ca="1" si="196"/>
        <v>-9.74342663236061E-14+1.99331582710746i</v>
      </c>
      <c r="Z196" s="240" t="str">
        <f t="shared" ca="1" si="197"/>
        <v>1.40948713839415-1.40948713839417i</v>
      </c>
      <c r="AA196" s="240" t="str">
        <f t="shared" ca="1" si="198"/>
        <v>-1.99331582710746-8.00963814816295E-14i</v>
      </c>
      <c r="AB196" s="240" t="str">
        <f t="shared" ca="1" si="199"/>
        <v>1.40948713839418+1.40948713839414i</v>
      </c>
      <c r="AC196" s="240" t="str">
        <f t="shared" ca="1" si="200"/>
        <v>5.56768162345185E-14-1.99331582710746i</v>
      </c>
      <c r="AD196" s="240" t="str">
        <f t="shared" ca="1" si="201"/>
        <v>-1.40948713839412+1.4094871383942i</v>
      </c>
      <c r="AE196" s="240" t="str">
        <f t="shared" ca="1" si="202"/>
        <v>1.99331582710746+3.12572509874075E-14i</v>
      </c>
      <c r="AF196" s="240" t="str">
        <f t="shared" ca="1" si="203"/>
        <v>-1.4094871383942-1.40948713839411i</v>
      </c>
      <c r="AG196" s="240" t="str">
        <f t="shared" ca="1" si="204"/>
        <v>-2.10010465505651E-14+1.99331582710746i</v>
      </c>
      <c r="AH196" s="240" t="str">
        <f t="shared" ca="1" si="205"/>
        <v>1.40948713839423-1.40948713839408i</v>
      </c>
      <c r="AI196" s="240" t="str">
        <f t="shared" ca="1" si="206"/>
        <v>-1.99331582710746+3.41851869654581E-15i</v>
      </c>
      <c r="AJ196" s="240" t="str">
        <f t="shared" ca="1" si="207"/>
        <v>1.4094871383941+1.40948713839422i</v>
      </c>
      <c r="AK196" s="240" t="str">
        <f t="shared" ca="1" si="208"/>
        <v>-2.78380839436567E-14-1.99331582710746i</v>
      </c>
      <c r="AL196" s="240" t="str">
        <f t="shared" ca="1" si="209"/>
        <v>-1.40948713839421+1.40948713839411i</v>
      </c>
      <c r="AM196" s="240" t="str">
        <f t="shared" ca="1" si="210"/>
        <v>1.99331582710746-3.80942883804992E-14i</v>
      </c>
      <c r="AN196" s="240" t="str">
        <f t="shared" ca="1" si="211"/>
        <v>-1.40948713839412-1.40948713839419i</v>
      </c>
      <c r="AO196" s="240" t="str">
        <f t="shared" ca="1" si="212"/>
        <v>6.251385362761E-14+1.99331582710746i</v>
      </c>
      <c r="AP196" s="240" t="str">
        <f t="shared" ca="1" si="213"/>
        <v>1.40948713839418-1.40948713839414i</v>
      </c>
      <c r="AQ196" s="240" t="str">
        <f t="shared" ca="1" si="214"/>
        <v>-1.99331582710746+8.6933418874721E-14i</v>
      </c>
      <c r="AR196" s="240" t="str">
        <f t="shared" ca="1" si="215"/>
        <v>-1.99331582710746+8.6933418874721E-14i</v>
      </c>
      <c r="AS196" s="240" t="str">
        <f t="shared" ca="1" si="216"/>
        <v>8.69340672219262E-14-1.99331582710746i</v>
      </c>
      <c r="AT196" s="240" t="str">
        <f t="shared" ca="1" si="217"/>
        <v>-1.40948713839415+1.40948713839417i</v>
      </c>
      <c r="AU196" s="240" t="str">
        <f t="shared" ca="1" si="218"/>
        <v>1.99331582710746+6.25145019748152E-14i</v>
      </c>
      <c r="AV196" s="240" t="str">
        <f t="shared" ca="1" si="219"/>
        <v>-1.40948713839418-1.40948713839413i</v>
      </c>
      <c r="AW196" s="240" t="str">
        <f t="shared" ca="1" si="220"/>
        <v>-6.6421658348241E-14+1.99331582710746i</v>
      </c>
      <c r="AX196" s="240" t="str">
        <f t="shared" ca="1" si="221"/>
        <v>1.40948713839412-1.4094871383942i</v>
      </c>
      <c r="AY196" s="240" t="str">
        <f t="shared" ca="1" si="222"/>
        <v>-1.99331582710746-4.20020931011303E-14i</v>
      </c>
      <c r="AZ196" s="240" t="str">
        <f t="shared" ca="1" si="223"/>
        <v>1.40948713839422+1.4094871383941i</v>
      </c>
      <c r="BA196" s="240" t="str">
        <f t="shared" ca="1" si="224"/>
        <v>1.75825278540193E-14-1.99331582710746i</v>
      </c>
      <c r="BB196" s="240" t="str">
        <f t="shared" ca="1" si="225"/>
        <v>-1.40948713839422+1.40948713839409i</v>
      </c>
      <c r="BC196" s="240" t="str">
        <f t="shared" ca="1" si="226"/>
        <v>1.99331582710746-6.83703739309161E-15i</v>
      </c>
      <c r="BD196" s="240" t="str">
        <f t="shared" ca="1" si="227"/>
        <v>-1.40948713839409-1.40948713839422i</v>
      </c>
      <c r="BE196" s="240" t="str">
        <f t="shared" ca="1" si="228"/>
        <v>3.12566026402025E-14+1.99331582710746i</v>
      </c>
      <c r="BF196" s="240" t="str">
        <f t="shared" ca="1" si="229"/>
        <v>1.40948713839393-1.40948713839439i</v>
      </c>
      <c r="BG196" s="240" t="str">
        <f t="shared" ca="1" si="230"/>
        <v>-1.99331582710746-3.40897934800203E-13i</v>
      </c>
      <c r="BH196" s="240" t="str">
        <f t="shared" ca="1" si="231"/>
        <v>1.40948713839483+1.40948713839349i</v>
      </c>
      <c r="BI196" s="240" t="str">
        <f t="shared" ca="1" si="232"/>
        <v>-2.78382784478183E-13-1.99331582710746i</v>
      </c>
      <c r="BJ196" s="240" t="str">
        <f t="shared" ca="1" si="233"/>
        <v>-1.40948713839445+1.40948713839386i</v>
      </c>
      <c r="BK196" s="240" t="str">
        <f t="shared" ca="1" si="234"/>
        <v>1.99331582710746-8.97663503756567E-13i</v>
      </c>
      <c r="BL196" s="240" t="str">
        <f t="shared" ca="1" si="235"/>
        <v>-1.4094871383943-1.40948713839402i</v>
      </c>
      <c r="BM196" s="240" t="str">
        <f t="shared" ca="1" si="236"/>
        <v>-4.94253012023165E-13+1.99331582710746i</v>
      </c>
      <c r="BN196" s="240" t="str">
        <f t="shared" ca="1" si="237"/>
        <v>1.40948713839358-1.40948713839474i</v>
      </c>
      <c r="BO196" s="240" t="str">
        <f t="shared" ca="1" si="238"/>
        <v>-1.99331582710746+1.2502770725522E-13i</v>
      </c>
      <c r="BP196" s="240" t="str">
        <f t="shared" ca="1" si="239"/>
        <v>1.40948713839375+1.40948713839456i</v>
      </c>
      <c r="BQ196" s="240" t="str">
        <f t="shared" ca="1" si="240"/>
        <v>-7.44308426533604E-13-1.99331582710746i</v>
      </c>
      <c r="BR196" s="240" t="str">
        <f t="shared" ca="1" si="241"/>
        <v>-1.4094871383941+1.40948713839421i</v>
      </c>
      <c r="BS196" s="240" t="str">
        <f t="shared" ca="1" si="242"/>
        <v>1.99331582710746+6.19281367625589E-13i</v>
      </c>
      <c r="BT196" s="240" t="str">
        <f t="shared" ca="1" si="243"/>
        <v>-1.40948713839463-1.40948713839369i</v>
      </c>
      <c r="BU196" s="240" t="str">
        <f t="shared" ca="1" si="244"/>
        <v>-2.83273699677418E-14+1.99331582710746i</v>
      </c>
      <c r="BV196" s="240" t="str">
        <f t="shared" ca="1" si="245"/>
        <v>1.40948713839467-1.40948713839365i</v>
      </c>
      <c r="BW196" s="240" t="str">
        <f t="shared" ca="1" si="246"/>
        <v>-1.99331582710746+6.1928007093118E-13i</v>
      </c>
      <c r="BX196" s="240" t="str">
        <f t="shared" ca="1" si="247"/>
        <v>1.4094871383941+1.40948713839421i</v>
      </c>
      <c r="BY196" s="240" t="str">
        <f t="shared" ca="1" si="248"/>
        <v>7.72636444848552E-13-1.99331582710746i</v>
      </c>
      <c r="BZ196" s="240" t="str">
        <f t="shared" ca="1" si="249"/>
        <v>-1.40948713839379+1.40948713839452i</v>
      </c>
      <c r="CA196" s="240" t="str">
        <f t="shared" ca="1" si="250"/>
        <v>1.99331582710746+1.2502900394963E-13i</v>
      </c>
      <c r="CB196" s="240" t="str">
        <f t="shared" ca="1" si="251"/>
        <v>-1.40948713839358-1.40948713839474i</v>
      </c>
      <c r="CC196" s="240" t="str">
        <f t="shared" ca="1" si="252"/>
        <v>4.65924993708217E-13+1.99331582710746i</v>
      </c>
      <c r="CD196" s="240" t="str">
        <f t="shared" ca="1" si="253"/>
        <v>1.40948713839432-1.409487138394i</v>
      </c>
      <c r="CE196" s="240" t="str">
        <f t="shared" ca="1" si="254"/>
        <v>-1.99331582710746-9.25991522071515E-13i</v>
      </c>
      <c r="CF196" s="240" t="str">
        <f t="shared" ca="1" si="255"/>
        <v>1.40948713839445+1.40948713839386i</v>
      </c>
      <c r="CG196" s="240" t="str">
        <f t="shared" ca="1" si="256"/>
        <v>2.78384081172592E-13-1.99331582710746i</v>
      </c>
      <c r="CH196" s="240" t="str">
        <f t="shared" ca="1" si="257"/>
        <v>-1.40948713839485+1.40948713839347i</v>
      </c>
      <c r="CI196" s="240" t="str">
        <f t="shared" ca="1" si="258"/>
        <v>1.99331582710746-3.12569916485255E-13i</v>
      </c>
      <c r="CJ196" s="240" t="str">
        <f t="shared" ca="1" si="259"/>
        <v>-1.40948713839389-1.40948713839443i</v>
      </c>
      <c r="CK196" s="240" t="str">
        <f t="shared" ca="1" si="260"/>
        <v>9.60177357384177E-13+1.99331582710746i</v>
      </c>
      <c r="CL196" s="240" t="str">
        <f t="shared" ca="1" si="261"/>
        <v>1.40948713839397-1.40948713839434i</v>
      </c>
      <c r="CM196" s="240" t="str">
        <f t="shared" ca="1" si="262"/>
        <v>-1.99331582710746-4.31739158395555E-13i</v>
      </c>
      <c r="CN196" s="240" t="str">
        <f t="shared" ca="1" si="263"/>
        <v>1.40948713839476+1.40948713839355i</v>
      </c>
      <c r="CO196" s="240" t="str">
        <f t="shared" ca="1" si="264"/>
        <v>-2.15868282503367E-13-1.99331582710746i</v>
      </c>
      <c r="CP196" s="240" t="str">
        <f t="shared" ca="1" si="265"/>
        <v>-1.4094871383945+1.40948713839382i</v>
      </c>
      <c r="CQ196" s="240" t="str">
        <f t="shared" ca="1" si="266"/>
        <v>1.99331582710746-8.06822280161214E-13i</v>
      </c>
      <c r="CR196" s="240" t="str">
        <f t="shared" ca="1" si="267"/>
        <v>-1.40948713839424-1.40948713839408i</v>
      </c>
      <c r="CS196" s="240" t="str">
        <f t="shared" ca="1" si="268"/>
        <v>-5.85094235618516E-13+1.99331582710746i</v>
      </c>
      <c r="CT196" s="240" t="str">
        <f t="shared" ca="1" si="269"/>
        <v>1.40948713839362-1.4094871383947i</v>
      </c>
      <c r="CU196" s="240" t="str">
        <f t="shared" ca="1" si="270"/>
        <v>-1.99331582710746+6.2513205280405E-14i</v>
      </c>
      <c r="CV196" s="240" t="str">
        <f t="shared" ca="1" si="271"/>
        <v>1.40948713839371+1.40948713839461i</v>
      </c>
      <c r="CW196" s="240" t="str">
        <f t="shared" ca="1" si="272"/>
        <v>-6.53467202938254E-13-1.99331582710746i</v>
      </c>
      <c r="CX196" s="240" t="str">
        <f t="shared" ca="1" si="273"/>
        <v>-1.40948713839419+1.40948713839413i</v>
      </c>
      <c r="CY196" s="240" t="str">
        <f t="shared" ca="1" si="274"/>
        <v>1.99331582710746+6.81795869600405E-13i</v>
      </c>
      <c r="CZ196" s="240" t="str">
        <f t="shared" ca="1" si="275"/>
        <v>-1.40948713839459-1.40948713839373i</v>
      </c>
      <c r="DA196" s="240" t="str">
        <f t="shared" ca="1" si="276"/>
        <v>-9.0841871942557E-14+1.99331582710746i</v>
      </c>
      <c r="DB196" s="240" t="str">
        <f t="shared" ca="1" si="277"/>
        <v>1.40948713839472-1.4094871383936i</v>
      </c>
      <c r="DC196" s="240" t="str">
        <f t="shared" ca="1" si="278"/>
        <v>-1.99331582710746+5.56765568956365E-13i</v>
      </c>
      <c r="DD196" s="240" t="str">
        <f t="shared" ca="1" si="279"/>
        <v>1.40948713839406+1.40948713839426i</v>
      </c>
      <c r="DE196" s="240" t="str">
        <f t="shared" ca="1" si="280"/>
        <v>8.35150946823368E-13-1.99331582710746i</v>
      </c>
      <c r="DF196" s="240" t="str">
        <f t="shared" ca="1" si="281"/>
        <v>-1.40948713839384+1.40948713839448i</v>
      </c>
      <c r="DG196" s="240" t="str">
        <f t="shared" ca="1" si="282"/>
        <v>1.99331582710746+2.44196949165519E-13i</v>
      </c>
      <c r="DH196" s="240" t="str">
        <f t="shared" ca="1" si="283"/>
        <v>-1.40948713839349-1.40948713839482i</v>
      </c>
      <c r="DI196" s="240" t="str">
        <f t="shared" ca="1" si="284"/>
        <v>4.03410491733402E-13+1.99331582710746i</v>
      </c>
      <c r="DJ196" s="240" t="str">
        <f t="shared" ca="1" si="285"/>
        <v>1.40948713839436-1.40948713839395i</v>
      </c>
      <c r="DK196" s="240" t="str">
        <f t="shared" ca="1" si="286"/>
        <v>-1.99331582710746-9.88506024046329E-13i</v>
      </c>
      <c r="DL196" s="240" t="str">
        <f t="shared" ca="1" si="287"/>
        <v>1.40948713839437+1.40948713839395i</v>
      </c>
      <c r="DM196" s="240" t="str">
        <f t="shared" ca="1" si="288"/>
        <v>3.40898583147408E-13-1.99331582710746i</v>
      </c>
      <c r="DN196" s="240" t="str">
        <f t="shared" ca="1" si="289"/>
        <v>-1.40948713839349+1.40948713839483i</v>
      </c>
      <c r="DO196" s="240" t="str">
        <f t="shared" ca="1" si="290"/>
        <v>1.99331582710746-2.50055414510441E-13i</v>
      </c>
      <c r="DP196" s="240" t="str">
        <f t="shared" ca="1" si="291"/>
        <v>-1.40948713839384-1.40948713839447i</v>
      </c>
      <c r="DQ196" s="240" t="str">
        <f t="shared" ca="1" si="292"/>
        <v>8.97662855409362E-13+1.99331582710746i</v>
      </c>
      <c r="DR196" s="240" t="str">
        <f t="shared" ca="1" si="293"/>
        <v>1.40948713839402-1.4094871383943i</v>
      </c>
      <c r="DS196" s="240" t="str">
        <f t="shared" ca="1" si="294"/>
        <v>-1.99331582710746-4.94253660370369E-13i</v>
      </c>
      <c r="DT196" s="240" t="str">
        <f t="shared" ca="1" si="295"/>
        <v>1.40948713839472+1.4094871383936i</v>
      </c>
      <c r="DU196" s="240" t="str">
        <f t="shared" ca="1" si="296"/>
        <v>-1.53353780528552E-13-1.99331582710746i</v>
      </c>
      <c r="DV196" s="240" t="str">
        <f t="shared" ca="1" si="297"/>
        <v>-1.40948713839458+1.40948713839373i</v>
      </c>
      <c r="DW196" s="240" t="str">
        <f t="shared" ca="1" si="298"/>
        <v>1.99331582710746-6.87654334945327E-13i</v>
      </c>
      <c r="DX196" s="240" t="str">
        <f t="shared" ca="1" si="299"/>
        <v>-1.40948713839419-1.40948713839412i</v>
      </c>
      <c r="DY196" s="240" t="str">
        <f t="shared" ca="1" si="300"/>
        <v>-5.90955294352258E-13+1.99331582710746i</v>
      </c>
      <c r="DZ196" s="240" t="str">
        <f t="shared" ca="1" si="301"/>
        <v>1.40948713839367-1.40948713839465i</v>
      </c>
      <c r="EA196" s="240" t="str">
        <f t="shared" ca="1" si="302"/>
        <v>-1.99331582710746-5.66547399354838E-14i</v>
      </c>
      <c r="EB196" s="240" t="str">
        <f t="shared" ca="1" si="303"/>
        <v>1.40948713839367+1.40948713839465i</v>
      </c>
      <c r="EC196" s="240" t="str">
        <f t="shared" ca="1" si="304"/>
        <v>-5.90952700963438E-13-1.99331582710746i</v>
      </c>
      <c r="ED196" s="240" t="str">
        <f t="shared" ca="1" si="305"/>
        <v>-1.40948713839419+1.40948713839412i</v>
      </c>
      <c r="EE196" s="240" t="str">
        <f t="shared" ca="1" si="306"/>
        <v>1.99331582710746+8.00963814816295E-13i</v>
      </c>
      <c r="EF196" s="240" t="str">
        <f t="shared" ca="1" si="307"/>
        <v>-1.4094871383945-1.40948713839381i</v>
      </c>
      <c r="EG196" s="240" t="str">
        <f t="shared" ca="1" si="308"/>
        <v>-1.53356373917372E-13+1.99331582710746i</v>
      </c>
      <c r="EH196" s="240" t="str">
        <f t="shared" ca="1" si="309"/>
        <v>1.4094871383948-1.40948713839352i</v>
      </c>
      <c r="EI196" s="240" t="str">
        <f t="shared" ca="1" si="310"/>
        <v>-1.99331582710746+4.94251066981549E-13i</v>
      </c>
      <c r="EJ196" s="240" t="str">
        <f t="shared" ca="1" si="311"/>
        <v>1.40948713839398+1.40948713839434i</v>
      </c>
      <c r="EK196" s="240" t="str">
        <f t="shared" ca="1" si="312"/>
        <v>8.97665448798182E-13-1.99331582710746i</v>
      </c>
      <c r="EL196" s="240" t="str">
        <f t="shared" ca="1" si="313"/>
        <v>-1.40948713839388+1.40948713839443i</v>
      </c>
      <c r="EM196" s="240" t="str">
        <f t="shared" ca="1" si="314"/>
        <v>1.99331582710746+2.50058007899261E-13i</v>
      </c>
      <c r="EN196" s="240"/>
      <c r="EO196" s="240"/>
      <c r="EP196" s="240"/>
    </row>
    <row r="197" spans="1:146" ht="1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-0.00267411026948261-0.0273810856398632i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47" t="str">
        <f t="shared" si="319"/>
        <v>0.0011603741429312-0.00435210505731281i</v>
      </c>
      <c r="I197" s="247" t="str">
        <f t="shared" si="317"/>
        <v>-0.00178636027843885+0.00447106636600203i</v>
      </c>
      <c r="J197" s="275" t="str">
        <f ca="1">IMPRODUCT(1/N_FFT2,DH100)</f>
        <v>0.00267017039778589-0.000319795527051517i</v>
      </c>
      <c r="K197" s="274" t="str">
        <f t="shared" ca="1" si="318"/>
        <v>-3.34005931027005E-06+0.000012509779083782i</v>
      </c>
      <c r="N197" s="265">
        <f t="shared" ca="1" si="185"/>
        <v>5.9934813113715242</v>
      </c>
      <c r="O197" s="240">
        <f t="shared" ca="1" si="186"/>
        <v>1.9934813113715242</v>
      </c>
      <c r="P197" s="240" t="str">
        <f t="shared" ca="1" si="187"/>
        <v>-1.4437730246791-1.37458618936628i</v>
      </c>
      <c r="Q197" s="240" t="str">
        <f t="shared" ca="1" si="188"/>
        <v>0.0978154917641715+1.99108007582781i</v>
      </c>
      <c r="R197" s="240" t="str">
        <f t="shared" ca="1" si="189"/>
        <v>1.30208785552375-1.50948168431587i</v>
      </c>
      <c r="S197" s="240" t="str">
        <f t="shared" ca="1" si="190"/>
        <v>-1.9838821539834+0.195395337441058i</v>
      </c>
      <c r="T197" s="240" t="str">
        <f t="shared" ca="1" si="191"/>
        <v>1.57155387036017+1.22645267798782i</v>
      </c>
      <c r="U197" s="241" t="str">
        <f t="shared" ca="1" si="192"/>
        <v>-0.292504458635459-1.9719048862625i</v>
      </c>
      <c r="V197" s="240" t="str">
        <f t="shared" ca="1" si="193"/>
        <v>-1.14786286852612+1.62984004547885i</v>
      </c>
      <c r="W197" s="240" t="str">
        <f t="shared" ca="1" si="194"/>
        <v>1.95517712695213-0.38890891096856i</v>
      </c>
      <c r="X197" s="240" t="str">
        <f t="shared" ca="1" si="195"/>
        <v>-1.68419979317086-1.06650775687323i</v>
      </c>
      <c r="Y197" s="240" t="str">
        <f t="shared" ca="1" si="196"/>
        <v>0.484376447670939+1.9337391746896i</v>
      </c>
      <c r="Z197" s="240" t="str">
        <f t="shared" ca="1" si="197"/>
        <v>0.982583334618828-1.73450215604273i</v>
      </c>
      <c r="AA197" s="240" t="str">
        <f t="shared" ca="1" si="198"/>
        <v>-1.90764267537974+0.578677079084322i</v>
      </c>
      <c r="AB197" s="240" t="str">
        <f t="shared" ca="1" si="199"/>
        <v>1.78062595129615+0.896291783047355i</v>
      </c>
      <c r="AC197" s="240" t="str">
        <f t="shared" ca="1" si="200"/>
        <v>-0.671583626728059-1.87695049777513i</v>
      </c>
      <c r="AD197" s="240" t="str">
        <f t="shared" ca="1" si="201"/>
        <v>-0.807840986064633+1.82246006266849i</v>
      </c>
      <c r="AE197" s="240" t="str">
        <f t="shared" ca="1" si="202"/>
        <v>1.84173658201994-0.762872270591232i</v>
      </c>
      <c r="AF197" s="240" t="str">
        <f t="shared" ca="1" si="203"/>
        <v>-1.85990370812129-0.717444029387795i</v>
      </c>
      <c r="AG197" s="240" t="str">
        <f t="shared" ca="1" si="204"/>
        <v>0.852323088335025+1.80208576152151i</v>
      </c>
      <c r="AH197" s="240" t="str">
        <f t="shared" ca="1" si="205"/>
        <v>0.625318687203667-1.89286668263283i</v>
      </c>
      <c r="AI197" s="240" t="str">
        <f t="shared" ca="1" si="206"/>
        <v>-1.7580935585796+0.939720585104142i</v>
      </c>
      <c r="AJ197" s="240" t="str">
        <f t="shared" ca="1" si="207"/>
        <v>1.92126957551037+0.531686897530607i</v>
      </c>
      <c r="AK197" s="240" t="str">
        <f t="shared" ca="1" si="208"/>
        <v>-1.02485421267394-1.70986595426425i</v>
      </c>
      <c r="AL197" s="240" t="str">
        <f t="shared" ca="1" si="209"/>
        <v>-0.436774227551138+1.94504396169717i</v>
      </c>
      <c r="AM197" s="240" t="str">
        <f t="shared" ca="1" si="210"/>
        <v>1.65751913309841-1.10751887667896i</v>
      </c>
      <c r="AN197" s="240" t="str">
        <f t="shared" ca="1" si="211"/>
        <v>-1.96413256661456-0.340809330200402i</v>
      </c>
      <c r="AO197" s="240" t="str">
        <f t="shared" ca="1" si="212"/>
        <v>1.18751543070269+1.60117920315951i</v>
      </c>
      <c r="AP197" s="240" t="str">
        <f t="shared" ca="1" si="213"/>
        <v>0.244023393322021-1.97848940414123i</v>
      </c>
      <c r="AQ197" s="240" t="str">
        <f t="shared" ca="1" si="214"/>
        <v>-1.54098189227348+1.26465115603979i</v>
      </c>
      <c r="AR197" s="240" t="str">
        <f t="shared" ca="1" si="215"/>
        <v>-1.54098189227348+1.26465115603979i</v>
      </c>
      <c r="AS197" s="240" t="str">
        <f t="shared" ca="1" si="216"/>
        <v>-1.33874022597165-1.47707222103488i</v>
      </c>
      <c r="AT197" s="240" t="str">
        <f t="shared" ca="1" si="217"/>
        <v>-0.0489224804184671+1.99288091207107i</v>
      </c>
      <c r="AU197" s="240" t="str">
        <f t="shared" ca="1" si="218"/>
        <v>1.40960415343944-1.40960415343947i</v>
      </c>
      <c r="AV197" s="240" t="str">
        <f t="shared" ca="1" si="219"/>
        <v>-1.99288091207107+0.0489224804185296i</v>
      </c>
      <c r="AW197" s="240" t="str">
        <f t="shared" ca="1" si="220"/>
        <v>1.47707222103479+1.33874022597175i</v>
      </c>
      <c r="AX197" s="240" t="str">
        <f t="shared" ca="1" si="221"/>
        <v>-0.146649582715067-1.98807988739815i</v>
      </c>
      <c r="AY197" s="240" t="str">
        <f t="shared" ca="1" si="222"/>
        <v>-1.2646511560399+1.54098189227339i</v>
      </c>
      <c r="AZ197" s="240" t="str">
        <f t="shared" ca="1" si="223"/>
        <v>1.97848940414123-0.244023393322083i</v>
      </c>
      <c r="BA197" s="240" t="str">
        <f t="shared" ca="1" si="224"/>
        <v>-1.60117920315954-1.18751543070265i</v>
      </c>
      <c r="BB197" s="240" t="str">
        <f t="shared" ca="1" si="225"/>
        <v>0.340809330200463+1.96413256661455i</v>
      </c>
      <c r="BC197" s="240" t="str">
        <f t="shared" ca="1" si="226"/>
        <v>1.10751887667891-1.65751913309844i</v>
      </c>
      <c r="BD197" s="240" t="str">
        <f t="shared" ca="1" si="227"/>
        <v>-1.94504396169721+0.436774227550993i</v>
      </c>
      <c r="BE197" s="240" t="str">
        <f t="shared" ca="1" si="228"/>
        <v>1.70986595426418+1.02485421267406i</v>
      </c>
      <c r="BF197" s="240" t="str">
        <f t="shared" ca="1" si="229"/>
        <v>-0.531686897530284-1.92126957551046i</v>
      </c>
      <c r="BG197" s="240" t="str">
        <f t="shared" ca="1" si="230"/>
        <v>-0.939720585103574+1.7580935585799i</v>
      </c>
      <c r="BH197" s="240" t="str">
        <f t="shared" ca="1" si="231"/>
        <v>1.89286668263293-0.62531868720335i</v>
      </c>
      <c r="BI197" s="240" t="str">
        <f t="shared" ca="1" si="232"/>
        <v>-1.8020857615218-0.852323088334431i</v>
      </c>
      <c r="BJ197" s="240" t="str">
        <f t="shared" ca="1" si="233"/>
        <v>0.717444029387468+1.85990370812142i</v>
      </c>
      <c r="BK197" s="240" t="str">
        <f t="shared" ca="1" si="234"/>
        <v>0.762872270590807-1.84173658202012i</v>
      </c>
      <c r="BL197" s="240" t="str">
        <f t="shared" ca="1" si="235"/>
        <v>-1.82246006266871+0.807840986064146i</v>
      </c>
      <c r="BM197" s="240" t="str">
        <f t="shared" ca="1" si="236"/>
        <v>1.87695049777528+0.671583626727641i</v>
      </c>
      <c r="BN197" s="240" t="str">
        <f t="shared" ca="1" si="237"/>
        <v>-0.89629178304686-1.7806259512964i</v>
      </c>
      <c r="BO197" s="240" t="str">
        <f t="shared" ca="1" si="238"/>
        <v>-0.578677079083882+1.90764267537987i</v>
      </c>
      <c r="BP197" s="240" t="str">
        <f t="shared" ca="1" si="239"/>
        <v>1.734502156043-0.982583334618353i</v>
      </c>
      <c r="BQ197" s="240" t="str">
        <f t="shared" ca="1" si="240"/>
        <v>-1.93373917468971-0.484376447670489i</v>
      </c>
      <c r="BR197" s="240" t="str">
        <f t="shared" ca="1" si="241"/>
        <v>1.06650775687259+1.68419979317126i</v>
      </c>
      <c r="BS197" s="240" t="str">
        <f t="shared" ca="1" si="242"/>
        <v>0.388908910968319-1.95517712695218i</v>
      </c>
      <c r="BT197" s="240" t="str">
        <f t="shared" ca="1" si="243"/>
        <v>-1.62984004547927+1.14786286852553i</v>
      </c>
      <c r="BU197" s="240" t="str">
        <f t="shared" ca="1" si="244"/>
        <v>1.97190488626253+0.29250445863523i</v>
      </c>
      <c r="BV197" s="240" t="str">
        <f t="shared" ca="1" si="245"/>
        <v>-1.22645267798723-1.57155387036063i</v>
      </c>
      <c r="BW197" s="240" t="str">
        <f t="shared" ca="1" si="246"/>
        <v>-0.195395337440869+1.98388215398342i</v>
      </c>
      <c r="BX197" s="240" t="str">
        <f t="shared" ca="1" si="247"/>
        <v>1.50948168431643-1.3020878555231i</v>
      </c>
      <c r="BY197" s="240" t="str">
        <f t="shared" ca="1" si="248"/>
        <v>-1.99108007582781-0.0978154917640595i</v>
      </c>
      <c r="BZ197" s="240" t="str">
        <f t="shared" ca="1" si="249"/>
        <v>1.37458618936564+1.44377302467971i</v>
      </c>
      <c r="CA197" s="240" t="str">
        <f t="shared" ca="1" si="250"/>
        <v>-3.41895379414252E-14-1.99348131137152i</v>
      </c>
      <c r="CB197" s="240" t="str">
        <f t="shared" ca="1" si="251"/>
        <v>-1.37458618936699+1.44377302467842i</v>
      </c>
      <c r="CC197" s="240" t="str">
        <f t="shared" ca="1" si="252"/>
        <v>1.99108007582781-0.0978154917641843i</v>
      </c>
      <c r="CD197" s="240" t="str">
        <f t="shared" ca="1" si="253"/>
        <v>-1.50948168431648-1.30208785552305i</v>
      </c>
      <c r="CE197" s="240" t="str">
        <f t="shared" ca="1" si="254"/>
        <v>0.195395337440993+1.98388215398341i</v>
      </c>
      <c r="CF197" s="240" t="str">
        <f t="shared" ca="1" si="255"/>
        <v>1.22645267798714-1.57155387036071i</v>
      </c>
      <c r="CG197" s="240" t="str">
        <f t="shared" ca="1" si="256"/>
        <v>-1.97190488626252+0.292504458635297i</v>
      </c>
      <c r="CH197" s="240" t="str">
        <f t="shared" ca="1" si="257"/>
        <v>1.62984004547934+1.14786286852543i</v>
      </c>
      <c r="CI197" s="240" t="str">
        <f t="shared" ca="1" si="258"/>
        <v>-0.38890891096844-1.95517712695215i</v>
      </c>
      <c r="CJ197" s="240" t="str">
        <f t="shared" ca="1" si="259"/>
        <v>-1.06650775687253+1.6841997931713i</v>
      </c>
      <c r="CK197" s="240" t="str">
        <f t="shared" ca="1" si="260"/>
        <v>1.93373917468968-0.484376447670608i</v>
      </c>
      <c r="CL197" s="240" t="str">
        <f t="shared" ca="1" si="261"/>
        <v>-1.73450215604306-0.982583334618244i</v>
      </c>
      <c r="CM197" s="240" t="str">
        <f t="shared" ca="1" si="262"/>
        <v>0.578677079083976+1.90764267537984i</v>
      </c>
      <c r="CN197" s="240" t="str">
        <f t="shared" ca="1" si="263"/>
        <v>0.896291783046772-1.78062595129644i</v>
      </c>
      <c r="CO197" s="240" t="str">
        <f t="shared" ca="1" si="264"/>
        <v>-1.87695049777524+0.671583626727758i</v>
      </c>
      <c r="CP197" s="240" t="str">
        <f t="shared" ca="1" si="265"/>
        <v>1.82246006266875+0.807840986064059i</v>
      </c>
      <c r="CQ197" s="240" t="str">
        <f t="shared" ca="1" si="266"/>
        <v>-0.762872270590923-1.84173658202007i</v>
      </c>
      <c r="CR197" s="240" t="str">
        <f t="shared" ca="1" si="267"/>
        <v>-0.717444029387352+1.85990370812146i</v>
      </c>
      <c r="CS197" s="240" t="str">
        <f t="shared" ca="1" si="268"/>
        <v>1.80208576152175-0.852323088334519i</v>
      </c>
      <c r="CT197" s="240" t="str">
        <f t="shared" ca="1" si="269"/>
        <v>-1.89286668263297-0.625318687203231i</v>
      </c>
      <c r="CU197" s="240" t="str">
        <f t="shared" ca="1" si="270"/>
        <v>0.939720585103683+1.75809355857984i</v>
      </c>
      <c r="CV197" s="240" t="str">
        <f t="shared" ca="1" si="271"/>
        <v>0.531686897530192-1.92126957551049i</v>
      </c>
      <c r="CW197" s="240" t="str">
        <f t="shared" ca="1" si="272"/>
        <v>-1.70986595426453+1.02485421267348i</v>
      </c>
      <c r="CX197" s="240" t="str">
        <f t="shared" ca="1" si="273"/>
        <v>1.94504396169728+0.436774227550676i</v>
      </c>
      <c r="CY197" s="240" t="str">
        <f t="shared" ca="1" si="274"/>
        <v>-1.10751887667833-1.65751913309883i</v>
      </c>
      <c r="CZ197" s="240" t="str">
        <f t="shared" ca="1" si="275"/>
        <v>-0.340809330200144+1.9641325666146i</v>
      </c>
      <c r="DA197" s="240" t="str">
        <f t="shared" ca="1" si="276"/>
        <v>1.60117920315994-1.18751543070211i</v>
      </c>
      <c r="DB197" s="240" t="str">
        <f t="shared" ca="1" si="277"/>
        <v>-1.97848940414126-0.24402339332179i</v>
      </c>
      <c r="DC197" s="240" t="str">
        <f t="shared" ca="1" si="278"/>
        <v>1.26465115603923+1.54098189227394i</v>
      </c>
      <c r="DD197" s="240" t="str">
        <f t="shared" ca="1" si="279"/>
        <v>0.146649582714942-1.98807988739816i</v>
      </c>
      <c r="DE197" s="240" t="str">
        <f t="shared" ca="1" si="280"/>
        <v>-1.47707222103539+1.33874022597109i</v>
      </c>
      <c r="DF197" s="240" t="str">
        <f t="shared" ca="1" si="281"/>
        <v>1.99288091207108+0.0489224804184047i</v>
      </c>
      <c r="DG197" s="240" t="str">
        <f t="shared" ca="1" si="282"/>
        <v>-1.40960415343879-1.40960415344012i</v>
      </c>
      <c r="DH197" s="240" t="str">
        <f t="shared" ca="1" si="283"/>
        <v>0.0489224804185637+1.99288091207107i</v>
      </c>
      <c r="DI197" s="240" t="str">
        <f t="shared" ca="1" si="284"/>
        <v>1.33874022597244-1.47707222103416i</v>
      </c>
      <c r="DJ197" s="240" t="str">
        <f t="shared" ca="1" si="285"/>
        <v>-1.98807988739814+0.146649582715157i</v>
      </c>
      <c r="DK197" s="240" t="str">
        <f t="shared" ca="1" si="286"/>
        <v>1.54098189227404+1.2646511560391i</v>
      </c>
      <c r="DL197" s="240" t="str">
        <f t="shared" ca="1" si="287"/>
        <v>-0.244023393321947-1.97848940414124i</v>
      </c>
      <c r="DM197" s="240" t="str">
        <f t="shared" ca="1" si="288"/>
        <v>-1.18751543070194+1.60117920316007i</v>
      </c>
      <c r="DN197" s="240" t="str">
        <f t="shared" ca="1" si="289"/>
        <v>1.96413256661457-0.340809330200302i</v>
      </c>
      <c r="DO197" s="240" t="str">
        <f t="shared" ca="1" si="290"/>
        <v>-1.65751913309892-1.1075188766782i</v>
      </c>
      <c r="DP197" s="240" t="str">
        <f t="shared" ca="1" si="291"/>
        <v>0.436774227550887+1.94504396169723i</v>
      </c>
      <c r="DQ197" s="240" t="str">
        <f t="shared" ca="1" si="292"/>
        <v>1.02485421267335-1.70986595426461i</v>
      </c>
      <c r="DR197" s="240" t="str">
        <f t="shared" ca="1" si="293"/>
        <v>-1.92126957551045+0.531686897530346i</v>
      </c>
      <c r="DS197" s="240" t="str">
        <f t="shared" ca="1" si="294"/>
        <v>1.75809355857994+0.939720585103494i</v>
      </c>
      <c r="DT197" s="240" t="str">
        <f t="shared" ca="1" si="295"/>
        <v>-0.625318687203382-1.89286668263292i</v>
      </c>
      <c r="DU197" s="240" t="str">
        <f t="shared" ca="1" si="296"/>
        <v>-0.852323088334375+1.80208576152182i</v>
      </c>
      <c r="DV197" s="240" t="str">
        <f t="shared" ca="1" si="297"/>
        <v>1.85990370812141-0.717444029387502i</v>
      </c>
      <c r="DW197" s="240" t="str">
        <f t="shared" ca="1" si="298"/>
        <v>-1.84173658202013-0.762872270590775i</v>
      </c>
      <c r="DX197" s="240" t="str">
        <f t="shared" ca="1" si="299"/>
        <v>0.807840986064152+1.82246006266871i</v>
      </c>
      <c r="DY197" s="240" t="str">
        <f t="shared" ca="1" si="300"/>
        <v>0.671583626727607-1.87695049777529i</v>
      </c>
      <c r="DZ197" s="240" t="str">
        <f t="shared" ca="1" si="301"/>
        <v>-1.78062595129635+0.896291783046966i</v>
      </c>
      <c r="EA197" s="240" t="str">
        <f t="shared" ca="1" si="302"/>
        <v>1.90764267537987+0.578677079083878i</v>
      </c>
      <c r="EB197" s="240" t="str">
        <f t="shared" ca="1" si="303"/>
        <v>-0.982583334618431-1.73450215604295i</v>
      </c>
      <c r="EC197" s="240" t="str">
        <f t="shared" ca="1" si="304"/>
        <v>-0.484376447670399+1.93373917468973i</v>
      </c>
      <c r="ED197" s="240" t="str">
        <f t="shared" ca="1" si="305"/>
        <v>1.68419979317121-1.06650775687267i</v>
      </c>
      <c r="EE197" s="240" t="str">
        <f t="shared" ca="1" si="306"/>
        <v>-1.95517712695219-0.388908910968229i</v>
      </c>
      <c r="EF197" s="240" t="str">
        <f t="shared" ca="1" si="307"/>
        <v>1.14786286852556+1.62984004547925i</v>
      </c>
      <c r="EG197" s="240" t="str">
        <f t="shared" ca="1" si="308"/>
        <v>0.29250445863514-1.97190488626254i</v>
      </c>
      <c r="EH197" s="240" t="str">
        <f t="shared" ca="1" si="309"/>
        <v>-1.57155387036061+1.22645267798726i</v>
      </c>
      <c r="EI197" s="240" t="str">
        <f t="shared" ca="1" si="310"/>
        <v>1.98388215398343+0.195395337440835i</v>
      </c>
      <c r="EJ197" s="240" t="str">
        <f t="shared" ca="1" si="311"/>
        <v>-1.30208785552313-1.50948168431641i</v>
      </c>
      <c r="EK197" s="240" t="str">
        <f t="shared" ca="1" si="312"/>
        <v>-0.0978154917640254+1.99108007582781i</v>
      </c>
      <c r="EL197" s="240" t="str">
        <f t="shared" ca="1" si="313"/>
        <v>1.44377302467964-1.37458618936571i</v>
      </c>
      <c r="EM197" s="240" t="str">
        <f t="shared" ca="1" si="314"/>
        <v>-1.99348131137152+6.83790758828506E-14i</v>
      </c>
      <c r="EN197" s="240"/>
      <c r="EO197" s="240"/>
      <c r="EP197" s="240"/>
    </row>
    <row r="198" spans="1:146" ht="15" thickBot="1">
      <c r="A198" s="277">
        <f t="shared" si="181"/>
        <v>1.9140625000000013E-3</v>
      </c>
      <c r="B198" s="276">
        <v>98</v>
      </c>
      <c r="C198" s="248">
        <f t="shared" si="182"/>
        <v>19600</v>
      </c>
      <c r="D198" s="247">
        <f t="shared" si="315"/>
        <v>123150.43202071989</v>
      </c>
      <c r="E198" s="247" t="str">
        <f t="shared" si="316"/>
        <v>123150.43202072i</v>
      </c>
      <c r="F198" s="247" t="str">
        <f t="shared" si="320"/>
        <v>-0.00268327735454539-0.0270992882507779i</v>
      </c>
      <c r="G198" s="247" t="str">
        <f t="shared" si="321"/>
        <v>-4.25967171046198+2.20519333990699i</v>
      </c>
      <c r="H198" s="247" t="str">
        <f t="shared" si="319"/>
        <v>0.00115915533971774-0.00430771400018486i</v>
      </c>
      <c r="I198" s="247" t="str">
        <f t="shared" si="317"/>
        <v>-0.00177024414945714+0.00442914923109155i</v>
      </c>
      <c r="J198" s="275" t="str">
        <f ca="1">IMPRODUCT(1/N_FFT2,DI100)</f>
        <v>0.00715211037875555+2.41083651599319E-06i</v>
      </c>
      <c r="K198" s="274" t="str">
        <f t="shared" ca="1" si="318"/>
        <v>-0.0000126716595089648+0.0000316734964155093i</v>
      </c>
      <c r="N198" s="265">
        <f t="shared" ca="1" si="185"/>
        <v>5.9936352065522396</v>
      </c>
      <c r="O198" s="240">
        <f t="shared" ca="1" si="186"/>
        <v>1.9936352065522391</v>
      </c>
      <c r="P198" s="240" t="str">
        <f t="shared" ca="1" si="187"/>
        <v>-1.47718624984215-1.33884357565843i</v>
      </c>
      <c r="Q198" s="240" t="str">
        <f t="shared" ca="1" si="188"/>
        <v>0.195410421806582+1.98403530811676i</v>
      </c>
      <c r="R198" s="240" t="str">
        <f t="shared" ca="1" si="189"/>
        <v>1.18760710595479-1.60130281292773i</v>
      </c>
      <c r="S198" s="240" t="str">
        <f t="shared" ca="1" si="190"/>
        <v>-1.95532806508009+0.388938934428964i</v>
      </c>
      <c r="T198" s="240" t="str">
        <f t="shared" ca="1" si="191"/>
        <v>1.70999795456363+1.02493333060877i</v>
      </c>
      <c r="U198" s="241" t="str">
        <f t="shared" ca="1" si="192"/>
        <v>-0.578721752497128-1.90778994388566i</v>
      </c>
      <c r="V198" s="240" t="str">
        <f t="shared" ca="1" si="193"/>
        <v>-0.85238888700334+1.80222488111717i</v>
      </c>
      <c r="W198" s="240" t="str">
        <f t="shared" ca="1" si="194"/>
        <v>1.84187876262751-0.762931163727324i</v>
      </c>
      <c r="X198" s="240" t="str">
        <f t="shared" ca="1" si="195"/>
        <v>-1.87709539686921-0.671635472452894i</v>
      </c>
      <c r="Y198" s="240" t="str">
        <f t="shared" ca="1" si="196"/>
        <v>0.93979313079023+1.7582292820119i</v>
      </c>
      <c r="Z198" s="240" t="str">
        <f t="shared" ca="1" si="197"/>
        <v>0.48441384114962-1.93388845782461i</v>
      </c>
      <c r="AA198" s="240" t="str">
        <f t="shared" ca="1" si="198"/>
        <v>-1.65764709226472+1.10760437626027i</v>
      </c>
      <c r="AB198" s="240" t="str">
        <f t="shared" ca="1" si="199"/>
        <v>1.97205711576026+0.292527039748342i</v>
      </c>
      <c r="AC198" s="240" t="str">
        <f t="shared" ca="1" si="200"/>
        <v>-1.26474878610895-1.54110085485686i</v>
      </c>
      <c r="AD198" s="240" t="str">
        <f t="shared" ca="1" si="201"/>
        <v>-0.0978230430427401+1.99123378563504i</v>
      </c>
      <c r="AE198" s="240" t="str">
        <f t="shared" ca="1" si="202"/>
        <v>1.40971297376529-1.40971297376538i</v>
      </c>
      <c r="AF198" s="240" t="str">
        <f t="shared" ca="1" si="203"/>
        <v>-1.99123378563503+0.0978230430428791i</v>
      </c>
      <c r="AG198" s="240" t="str">
        <f t="shared" ca="1" si="204"/>
        <v>1.54110085485681+1.264748786109i</v>
      </c>
      <c r="AH198" s="240" t="str">
        <f t="shared" ca="1" si="205"/>
        <v>-0.292527039748284-1.97205711576027i</v>
      </c>
      <c r="AI198" s="240" t="str">
        <f t="shared" ca="1" si="206"/>
        <v>-1.10760437626033+1.65764709226468i</v>
      </c>
      <c r="AJ198" s="240" t="str">
        <f t="shared" ca="1" si="207"/>
        <v>1.93388845782463-0.484413841149548i</v>
      </c>
      <c r="AK198" s="240" t="str">
        <f t="shared" ca="1" si="208"/>
        <v>-1.75822928201196-0.939793130790112i</v>
      </c>
      <c r="AL198" s="240" t="str">
        <f t="shared" ca="1" si="209"/>
        <v>0.671635472453012+1.87709539686917i</v>
      </c>
      <c r="AM198" s="240" t="str">
        <f t="shared" ca="1" si="210"/>
        <v>0.762931163727202-1.84187876262756i</v>
      </c>
      <c r="AN198" s="240" t="str">
        <f t="shared" ca="1" si="211"/>
        <v>-1.8022248811172+0.852388887003274i</v>
      </c>
      <c r="AO198" s="240" t="str">
        <f t="shared" ca="1" si="212"/>
        <v>1.90778994388564+0.578721752497187i</v>
      </c>
      <c r="AP198" s="240" t="str">
        <f t="shared" ca="1" si="213"/>
        <v>-1.02493333060871-1.70999795456367i</v>
      </c>
      <c r="AQ198" s="240" t="str">
        <f t="shared" ca="1" si="214"/>
        <v>-0.38893893442896+1.95532806508009i</v>
      </c>
      <c r="AR198" s="240" t="str">
        <f t="shared" ca="1" si="215"/>
        <v>-0.38893893442896+1.95532806508009i</v>
      </c>
      <c r="AS198" s="240" t="str">
        <f t="shared" ca="1" si="216"/>
        <v>-1.98403530811677-0.195410421806504i</v>
      </c>
      <c r="AT198" s="240" t="str">
        <f t="shared" ca="1" si="217"/>
        <v>1.33884357565837+1.47718624984221i</v>
      </c>
      <c r="AU198" s="240" t="str">
        <f t="shared" ca="1" si="218"/>
        <v>7.32708659318852E-14-1.99363520655224i</v>
      </c>
      <c r="AV198" s="240" t="str">
        <f t="shared" ca="1" si="219"/>
        <v>-1.33884357565848+1.47718624984211i</v>
      </c>
      <c r="AW198" s="240" t="str">
        <f t="shared" ca="1" si="220"/>
        <v>1.98403530811676-0.195410421806583i</v>
      </c>
      <c r="AX198" s="240" t="str">
        <f t="shared" ca="1" si="221"/>
        <v>-1.60130281292774-1.18760710595478i</v>
      </c>
      <c r="AY198" s="240" t="str">
        <f t="shared" ca="1" si="222"/>
        <v>0.38893893442901+1.95532806508008i</v>
      </c>
      <c r="AZ198" s="240" t="str">
        <f t="shared" ca="1" si="223"/>
        <v>1.02493333060867-1.70999795456369i</v>
      </c>
      <c r="BA198" s="240" t="str">
        <f t="shared" ca="1" si="224"/>
        <v>-1.90778994388567+0.578721752497074i</v>
      </c>
      <c r="BB198" s="240" t="str">
        <f t="shared" ca="1" si="225"/>
        <v>1.80222488111714+0.852388887003394i</v>
      </c>
      <c r="BC198" s="240" t="str">
        <f t="shared" ca="1" si="226"/>
        <v>-0.762931163727264-1.84187876262754i</v>
      </c>
      <c r="BD198" s="240" t="str">
        <f t="shared" ca="1" si="227"/>
        <v>-0.671635472452964+1.87709539686918i</v>
      </c>
      <c r="BE198" s="240" t="str">
        <f t="shared" ca="1" si="228"/>
        <v>1.75822928201174-0.939793130790533i</v>
      </c>
      <c r="BF198" s="240" t="str">
        <f t="shared" ca="1" si="229"/>
        <v>-1.9338884578244-0.484413841150475i</v>
      </c>
      <c r="BG198" s="240" t="str">
        <f t="shared" ca="1" si="230"/>
        <v>1.10760437626005+1.65764709226487i</v>
      </c>
      <c r="BH198" s="240" t="str">
        <f t="shared" ca="1" si="231"/>
        <v>0.292527039748023-1.9720571157603i</v>
      </c>
      <c r="BI198" s="240" t="str">
        <f t="shared" ca="1" si="232"/>
        <v>-1.54110085485628+1.26474878610966i</v>
      </c>
      <c r="BJ198" s="240" t="str">
        <f t="shared" ca="1" si="233"/>
        <v>1.99123378563501+0.0978230430432236i</v>
      </c>
      <c r="BK198" s="240" t="str">
        <f t="shared" ca="1" si="234"/>
        <v>-1.40971297376547-1.40971297376519i</v>
      </c>
      <c r="BL198" s="240" t="str">
        <f t="shared" ca="1" si="235"/>
        <v>0.0978230430435982+1.991233785635i</v>
      </c>
      <c r="BM198" s="240" t="str">
        <f t="shared" ca="1" si="236"/>
        <v>1.26474878610936-1.54110085485651i</v>
      </c>
      <c r="BN198" s="240" t="str">
        <f t="shared" ca="1" si="237"/>
        <v>-1.97205711576025+0.292527039748393i</v>
      </c>
      <c r="BO198" s="240" t="str">
        <f t="shared" ca="1" si="238"/>
        <v>1.65764709226509+1.10760437625971i</v>
      </c>
      <c r="BP198" s="240" t="str">
        <f t="shared" ca="1" si="239"/>
        <v>-0.484413841148914-1.93388845782479i</v>
      </c>
      <c r="BQ198" s="240" t="str">
        <f t="shared" ca="1" si="240"/>
        <v>-0.939793130790178+1.75822928201193i</v>
      </c>
      <c r="BR198" s="240" t="str">
        <f t="shared" ca="1" si="241"/>
        <v>1.87709539686899-0.671635472453504i</v>
      </c>
      <c r="BS198" s="240" t="str">
        <f t="shared" ca="1" si="242"/>
        <v>-1.84187876262723-0.762931163728016i</v>
      </c>
      <c r="BT198" s="240" t="str">
        <f t="shared" ca="1" si="243"/>
        <v>0.852388887003195+1.80222488111724i</v>
      </c>
      <c r="BU198" s="240" t="str">
        <f t="shared" ca="1" si="244"/>
        <v>0.578721752496661-1.9077899438858i</v>
      </c>
      <c r="BV198" s="240" t="str">
        <f t="shared" ca="1" si="245"/>
        <v>-1.7099979545641+1.02493333060799i</v>
      </c>
      <c r="BW198" s="240" t="str">
        <f t="shared" ca="1" si="246"/>
        <v>1.95532806508004+0.388938934429199i</v>
      </c>
      <c r="BX198" s="240" t="str">
        <f t="shared" ca="1" si="247"/>
        <v>-1.1876071059551-1.6013028129275i</v>
      </c>
      <c r="BY198" s="240" t="str">
        <f t="shared" ca="1" si="248"/>
        <v>-0.195410421807563+1.98403530811666i</v>
      </c>
      <c r="BZ198" s="240" t="str">
        <f t="shared" ca="1" si="249"/>
        <v>1.47718624984239-1.33884357565817i</v>
      </c>
      <c r="CA198" s="240" t="str">
        <f t="shared" ca="1" si="250"/>
        <v>-1.99363520655224+2.50095911992188E-13i</v>
      </c>
      <c r="CB198" s="240" t="str">
        <f t="shared" ca="1" si="251"/>
        <v>1.47718624984273+1.3388435756578i</v>
      </c>
      <c r="CC198" s="240" t="str">
        <f t="shared" ca="1" si="252"/>
        <v>-0.195410421806088-1.98403530811681i</v>
      </c>
      <c r="CD198" s="240" t="str">
        <f t="shared" ca="1" si="253"/>
        <v>-1.18760710595466+1.60130281292783i</v>
      </c>
      <c r="CE198" s="240" t="str">
        <f t="shared" ca="1" si="254"/>
        <v>1.95532806507994-0.388938934429746i</v>
      </c>
      <c r="CF198" s="240" t="str">
        <f t="shared" ca="1" si="255"/>
        <v>-1.70999795456336-1.02493333060922i</v>
      </c>
      <c r="CG198" s="240" t="str">
        <f t="shared" ca="1" si="256"/>
        <v>0.578721752497193+1.90778994388564i</v>
      </c>
      <c r="CH198" s="240" t="str">
        <f t="shared" ca="1" si="257"/>
        <v>0.852388887002744-1.80222488111745i</v>
      </c>
      <c r="CI198" s="240" t="str">
        <f t="shared" ca="1" si="258"/>
        <v>-1.84187876262779+0.762931163726646i</v>
      </c>
      <c r="CJ198" s="240" t="str">
        <f t="shared" ca="1" si="259"/>
        <v>1.87709539686916+0.671635472453034i</v>
      </c>
      <c r="CK198" s="240" t="str">
        <f t="shared" ca="1" si="260"/>
        <v>-0.939793130790619-1.75822928201169i</v>
      </c>
      <c r="CL198" s="240" t="str">
        <f t="shared" ca="1" si="261"/>
        <v>-0.484413841150353+1.93388845782443i</v>
      </c>
      <c r="CM198" s="240" t="str">
        <f t="shared" ca="1" si="262"/>
        <v>1.65764709226478-1.10760437626018i</v>
      </c>
      <c r="CN198" s="240" t="str">
        <f t="shared" ca="1" si="263"/>
        <v>-1.97205711576033-0.292527039747871i</v>
      </c>
      <c r="CO198" s="240" t="str">
        <f t="shared" ca="1" si="264"/>
        <v>1.26474878610824+1.54110085485744i</v>
      </c>
      <c r="CP198" s="240" t="str">
        <f t="shared" ca="1" si="265"/>
        <v>0.0978230430430703-1.99123378563502i</v>
      </c>
      <c r="CQ198" s="240" t="str">
        <f t="shared" ca="1" si="266"/>
        <v>-1.4097129737651+1.40971297376556i</v>
      </c>
      <c r="CR198" s="240" t="str">
        <f t="shared" ca="1" si="267"/>
        <v>1.99123378563499-0.0978230430437232i</v>
      </c>
      <c r="CS198" s="240" t="str">
        <f t="shared" ca="1" si="268"/>
        <v>-1.54110085485659-1.26474878610927i</v>
      </c>
      <c r="CT198" s="240" t="str">
        <f t="shared" ca="1" si="269"/>
        <v>0.292527039748517+1.97205711576023i</v>
      </c>
      <c r="CU198" s="240" t="str">
        <f t="shared" ca="1" si="270"/>
        <v>1.10760437625959-1.65764709226518i</v>
      </c>
      <c r="CV198" s="240" t="str">
        <f t="shared" ca="1" si="271"/>
        <v>-1.93388845782477+0.484413841149008i</v>
      </c>
      <c r="CW198" s="240" t="str">
        <f t="shared" ca="1" si="272"/>
        <v>1.758229282012+0.939793130790042i</v>
      </c>
      <c r="CX198" s="240" t="str">
        <f t="shared" ca="1" si="273"/>
        <v>-0.671635472453648-1.87709539686894i</v>
      </c>
      <c r="CY198" s="240" t="str">
        <f t="shared" ca="1" si="274"/>
        <v>-0.762931163727874+1.84187876262729i</v>
      </c>
      <c r="CZ198" s="240" t="str">
        <f t="shared" ca="1" si="275"/>
        <v>1.80222488111717-0.852388887003334i</v>
      </c>
      <c r="DA198" s="240" t="str">
        <f t="shared" ca="1" si="276"/>
        <v>-1.90778994388583-0.578721752496567i</v>
      </c>
      <c r="DB198" s="240" t="str">
        <f t="shared" ca="1" si="277"/>
        <v>1.02493333060808+1.70999795456405i</v>
      </c>
      <c r="DC198" s="240" t="str">
        <f t="shared" ca="1" si="278"/>
        <v>0.388938934429104-1.95532806508006i</v>
      </c>
      <c r="DD198" s="240" t="str">
        <f t="shared" ca="1" si="279"/>
        <v>-1.60130281292744+1.18760710595518i</v>
      </c>
      <c r="DE198" s="240" t="str">
        <f t="shared" ca="1" si="280"/>
        <v>1.98403530811667+0.195410421807467i</v>
      </c>
      <c r="DF198" s="240" t="str">
        <f t="shared" ca="1" si="281"/>
        <v>-1.33884357565828-1.47718624984229i</v>
      </c>
      <c r="DG198" s="240" t="str">
        <f t="shared" ca="1" si="282"/>
        <v>4.03475128263707E-13+1.99363520655224i</v>
      </c>
      <c r="DH198" s="240" t="str">
        <f t="shared" ca="1" si="283"/>
        <v>1.33884357565915-1.4771862498415i</v>
      </c>
      <c r="DI198" s="240" t="str">
        <f t="shared" ca="1" si="284"/>
        <v>-1.98403530811679+0.19541042180624i</v>
      </c>
      <c r="DJ198" s="240" t="str">
        <f t="shared" ca="1" si="285"/>
        <v>1.60130281292789+1.18760710595458i</v>
      </c>
      <c r="DK198" s="240" t="str">
        <f t="shared" ca="1" si="286"/>
        <v>-0.388938934429839-1.95532806507992i</v>
      </c>
      <c r="DL198" s="240" t="str">
        <f t="shared" ca="1" si="287"/>
        <v>-1.02493333060913+1.70999795456341i</v>
      </c>
      <c r="DM198" s="240" t="str">
        <f t="shared" ca="1" si="288"/>
        <v>1.90778994388561-0.578721752497285i</v>
      </c>
      <c r="DN198" s="240" t="str">
        <f t="shared" ca="1" si="289"/>
        <v>-1.80222488111752-0.852388887002605i</v>
      </c>
      <c r="DO198" s="240" t="str">
        <f t="shared" ca="1" si="290"/>
        <v>0.762931163726788+1.84187876262774i</v>
      </c>
      <c r="DP198" s="240" t="str">
        <f t="shared" ca="1" si="291"/>
        <v>0.671635472452888-1.87709539686921i</v>
      </c>
      <c r="DQ198" s="240" t="str">
        <f t="shared" ca="1" si="292"/>
        <v>-1.75822928201162+0.939793130790754i</v>
      </c>
      <c r="DR198" s="240" t="str">
        <f t="shared" ca="1" si="293"/>
        <v>1.93388845782445+0.48441384115026i</v>
      </c>
      <c r="DS198" s="240" t="str">
        <f t="shared" ca="1" si="294"/>
        <v>-1.10760437626026-1.65764709226473i</v>
      </c>
      <c r="DT198" s="240" t="str">
        <f t="shared" ca="1" si="295"/>
        <v>-0.29252703974772+1.97205711576035i</v>
      </c>
      <c r="DU198" s="240" t="str">
        <f t="shared" ca="1" si="296"/>
        <v>1.54110085485734-1.26474878610836i</v>
      </c>
      <c r="DV198" s="240" t="str">
        <f t="shared" ca="1" si="297"/>
        <v>-1.99123378563503-0.0978230430429738i</v>
      </c>
      <c r="DW198" s="240" t="str">
        <f t="shared" ca="1" si="298"/>
        <v>1.40971297376567+1.40971297376499i</v>
      </c>
      <c r="DX198" s="240" t="str">
        <f t="shared" ca="1" si="299"/>
        <v>-0.0978230430418954-1.99123378563508i</v>
      </c>
      <c r="DY198" s="240" t="str">
        <f t="shared" ca="1" si="300"/>
        <v>-1.26474878610919+1.54110085485665i</v>
      </c>
      <c r="DZ198" s="240" t="str">
        <f t="shared" ca="1" si="301"/>
        <v>1.97205711576021-0.292527039748669i</v>
      </c>
      <c r="EA198" s="240" t="str">
        <f t="shared" ca="1" si="302"/>
        <v>-1.65764709226526-1.10760437625946i</v>
      </c>
      <c r="EB198" s="240" t="str">
        <f t="shared" ca="1" si="303"/>
        <v>0.484413841149211+1.93388845782472i</v>
      </c>
      <c r="EC198" s="240" t="str">
        <f t="shared" ca="1" si="304"/>
        <v>0.939793130789957-1.75822928201205i</v>
      </c>
      <c r="ED198" s="240" t="str">
        <f t="shared" ca="1" si="305"/>
        <v>-1.87709539686889+0.671635472453793i</v>
      </c>
      <c r="EE198" s="240" t="str">
        <f t="shared" ca="1" si="306"/>
        <v>1.84187876262734+0.762931163727733i</v>
      </c>
      <c r="EF198" s="240" t="str">
        <f t="shared" ca="1" si="307"/>
        <v>-0.852388887003422-1.80222488111713i</v>
      </c>
      <c r="EG198" s="240" t="str">
        <f t="shared" ca="1" si="308"/>
        <v>-0.578721752496422+1.90778994388587i</v>
      </c>
      <c r="EH198" s="240" t="str">
        <f t="shared" ca="1" si="309"/>
        <v>1.70999795456397-1.02493333060821i</v>
      </c>
      <c r="EI198" s="240" t="str">
        <f t="shared" ca="1" si="310"/>
        <v>-1.95532806508008-0.388938934429008i</v>
      </c>
      <c r="EJ198" s="240" t="str">
        <f t="shared" ca="1" si="311"/>
        <v>1.18760710595531+1.60130281292735i</v>
      </c>
      <c r="EK198" s="240" t="str">
        <f t="shared" ca="1" si="312"/>
        <v>0.195410421807315-1.98403530811669i</v>
      </c>
      <c r="EL198" s="240" t="str">
        <f t="shared" ca="1" si="313"/>
        <v>-1.47718624984219+1.3388435756584i</v>
      </c>
      <c r="EM198" s="240" t="str">
        <f t="shared" ca="1" si="314"/>
        <v>1.99363520655224-5.00191823984377E-13i</v>
      </c>
      <c r="EN198" s="240"/>
      <c r="EO198" s="240"/>
      <c r="EP198" s="240"/>
    </row>
    <row r="199" spans="1:146" ht="15" thickBot="1">
      <c r="A199" s="277">
        <f t="shared" si="181"/>
        <v>1.9335937500000013E-3</v>
      </c>
      <c r="B199" s="276">
        <v>99</v>
      </c>
      <c r="C199" s="248">
        <f t="shared" si="182"/>
        <v>19800</v>
      </c>
      <c r="D199" s="247">
        <f t="shared" si="315"/>
        <v>124407.06908215581</v>
      </c>
      <c r="E199" s="247" t="str">
        <f t="shared" si="316"/>
        <v>124407.069082156i</v>
      </c>
      <c r="F199" s="247" t="str">
        <f t="shared" si="320"/>
        <v>-0.00269222085368693-0.0268231310142961i</v>
      </c>
      <c r="G199" s="247" t="str">
        <f t="shared" si="321"/>
        <v>-4.23157928013856+2.22876924300528i</v>
      </c>
      <c r="H199" s="247" t="str">
        <f t="shared" si="319"/>
        <v>0.00115797326205039-0.00426421924929436i</v>
      </c>
      <c r="I199" s="247" t="str">
        <f t="shared" si="317"/>
        <v>-0.0017545714674883+0.00438790478443583i</v>
      </c>
      <c r="J199" s="275" t="str">
        <f ca="1">IMPRODUCT(1/N_FFT2,DJ100)</f>
        <v>0.0125461847914259+0.000319796940641175i</v>
      </c>
      <c r="K199" s="274" t="str">
        <f t="shared" ca="1" si="318"/>
        <v>-0.0000234164163867589+0.0000544903576852747i</v>
      </c>
      <c r="N199" s="265">
        <f t="shared" ca="1" si="185"/>
        <v>5.993778458640513</v>
      </c>
      <c r="O199" s="240">
        <f t="shared" ca="1" si="186"/>
        <v>1.9937784586405125</v>
      </c>
      <c r="P199" s="240" t="str">
        <f t="shared" ca="1" si="187"/>
        <v>-1.50970668685666-1.30228194405022i</v>
      </c>
      <c r="Q199" s="240" t="str">
        <f t="shared" ca="1" si="188"/>
        <v>0.292548059195199+1.97219881736098i</v>
      </c>
      <c r="R199" s="240" t="str">
        <f t="shared" ca="1" si="189"/>
        <v>1.06666672995484-1.6844508391005i</v>
      </c>
      <c r="S199" s="240" t="str">
        <f t="shared" ca="1" si="190"/>
        <v>-1.9079270275871+0.578763336383354i</v>
      </c>
      <c r="T199" s="240" t="str">
        <f t="shared" ca="1" si="191"/>
        <v>1.82273171760072+0.807961402414285i</v>
      </c>
      <c r="U199" s="241" t="str">
        <f t="shared" ca="1" si="192"/>
        <v>-0.852450135163266-1.80235437947121i</v>
      </c>
      <c r="V199" s="240" t="str">
        <f t="shared" ca="1" si="193"/>
        <v>-0.531766150498041+1.92155595893626i</v>
      </c>
      <c r="W199" s="240" t="str">
        <f t="shared" ca="1" si="194"/>
        <v>1.65776620202304-1.1076839628563i</v>
      </c>
      <c r="X199" s="240" t="str">
        <f t="shared" ca="1" si="195"/>
        <v>-1.97878431672447-0.244059767319843i</v>
      </c>
      <c r="Y199" s="240" t="str">
        <f t="shared" ca="1" si="196"/>
        <v>1.33893977788118+1.47729239263811i</v>
      </c>
      <c r="Z199" s="240" t="str">
        <f t="shared" ca="1" si="197"/>
        <v>-0.0489297727775278-1.99317796984486i</v>
      </c>
      <c r="AA199" s="240" t="str">
        <f t="shared" ca="1" si="198"/>
        <v>-1.26483966427164+1.5412115902186i</v>
      </c>
      <c r="AB199" s="240" t="str">
        <f t="shared" ca="1" si="199"/>
        <v>1.96442533917519-0.340860131058734i</v>
      </c>
      <c r="AC199" s="240" t="str">
        <f t="shared" ca="1" si="200"/>
        <v>-1.71012082597824-1.02500697690038i</v>
      </c>
      <c r="AD199" s="240" t="str">
        <f t="shared" ca="1" si="201"/>
        <v>0.625411896876112+1.89314883233854i</v>
      </c>
      <c r="AE199" s="240" t="str">
        <f t="shared" ca="1" si="202"/>
        <v>0.762985983928114-1.84201111029988i</v>
      </c>
      <c r="AF199" s="240" t="str">
        <f t="shared" ca="1" si="203"/>
        <v>-1.78089137045789+0.896425383825986i</v>
      </c>
      <c r="AG199" s="240" t="str">
        <f t="shared" ca="1" si="204"/>
        <v>1.93402741682734+0.484448648567736i</v>
      </c>
      <c r="AH199" s="240" t="str">
        <f t="shared" ca="1" si="205"/>
        <v>-1.14803396835772-1.63008298857321i</v>
      </c>
      <c r="AI199" s="240" t="str">
        <f t="shared" ca="1" si="206"/>
        <v>-0.19542446296665+1.98417787040707i</v>
      </c>
      <c r="AJ199" s="240" t="str">
        <f t="shared" ca="1" si="207"/>
        <v>1.44398823272182-1.37479108445605i</v>
      </c>
      <c r="AK199" s="240" t="str">
        <f t="shared" ca="1" si="208"/>
        <v>-1.9913768651699+0.0978300720895365i</v>
      </c>
      <c r="AL199" s="240" t="str">
        <f t="shared" ca="1" si="209"/>
        <v>1.57178812534815+1.22663549237476i</v>
      </c>
      <c r="AM199" s="240" t="str">
        <f t="shared" ca="1" si="210"/>
        <v>-0.388966881524925-1.95546856461967i</v>
      </c>
      <c r="AN199" s="240" t="str">
        <f t="shared" ca="1" si="211"/>
        <v>-0.982729797970584+1.73476070001589i</v>
      </c>
      <c r="AO199" s="240" t="str">
        <f t="shared" ca="1" si="212"/>
        <v>1.87723027502269-0.671683732628072i</v>
      </c>
      <c r="AP199" s="240" t="str">
        <f t="shared" ca="1" si="213"/>
        <v>-1.86018094438342-0.717550971215117i</v>
      </c>
      <c r="AQ199" s="240" t="str">
        <f t="shared" ca="1" si="214"/>
        <v>0.939860659357187+1.75835561907471i</v>
      </c>
      <c r="AR199" s="240" t="str">
        <f t="shared" ca="1" si="215"/>
        <v>0.939860659357187+1.75835561907471i</v>
      </c>
      <c r="AS199" s="240" t="str">
        <f t="shared" ca="1" si="216"/>
        <v>-1.60141787408389+1.1876924411242i</v>
      </c>
      <c r="AT199" s="240" t="str">
        <f t="shared" ca="1" si="217"/>
        <v>1.98837622953373+0.146671442224356i</v>
      </c>
      <c r="AU199" s="240" t="str">
        <f t="shared" ca="1" si="218"/>
        <v>-1.40981426828839-1.40981426828834i</v>
      </c>
      <c r="AV199" s="240" t="str">
        <f t="shared" ca="1" si="219"/>
        <v>0.146671442224228+1.98837622953374i</v>
      </c>
      <c r="AW199" s="240" t="str">
        <f t="shared" ca="1" si="220"/>
        <v>1.18769244112414-1.60141787408393i</v>
      </c>
      <c r="AX199" s="240" t="str">
        <f t="shared" ca="1" si="221"/>
        <v>-1.94533388892051+0.436839332886081i</v>
      </c>
      <c r="AY199" s="240" t="str">
        <f t="shared" ca="1" si="222"/>
        <v>1.75835561907474+0.939860659357128i</v>
      </c>
      <c r="AZ199" s="240" t="str">
        <f t="shared" ca="1" si="223"/>
        <v>-0.717550971215181-1.86018094438339i</v>
      </c>
      <c r="BA199" s="240" t="str">
        <f t="shared" ca="1" si="224"/>
        <v>-0.671683732627993+1.87723027502272i</v>
      </c>
      <c r="BB199" s="240" t="str">
        <f t="shared" ca="1" si="225"/>
        <v>1.73476070001586-0.982729797970644i</v>
      </c>
      <c r="BC199" s="240" t="str">
        <f t="shared" ca="1" si="226"/>
        <v>-1.95546856461964-0.388966881525053i</v>
      </c>
      <c r="BD199" s="240" t="str">
        <f t="shared" ca="1" si="227"/>
        <v>1.22663549237482+1.57178812534811i</v>
      </c>
      <c r="BE199" s="240" t="str">
        <f t="shared" ca="1" si="228"/>
        <v>0.0978300720894815-1.9913768651699i</v>
      </c>
      <c r="BF199" s="240" t="str">
        <f t="shared" ca="1" si="229"/>
        <v>-1.37479108445572+1.44398823272214i</v>
      </c>
      <c r="BG199" s="240" t="str">
        <f t="shared" ca="1" si="230"/>
        <v>1.984177870407-0.195424462967325i</v>
      </c>
      <c r="BH199" s="240" t="str">
        <f t="shared" ca="1" si="231"/>
        <v>-1.63008298857382-1.14803396835684i</v>
      </c>
      <c r="BI199" s="240" t="str">
        <f t="shared" ca="1" si="232"/>
        <v>0.484448648567034+1.93402741682752i</v>
      </c>
      <c r="BJ199" s="240" t="str">
        <f t="shared" ca="1" si="233"/>
        <v>0.896425383826457-1.78089137045765i</v>
      </c>
      <c r="BK199" s="240" t="str">
        <f t="shared" ca="1" si="234"/>
        <v>-1.84201111029993+0.762985983927994i</v>
      </c>
      <c r="BL199" s="240" t="str">
        <f t="shared" ca="1" si="235"/>
        <v>1.89314883233856+0.625411896876047i</v>
      </c>
      <c r="BM199" s="240" t="str">
        <f t="shared" ca="1" si="236"/>
        <v>-1.02500697690078-1.710120825978i</v>
      </c>
      <c r="BN199" s="240" t="str">
        <f t="shared" ca="1" si="237"/>
        <v>-0.340860131058092+1.9644253391753i</v>
      </c>
      <c r="BO199" s="240" t="str">
        <f t="shared" ca="1" si="238"/>
        <v>1.54121159021792-1.26483966427247i</v>
      </c>
      <c r="BP199" s="240" t="str">
        <f t="shared" ca="1" si="239"/>
        <v>-1.99317796984484-0.0489297727782445i</v>
      </c>
      <c r="BQ199" s="240" t="str">
        <f t="shared" ca="1" si="240"/>
        <v>1.47729239263787+1.33893977788144i</v>
      </c>
      <c r="BR199" s="240" t="str">
        <f t="shared" ca="1" si="241"/>
        <v>-0.244059767319716-1.97878431672449i</v>
      </c>
      <c r="BS199" s="240" t="str">
        <f t="shared" ca="1" si="242"/>
        <v>-1.10768396285622+1.6577662020231i</v>
      </c>
      <c r="BT199" s="240" t="str">
        <f t="shared" ca="1" si="243"/>
        <v>1.92155595893613-0.53176615049849i</v>
      </c>
      <c r="BU199" s="240" t="str">
        <f t="shared" ca="1" si="244"/>
        <v>-1.80235437947151-0.852450135162646i</v>
      </c>
      <c r="BV199" s="240" t="str">
        <f t="shared" ca="1" si="245"/>
        <v>0.807961402413434+1.8227317176011i</v>
      </c>
      <c r="BW199" s="240" t="str">
        <f t="shared" ca="1" si="246"/>
        <v>0.578763336383996-1.9079270275869i</v>
      </c>
      <c r="BX199" s="240" t="str">
        <f t="shared" ca="1" si="247"/>
        <v>-1.68445083910072+1.06666672995449i</v>
      </c>
      <c r="BY199" s="240" t="str">
        <f t="shared" ca="1" si="248"/>
        <v>1.97219881736097+0.2925480591953i</v>
      </c>
      <c r="BZ199" s="240" t="str">
        <f t="shared" ca="1" si="249"/>
        <v>-1.30228194405034-1.50970668685656i</v>
      </c>
      <c r="CA199" s="240" t="str">
        <f t="shared" ca="1" si="250"/>
        <v>4.66033130909154E-13+1.99377845864051i</v>
      </c>
      <c r="CB199" s="240" t="str">
        <f t="shared" ca="1" si="251"/>
        <v>1.30228194404963-1.50970668685717i</v>
      </c>
      <c r="CC199" s="240" t="str">
        <f t="shared" ca="1" si="252"/>
        <v>-1.97219881736112+0.29254805919426i</v>
      </c>
      <c r="CD199" s="240" t="str">
        <f t="shared" ca="1" si="253"/>
        <v>1.68445083910016+1.06666672995538i</v>
      </c>
      <c r="CE199" s="240" t="str">
        <f t="shared" ca="1" si="254"/>
        <v>-0.578763336382991-1.90792702758721i</v>
      </c>
      <c r="CF199" s="240" t="str">
        <f t="shared" ca="1" si="255"/>
        <v>-0.807961402414395+1.82273171760067i</v>
      </c>
      <c r="CG199" s="240" t="str">
        <f t="shared" ca="1" si="256"/>
        <v>1.80235437947111-0.85245013516349i</v>
      </c>
      <c r="CH199" s="240" t="str">
        <f t="shared" ca="1" si="257"/>
        <v>-1.92155595893638-0.531766150497592i</v>
      </c>
      <c r="CI199" s="240" t="str">
        <f t="shared" ca="1" si="258"/>
        <v>1.10768396285704+1.65776620202255i</v>
      </c>
      <c r="CJ199" s="240" t="str">
        <f t="shared" ca="1" si="259"/>
        <v>0.244059767320758-1.97878431672436i</v>
      </c>
      <c r="CK199" s="240" t="str">
        <f t="shared" ca="1" si="260"/>
        <v>-1.47729239263858+1.33893977788066i</v>
      </c>
      <c r="CL199" s="240" t="str">
        <f t="shared" ca="1" si="261"/>
        <v>1.99317796984487-0.0489297727771936i</v>
      </c>
      <c r="CM199" s="240" t="str">
        <f t="shared" ca="1" si="262"/>
        <v>-1.54121159021853-1.26483966427173i</v>
      </c>
      <c r="CN199" s="240" t="str">
        <f t="shared" ca="1" si="263"/>
        <v>0.340860131058983+1.96442533917515i</v>
      </c>
      <c r="CO199" s="240" t="str">
        <f t="shared" ca="1" si="264"/>
        <v>1.02500697689998-1.71012082597847i</v>
      </c>
      <c r="CP199" s="240" t="str">
        <f t="shared" ca="1" si="265"/>
        <v>-1.89314883233827+0.625411896876904i</v>
      </c>
      <c r="CQ199" s="240" t="str">
        <f t="shared" ca="1" si="266"/>
        <v>1.84201111029952+0.762985983928965i</v>
      </c>
      <c r="CR199" s="240" t="str">
        <f t="shared" ca="1" si="267"/>
        <v>-0.896425383825492-1.78089137045814i</v>
      </c>
      <c r="CS199" s="240" t="str">
        <f t="shared" ca="1" si="268"/>
        <v>-0.484448648568053+1.93402741682726i</v>
      </c>
      <c r="CT199" s="240" t="str">
        <f t="shared" ca="1" si="269"/>
        <v>1.63008298857327-1.14803396835763i</v>
      </c>
      <c r="CU199" s="240" t="str">
        <f t="shared" ca="1" si="270"/>
        <v>-1.98417787040709-0.195424462966398i</v>
      </c>
      <c r="CV199" s="240" t="str">
        <f t="shared" ca="1" si="271"/>
        <v>1.3747910844564+1.44398823272149i</v>
      </c>
      <c r="CW199" s="240" t="str">
        <f t="shared" ca="1" si="272"/>
        <v>-0.097830072090384-1.99137686516986i</v>
      </c>
      <c r="CX199" s="240" t="str">
        <f t="shared" ca="1" si="273"/>
        <v>-1.22663549237549+1.57178812534759i</v>
      </c>
      <c r="CY199" s="240" t="str">
        <f t="shared" ca="1" si="274"/>
        <v>1.95546856461978-0.388966881524383i</v>
      </c>
      <c r="CZ199" s="240" t="str">
        <f t="shared" ca="1" si="275"/>
        <v>-1.73476070001573-0.982729797970869i</v>
      </c>
      <c r="DA199" s="240" t="str">
        <f t="shared" ca="1" si="276"/>
        <v>0.671683732627965+1.87723027502273i</v>
      </c>
      <c r="DB199" s="240" t="str">
        <f t="shared" ca="1" si="277"/>
        <v>0.717550971214868-1.86018094438351i</v>
      </c>
      <c r="DC199" s="240" t="str">
        <f t="shared" ca="1" si="278"/>
        <v>-1.75835561907449+0.939860659357598i</v>
      </c>
      <c r="DD199" s="240" t="str">
        <f t="shared" ca="1" si="279"/>
        <v>1.94533388892066+0.436839332885394i</v>
      </c>
      <c r="DE199" s="240" t="str">
        <f t="shared" ca="1" si="280"/>
        <v>-1.18769244112346-1.60141787408444i</v>
      </c>
      <c r="DF199" s="240" t="str">
        <f t="shared" ca="1" si="281"/>
        <v>-0.146671442224909+1.98837622953369i</v>
      </c>
      <c r="DG199" s="240" t="str">
        <f t="shared" ca="1" si="282"/>
        <v>1.40981426828858-1.40981426828816i</v>
      </c>
      <c r="DH199" s="240" t="str">
        <f t="shared" ca="1" si="283"/>
        <v>-1.98837622953373+0.146671442224325i</v>
      </c>
      <c r="DI199" s="240" t="str">
        <f t="shared" ca="1" si="284"/>
        <v>1.60141787408409+1.18769244112393i</v>
      </c>
      <c r="DJ199" s="240" t="str">
        <f t="shared" ca="1" si="285"/>
        <v>-0.436839332886757-1.94533388892035i</v>
      </c>
      <c r="DK199" s="240" t="str">
        <f t="shared" ca="1" si="286"/>
        <v>-0.939860659356366+1.75835561907515i</v>
      </c>
      <c r="DL199" s="240" t="str">
        <f t="shared" ca="1" si="287"/>
        <v>1.86018094438372-0.717550971214322i</v>
      </c>
      <c r="DM199" s="240" t="str">
        <f t="shared" ca="1" si="288"/>
        <v>-1.87723027502253-0.671683732628515i</v>
      </c>
      <c r="DN199" s="240" t="str">
        <f t="shared" ca="1" si="289"/>
        <v>0.982729797970361+1.73476070001602i</v>
      </c>
      <c r="DO199" s="240" t="str">
        <f t="shared" ca="1" si="290"/>
        <v>0.388966881525013-1.95546856461965i</v>
      </c>
      <c r="DP199" s="240" t="str">
        <f t="shared" ca="1" si="291"/>
        <v>-1.57178812534795+1.22663549237503i</v>
      </c>
      <c r="DQ199" s="240" t="str">
        <f t="shared" ca="1" si="292"/>
        <v>1.99137686516992+0.0978300720890442i</v>
      </c>
      <c r="DR199" s="240" t="str">
        <f t="shared" ca="1" si="293"/>
        <v>-1.4439882327225-1.37479108445534i</v>
      </c>
      <c r="DS199" s="240" t="str">
        <f t="shared" ca="1" si="294"/>
        <v>0.195424462965759+1.98417787040716i</v>
      </c>
      <c r="DT199" s="240" t="str">
        <f t="shared" ca="1" si="295"/>
        <v>1.14803396835806-1.63008298857297i</v>
      </c>
      <c r="DU199" s="240" t="str">
        <f t="shared" ca="1" si="296"/>
        <v>-1.9340274168274+0.484448648567485i</v>
      </c>
      <c r="DV199" s="240" t="str">
        <f t="shared" ca="1" si="297"/>
        <v>1.78089137045785+0.896425383826066i</v>
      </c>
      <c r="DW199" s="240" t="str">
        <f t="shared" ca="1" si="298"/>
        <v>-0.762985983928477-1.84201111029973i</v>
      </c>
      <c r="DX199" s="240" t="str">
        <f t="shared" ca="1" si="299"/>
        <v>-0.625411896875576+1.89314883233871i</v>
      </c>
      <c r="DY199" s="240" t="str">
        <f t="shared" ca="1" si="300"/>
        <v>1.71012082597776-1.02500697690118i</v>
      </c>
      <c r="DZ199" s="240" t="str">
        <f t="shared" ca="1" si="301"/>
        <v>-1.96442533917505-0.340860131059559i</v>
      </c>
      <c r="EA199" s="240" t="str">
        <f t="shared" ca="1" si="302"/>
        <v>1.26483966427127+1.5412115902189i</v>
      </c>
      <c r="EB199" s="240" t="str">
        <f t="shared" ca="1" si="303"/>
        <v>0.0489297727778352-1.99317796984485i</v>
      </c>
      <c r="EC199" s="240" t="str">
        <f t="shared" ca="1" si="304"/>
        <v>-1.33893977788106+1.47729239263822i</v>
      </c>
      <c r="ED199" s="240" t="str">
        <f t="shared" ca="1" si="305"/>
        <v>1.97878431672443-0.244059767320178i</v>
      </c>
      <c r="EE199" s="240" t="str">
        <f t="shared" ca="1" si="306"/>
        <v>-1.65776620202333-1.10768396285588i</v>
      </c>
      <c r="EF199" s="240" t="str">
        <f t="shared" ca="1" si="307"/>
        <v>0.531766150498994+1.92155595893599i</v>
      </c>
      <c r="EG199" s="240" t="str">
        <f t="shared" ca="1" si="308"/>
        <v>0.85245013516407-1.80235437947083i</v>
      </c>
      <c r="EH199" s="240" t="str">
        <f t="shared" ca="1" si="309"/>
        <v>-1.82273171760089+0.80796140241391i</v>
      </c>
      <c r="EI199" s="240" t="str">
        <f t="shared" ca="1" si="310"/>
        <v>1.90792702758704+0.578763336383551i</v>
      </c>
      <c r="EJ199" s="240" t="str">
        <f t="shared" ca="1" si="311"/>
        <v>-1.06666672995489-1.68445083910047i</v>
      </c>
      <c r="EK199" s="240" t="str">
        <f t="shared" ca="1" si="312"/>
        <v>-0.292548059194896+1.97219881736103i</v>
      </c>
      <c r="EL199" s="240" t="str">
        <f t="shared" ca="1" si="313"/>
        <v>1.50970668685622-1.30228194405074i</v>
      </c>
      <c r="EM199" s="240" t="str">
        <f t="shared" ca="1" si="314"/>
        <v>-1.99377845864051+9.32066261818308E-13i</v>
      </c>
      <c r="EN199" s="240"/>
      <c r="EO199" s="240"/>
      <c r="EP199" s="240"/>
    </row>
    <row r="200" spans="1:146" ht="15" thickBot="1">
      <c r="A200" s="277">
        <f t="shared" si="181"/>
        <v>1.9531250000000013E-3</v>
      </c>
      <c r="B200" s="276">
        <v>100</v>
      </c>
      <c r="C200" s="248">
        <f t="shared" si="182"/>
        <v>20000</v>
      </c>
      <c r="D200" s="247">
        <f t="shared" si="315"/>
        <v>125663.70614359173</v>
      </c>
      <c r="E200" s="247" t="str">
        <f t="shared" si="316"/>
        <v>125663.706143592i</v>
      </c>
      <c r="F200" s="247" t="str">
        <f t="shared" si="320"/>
        <v>-0.00270094980074649-0.0265524442105103i</v>
      </c>
      <c r="G200" s="247" t="str">
        <f t="shared" si="321"/>
        <v>-4.20337783032721+2.25169443088341i</v>
      </c>
      <c r="H200" s="247" t="str">
        <f t="shared" si="319"/>
        <v>0.00115682644861569-0.00422159393494166i</v>
      </c>
      <c r="I200" s="247" t="str">
        <f t="shared" si="317"/>
        <v>-0.0017393291336902+0.00434731863355726i</v>
      </c>
      <c r="J200" s="275" t="str">
        <f ca="1">IMPRODUCT(1/N_FFT2,DK100)</f>
        <v>0.00843164620760527-2.25011820318473E-06i</v>
      </c>
      <c r="K200" s="274" t="str">
        <f t="shared" ca="1" si="318"/>
        <v>-0.0000146556259130639+0.0000366589663660298i</v>
      </c>
      <c r="N200" s="265">
        <f t="shared" ca="1" si="185"/>
        <v>5.9939119060982922</v>
      </c>
      <c r="O200" s="240">
        <f t="shared" ca="1" si="186"/>
        <v>1.9939119060982922</v>
      </c>
      <c r="P200" s="240" t="str">
        <f t="shared" ca="1" si="187"/>
        <v>-1.54131474649841-1.26492432244268i</v>
      </c>
      <c r="Q200" s="240" t="str">
        <f t="shared" ca="1" si="188"/>
        <v>0.388992915832505+1.95559944792195i</v>
      </c>
      <c r="R200" s="240" t="str">
        <f t="shared" ca="1" si="189"/>
        <v>0.939923566053237-1.75847330922545i</v>
      </c>
      <c r="S200" s="240" t="str">
        <f t="shared" ca="1" si="190"/>
        <v>-1.84213439967478+0.763037052059307i</v>
      </c>
      <c r="T200" s="240" t="str">
        <f t="shared" ca="1" si="191"/>
        <v>1.90805472884213+0.57880207413563i</v>
      </c>
      <c r="U200" s="241" t="str">
        <f t="shared" ca="1" si="192"/>
        <v>-1.10775810229166-1.65787715952893i</v>
      </c>
      <c r="V200" s="240" t="str">
        <f t="shared" ca="1" si="193"/>
        <v>-0.19543754310478+1.98431067527887i</v>
      </c>
      <c r="W200" s="240" t="str">
        <f t="shared" ca="1" si="194"/>
        <v>1.40990862989071-1.40990862989069i</v>
      </c>
      <c r="X200" s="240" t="str">
        <f t="shared" ca="1" si="195"/>
        <v>-1.98431067527887+0.195437543104752i</v>
      </c>
      <c r="Y200" s="240" t="str">
        <f t="shared" ca="1" si="196"/>
        <v>1.65787715952902+1.10775810229152i</v>
      </c>
      <c r="Z200" s="240" t="str">
        <f t="shared" ca="1" si="197"/>
        <v>-0.5788020741356-1.90805472884214i</v>
      </c>
      <c r="AA200" s="240" t="str">
        <f t="shared" ca="1" si="198"/>
        <v>-0.763037052059335+1.84213439967477i</v>
      </c>
      <c r="AB200" s="240" t="str">
        <f t="shared" ca="1" si="199"/>
        <v>1.75847330922548-0.939923566053173i</v>
      </c>
      <c r="AC200" s="240" t="str">
        <f t="shared" ca="1" si="200"/>
        <v>-1.95559944792197-0.388992915832434i</v>
      </c>
      <c r="AD200" s="240" t="str">
        <f t="shared" ca="1" si="201"/>
        <v>1.26492432244271+1.54131474649838i</v>
      </c>
      <c r="AE200" s="240" t="str">
        <f t="shared" ca="1" si="202"/>
        <v>2.78468409746403E-14-1.99391190609829i</v>
      </c>
      <c r="AF200" s="240" t="str">
        <f t="shared" ca="1" si="203"/>
        <v>-1.26492432244275+1.54131474649835i</v>
      </c>
      <c r="AG200" s="240" t="str">
        <f t="shared" ca="1" si="204"/>
        <v>1.95559944792194-0.388992915832573i</v>
      </c>
      <c r="AH200" s="240" t="str">
        <f t="shared" ca="1" si="205"/>
        <v>-1.75847330922545-0.939923566053229i</v>
      </c>
      <c r="AI200" s="240" t="str">
        <f t="shared" ca="1" si="206"/>
        <v>0.763037052059278+1.84213439967479i</v>
      </c>
      <c r="AJ200" s="240" t="str">
        <f t="shared" ca="1" si="207"/>
        <v>0.57880207413566-1.90805472884212i</v>
      </c>
      <c r="AK200" s="240" t="str">
        <f t="shared" ca="1" si="208"/>
        <v>-1.65787715952895+1.10775810229163i</v>
      </c>
      <c r="AL200" s="240" t="str">
        <f t="shared" ca="1" si="209"/>
        <v>1.98431067527887+0.195437543104815i</v>
      </c>
      <c r="AM200" s="240" t="str">
        <f t="shared" ca="1" si="210"/>
        <v>-1.40990862989066-1.40990862989073i</v>
      </c>
      <c r="AN200" s="240" t="str">
        <f t="shared" ca="1" si="211"/>
        <v>0.195437543104717+1.98431067527888i</v>
      </c>
      <c r="AO200" s="240" t="str">
        <f t="shared" ca="1" si="212"/>
        <v>1.10775810229155-1.657877159529i</v>
      </c>
      <c r="AP200" s="240" t="str">
        <f t="shared" ca="1" si="213"/>
        <v>-1.90805472884215+0.57880207413558i</v>
      </c>
      <c r="AQ200" s="240" t="str">
        <f t="shared" ca="1" si="214"/>
        <v>1.84213439967476+0.763037052059355i</v>
      </c>
      <c r="AR200" s="240" t="str">
        <f t="shared" ca="1" si="215"/>
        <v>1.84213439967476+0.763037052059355i</v>
      </c>
      <c r="AS200" s="240" t="str">
        <f t="shared" ca="1" si="216"/>
        <v>-0.38899291583246+1.95559944792196i</v>
      </c>
      <c r="AT200" s="240" t="str">
        <f t="shared" ca="1" si="217"/>
        <v>1.5413147464984-1.26492432244269i</v>
      </c>
      <c r="AU200" s="240" t="str">
        <f t="shared" ca="1" si="218"/>
        <v>-1.99391190609829-5.56936819492807E-14i</v>
      </c>
      <c r="AV200" s="240" t="str">
        <f t="shared" ca="1" si="219"/>
        <v>1.54131474649846+1.26492432244262i</v>
      </c>
      <c r="AW200" s="240" t="str">
        <f t="shared" ca="1" si="220"/>
        <v>-0.388992915832545-1.95559944792195i</v>
      </c>
      <c r="AX200" s="240" t="str">
        <f t="shared" ca="1" si="221"/>
        <v>-0.939923566053253+1.75847330922544i</v>
      </c>
      <c r="AY200" s="240" t="str">
        <f t="shared" ca="1" si="222"/>
        <v>1.84213439967481-0.763037052059252i</v>
      </c>
      <c r="AZ200" s="240" t="str">
        <f t="shared" ca="1" si="223"/>
        <v>-1.90805472884217-0.578802074135496i</v>
      </c>
      <c r="BA200" s="240" t="str">
        <f t="shared" ca="1" si="224"/>
        <v>1.10775810229161+1.65787715952896i</v>
      </c>
      <c r="BB200" s="240" t="str">
        <f t="shared" ca="1" si="225"/>
        <v>0.195437543104842-1.98431067527887i</v>
      </c>
      <c r="BC200" s="240" t="str">
        <f t="shared" ca="1" si="226"/>
        <v>-1.40990862989075+1.40990862989064i</v>
      </c>
      <c r="BD200" s="240" t="str">
        <f t="shared" ca="1" si="227"/>
        <v>1.98431067527888-0.19543754310469i</v>
      </c>
      <c r="BE200" s="240" t="str">
        <f t="shared" ca="1" si="228"/>
        <v>-1.65787715952888-1.10775810229174i</v>
      </c>
      <c r="BF200" s="240" t="str">
        <f t="shared" ca="1" si="229"/>
        <v>0.578802074135349+1.90805472884222i</v>
      </c>
      <c r="BG200" s="240" t="str">
        <f t="shared" ca="1" si="230"/>
        <v>0.763037052059577-1.84213439967467i</v>
      </c>
      <c r="BH200" s="240" t="str">
        <f t="shared" ca="1" si="231"/>
        <v>-1.7584733092256+0.939923566052942i</v>
      </c>
      <c r="BI200" s="240" t="str">
        <f t="shared" ca="1" si="232"/>
        <v>1.95559944792188+0.38899291583289i</v>
      </c>
      <c r="BJ200" s="240" t="str">
        <f t="shared" ca="1" si="233"/>
        <v>-1.26492432244235-1.54131474649868i</v>
      </c>
      <c r="BK200" s="240" t="str">
        <f t="shared" ca="1" si="234"/>
        <v>-4.94400812904799E-13+1.99391190609829i</v>
      </c>
      <c r="BL200" s="240" t="str">
        <f t="shared" ca="1" si="235"/>
        <v>1.26492432244311-1.54131474649805i</v>
      </c>
      <c r="BM200" s="240" t="str">
        <f t="shared" ca="1" si="236"/>
        <v>-1.95559944792207+0.388992915831921i</v>
      </c>
      <c r="BN200" s="240" t="str">
        <f t="shared" ca="1" si="237"/>
        <v>1.75847330922514+0.939923566053815i</v>
      </c>
      <c r="BO200" s="240" t="str">
        <f t="shared" ca="1" si="238"/>
        <v>-0.763037052058663-1.84213439967505i</v>
      </c>
      <c r="BP200" s="240" t="str">
        <f t="shared" ca="1" si="239"/>
        <v>-0.578802074136268+1.90805472884194i</v>
      </c>
      <c r="BQ200" s="240" t="str">
        <f t="shared" ca="1" si="240"/>
        <v>1.65787715952941-1.10775810229094i</v>
      </c>
      <c r="BR200" s="240" t="str">
        <f t="shared" ca="1" si="241"/>
        <v>-1.98431067527879-0.195437543105645i</v>
      </c>
      <c r="BS200" s="240" t="str">
        <f t="shared" ca="1" si="242"/>
        <v>1.40990862989007+1.40990862989132i</v>
      </c>
      <c r="BT200" s="240" t="str">
        <f t="shared" ca="1" si="243"/>
        <v>-0.195437543103886-1.98431067527896i</v>
      </c>
      <c r="BU200" s="240" t="str">
        <f t="shared" ca="1" si="244"/>
        <v>-1.10775810229241+1.65787715952843i</v>
      </c>
      <c r="BV200" s="240" t="str">
        <f t="shared" ca="1" si="245"/>
        <v>1.90805472884188-0.578802074136475i</v>
      </c>
      <c r="BW200" s="240" t="str">
        <f t="shared" ca="1" si="246"/>
        <v>-1.84213439967512-0.76303705205849i</v>
      </c>
      <c r="BX200" s="240" t="str">
        <f t="shared" ca="1" si="247"/>
        <v>0.93992356605398+1.75847330922505i</v>
      </c>
      <c r="BY200" s="240" t="str">
        <f t="shared" ca="1" si="248"/>
        <v>0.388992915831736-1.95559944792211i</v>
      </c>
      <c r="BZ200" s="240" t="str">
        <f t="shared" ca="1" si="249"/>
        <v>-1.54131474649793+1.26492432244326i</v>
      </c>
      <c r="CA200" s="240" t="str">
        <f t="shared" ca="1" si="250"/>
        <v>1.99391190609829-6.8199802365072E-13i</v>
      </c>
      <c r="CB200" s="240" t="str">
        <f t="shared" ca="1" si="251"/>
        <v>-1.5413147464988-1.2649243224422i</v>
      </c>
      <c r="CC200" s="240" t="str">
        <f t="shared" ca="1" si="252"/>
        <v>0.388992915833074+1.95559944792184i</v>
      </c>
      <c r="CD200" s="240" t="str">
        <f t="shared" ca="1" si="253"/>
        <v>0.939923566052776-1.75847330922569i</v>
      </c>
      <c r="CE200" s="240" t="str">
        <f t="shared" ca="1" si="254"/>
        <v>-1.8421343996746+0.76303705205975i</v>
      </c>
      <c r="CF200" s="240" t="str">
        <f t="shared" ca="1" si="255"/>
        <v>1.90805472884227+0.578802074135169i</v>
      </c>
      <c r="CG200" s="240" t="str">
        <f t="shared" ca="1" si="256"/>
        <v>-1.10775810229189-1.65787715952877i</v>
      </c>
      <c r="CH200" s="240" t="str">
        <f t="shared" ca="1" si="257"/>
        <v>-0.195437543104503+1.9843106752789i</v>
      </c>
      <c r="CI200" s="240" t="str">
        <f t="shared" ca="1" si="258"/>
        <v>1.40990862989051-1.40990862989088i</v>
      </c>
      <c r="CJ200" s="240" t="str">
        <f t="shared" ca="1" si="259"/>
        <v>-1.98431067527885+0.195437543105029i</v>
      </c>
      <c r="CK200" s="240" t="str">
        <f t="shared" ca="1" si="260"/>
        <v>1.65787715952907+1.10775810229146i</v>
      </c>
      <c r="CL200" s="240" t="str">
        <f t="shared" ca="1" si="261"/>
        <v>-0.578802074135676-1.90805472884212i</v>
      </c>
      <c r="CM200" s="240" t="str">
        <f t="shared" ca="1" si="262"/>
        <v>-0.763037052059262+1.8421343996748i</v>
      </c>
      <c r="CN200" s="240" t="str">
        <f t="shared" ca="1" si="263"/>
        <v>1.75847330922544-0.939923566053243i</v>
      </c>
      <c r="CO200" s="240" t="str">
        <f t="shared" ca="1" si="264"/>
        <v>-1.95559944792194-0.388992915832555i</v>
      </c>
      <c r="CP200" s="240" t="str">
        <f t="shared" ca="1" si="265"/>
        <v>1.26492432244261+1.54131474649846i</v>
      </c>
      <c r="CQ200" s="240" t="str">
        <f t="shared" ca="1" si="266"/>
        <v>1.53401801079439E-13-1.99391190609829i</v>
      </c>
      <c r="CR200" s="240" t="str">
        <f t="shared" ca="1" si="267"/>
        <v>-1.26492432244285+1.54131474649827i</v>
      </c>
      <c r="CS200" s="240" t="str">
        <f t="shared" ca="1" si="268"/>
        <v>1.955599447922-0.388992915832254i</v>
      </c>
      <c r="CT200" s="240" t="str">
        <f t="shared" ca="1" si="269"/>
        <v>-1.7584733092253-0.939923566053514i</v>
      </c>
      <c r="CU200" s="240" t="str">
        <f t="shared" ca="1" si="270"/>
        <v>0.763037052058979+1.84213439967492i</v>
      </c>
      <c r="CV200" s="240" t="str">
        <f t="shared" ca="1" si="271"/>
        <v>0.578802074135969-1.90805472884203i</v>
      </c>
      <c r="CW200" s="240" t="str">
        <f t="shared" ca="1" si="272"/>
        <v>-1.65787715952923+1.1077581022912i</v>
      </c>
      <c r="CX200" s="240" t="str">
        <f t="shared" ca="1" si="273"/>
        <v>1.98431067527882+0.195437543105334i</v>
      </c>
      <c r="CY200" s="240" t="str">
        <f t="shared" ca="1" si="274"/>
        <v>-1.40990862989029-1.4099086298911i</v>
      </c>
      <c r="CZ200" s="240" t="str">
        <f t="shared" ca="1" si="275"/>
        <v>0.195437543104198+1.98431067527893i</v>
      </c>
      <c r="DA200" s="240" t="str">
        <f t="shared" ca="1" si="276"/>
        <v>1.10775810229215-1.6578771595286i</v>
      </c>
      <c r="DB200" s="240" t="str">
        <f t="shared" ca="1" si="277"/>
        <v>-1.90805472884236+0.578802074134876i</v>
      </c>
      <c r="DC200" s="240" t="str">
        <f t="shared" ca="1" si="278"/>
        <v>1.84213439967448+0.763037052060033i</v>
      </c>
      <c r="DD200" s="240" t="str">
        <f t="shared" ca="1" si="279"/>
        <v>-0.939923566052507-1.75847330922584i</v>
      </c>
      <c r="DE200" s="240" t="str">
        <f t="shared" ca="1" si="280"/>
        <v>-0.388992915833375+1.95559944792178i</v>
      </c>
      <c r="DF200" s="240" t="str">
        <f t="shared" ca="1" si="281"/>
        <v>1.54131474649899-1.26492432244197i</v>
      </c>
      <c r="DG200" s="240" t="str">
        <f t="shared" ca="1" si="282"/>
        <v>-1.99391190609829-9.88801625809597E-13i</v>
      </c>
      <c r="DH200" s="240" t="str">
        <f t="shared" ca="1" si="283"/>
        <v>1.541314746499+1.26492432244196i</v>
      </c>
      <c r="DI200" s="240" t="str">
        <f t="shared" ca="1" si="284"/>
        <v>-0.388992915833381-1.95559944792178i</v>
      </c>
      <c r="DJ200" s="240" t="str">
        <f t="shared" ca="1" si="285"/>
        <v>-0.939923566052501+1.75847330922584i</v>
      </c>
      <c r="DK200" s="240" t="str">
        <f t="shared" ca="1" si="286"/>
        <v>1.84213439967448-0.763037052060039i</v>
      </c>
      <c r="DL200" s="240" t="str">
        <f t="shared" ca="1" si="287"/>
        <v>-1.90805472884236-0.57880207413487i</v>
      </c>
      <c r="DM200" s="240" t="str">
        <f t="shared" ca="1" si="288"/>
        <v>1.10775810229215+1.6578771595286i</v>
      </c>
      <c r="DN200" s="240" t="str">
        <f t="shared" ca="1" si="289"/>
        <v>0.195437543104192-1.98431067527893i</v>
      </c>
      <c r="DO200" s="240" t="str">
        <f t="shared" ca="1" si="290"/>
        <v>-1.40990862989029+1.4099086298911i</v>
      </c>
      <c r="DP200" s="240" t="str">
        <f t="shared" ca="1" si="291"/>
        <v>1.98431067527882-0.19543754310534i</v>
      </c>
      <c r="DQ200" s="240" t="str">
        <f t="shared" ca="1" si="292"/>
        <v>-1.65787715952924-1.10775810229119i</v>
      </c>
      <c r="DR200" s="240" t="str">
        <f t="shared" ca="1" si="293"/>
        <v>0.578802074135975+1.90805472884203i</v>
      </c>
      <c r="DS200" s="240" t="str">
        <f t="shared" ca="1" si="294"/>
        <v>0.763037052058972-1.84213439967492i</v>
      </c>
      <c r="DT200" s="240" t="str">
        <f t="shared" ca="1" si="295"/>
        <v>-1.75847330922529+0.939923566053518i</v>
      </c>
      <c r="DU200" s="240" t="str">
        <f t="shared" ca="1" si="296"/>
        <v>1.955599447922+0.38899291583225i</v>
      </c>
      <c r="DV200" s="240" t="str">
        <f t="shared" ca="1" si="297"/>
        <v>-1.26492432244285-1.54131474649827i</v>
      </c>
      <c r="DW200" s="240" t="str">
        <f t="shared" ca="1" si="298"/>
        <v>1.59262018333447E-13+1.99391190609829i</v>
      </c>
      <c r="DX200" s="240" t="str">
        <f t="shared" ca="1" si="299"/>
        <v>1.26492432244261-1.54131474649847i</v>
      </c>
      <c r="DY200" s="240" t="str">
        <f t="shared" ca="1" si="300"/>
        <v>-1.95559944792194+0.388992915832561i</v>
      </c>
      <c r="DZ200" s="240" t="str">
        <f t="shared" ca="1" si="301"/>
        <v>1.75847330922545+0.939923566053237i</v>
      </c>
      <c r="EA200" s="240" t="str">
        <f t="shared" ca="1" si="302"/>
        <v>-0.763037052059268-1.8421343996748i</v>
      </c>
      <c r="EB200" s="240" t="str">
        <f t="shared" ca="1" si="303"/>
        <v>-0.57880207413567+1.90805472884212i</v>
      </c>
      <c r="EC200" s="240" t="str">
        <f t="shared" ca="1" si="304"/>
        <v>1.65787715952906-1.10775810229146i</v>
      </c>
      <c r="ED200" s="240" t="str">
        <f t="shared" ca="1" si="305"/>
        <v>-1.98431067527885-0.195437543105023i</v>
      </c>
      <c r="EE200" s="240" t="str">
        <f t="shared" ca="1" si="306"/>
        <v>1.40990862989051+1.40990862989088i</v>
      </c>
      <c r="EF200" s="240" t="str">
        <f t="shared" ca="1" si="307"/>
        <v>-0.195437543104509-1.9843106752789i</v>
      </c>
      <c r="EG200" s="240" t="str">
        <f t="shared" ca="1" si="308"/>
        <v>-1.10775810229189+1.65787715952877i</v>
      </c>
      <c r="EH200" s="240" t="str">
        <f t="shared" ca="1" si="309"/>
        <v>1.90805472884227-0.578802074135175i</v>
      </c>
      <c r="EI200" s="240" t="str">
        <f t="shared" ca="1" si="310"/>
        <v>-1.8421343996746-0.763037052059744i</v>
      </c>
      <c r="EJ200" s="240" t="str">
        <f t="shared" ca="1" si="311"/>
        <v>0.939923566052782+1.75847330922569i</v>
      </c>
      <c r="EK200" s="240" t="str">
        <f t="shared" ca="1" si="312"/>
        <v>0.388992915833068-1.95559944792184i</v>
      </c>
      <c r="EL200" s="240" t="str">
        <f t="shared" ca="1" si="313"/>
        <v>-1.5413147464988+1.26492432244221i</v>
      </c>
      <c r="EM200" s="240" t="str">
        <f t="shared" ca="1" si="314"/>
        <v>1.99391190609829+6.76137806396711E-13i</v>
      </c>
      <c r="EN200" s="240"/>
      <c r="EO200" s="240"/>
      <c r="EP200" s="240"/>
    </row>
    <row r="201" spans="1:146" ht="15" thickBot="1">
      <c r="A201" s="277">
        <f t="shared" si="181"/>
        <v>1.9726562500000013E-3</v>
      </c>
      <c r="B201" s="276">
        <v>101</v>
      </c>
      <c r="C201" s="248">
        <f t="shared" si="182"/>
        <v>20200</v>
      </c>
      <c r="D201" s="247">
        <f t="shared" si="315"/>
        <v>126920.34320502765</v>
      </c>
      <c r="E201" s="247" t="str">
        <f t="shared" si="316"/>
        <v>126920.343205028i</v>
      </c>
      <c r="F201" s="247" t="str">
        <f t="shared" si="320"/>
        <v>-0.00270947277433397-0.0262870648330917i</v>
      </c>
      <c r="G201" s="247" t="str">
        <f t="shared" si="321"/>
        <v>-4.17508259726245+2.27397840911277i</v>
      </c>
      <c r="H201" s="247" t="str">
        <f t="shared" si="319"/>
        <v>0.00115571351005743-0.00417981225062011i</v>
      </c>
      <c r="I201" s="247" t="str">
        <f t="shared" si="317"/>
        <v>-0.00172450443966945+0.00430737681308778i</v>
      </c>
      <c r="J201" s="275" t="str">
        <f ca="1">IMPRODUCT(1/N_FFT2,DL100)</f>
        <v>0.00339710059425049-0.000319798259926754i</v>
      </c>
      <c r="K201" s="274" t="str">
        <f t="shared" ca="1" si="318"/>
        <v>-4.48082344711438E-06+0.0000151840858504435i</v>
      </c>
      <c r="N201" s="265">
        <f t="shared" ca="1" si="185"/>
        <v>5.9940362942657792</v>
      </c>
      <c r="O201" s="240">
        <f t="shared" ca="1" si="186"/>
        <v>1.994036294265779</v>
      </c>
      <c r="P201" s="240" t="str">
        <f t="shared" ca="1" si="187"/>
        <v>-1.57199138914223-1.22679412099663i</v>
      </c>
      <c r="Q201" s="240" t="str">
        <f t="shared" ca="1" si="188"/>
        <v>0.484511297514331+1.93427752544204i</v>
      </c>
      <c r="R201" s="240" t="str">
        <f t="shared" ca="1" si="189"/>
        <v>0.808065888061903-1.82296743344469i</v>
      </c>
      <c r="S201" s="240" t="str">
        <f t="shared" ca="1" si="190"/>
        <v>-1.75858300979539+0.939982202229484i</v>
      </c>
      <c r="T201" s="240" t="str">
        <f t="shared" ca="1" si="191"/>
        <v>1.96467937885217+0.340904211124233i</v>
      </c>
      <c r="U201" s="241" t="str">
        <f t="shared" ca="1" si="192"/>
        <v>-1.33911292970418-1.47748343623483i</v>
      </c>
      <c r="V201" s="240" t="str">
        <f t="shared" ca="1" si="193"/>
        <v>0.146690409789613+1.9886333665422i</v>
      </c>
      <c r="W201" s="240" t="str">
        <f t="shared" ca="1" si="194"/>
        <v>1.10782720865473-1.65798058451041i</v>
      </c>
      <c r="X201" s="240" t="str">
        <f t="shared" ca="1" si="195"/>
        <v>-1.89339365453064+0.625492775203907i</v>
      </c>
      <c r="Y201" s="240" t="str">
        <f t="shared" ca="1" si="196"/>
        <v>1.87747303862551+0.671770594833894i</v>
      </c>
      <c r="Z201" s="240" t="str">
        <f t="shared" ca="1" si="197"/>
        <v>-1.06680467140075-1.68466867244771i</v>
      </c>
      <c r="AA201" s="240" t="str">
        <f t="shared" ca="1" si="198"/>
        <v>-0.195449735277199+1.98443446448334i</v>
      </c>
      <c r="AB201" s="240" t="str">
        <f t="shared" ca="1" si="199"/>
        <v>1.37496887257358-1.44417496942127i</v>
      </c>
      <c r="AC201" s="240" t="str">
        <f t="shared" ca="1" si="200"/>
        <v>-1.97245386230494+0.292585891538738i</v>
      </c>
      <c r="AD201" s="240" t="str">
        <f t="shared" ca="1" si="201"/>
        <v>1.73498503943924+0.982856884684252i</v>
      </c>
      <c r="AE201" s="240" t="str">
        <f t="shared" ca="1" si="202"/>
        <v>-0.763084653350125-1.84224931935683i</v>
      </c>
      <c r="AF201" s="240" t="str">
        <f t="shared" ca="1" si="203"/>
        <v>-0.531834918548729+1.92180445474077i</v>
      </c>
      <c r="AG201" s="240" t="str">
        <f t="shared" ca="1" si="204"/>
        <v>1.60162496960007-1.18784603362674i</v>
      </c>
      <c r="AH201" s="240" t="str">
        <f t="shared" ca="1" si="205"/>
        <v>-1.99343572781485-0.0489361003806161i</v>
      </c>
      <c r="AI201" s="240" t="str">
        <f t="shared" ca="1" si="206"/>
        <v>1.54141089985211+1.26500323346081i</v>
      </c>
      <c r="AJ201" s="240" t="str">
        <f t="shared" ca="1" si="207"/>
        <v>-0.436895824991404-1.94558545968926i</v>
      </c>
      <c r="AK201" s="240" t="str">
        <f t="shared" ca="1" si="208"/>
        <v>-0.852560374098206+1.8025874601158i</v>
      </c>
      <c r="AL201" s="240" t="str">
        <f t="shared" ca="1" si="209"/>
        <v>1.78112167550405-0.896541309644364i</v>
      </c>
      <c r="AM201" s="240" t="str">
        <f t="shared" ca="1" si="210"/>
        <v>-1.95572144600568-0.389017182760181i</v>
      </c>
      <c r="AN201" s="240" t="str">
        <f t="shared" ca="1" si="211"/>
        <v>1.30245035527858+1.50990192227306i</v>
      </c>
      <c r="AO201" s="240" t="str">
        <f t="shared" ca="1" si="212"/>
        <v>-0.0978427234840793-1.99163439022086i</v>
      </c>
      <c r="AP201" s="240" t="str">
        <f t="shared" ca="1" si="213"/>
        <v>-1.14818243222272+1.63029379106477i</v>
      </c>
      <c r="AQ201" s="240" t="str">
        <f t="shared" ca="1" si="214"/>
        <v>1.9081737608969-0.578838182114639i</v>
      </c>
      <c r="AR201" s="240" t="str">
        <f t="shared" ca="1" si="215"/>
        <v>1.9081737608969-0.578838182114639i</v>
      </c>
      <c r="AS201" s="240" t="str">
        <f t="shared" ca="1" si="216"/>
        <v>1.02513953090295+1.71034197897066i</v>
      </c>
      <c r="AT201" s="240" t="str">
        <f t="shared" ca="1" si="217"/>
        <v>0.244091329152775-1.97904021330584i</v>
      </c>
      <c r="AU201" s="240" t="str">
        <f t="shared" ca="1" si="218"/>
        <v>-1.40999658560739+1.40999658560746i</v>
      </c>
      <c r="AV201" s="240" t="str">
        <f t="shared" ca="1" si="219"/>
        <v>1.97904021330583-0.244091329152878i</v>
      </c>
      <c r="AW201" s="240" t="str">
        <f t="shared" ca="1" si="220"/>
        <v>-1.7103419789707-1.02513953090288i</v>
      </c>
      <c r="AX201" s="240" t="str">
        <f t="shared" ca="1" si="221"/>
        <v>0.717643764976924+1.86042150316506i</v>
      </c>
      <c r="AY201" s="240" t="str">
        <f t="shared" ca="1" si="222"/>
        <v>0.578838182114565-1.90817376089692i</v>
      </c>
      <c r="AZ201" s="240" t="str">
        <f t="shared" ca="1" si="223"/>
        <v>-1.63029379106472+1.14818243222278i</v>
      </c>
      <c r="BA201" s="240" t="str">
        <f t="shared" ca="1" si="224"/>
        <v>1.99163439022086+0.0978427234842014i</v>
      </c>
      <c r="BB201" s="240" t="str">
        <f t="shared" ca="1" si="225"/>
        <v>-1.50990192227298-1.30245035527867i</v>
      </c>
      <c r="BC201" s="240" t="str">
        <f t="shared" ca="1" si="226"/>
        <v>0.389017182760062+1.9557214460057i</v>
      </c>
      <c r="BD201" s="240" t="str">
        <f t="shared" ca="1" si="227"/>
        <v>0.89654130964446-1.781121675504i</v>
      </c>
      <c r="BE201" s="240" t="str">
        <f t="shared" ca="1" si="228"/>
        <v>-1.80258746011601+0.85256037409775i</v>
      </c>
      <c r="BF201" s="240" t="str">
        <f t="shared" ca="1" si="229"/>
        <v>1.94558545968907+0.436895824992283i</v>
      </c>
      <c r="BG201" s="240" t="str">
        <f t="shared" ca="1" si="230"/>
        <v>-1.26500323346134-1.54141089985168i</v>
      </c>
      <c r="BH201" s="240" t="str">
        <f t="shared" ca="1" si="231"/>
        <v>0.0489361003809046+1.99343572781485i</v>
      </c>
      <c r="BI201" s="240" t="str">
        <f t="shared" ca="1" si="232"/>
        <v>1.18784603362682-1.60162496960001i</v>
      </c>
      <c r="BJ201" s="240" t="str">
        <f t="shared" ca="1" si="233"/>
        <v>-1.92180445474091+0.531834918548214i</v>
      </c>
      <c r="BK201" s="240" t="str">
        <f t="shared" ca="1" si="234"/>
        <v>1.84224931935648+0.763084653350971i</v>
      </c>
      <c r="BL201" s="240" t="str">
        <f t="shared" ca="1" si="235"/>
        <v>-0.982856884684836-1.73498503943891i</v>
      </c>
      <c r="BM201" s="240" t="str">
        <f t="shared" ca="1" si="236"/>
        <v>-0.292585891538467+1.97245386230498i</v>
      </c>
      <c r="BN201" s="240" t="str">
        <f t="shared" ca="1" si="237"/>
        <v>1.44417496942136-1.37496887257349i</v>
      </c>
      <c r="BO201" s="240" t="str">
        <f t="shared" ca="1" si="238"/>
        <v>-1.98443446448337+0.19544973527688i</v>
      </c>
      <c r="BP201" s="240" t="str">
        <f t="shared" ca="1" si="239"/>
        <v>1.68466867244732+1.06680467140137i</v>
      </c>
      <c r="BQ201" s="240" t="str">
        <f t="shared" ca="1" si="240"/>
        <v>-0.67177059483472-1.87747303862522i</v>
      </c>
      <c r="BR201" s="240" t="str">
        <f t="shared" ca="1" si="241"/>
        <v>-0.625492775203478+1.89339365453079i</v>
      </c>
      <c r="BS201" s="240" t="str">
        <f t="shared" ca="1" si="242"/>
        <v>1.65798058451035-1.10782720865481i</v>
      </c>
      <c r="BT201" s="240" t="str">
        <f t="shared" ca="1" si="243"/>
        <v>-1.98863336654217-0.146690409789947i</v>
      </c>
      <c r="BU201" s="240" t="str">
        <f t="shared" ca="1" si="244"/>
        <v>1.47748343623436+1.3391129297047i</v>
      </c>
      <c r="BV201" s="240" t="str">
        <f t="shared" ca="1" si="245"/>
        <v>-0.340904211125079-1.96467937885203i</v>
      </c>
      <c r="BW201" s="240" t="str">
        <f t="shared" ca="1" si="246"/>
        <v>-0.939982202229085+1.7585830097956i</v>
      </c>
      <c r="BX201" s="240" t="str">
        <f t="shared" ca="1" si="247"/>
        <v>1.82296743344467-0.808065888061949i</v>
      </c>
      <c r="BY201" s="240" t="str">
        <f t="shared" ca="1" si="248"/>
        <v>-1.93427752544196-0.484511297514638i</v>
      </c>
      <c r="BZ201" s="240" t="str">
        <f t="shared" ca="1" si="249"/>
        <v>1.22679412099606+1.57199138914267i</v>
      </c>
      <c r="CA201" s="240" t="str">
        <f t="shared" ca="1" si="250"/>
        <v>-8.97987740449152E-13-1.99403629426578i</v>
      </c>
      <c r="CB201" s="240" t="str">
        <f t="shared" ca="1" si="251"/>
        <v>-1.22679412099625+1.57199138914252i</v>
      </c>
      <c r="CC201" s="240" t="str">
        <f t="shared" ca="1" si="252"/>
        <v>1.93427752544201-0.484511297514456i</v>
      </c>
      <c r="CD201" s="240" t="str">
        <f t="shared" ca="1" si="253"/>
        <v>-1.82296743344457-0.808065888062172i</v>
      </c>
      <c r="CE201" s="240" t="str">
        <f t="shared" ca="1" si="254"/>
        <v>0.93998220222887+1.75858300979572i</v>
      </c>
      <c r="CF201" s="240" t="str">
        <f t="shared" ca="1" si="255"/>
        <v>0.340904211123366-1.96467937885232i</v>
      </c>
      <c r="CG201" s="240" t="str">
        <f t="shared" ca="1" si="256"/>
        <v>-1.47748343623452+1.33911292970452i</v>
      </c>
      <c r="CH201" s="240" t="str">
        <f t="shared" ca="1" si="257"/>
        <v>1.98863336654219-0.146690409789703i</v>
      </c>
      <c r="CI201" s="240" t="str">
        <f t="shared" ca="1" si="258"/>
        <v>-1.65798058451022-1.10782720865501i</v>
      </c>
      <c r="CJ201" s="240" t="str">
        <f t="shared" ca="1" si="259"/>
        <v>0.625492775203246+1.89339365453086i</v>
      </c>
      <c r="CK201" s="240" t="str">
        <f t="shared" ca="1" si="260"/>
        <v>0.671770594833081-1.8774730386258i</v>
      </c>
      <c r="CL201" s="240" t="str">
        <f t="shared" ca="1" si="261"/>
        <v>-1.68466867244745+1.06680467140117i</v>
      </c>
      <c r="CM201" s="240" t="str">
        <f t="shared" ca="1" si="262"/>
        <v>1.98443446448335+0.195449735277124i</v>
      </c>
      <c r="CN201" s="240" t="str">
        <f t="shared" ca="1" si="263"/>
        <v>-1.44417496942121-1.37496887257365i</v>
      </c>
      <c r="CO201" s="240" t="str">
        <f t="shared" ca="1" si="264"/>
        <v>0.292585891538225+1.97245386230502i</v>
      </c>
      <c r="CP201" s="240" t="str">
        <f t="shared" ca="1" si="265"/>
        <v>0.982856884685073-1.73498503943877i</v>
      </c>
      <c r="CQ201" s="240" t="str">
        <f t="shared" ca="1" si="266"/>
        <v>-1.84224931935658+0.763084653350745i</v>
      </c>
      <c r="CR201" s="240" t="str">
        <f t="shared" ca="1" si="267"/>
        <v>1.92180445474084+0.531834918548478i</v>
      </c>
      <c r="CS201" s="240" t="str">
        <f t="shared" ca="1" si="268"/>
        <v>-1.18784603362665-1.60162496960013i</v>
      </c>
      <c r="CT201" s="240" t="str">
        <f t="shared" ca="1" si="269"/>
        <v>-0.0489361003811489+1.99343572781484i</v>
      </c>
      <c r="CU201" s="240" t="str">
        <f t="shared" ca="1" si="270"/>
        <v>1.26500323346151-1.54141089985154i</v>
      </c>
      <c r="CV201" s="240" t="str">
        <f t="shared" ca="1" si="271"/>
        <v>-1.94558545968912+0.436895824992044i</v>
      </c>
      <c r="CW201" s="240" t="str">
        <f t="shared" ca="1" si="272"/>
        <v>1.80258746011592+0.852560374097945i</v>
      </c>
      <c r="CX201" s="240" t="str">
        <f t="shared" ca="1" si="273"/>
        <v>-0.896541309644243-1.78112167550412i</v>
      </c>
      <c r="CY201" s="240" t="str">
        <f t="shared" ca="1" si="274"/>
        <v>-0.389017182760664+1.95572144600558i</v>
      </c>
      <c r="CZ201" s="240" t="str">
        <f t="shared" ca="1" si="275"/>
        <v>1.50990192227366-1.30245035527789i</v>
      </c>
      <c r="DA201" s="240" t="str">
        <f t="shared" ca="1" si="276"/>
        <v>-1.99163439022083+0.0978427234847782i</v>
      </c>
      <c r="DB201" s="240" t="str">
        <f t="shared" ca="1" si="277"/>
        <v>1.63029379106492+1.14818243222249i</v>
      </c>
      <c r="DC201" s="240" t="str">
        <f t="shared" ca="1" si="278"/>
        <v>-0.578838182114549-1.90817376089693i</v>
      </c>
      <c r="DD201" s="240" t="str">
        <f t="shared" ca="1" si="279"/>
        <v>-0.717643764977337+1.8604215031649i</v>
      </c>
      <c r="DE201" s="240" t="str">
        <f t="shared" ca="1" si="280"/>
        <v>1.71034197897115-1.02513953090214i</v>
      </c>
      <c r="DF201" s="240" t="str">
        <f t="shared" ca="1" si="281"/>
        <v>-1.97904021330592-0.244091329152109i</v>
      </c>
      <c r="DG201" s="240" t="str">
        <f t="shared" ca="1" si="282"/>
        <v>1.40999658560764+1.40999658560722i</v>
      </c>
      <c r="DH201" s="240" t="str">
        <f t="shared" ca="1" si="283"/>
        <v>-0.244091329152757-1.97904021330584i</v>
      </c>
      <c r="DI201" s="240" t="str">
        <f t="shared" ca="1" si="284"/>
        <v>-1.02513953090333+1.71034197897043i</v>
      </c>
      <c r="DJ201" s="240" t="str">
        <f t="shared" ca="1" si="285"/>
        <v>1.86042150316538-0.717643764976097i</v>
      </c>
      <c r="DK201" s="240" t="str">
        <f t="shared" ca="1" si="286"/>
        <v>-1.90817376089712-0.578838182113923i</v>
      </c>
      <c r="DL201" s="240" t="str">
        <f t="shared" ca="1" si="287"/>
        <v>1.14818243222303+1.63029379106455i</v>
      </c>
      <c r="DM201" s="240" t="str">
        <f t="shared" ca="1" si="288"/>
        <v>0.0978427234841252-1.99163439022086i</v>
      </c>
      <c r="DN201" s="240" t="str">
        <f t="shared" ca="1" si="289"/>
        <v>-1.30245035527889+1.5099019222728i</v>
      </c>
      <c r="DO201" s="240" t="str">
        <f t="shared" ca="1" si="290"/>
        <v>1.95572144600584-0.389017182759358i</v>
      </c>
      <c r="DP201" s="240" t="str">
        <f t="shared" ca="1" si="291"/>
        <v>-1.78112167550438-0.896541309643708i</v>
      </c>
      <c r="DQ201" s="240" t="str">
        <f t="shared" ca="1" si="292"/>
        <v>0.852560374098535+1.80258746011564i</v>
      </c>
      <c r="DR201" s="240" t="str">
        <f t="shared" ca="1" si="293"/>
        <v>0.436895824991406-1.94558545968926i</v>
      </c>
      <c r="DS201" s="240" t="str">
        <f t="shared" ca="1" si="294"/>
        <v>-1.54141089985242+1.26500323346043i</v>
      </c>
      <c r="DT201" s="240" t="str">
        <f t="shared" ca="1" si="295"/>
        <v>1.99343572781488-0.0489361003797629i</v>
      </c>
      <c r="DU201" s="240" t="str">
        <f t="shared" ca="1" si="296"/>
        <v>-1.60162496960049-1.18784603362617i</v>
      </c>
      <c r="DV201" s="240" t="str">
        <f t="shared" ca="1" si="297"/>
        <v>0.531834918549054+1.92180445474068i</v>
      </c>
      <c r="DW201" s="240" t="str">
        <f t="shared" ca="1" si="298"/>
        <v>0.763084653350141-1.84224931935683i</v>
      </c>
      <c r="DX201" s="240" t="str">
        <f t="shared" ca="1" si="299"/>
        <v>-1.73498503943943+0.982856884683917i</v>
      </c>
      <c r="DY201" s="240" t="str">
        <f t="shared" ca="1" si="300"/>
        <v>1.97245386230481+0.292585891539595i</v>
      </c>
      <c r="DZ201" s="240" t="str">
        <f t="shared" ca="1" si="301"/>
        <v>-1.37496887257416-1.44417496942072i</v>
      </c>
      <c r="EA201" s="240" t="str">
        <f t="shared" ca="1" si="302"/>
        <v>0.195449735277718+1.98443446448329i</v>
      </c>
      <c r="EB201" s="240" t="str">
        <f t="shared" ca="1" si="303"/>
        <v>1.06680467140061-1.6846686724478i</v>
      </c>
      <c r="EC201" s="240" t="str">
        <f t="shared" ca="1" si="304"/>
        <v>-1.87747303862558+0.671770594833697i</v>
      </c>
      <c r="ED201" s="240" t="str">
        <f t="shared" ca="1" si="305"/>
        <v>1.89339365453043+0.625492775204563i</v>
      </c>
      <c r="EE201" s="240" t="str">
        <f t="shared" ca="1" si="306"/>
        <v>-1.10782720865386-1.65798058451099i</v>
      </c>
      <c r="EF201" s="240" t="str">
        <f t="shared" ca="1" si="307"/>
        <v>-0.146690409788995+1.98863336654224i</v>
      </c>
      <c r="EG201" s="240" t="str">
        <f t="shared" ca="1" si="308"/>
        <v>1.33911292970408-1.47748343623492i</v>
      </c>
      <c r="EH201" s="240" t="str">
        <f t="shared" ca="1" si="309"/>
        <v>-1.96467937885221+0.34090421112401i</v>
      </c>
      <c r="EI201" s="240" t="str">
        <f t="shared" ca="1" si="310"/>
        <v>1.75858300979509+0.939982202230042i</v>
      </c>
      <c r="EJ201" s="240" t="str">
        <f t="shared" ca="1" si="311"/>
        <v>-0.808065888060904-1.82296743344513i</v>
      </c>
      <c r="EK201" s="240" t="str">
        <f t="shared" ca="1" si="312"/>
        <v>-0.484511297513769+1.93427752544218i</v>
      </c>
      <c r="EL201" s="240" t="str">
        <f t="shared" ca="1" si="313"/>
        <v>1.57199138914215-1.22679412099672i</v>
      </c>
      <c r="EM201" s="240" t="str">
        <f t="shared" ca="1" si="314"/>
        <v>-1.99403629426578-2.44285644476554E-13i</v>
      </c>
      <c r="EN201" s="240"/>
      <c r="EO201" s="240"/>
      <c r="EP201" s="240"/>
    </row>
    <row r="202" spans="1:146" ht="15" thickBot="1">
      <c r="A202" s="277">
        <f t="shared" si="181"/>
        <v>1.9921875000000013E-3</v>
      </c>
      <c r="B202" s="276">
        <v>102</v>
      </c>
      <c r="C202" s="248">
        <f t="shared" si="182"/>
        <v>20400</v>
      </c>
      <c r="D202" s="247">
        <f t="shared" si="315"/>
        <v>128176.98026646356</v>
      </c>
      <c r="E202" s="247" t="str">
        <f t="shared" si="316"/>
        <v>128176.980266464i</v>
      </c>
      <c r="F202" s="247" t="str">
        <f t="shared" si="320"/>
        <v>-0.00271779792443171-0.0260268362606573i</v>
      </c>
      <c r="G202" s="247" t="str">
        <f t="shared" si="321"/>
        <v>-4.14670820783518+2.29563077250983i</v>
      </c>
      <c r="H202" s="247" t="str">
        <f t="shared" si="319"/>
        <v>0.00115463312476652-0.00413884940095376i</v>
      </c>
      <c r="I202" s="247" t="str">
        <f t="shared" si="317"/>
        <v>-0.00171008505600575+0.00426806576412637i</v>
      </c>
      <c r="J202" s="275" t="str">
        <f ca="1">IMPRODUCT(1/N_FFT2,DM100)</f>
        <v>0.00715210736284371+2.08939901417005E-06i</v>
      </c>
      <c r="K202" s="274" t="str">
        <f t="shared" ca="1" si="318"/>
        <v>-0.0000122396296125477+0.0000305220915266792i</v>
      </c>
      <c r="N202" s="265">
        <f t="shared" ca="1" si="185"/>
        <v>5.9941522874861208</v>
      </c>
      <c r="O202" s="240">
        <f t="shared" ca="1" si="186"/>
        <v>1.9941522874861211</v>
      </c>
      <c r="P202" s="240" t="str">
        <f t="shared" ca="1" si="187"/>
        <v>-1.60171813622821-1.18791513070747i</v>
      </c>
      <c r="Q202" s="240" t="str">
        <f t="shared" ca="1" si="188"/>
        <v>0.57887185316915+1.90828475948812i</v>
      </c>
      <c r="R202" s="240" t="str">
        <f t="shared" ca="1" si="189"/>
        <v>0.671809671772957-1.8775822513537i</v>
      </c>
      <c r="S202" s="240" t="str">
        <f t="shared" ca="1" si="190"/>
        <v>-1.65807702934828+1.10789165103529i</v>
      </c>
      <c r="T202" s="240" t="str">
        <f t="shared" ca="1" si="191"/>
        <v>1.99175024372229+0.097848415001709i</v>
      </c>
      <c r="U202" s="241" t="str">
        <f t="shared" ca="1" si="192"/>
        <v>-1.54150056382399-1.26507681878076i</v>
      </c>
      <c r="V202" s="240" t="str">
        <f t="shared" ca="1" si="193"/>
        <v>0.484539481567949+1.93439004249091i</v>
      </c>
      <c r="W202" s="240" t="str">
        <f t="shared" ca="1" si="194"/>
        <v>0.763129042033944-1.84235648311897i</v>
      </c>
      <c r="X202" s="240" t="str">
        <f t="shared" ca="1" si="195"/>
        <v>-1.71044146967433+1.02519916333581i</v>
      </c>
      <c r="Y202" s="240" t="str">
        <f t="shared" ca="1" si="196"/>
        <v>1.98454989916462+0.195461104600972i</v>
      </c>
      <c r="Z202" s="240" t="str">
        <f t="shared" ca="1" si="197"/>
        <v>-1.47756938154196-1.33919082599002i</v>
      </c>
      <c r="AA202" s="240" t="str">
        <f t="shared" ca="1" si="198"/>
        <v>0.389039811914874+1.95583521044882i</v>
      </c>
      <c r="AB202" s="240" t="str">
        <f t="shared" ca="1" si="199"/>
        <v>0.852609967590281-1.8026923167451i</v>
      </c>
      <c r="AC202" s="240" t="str">
        <f t="shared" ca="1" si="200"/>
        <v>-1.75868530668295+0.940036881055001i</v>
      </c>
      <c r="AD202" s="240" t="str">
        <f t="shared" ca="1" si="201"/>
        <v>1.97256860007381+0.292602911279074i</v>
      </c>
      <c r="AE202" s="240" t="str">
        <f t="shared" ca="1" si="202"/>
        <v>-1.41007860520015-1.41007860520005i</v>
      </c>
      <c r="AF202" s="240" t="str">
        <f t="shared" ca="1" si="203"/>
        <v>0.292602911279022+1.97256860007381i</v>
      </c>
      <c r="AG202" s="240" t="str">
        <f t="shared" ca="1" si="204"/>
        <v>0.940036881055047-1.75868530668293i</v>
      </c>
      <c r="AH202" s="240" t="str">
        <f t="shared" ca="1" si="205"/>
        <v>-1.80269231674505+0.852609967590401i</v>
      </c>
      <c r="AI202" s="240" t="str">
        <f t="shared" ca="1" si="206"/>
        <v>1.95583521044881+0.389039811914923i</v>
      </c>
      <c r="AJ202" s="240" t="str">
        <f t="shared" ca="1" si="207"/>
        <v>-1.33919082598998-1.477569381542i</v>
      </c>
      <c r="AK202" s="240" t="str">
        <f t="shared" ca="1" si="208"/>
        <v>0.195461104601111+1.9845498991646i</v>
      </c>
      <c r="AL202" s="240" t="str">
        <f t="shared" ca="1" si="209"/>
        <v>1.02519916333585-1.7104414696743i</v>
      </c>
      <c r="AM202" s="240" t="str">
        <f t="shared" ca="1" si="210"/>
        <v>-1.84235648311899+0.763129042033897i</v>
      </c>
      <c r="AN202" s="240" t="str">
        <f t="shared" ca="1" si="211"/>
        <v>1.93439004249095+0.484539481567813i</v>
      </c>
      <c r="AO202" s="240" t="str">
        <f t="shared" ca="1" si="212"/>
        <v>-1.26507681878071-1.54150056382403i</v>
      </c>
      <c r="AP202" s="240" t="str">
        <f t="shared" ca="1" si="213"/>
        <v>0.0978484150016462+1.99175024372229i</v>
      </c>
      <c r="AQ202" s="240" t="str">
        <f t="shared" ca="1" si="214"/>
        <v>1.10789165103518-1.65807702934836i</v>
      </c>
      <c r="AR202" s="240" t="str">
        <f t="shared" ca="1" si="215"/>
        <v>1.10789165103518-1.65807702934836i</v>
      </c>
      <c r="AS202" s="240" t="str">
        <f t="shared" ca="1" si="216"/>
        <v>1.90828475948813+0.57887185316914i</v>
      </c>
      <c r="AT202" s="240" t="str">
        <f t="shared" ca="1" si="217"/>
        <v>-1.18791513070739-1.60171813622827i</v>
      </c>
      <c r="AU202" s="240" t="str">
        <f t="shared" ca="1" si="218"/>
        <v>-6.64495310439461E-14+1.99415228748612i</v>
      </c>
      <c r="AV202" s="240" t="str">
        <f t="shared" ca="1" si="219"/>
        <v>1.18791513070747-1.60171813622821i</v>
      </c>
      <c r="AW202" s="240" t="str">
        <f t="shared" ca="1" si="220"/>
        <v>-1.9082847594881+0.57887185316923i</v>
      </c>
      <c r="AX202" s="240" t="str">
        <f t="shared" ca="1" si="221"/>
        <v>1.87758225135368+0.671809671773007i</v>
      </c>
      <c r="AY202" s="240" t="str">
        <f t="shared" ca="1" si="222"/>
        <v>-1.10789165103525-1.65807702934831i</v>
      </c>
      <c r="AZ202" s="240" t="str">
        <f t="shared" ca="1" si="223"/>
        <v>-0.0978484150015525+1.99175024372229i</v>
      </c>
      <c r="BA202" s="240" t="str">
        <f t="shared" ca="1" si="224"/>
        <v>1.26507681878082-1.54150056382395i</v>
      </c>
      <c r="BB202" s="240" t="str">
        <f t="shared" ca="1" si="225"/>
        <v>-1.93439004249093+0.484539481567891i</v>
      </c>
      <c r="BC202" s="240" t="str">
        <f t="shared" ca="1" si="226"/>
        <v>1.84235648311925+0.76312904203326i</v>
      </c>
      <c r="BD202" s="240" t="str">
        <f t="shared" ca="1" si="227"/>
        <v>-1.02519916333576-1.71044146967436i</v>
      </c>
      <c r="BE202" s="240" t="str">
        <f t="shared" ca="1" si="228"/>
        <v>-0.195461104601807+1.98454989916454i</v>
      </c>
      <c r="BF202" s="240" t="str">
        <f t="shared" ca="1" si="229"/>
        <v>1.3391908259896-1.47756938154234i</v>
      </c>
      <c r="BG202" s="240" t="str">
        <f t="shared" ca="1" si="230"/>
        <v>-1.95583521044887+0.389039811914612i</v>
      </c>
      <c r="BH202" s="240" t="str">
        <f t="shared" ca="1" si="231"/>
        <v>1.80269231674466+0.852609967591224i</v>
      </c>
      <c r="BI202" s="240" t="str">
        <f t="shared" ca="1" si="232"/>
        <v>-0.940036881055304-1.75868530668279i</v>
      </c>
      <c r="BJ202" s="240" t="str">
        <f t="shared" ca="1" si="233"/>
        <v>-0.292602911279519+1.97256860007374i</v>
      </c>
      <c r="BK202" s="240" t="str">
        <f t="shared" ca="1" si="234"/>
        <v>1.41007860519952-1.41007860520068i</v>
      </c>
      <c r="BL202" s="240" t="str">
        <f t="shared" ca="1" si="235"/>
        <v>-1.9725686000738+0.292602911279154i</v>
      </c>
      <c r="BM202" s="240" t="str">
        <f t="shared" ca="1" si="236"/>
        <v>1.75868530668262+0.940036881055631i</v>
      </c>
      <c r="BN202" s="240" t="str">
        <f t="shared" ca="1" si="237"/>
        <v>-0.852609967590891-1.80269231674481i</v>
      </c>
      <c r="BO202" s="240" t="str">
        <f t="shared" ca="1" si="238"/>
        <v>-0.389039811915003+1.95583521044879i</v>
      </c>
      <c r="BP202" s="240" t="str">
        <f t="shared" ca="1" si="239"/>
        <v>1.47756938154259-1.33919082598933i</v>
      </c>
      <c r="BQ202" s="240" t="str">
        <f t="shared" ca="1" si="240"/>
        <v>-1.98454989916457+0.195461104601439i</v>
      </c>
      <c r="BR202" s="240" t="str">
        <f t="shared" ca="1" si="241"/>
        <v>1.71044146967417+1.02519916333608i</v>
      </c>
      <c r="BS202" s="240" t="str">
        <f t="shared" ca="1" si="242"/>
        <v>-0.763129042034752-1.84235648311863i</v>
      </c>
      <c r="BT202" s="240" t="str">
        <f t="shared" ca="1" si="243"/>
        <v>-0.484539481567672+1.93439004249098i</v>
      </c>
      <c r="BU202" s="240" t="str">
        <f t="shared" ca="1" si="244"/>
        <v>1.54150056382431-1.26507681878038i</v>
      </c>
      <c r="BV202" s="240" t="str">
        <f t="shared" ca="1" si="245"/>
        <v>-1.99175024372225+0.0978484150024006i</v>
      </c>
      <c r="BW202" s="240" t="str">
        <f t="shared" ca="1" si="246"/>
        <v>1.65807702934834+1.10789165103521i</v>
      </c>
      <c r="BX202" s="240" t="str">
        <f t="shared" ca="1" si="247"/>
        <v>-0.671809671772313-1.87758225135393i</v>
      </c>
      <c r="BY202" s="240" t="str">
        <f t="shared" ca="1" si="248"/>
        <v>-0.578871853168607+1.90828475948829i</v>
      </c>
      <c r="BZ202" s="240" t="str">
        <f t="shared" ca="1" si="249"/>
        <v>1.60171813622833-1.18791513070731i</v>
      </c>
      <c r="CA202" s="240" t="str">
        <f t="shared" ca="1" si="250"/>
        <v>-1.99415228748612-9.26380098336577E-13i</v>
      </c>
      <c r="CB202" s="240" t="str">
        <f t="shared" ca="1" si="251"/>
        <v>1.60171813622841+1.18791513070721i</v>
      </c>
      <c r="CC202" s="240" t="str">
        <f t="shared" ca="1" si="252"/>
        <v>-0.578871853168787-1.90828475948823i</v>
      </c>
      <c r="CD202" s="240" t="str">
        <f t="shared" ca="1" si="253"/>
        <v>-0.671809671772136+1.877582251354i</v>
      </c>
      <c r="CE202" s="240" t="str">
        <f t="shared" ca="1" si="254"/>
        <v>1.65807702934823-1.10789165103536i</v>
      </c>
      <c r="CF202" s="240" t="str">
        <f t="shared" ca="1" si="255"/>
        <v>-1.99175024372226-0.0978484150022132i</v>
      </c>
      <c r="CG202" s="240" t="str">
        <f t="shared" ca="1" si="256"/>
        <v>1.54150056382442+1.26507681878023i</v>
      </c>
      <c r="CH202" s="240" t="str">
        <f t="shared" ca="1" si="257"/>
        <v>-0.484539481567853-1.93439004249094i</v>
      </c>
      <c r="CI202" s="240" t="str">
        <f t="shared" ca="1" si="258"/>
        <v>-0.763129042034579+1.8423564831187i</v>
      </c>
      <c r="CJ202" s="240" t="str">
        <f t="shared" ca="1" si="259"/>
        <v>1.71044146967407-1.02519916333624i</v>
      </c>
      <c r="CK202" s="240" t="str">
        <f t="shared" ca="1" si="260"/>
        <v>-1.98454989916459-0.195461104601253i</v>
      </c>
      <c r="CL202" s="240" t="str">
        <f t="shared" ca="1" si="261"/>
        <v>1.47756938154134+1.33919082599071i</v>
      </c>
      <c r="CM202" s="240" t="str">
        <f t="shared" ca="1" si="262"/>
        <v>-0.389039811915131-1.95583521044877i</v>
      </c>
      <c r="CN202" s="240" t="str">
        <f t="shared" ca="1" si="263"/>
        <v>-0.852609967590748+1.80269231674488i</v>
      </c>
      <c r="CO202" s="240" t="str">
        <f t="shared" ca="1" si="264"/>
        <v>1.75868530668254-0.940036881055771i</v>
      </c>
      <c r="CP202" s="240" t="str">
        <f t="shared" ca="1" si="265"/>
        <v>-1.97256860007382-0.292602911278996i</v>
      </c>
      <c r="CQ202" s="240" t="str">
        <f t="shared" ca="1" si="266"/>
        <v>1.41007860519965+1.41007860520055i</v>
      </c>
      <c r="CR202" s="240" t="str">
        <f t="shared" ca="1" si="267"/>
        <v>-0.292602911279704-1.97256860007371i</v>
      </c>
      <c r="CS202" s="240" t="str">
        <f t="shared" ca="1" si="268"/>
        <v>-0.940036881055139+1.75868530668288i</v>
      </c>
      <c r="CT202" s="240" t="str">
        <f t="shared" ca="1" si="269"/>
        <v>1.80269231674542-0.852609967589601i</v>
      </c>
      <c r="CU202" s="240" t="str">
        <f t="shared" ca="1" si="270"/>
        <v>-1.95583521044891-0.389039811914429i</v>
      </c>
      <c r="CV202" s="240" t="str">
        <f t="shared" ca="1" si="271"/>
        <v>1.33919082598977+1.47756938154219i</v>
      </c>
      <c r="CW202" s="240" t="str">
        <f t="shared" ca="1" si="272"/>
        <v>-0.195461104602022-1.98454989916452i</v>
      </c>
      <c r="CX202" s="240" t="str">
        <f t="shared" ca="1" si="273"/>
        <v>-1.02519916333563+1.71044146967444i</v>
      </c>
      <c r="CY202" s="240" t="str">
        <f t="shared" ca="1" si="274"/>
        <v>1.84235648311919-0.763129042033408i</v>
      </c>
      <c r="CZ202" s="240" t="str">
        <f t="shared" ca="1" si="275"/>
        <v>-1.93439004249111-0.484539481567159i</v>
      </c>
      <c r="DA202" s="240" t="str">
        <f t="shared" ca="1" si="276"/>
        <v>1.26507681878079+1.54150056382397i</v>
      </c>
      <c r="DB202" s="240" t="str">
        <f t="shared" ca="1" si="277"/>
        <v>-0.0978484150009473-1.99175024372232i</v>
      </c>
      <c r="DC202" s="240" t="str">
        <f t="shared" ca="1" si="278"/>
        <v>-1.10789165103477+1.65807702934863i</v>
      </c>
      <c r="DD202" s="240" t="str">
        <f t="shared" ca="1" si="279"/>
        <v>1.87758225135376-0.67180967177281i</v>
      </c>
      <c r="DE202" s="240" t="str">
        <f t="shared" ca="1" si="280"/>
        <v>-1.90828475948787-0.578871853169999i</v>
      </c>
      <c r="DF202" s="240" t="str">
        <f t="shared" ca="1" si="281"/>
        <v>1.18791513070778+1.60171813622798i</v>
      </c>
      <c r="DG202" s="240" t="str">
        <f t="shared" ca="1" si="282"/>
        <v>3.41041635319104E-13-1.99415228748612i</v>
      </c>
      <c r="DH202" s="240" t="str">
        <f t="shared" ca="1" si="283"/>
        <v>-1.18791513070674+1.60171813622876i</v>
      </c>
      <c r="DI202" s="240" t="str">
        <f t="shared" ca="1" si="284"/>
        <v>1.90828475948808-0.578871853169291i</v>
      </c>
      <c r="DJ202" s="240" t="str">
        <f t="shared" ca="1" si="285"/>
        <v>-1.87758225135351-0.671809671773506i</v>
      </c>
      <c r="DK202" s="240" t="str">
        <f t="shared" ca="1" si="286"/>
        <v>1.1078916510358+1.65807702934794i</v>
      </c>
      <c r="DL202" s="240" t="str">
        <f t="shared" ca="1" si="287"/>
        <v>0.0978484150016851-1.99175024372229i</v>
      </c>
      <c r="DM202" s="240" t="str">
        <f t="shared" ca="1" si="288"/>
        <v>-1.26507681878136+1.5415005638235i</v>
      </c>
      <c r="DN202" s="240" t="str">
        <f t="shared" ca="1" si="289"/>
        <v>1.93439004249081-0.484539481568368i</v>
      </c>
      <c r="DO202" s="240" t="str">
        <f t="shared" ca="1" si="290"/>
        <v>-1.84235648311888-0.763129042034142i</v>
      </c>
      <c r="DP202" s="240" t="str">
        <f t="shared" ca="1" si="291"/>
        <v>1.02519916333499+1.71044146967482i</v>
      </c>
      <c r="DQ202" s="240" t="str">
        <f t="shared" ca="1" si="292"/>
        <v>0.195461104600726-1.98454989916464i</v>
      </c>
      <c r="DR202" s="240" t="str">
        <f t="shared" ca="1" si="293"/>
        <v>-1.33919082599031+1.4775693815417i</v>
      </c>
      <c r="DS202" s="240" t="str">
        <f t="shared" ca="1" si="294"/>
        <v>1.95583521044866-0.389039811915649i</v>
      </c>
      <c r="DT202" s="240" t="str">
        <f t="shared" ca="1" si="295"/>
        <v>-1.80269231674513-0.852609967590217i</v>
      </c>
      <c r="DU202" s="240" t="str">
        <f t="shared" ca="1" si="296"/>
        <v>0.940036881054489+1.75868530668323i</v>
      </c>
      <c r="DV202" s="240" t="str">
        <f t="shared" ca="1" si="297"/>
        <v>0.292602911278474-1.9725686000739i</v>
      </c>
      <c r="DW202" s="240" t="str">
        <f t="shared" ca="1" si="298"/>
        <v>-1.41007860520014+1.41007860520007i</v>
      </c>
      <c r="DX202" s="240" t="str">
        <f t="shared" ca="1" si="299"/>
        <v>1.97256860007393-0.292602911278264i</v>
      </c>
      <c r="DY202" s="240" t="str">
        <f t="shared" ca="1" si="300"/>
        <v>-1.75868530668313-0.940036881054672i</v>
      </c>
      <c r="DZ202" s="240" t="str">
        <f t="shared" ca="1" si="301"/>
        <v>0.852609967590028+1.80269231674522i</v>
      </c>
      <c r="EA202" s="240" t="str">
        <f t="shared" ca="1" si="302"/>
        <v>0.389039811913966-1.955835210449i</v>
      </c>
      <c r="EB202" s="240" t="str">
        <f t="shared" ca="1" si="303"/>
        <v>-1.47756938154184+1.33919082599016i</v>
      </c>
      <c r="EC202" s="240" t="str">
        <f t="shared" ca="1" si="304"/>
        <v>1.98454989916466-0.195461104600517i</v>
      </c>
      <c r="ED202" s="240" t="str">
        <f t="shared" ca="1" si="305"/>
        <v>-1.71044146967471-1.02519916333518i</v>
      </c>
      <c r="EE202" s="240" t="str">
        <f t="shared" ca="1" si="306"/>
        <v>0.763129042033948+1.84235648311896i</v>
      </c>
      <c r="EF202" s="240" t="str">
        <f t="shared" ca="1" si="307"/>
        <v>0.484539481568571-1.93439004249076i</v>
      </c>
      <c r="EG202" s="240" t="str">
        <f t="shared" ca="1" si="308"/>
        <v>-1.54150056382363+1.26507681878119i</v>
      </c>
      <c r="EH202" s="240" t="str">
        <f t="shared" ca="1" si="309"/>
        <v>1.99175024372229-0.0978484150015319i</v>
      </c>
      <c r="EI202" s="240" t="str">
        <f t="shared" ca="1" si="310"/>
        <v>-1.65807702934782-1.10789165103598i</v>
      </c>
      <c r="EJ202" s="240" t="str">
        <f t="shared" ca="1" si="311"/>
        <v>0.671809671773309+1.87758225135358i</v>
      </c>
      <c r="EK202" s="240" t="str">
        <f t="shared" ca="1" si="312"/>
        <v>0.578871853169547-1.908284759488i</v>
      </c>
      <c r="EL202" s="240" t="str">
        <f t="shared" ca="1" si="313"/>
        <v>-1.60171813622763+1.18791513070825i</v>
      </c>
      <c r="EM202" s="240" t="str">
        <f t="shared" ca="1" si="314"/>
        <v>1.99415228748612-1.87619610823463E-13i</v>
      </c>
      <c r="EN202" s="240"/>
      <c r="EO202" s="240"/>
      <c r="EP202" s="240"/>
    </row>
    <row r="203" spans="1:146" ht="15" thickBot="1">
      <c r="A203" s="277">
        <f t="shared" si="181"/>
        <v>2.0117187500000014E-3</v>
      </c>
      <c r="B203" s="276">
        <v>103</v>
      </c>
      <c r="C203" s="248">
        <f t="shared" si="182"/>
        <v>20600</v>
      </c>
      <c r="D203" s="247">
        <f t="shared" si="315"/>
        <v>129433.61732789948</v>
      </c>
      <c r="E203" s="247" t="str">
        <f t="shared" si="316"/>
        <v>129433.617327899i</v>
      </c>
      <c r="F203" s="247" t="str">
        <f t="shared" si="320"/>
        <v>-0.00272593299720073-0.0257716079472551i</v>
      </c>
      <c r="G203" s="247" t="str">
        <f t="shared" si="321"/>
        <v>-4.11826869802478+2.31666118843298i</v>
      </c>
      <c r="H203" s="247" t="str">
        <f t="shared" si="319"/>
        <v>0.00115358403495534-0.00409868155266452i</v>
      </c>
      <c r="I203" s="247" t="str">
        <f t="shared" si="317"/>
        <v>-0.00169605902118347+0.00422937231509907i</v>
      </c>
      <c r="J203" s="275" t="str">
        <f ca="1">IMPRODUCT(1/N_FFT2,DN100)</f>
        <v>0.0118342785407109+0.000319799485126507i</v>
      </c>
      <c r="K203" s="274" t="str">
        <f t="shared" ca="1" si="318"/>
        <v>-0.0000214241859669477+0.0000495091712275351i</v>
      </c>
      <c r="N203" s="265">
        <f t="shared" ca="1" si="185"/>
        <v>5.9942604793565017</v>
      </c>
      <c r="O203" s="240">
        <f t="shared" ca="1" si="186"/>
        <v>1.9942604793565017</v>
      </c>
      <c r="P203" s="240" t="str">
        <f t="shared" ca="1" si="187"/>
        <v>-1.63047708139028-1.14831151983435i</v>
      </c>
      <c r="Q203" s="240" t="str">
        <f t="shared" ca="1" si="188"/>
        <v>0.671846120516304+1.87768411876716i</v>
      </c>
      <c r="R203" s="240" t="str">
        <f t="shared" ca="1" si="189"/>
        <v>0.531894711572386-1.92202051896554i</v>
      </c>
      <c r="S203" s="240" t="str">
        <f t="shared" ca="1" si="190"/>
        <v>-1.54158419727082+1.26514545497666i</v>
      </c>
      <c r="T203" s="240" t="str">
        <f t="shared" ca="1" si="191"/>
        <v>1.98885694419371-0.146706901867957i</v>
      </c>
      <c r="U203" s="241" t="str">
        <f t="shared" ca="1" si="192"/>
        <v>-1.71053426893691-1.0252547850733i</v>
      </c>
      <c r="V203" s="240" t="str">
        <f t="shared" ca="1" si="193"/>
        <v>0.808156737122726+1.82317238564168i</v>
      </c>
      <c r="W203" s="240" t="str">
        <f t="shared" ca="1" si="194"/>
        <v>0.389060919101688-1.95594132344275i</v>
      </c>
      <c r="X203" s="240" t="str">
        <f t="shared" ca="1" si="195"/>
        <v>-1.44433733481938+1.37512345728304i</v>
      </c>
      <c r="Y203" s="240" t="str">
        <f t="shared" ca="1" si="196"/>
        <v>1.97267562093055-0.292618786323621i</v>
      </c>
      <c r="Z203" s="240" t="str">
        <f t="shared" ca="1" si="197"/>
        <v>-1.78132192307504-0.896642105801117i</v>
      </c>
      <c r="AA203" s="240" t="str">
        <f t="shared" ca="1" si="198"/>
        <v>0.940087882349634+1.75878072339408i</v>
      </c>
      <c r="AB203" s="240" t="str">
        <f t="shared" ca="1" si="199"/>
        <v>0.244118771801096-1.97926271242035i</v>
      </c>
      <c r="AC203" s="240" t="str">
        <f t="shared" ca="1" si="200"/>
        <v>-1.33926348320939+1.4776495464301i</v>
      </c>
      <c r="AD203" s="240" t="str">
        <f t="shared" ca="1" si="201"/>
        <v>1.94580419755982-0.436944944222748i</v>
      </c>
      <c r="AE203" s="240" t="str">
        <f t="shared" ca="1" si="202"/>
        <v>-1.84245643937363-0.763170445270176i</v>
      </c>
      <c r="AF203" s="240" t="str">
        <f t="shared" ca="1" si="203"/>
        <v>1.06692460989059+1.68485807602095i</v>
      </c>
      <c r="AG203" s="240" t="str">
        <f t="shared" ca="1" si="204"/>
        <v>0.0978537237250307-1.99185830527083i</v>
      </c>
      <c r="AH203" s="240" t="str">
        <f t="shared" ca="1" si="205"/>
        <v>-1.22693204674658+1.57216812465763i</v>
      </c>
      <c r="AI203" s="240" t="str">
        <f t="shared" ca="1" si="206"/>
        <v>1.90838829265291-0.578903259611265i</v>
      </c>
      <c r="AJ203" s="240" t="str">
        <f t="shared" ca="1" si="207"/>
        <v>-1.89360652459199-0.625563097973228i</v>
      </c>
      <c r="AK203" s="240" t="str">
        <f t="shared" ca="1" si="208"/>
        <v>1.1879795805294+1.60180503675335i</v>
      </c>
      <c r="AL203" s="240" t="str">
        <f t="shared" ca="1" si="209"/>
        <v>-0.0489416021580056-1.99365984538522i</v>
      </c>
      <c r="AM203" s="240" t="str">
        <f t="shared" ca="1" si="210"/>
        <v>-1.10795175921784+1.65816698760086i</v>
      </c>
      <c r="AN203" s="240" t="str">
        <f t="shared" ca="1" si="211"/>
        <v>1.86063066624034-0.717724448078253i</v>
      </c>
      <c r="AO203" s="240" t="str">
        <f t="shared" ca="1" si="212"/>
        <v>-1.93449499198656-0.484565770047923i</v>
      </c>
      <c r="AP203" s="240" t="str">
        <f t="shared" ca="1" si="213"/>
        <v>1.30259678689167+1.51007167720699i</v>
      </c>
      <c r="AQ203" s="240" t="str">
        <f t="shared" ca="1" si="214"/>
        <v>-0.195471709258717-1.98465757006157i</v>
      </c>
      <c r="AR203" s="240" t="str">
        <f t="shared" ca="1" si="215"/>
        <v>-0.195471709258717-1.98465757006157i</v>
      </c>
      <c r="AS203" s="240" t="str">
        <f t="shared" ca="1" si="216"/>
        <v>1.8027901210375-0.85265622557559i</v>
      </c>
      <c r="AT203" s="240" t="str">
        <f t="shared" ca="1" si="217"/>
        <v>-1.9649002634098-0.340942538230903i</v>
      </c>
      <c r="AU203" s="240" t="str">
        <f t="shared" ca="1" si="218"/>
        <v>1.41015510840535+1.41015510840529i</v>
      </c>
      <c r="AV203" s="240" t="str">
        <f t="shared" ca="1" si="219"/>
        <v>-0.340942538230789-1.96490026340982i</v>
      </c>
      <c r="AW203" s="240" t="str">
        <f t="shared" ca="1" si="220"/>
        <v>-0.852656225575668+1.80279012103746i</v>
      </c>
      <c r="AX203" s="240" t="str">
        <f t="shared" ca="1" si="221"/>
        <v>1.73518009997031-0.982967385110136i</v>
      </c>
      <c r="AY203" s="240" t="str">
        <f t="shared" ca="1" si="222"/>
        <v>-1.98465757006156-0.195471709258832i</v>
      </c>
      <c r="AZ203" s="240" t="str">
        <f t="shared" ca="1" si="223"/>
        <v>1.51007167720706+1.30259678689158i</v>
      </c>
      <c r="BA203" s="240" t="str">
        <f t="shared" ca="1" si="224"/>
        <v>-0.48456577004803-1.93449499198654i</v>
      </c>
      <c r="BB203" s="240" t="str">
        <f t="shared" ca="1" si="225"/>
        <v>-0.717724448078361+1.8606306662403i</v>
      </c>
      <c r="BC203" s="240" t="str">
        <f t="shared" ca="1" si="226"/>
        <v>1.65816698760136-1.1079517592171i</v>
      </c>
      <c r="BD203" s="240" t="str">
        <f t="shared" ca="1" si="227"/>
        <v>-1.99365984538522-0.0489416021581067i</v>
      </c>
      <c r="BE203" s="240" t="str">
        <f t="shared" ca="1" si="228"/>
        <v>1.60180503675389+1.18797958052868i</v>
      </c>
      <c r="BF203" s="240" t="str">
        <f t="shared" ca="1" si="229"/>
        <v>-0.625563097973119-1.89360652459203i</v>
      </c>
      <c r="BG203" s="240" t="str">
        <f t="shared" ca="1" si="230"/>
        <v>-0.578903259610603+1.90838829265311i</v>
      </c>
      <c r="BH203" s="240" t="str">
        <f t="shared" ca="1" si="231"/>
        <v>1.5721681246578-1.22693204674635i</v>
      </c>
      <c r="BI203" s="240" t="str">
        <f t="shared" ca="1" si="232"/>
        <v>-1.99185830527079+0.0978537237257082i</v>
      </c>
      <c r="BJ203" s="240" t="str">
        <f t="shared" ca="1" si="233"/>
        <v>1.68485807602069+1.06692460989101i</v>
      </c>
      <c r="BK203" s="240" t="str">
        <f t="shared" ca="1" si="234"/>
        <v>-0.763170445270632-1.84245643937344i</v>
      </c>
      <c r="BL203" s="240" t="str">
        <f t="shared" ca="1" si="235"/>
        <v>-0.43694494422344+1.94580419755966i</v>
      </c>
      <c r="BM203" s="240" t="str">
        <f t="shared" ca="1" si="236"/>
        <v>1.47764954642991-1.3392634832096i</v>
      </c>
      <c r="BN203" s="240" t="str">
        <f t="shared" ca="1" si="237"/>
        <v>-1.97926271242043+0.244118771800378i</v>
      </c>
      <c r="BO203" s="240" t="str">
        <f t="shared" ca="1" si="238"/>
        <v>1.75878072339413+0.940087882349542i</v>
      </c>
      <c r="BP203" s="240" t="str">
        <f t="shared" ca="1" si="239"/>
        <v>-0.896642105800305-1.78132192307545i</v>
      </c>
      <c r="BQ203" s="240" t="str">
        <f t="shared" ca="1" si="240"/>
        <v>-0.292618786323503+1.97267562093056i</v>
      </c>
      <c r="BR203" s="240" t="str">
        <f t="shared" ca="1" si="241"/>
        <v>1.3751234572824-1.44433733482i</v>
      </c>
      <c r="BS203" s="240" t="str">
        <f t="shared" ca="1" si="242"/>
        <v>-1.95594132344277+0.389060919101568i</v>
      </c>
      <c r="BT203" s="240" t="str">
        <f t="shared" ca="1" si="243"/>
        <v>1.82317238564205+0.808156737121898i</v>
      </c>
      <c r="BU203" s="240" t="str">
        <f t="shared" ca="1" si="244"/>
        <v>-1.02525478507304-1.71053426893706i</v>
      </c>
      <c r="BV203" s="240" t="str">
        <f t="shared" ca="1" si="245"/>
        <v>-0.146706901867291+1.98885694419376i</v>
      </c>
      <c r="BW203" s="240" t="str">
        <f t="shared" ca="1" si="246"/>
        <v>1.26514545497704-1.54158419727051i</v>
      </c>
      <c r="BX203" s="240" t="str">
        <f t="shared" ca="1" si="247"/>
        <v>-1.9220205189654+0.531894711572873i</v>
      </c>
      <c r="BY203" s="240" t="str">
        <f t="shared" ca="1" si="248"/>
        <v>1.87768411876697+0.671846120516857i</v>
      </c>
      <c r="BZ203" s="240" t="str">
        <f t="shared" ca="1" si="249"/>
        <v>-1.14831151983466-1.63047708139006i</v>
      </c>
      <c r="CA203" s="240" t="str">
        <f t="shared" ca="1" si="250"/>
        <v>-7.10458909180548E-13+1.9942604793565i</v>
      </c>
      <c r="CB203" s="240" t="str">
        <f t="shared" ca="1" si="251"/>
        <v>1.14831151983415-1.63047708139041i</v>
      </c>
      <c r="CC203" s="240" t="str">
        <f t="shared" ca="1" si="252"/>
        <v>-1.87768411876744+0.671846120515519i</v>
      </c>
      <c r="CD203" s="240" t="str">
        <f t="shared" ca="1" si="253"/>
        <v>1.92202051896555+0.531894711572329i</v>
      </c>
      <c r="CE203" s="240" t="str">
        <f t="shared" ca="1" si="254"/>
        <v>-1.26514545497599-1.54158419727137i</v>
      </c>
      <c r="CF203" s="240" t="str">
        <f t="shared" ca="1" si="255"/>
        <v>0.146706901867852+1.98885694419371i</v>
      </c>
      <c r="CG203" s="240" t="str">
        <f t="shared" ca="1" si="256"/>
        <v>1.02525478507256-1.71053426893735i</v>
      </c>
      <c r="CH203" s="240" t="str">
        <f t="shared" ca="1" si="257"/>
        <v>-1.8231723856418+0.808156737122464i</v>
      </c>
      <c r="CI203" s="240" t="str">
        <f t="shared" ca="1" si="258"/>
        <v>1.95594132344288+0.389060919101016i</v>
      </c>
      <c r="CJ203" s="240" t="str">
        <f t="shared" ca="1" si="259"/>
        <v>-1.3751234572828-1.44433733481961i</v>
      </c>
      <c r="CK203" s="240" t="str">
        <f t="shared" ca="1" si="260"/>
        <v>0.292618786324116+1.97267562093047i</v>
      </c>
      <c r="CL203" s="240" t="str">
        <f t="shared" ca="1" si="261"/>
        <v>0.896642105801573-1.78132192307481i</v>
      </c>
      <c r="CM203" s="240" t="str">
        <f t="shared" ca="1" si="262"/>
        <v>-1.75878072339384+0.940087882350088i</v>
      </c>
      <c r="CN203" s="240" t="str">
        <f t="shared" ca="1" si="263"/>
        <v>1.97926271242026+0.244118771801788i</v>
      </c>
      <c r="CO203" s="240" t="str">
        <f t="shared" ca="1" si="264"/>
        <v>-1.47764954643029-1.33926348320918i</v>
      </c>
      <c r="CP203" s="240" t="str">
        <f t="shared" ca="1" si="265"/>
        <v>0.436944944222082+1.94580419755997i</v>
      </c>
      <c r="CQ203" s="240" t="str">
        <f t="shared" ca="1" si="266"/>
        <v>0.763170445270086-1.84245643937366i</v>
      </c>
      <c r="CR203" s="240" t="str">
        <f t="shared" ca="1" si="267"/>
        <v>-1.68485807602145+1.06692460988981i</v>
      </c>
      <c r="CS203" s="240" t="str">
        <f t="shared" ca="1" si="268"/>
        <v>1.99185830527082+0.0978537237251175i</v>
      </c>
      <c r="CT203" s="240" t="str">
        <f t="shared" ca="1" si="269"/>
        <v>-1.57216812465817-1.22693204674589i</v>
      </c>
      <c r="CU203" s="240" t="str">
        <f t="shared" ca="1" si="270"/>
        <v>0.578903259611141+1.90838829265294i</v>
      </c>
      <c r="CV203" s="240" t="str">
        <f t="shared" ca="1" si="271"/>
        <v>0.625563097972558-1.89360652459221i</v>
      </c>
      <c r="CW203" s="240" t="str">
        <f t="shared" ca="1" si="272"/>
        <v>-1.60180503675354+1.18797958052915i</v>
      </c>
      <c r="CX203" s="240" t="str">
        <f t="shared" ca="1" si="273"/>
        <v>1.9936598453852-0.0489416021587259i</v>
      </c>
      <c r="CY203" s="240" t="str">
        <f t="shared" ca="1" si="274"/>
        <v>-1.65816698760058-1.10795175921826i</v>
      </c>
      <c r="CZ203" s="240" t="str">
        <f t="shared" ca="1" si="275"/>
        <v>0.7177244480787+1.86063066624017i</v>
      </c>
      <c r="DA203" s="240" t="str">
        <f t="shared" ca="1" si="276"/>
        <v>0.484565770048585-1.9344949919864i</v>
      </c>
      <c r="DB203" s="240" t="str">
        <f t="shared" ca="1" si="277"/>
        <v>-1.51007167720681+1.30259678689188i</v>
      </c>
      <c r="DC203" s="240" t="str">
        <f t="shared" ca="1" si="278"/>
        <v>1.98465757006164-0.19547170925801i</v>
      </c>
      <c r="DD203" s="240" t="str">
        <f t="shared" ca="1" si="279"/>
        <v>-1.7351800999704-0.982967385109967i</v>
      </c>
      <c r="DE203" s="240" t="str">
        <f t="shared" ca="1" si="280"/>
        <v>0.852656225574769+1.80279012103789i</v>
      </c>
      <c r="DF203" s="240" t="str">
        <f t="shared" ca="1" si="281"/>
        <v>0.340942538230819-1.96490026340981i</v>
      </c>
      <c r="DG203" s="240" t="str">
        <f t="shared" ca="1" si="282"/>
        <v>-1.41015510840465+1.41015510840599i</v>
      </c>
      <c r="DH203" s="240" t="str">
        <f t="shared" ca="1" si="283"/>
        <v>1.96490026340984-0.340942538230675i</v>
      </c>
      <c r="DI203" s="240" t="str">
        <f t="shared" ca="1" si="284"/>
        <v>-1.80279012103785-0.85265622557485i</v>
      </c>
      <c r="DJ203" s="240" t="str">
        <f t="shared" ca="1" si="285"/>
        <v>0.982967385109889+1.73518009997045i</v>
      </c>
      <c r="DK203" s="240" t="str">
        <f t="shared" ca="1" si="286"/>
        <v>0.195471709258157-1.98465757006163i</v>
      </c>
      <c r="DL203" s="240" t="str">
        <f t="shared" ca="1" si="287"/>
        <v>-1.30259678689195+1.51007167720675i</v>
      </c>
      <c r="DM203" s="240" t="str">
        <f t="shared" ca="1" si="288"/>
        <v>1.93449499198642-0.484565770048497i</v>
      </c>
      <c r="DN203" s="240" t="str">
        <f t="shared" ca="1" si="289"/>
        <v>-1.86063066624012-0.717724448078837i</v>
      </c>
      <c r="DO203" s="240" t="str">
        <f t="shared" ca="1" si="290"/>
        <v>1.10795175921818+1.65816698760063i</v>
      </c>
      <c r="DP203" s="240" t="str">
        <f t="shared" ca="1" si="291"/>
        <v>0.0489416021588169-1.9936598453852i</v>
      </c>
      <c r="DQ203" s="240" t="str">
        <f t="shared" ca="1" si="292"/>
        <v>-1.18797958052922+1.60180503675349i</v>
      </c>
      <c r="DR203" s="240" t="str">
        <f t="shared" ca="1" si="293"/>
        <v>1.89360652459224-0.62556309797247i</v>
      </c>
      <c r="DS203" s="240" t="str">
        <f t="shared" ca="1" si="294"/>
        <v>-1.90838829265292-0.578903259611227i</v>
      </c>
      <c r="DT203" s="240" t="str">
        <f t="shared" ca="1" si="295"/>
        <v>1.22693204674581+1.57216812465822i</v>
      </c>
      <c r="DU203" s="240" t="str">
        <f t="shared" ca="1" si="296"/>
        <v>-0.0978537237249701-1.99185830527083i</v>
      </c>
      <c r="DV203" s="240" t="str">
        <f t="shared" ca="1" si="297"/>
        <v>-1.06692460988994+1.68485807602137i</v>
      </c>
      <c r="DW203" s="240" t="str">
        <f t="shared" ca="1" si="298"/>
        <v>1.84245643937372-0.76317044526995i</v>
      </c>
      <c r="DX203" s="240" t="str">
        <f t="shared" ca="1" si="299"/>
        <v>-1.94580419755995-0.43694494422217i</v>
      </c>
      <c r="DY203" s="240" t="str">
        <f t="shared" ca="1" si="300"/>
        <v>1.33926348320907+1.47764954643039i</v>
      </c>
      <c r="DZ203" s="240" t="str">
        <f t="shared" ca="1" si="301"/>
        <v>-0.244118771801698-1.97926271242027i</v>
      </c>
      <c r="EA203" s="240" t="str">
        <f t="shared" ca="1" si="302"/>
        <v>-0.940087882350168+1.7587807233938i</v>
      </c>
      <c r="EB203" s="240" t="str">
        <f t="shared" ca="1" si="303"/>
        <v>1.78132192307485-0.896642105801494i</v>
      </c>
      <c r="EC203" s="240" t="str">
        <f t="shared" ca="1" si="304"/>
        <v>-1.97267562093046-0.292618786324205i</v>
      </c>
      <c r="ED203" s="240" t="str">
        <f t="shared" ca="1" si="305"/>
        <v>1.44433733481955+1.37512345728287i</v>
      </c>
      <c r="EE203" s="240" t="str">
        <f t="shared" ca="1" si="306"/>
        <v>-0.389060919100926-1.9559413234429i</v>
      </c>
      <c r="EF203" s="240" t="str">
        <f t="shared" ca="1" si="307"/>
        <v>-0.8081567371226+1.82317238564174i</v>
      </c>
      <c r="EG203" s="240" t="str">
        <f t="shared" ca="1" si="308"/>
        <v>1.7105342689374-1.02525478507248i</v>
      </c>
      <c r="EH203" s="240" t="str">
        <f t="shared" ca="1" si="309"/>
        <v>-1.9888569441937-0.146706901868i</v>
      </c>
      <c r="EI203" s="240" t="str">
        <f t="shared" ca="1" si="310"/>
        <v>1.54158419727132+1.26514545497606i</v>
      </c>
      <c r="EJ203" s="240" t="str">
        <f t="shared" ca="1" si="311"/>
        <v>-0.531894711572187-1.92202051896559i</v>
      </c>
      <c r="EK203" s="240" t="str">
        <f t="shared" ca="1" si="312"/>
        <v>-0.671846120515604+1.87768411876741i</v>
      </c>
      <c r="EL203" s="240" t="str">
        <f t="shared" ca="1" si="313"/>
        <v>1.63047708139047-1.14831151983408i</v>
      </c>
      <c r="EM203" s="240" t="str">
        <f t="shared" ca="1" si="314"/>
        <v>-1.9942604793565+6.19572689060019E-13i</v>
      </c>
      <c r="EN203" s="240"/>
      <c r="EO203" s="240"/>
      <c r="EP203" s="240"/>
    </row>
    <row r="204" spans="1:146" ht="15" thickBot="1">
      <c r="A204" s="277">
        <f t="shared" si="181"/>
        <v>2.0312500000000014E-3</v>
      </c>
      <c r="B204" s="276">
        <v>104</v>
      </c>
      <c r="C204" s="248">
        <f t="shared" si="182"/>
        <v>20800</v>
      </c>
      <c r="D204" s="247">
        <f t="shared" si="315"/>
        <v>130690.25438933539</v>
      </c>
      <c r="E204" s="247" t="str">
        <f t="shared" si="316"/>
        <v>130690.254389335i</v>
      </c>
      <c r="F204" s="247" t="str">
        <f t="shared" si="320"/>
        <v>-0.00273388535812707-0.0255212351306857i</v>
      </c>
      <c r="G204" s="247" t="str">
        <f t="shared" si="321"/>
        <v>-4.08977753093853+2.33707938116833i</v>
      </c>
      <c r="H204" s="247" t="str">
        <f t="shared" si="319"/>
        <v>0.00115256504299503-0.0040592857883644i</v>
      </c>
      <c r="I204" s="247" t="str">
        <f t="shared" si="317"/>
        <v>-0.00168241473089959+0.00419128366399239i</v>
      </c>
      <c r="J204" s="275" t="str">
        <f ca="1">IMPRODUCT(1/N_FFT2,DO100)</f>
        <v>0.00843164900811398-1.92867908293138E-06i</v>
      </c>
      <c r="K204" s="274" t="str">
        <f t="shared" ca="1" si="318"/>
        <v>-0.0000141774468558925+0.0000353426775863261i</v>
      </c>
      <c r="N204" s="265">
        <f t="shared" ca="1" si="185"/>
        <v>5.994361401432827</v>
      </c>
      <c r="O204" s="240">
        <f t="shared" ca="1" si="186"/>
        <v>1.9943614014328268</v>
      </c>
      <c r="P204" s="240" t="str">
        <f t="shared" ca="1" si="187"/>
        <v>-1.65825090124052-1.10800782851933i</v>
      </c>
      <c r="Q204" s="240" t="str">
        <f t="shared" ca="1" si="188"/>
        <v>0.763209066476757+1.84254967921432i</v>
      </c>
      <c r="R204" s="240" t="str">
        <f t="shared" ca="1" si="189"/>
        <v>0.389080608022071-1.95604030632967i</v>
      </c>
      <c r="S204" s="240" t="str">
        <f t="shared" ca="1" si="190"/>
        <v>-1.4102264710899+1.41022647108982i</v>
      </c>
      <c r="T204" s="240" t="str">
        <f t="shared" ca="1" si="191"/>
        <v>1.95604030632969-0.389080608021999i</v>
      </c>
      <c r="U204" s="241" t="str">
        <f t="shared" ca="1" si="192"/>
        <v>-1.84254967921428-0.763209066476841i</v>
      </c>
      <c r="V204" s="240" t="str">
        <f t="shared" ca="1" si="193"/>
        <v>1.10800782851925+1.65825090124057i</v>
      </c>
      <c r="W204" s="240" t="str">
        <f t="shared" ca="1" si="194"/>
        <v>-8.69792351786052E-14-1.99436140143283i</v>
      </c>
      <c r="X204" s="240" t="str">
        <f t="shared" ca="1" si="195"/>
        <v>-1.10800782851927+1.65825090124056i</v>
      </c>
      <c r="Y204" s="240" t="str">
        <f t="shared" ca="1" si="196"/>
        <v>1.84254967921429-0.763209066476819i</v>
      </c>
      <c r="Z204" s="240" t="str">
        <f t="shared" ca="1" si="197"/>
        <v>-1.95604030632968-0.389080608022019i</v>
      </c>
      <c r="AA204" s="240" t="str">
        <f t="shared" ca="1" si="198"/>
        <v>1.41022647108988+1.41022647108984i</v>
      </c>
      <c r="AB204" s="240" t="str">
        <f t="shared" ca="1" si="199"/>
        <v>-0.38908060802208-1.95604030632967i</v>
      </c>
      <c r="AC204" s="240" t="str">
        <f t="shared" ca="1" si="200"/>
        <v>-0.763209066476755+1.84254967921432i</v>
      </c>
      <c r="AD204" s="240" t="str">
        <f t="shared" ca="1" si="201"/>
        <v>1.65825090124052-1.10800782851933i</v>
      </c>
      <c r="AE204" s="240" t="str">
        <f t="shared" ca="1" si="202"/>
        <v>-1.99436140143283-2.44325905203697E-14i</v>
      </c>
      <c r="AF204" s="240" t="str">
        <f t="shared" ca="1" si="203"/>
        <v>1.65825090124049+1.10800782851937i</v>
      </c>
      <c r="AG204" s="240" t="str">
        <f t="shared" ca="1" si="204"/>
        <v>-0.763209066476723-1.84254967921433i</v>
      </c>
      <c r="AH204" s="240" t="str">
        <f t="shared" ca="1" si="205"/>
        <v>-0.389080608022128+1.95604030632966i</v>
      </c>
      <c r="AI204" s="240" t="str">
        <f t="shared" ca="1" si="206"/>
        <v>1.41022647108991-1.4102264710898i</v>
      </c>
      <c r="AJ204" s="240" t="str">
        <f t="shared" ca="1" si="207"/>
        <v>-1.95604030632969+0.389080608021971i</v>
      </c>
      <c r="AK204" s="240" t="str">
        <f t="shared" ca="1" si="208"/>
        <v>1.84254967921428+0.763209066476859i</v>
      </c>
      <c r="AL204" s="240" t="str">
        <f t="shared" ca="1" si="209"/>
        <v>-1.1080078285194-1.65825090124047i</v>
      </c>
      <c r="AM204" s="240" t="str">
        <f t="shared" ca="1" si="210"/>
        <v>6.25466446582353E-14+1.99436140143283i</v>
      </c>
      <c r="AN204" s="240" t="str">
        <f t="shared" ca="1" si="211"/>
        <v>1.1080078285193-1.65825090124054i</v>
      </c>
      <c r="AO204" s="240" t="str">
        <f t="shared" ca="1" si="212"/>
        <v>-1.8425496792143+0.763209066476791i</v>
      </c>
      <c r="AP204" s="240" t="str">
        <f t="shared" ca="1" si="213"/>
        <v>1.95604030632968+0.389080608022043i</v>
      </c>
      <c r="AQ204" s="240" t="str">
        <f t="shared" ca="1" si="214"/>
        <v>-1.41022647108987-1.41022647108984i</v>
      </c>
      <c r="AR204" s="240" t="str">
        <f t="shared" ca="1" si="215"/>
        <v>-1.41022647108987-1.41022647108984i</v>
      </c>
      <c r="AS204" s="240" t="str">
        <f t="shared" ca="1" si="216"/>
        <v>0.763209066476777-1.84254967921431i</v>
      </c>
      <c r="AT204" s="240" t="str">
        <f t="shared" ca="1" si="217"/>
        <v>-1.65825090124054+1.1080078285193i</v>
      </c>
      <c r="AU204" s="240" t="str">
        <f t="shared" ca="1" si="218"/>
        <v>1.99436140143283+4.88651810407393E-14i</v>
      </c>
      <c r="AV204" s="240" t="str">
        <f t="shared" ca="1" si="219"/>
        <v>-1.65825090124048-1.10800782851938i</v>
      </c>
      <c r="AW204" s="240" t="str">
        <f t="shared" ca="1" si="220"/>
        <v>0.763209066476688+1.84254967921435i</v>
      </c>
      <c r="AX204" s="240" t="str">
        <f t="shared" ca="1" si="221"/>
        <v>0.389080608022152-1.95604030632966i</v>
      </c>
      <c r="AY204" s="240" t="str">
        <f t="shared" ca="1" si="222"/>
        <v>-1.41022647108992+1.41022647108979i</v>
      </c>
      <c r="AZ204" s="240" t="str">
        <f t="shared" ca="1" si="223"/>
        <v>1.95604030632966-0.389080608022142i</v>
      </c>
      <c r="BA204" s="240" t="str">
        <f t="shared" ca="1" si="224"/>
        <v>-1.84254967921434-0.763209066476697i</v>
      </c>
      <c r="BB204" s="240" t="str">
        <f t="shared" ca="1" si="225"/>
        <v>1.10800782851937+1.65825090124049i</v>
      </c>
      <c r="BC204" s="240" t="str">
        <f t="shared" ca="1" si="226"/>
        <v>5.57059128494874E-13-1.99436140143283i</v>
      </c>
      <c r="BD204" s="240" t="str">
        <f t="shared" ca="1" si="227"/>
        <v>-1.10800782851931+1.65825090124053i</v>
      </c>
      <c r="BE204" s="240" t="str">
        <f t="shared" ca="1" si="228"/>
        <v>1.84254967921409-0.763209066477318i</v>
      </c>
      <c r="BF204" s="240" t="str">
        <f t="shared" ca="1" si="229"/>
        <v>-1.95604030632952-0.389080608022846i</v>
      </c>
      <c r="BG204" s="240" t="str">
        <f t="shared" ca="1" si="230"/>
        <v>1.41022647108972+1.41022647109i</v>
      </c>
      <c r="BH204" s="240" t="str">
        <f t="shared" ca="1" si="231"/>
        <v>-0.389080608022422-1.9560403063296i</v>
      </c>
      <c r="BI204" s="240" t="str">
        <f t="shared" ca="1" si="232"/>
        <v>-0.763209066475884+1.84254967921468i</v>
      </c>
      <c r="BJ204" s="240" t="str">
        <f t="shared" ca="1" si="233"/>
        <v>1.65825090124077-1.10800782851895i</v>
      </c>
      <c r="BK204" s="240" t="str">
        <f t="shared" ca="1" si="234"/>
        <v>-1.99436140143283+1.25093289316471E-13i</v>
      </c>
      <c r="BL204" s="240" t="str">
        <f t="shared" ca="1" si="235"/>
        <v>1.65825090124091+1.10800782851874i</v>
      </c>
      <c r="BM204" s="240" t="str">
        <f t="shared" ca="1" si="236"/>
        <v>-0.763209066476115-1.84254967921458i</v>
      </c>
      <c r="BN204" s="240" t="str">
        <f t="shared" ca="1" si="237"/>
        <v>-0.389080608022204+1.95604030632965i</v>
      </c>
      <c r="BO204" s="240" t="str">
        <f t="shared" ca="1" si="238"/>
        <v>1.41022647108954-1.41022647109018i</v>
      </c>
      <c r="BP204" s="240" t="str">
        <f t="shared" ca="1" si="239"/>
        <v>-1.95604030632986+0.389080608021145i</v>
      </c>
      <c r="BQ204" s="240" t="str">
        <f t="shared" ca="1" si="240"/>
        <v>1.84254967921418+0.763209066477086i</v>
      </c>
      <c r="BR204" s="240" t="str">
        <f t="shared" ca="1" si="241"/>
        <v>-1.10800782851954-1.65825090124038i</v>
      </c>
      <c r="BS204" s="240" t="str">
        <f t="shared" ca="1" si="242"/>
        <v>8.35587287253185E-13+1.99436140143283i</v>
      </c>
      <c r="BT204" s="240" t="str">
        <f t="shared" ca="1" si="243"/>
        <v>1.10800782851985-1.65825090124017i</v>
      </c>
      <c r="BU204" s="240" t="str">
        <f t="shared" ca="1" si="244"/>
        <v>-1.84254967921432+0.763209066476745i</v>
      </c>
      <c r="BV204" s="240" t="str">
        <f t="shared" ca="1" si="245"/>
        <v>1.95604030632979+0.389080608021508i</v>
      </c>
      <c r="BW204" s="240" t="str">
        <f t="shared" ca="1" si="246"/>
        <v>-1.41022647108928-1.41022647109044i</v>
      </c>
      <c r="BX204" s="240" t="str">
        <f t="shared" ca="1" si="247"/>
        <v>0.389080608021841+1.95604030632972i</v>
      </c>
      <c r="BY204" s="240" t="str">
        <f t="shared" ca="1" si="248"/>
        <v>0.763209066476482-1.84254967921443i</v>
      </c>
      <c r="BZ204" s="240" t="str">
        <f t="shared" ca="1" si="249"/>
        <v>-1.65825090124001+1.10800782852008i</v>
      </c>
      <c r="CA204" s="240" t="str">
        <f t="shared" ca="1" si="250"/>
        <v>1.99436140143283+4.94512483836639E-13i</v>
      </c>
      <c r="CB204" s="240" t="str">
        <f t="shared" ca="1" si="251"/>
        <v>-1.65825090124057-1.10800782851926i</v>
      </c>
      <c r="CC204" s="240" t="str">
        <f t="shared" ca="1" si="252"/>
        <v>0.763209066477401+1.84254967921405i</v>
      </c>
      <c r="CD204" s="240" t="str">
        <f t="shared" ca="1" si="253"/>
        <v>0.389080608022812-1.95604030632953i</v>
      </c>
      <c r="CE204" s="240" t="str">
        <f t="shared" ca="1" si="254"/>
        <v>-1.41022647108998+1.41022647108974i</v>
      </c>
      <c r="CF204" s="240" t="str">
        <f t="shared" ca="1" si="255"/>
        <v>1.95604030632959-0.389080608022483i</v>
      </c>
      <c r="CG204" s="240" t="str">
        <f t="shared" ca="1" si="256"/>
        <v>-1.84254967921394-0.763209066477659i</v>
      </c>
      <c r="CH204" s="240" t="str">
        <f t="shared" ca="1" si="257"/>
        <v>1.10800782851902+1.65825090124072i</v>
      </c>
      <c r="CI204" s="240" t="str">
        <f t="shared" ca="1" si="258"/>
        <v>-2.15981514100075E-13-1.99436140143283i</v>
      </c>
      <c r="CJ204" s="240" t="str">
        <f t="shared" ca="1" si="259"/>
        <v>-1.10800782851871+1.65825090124093i</v>
      </c>
      <c r="CK204" s="240" t="str">
        <f t="shared" ca="1" si="260"/>
        <v>1.84254967921456-0.763209066476173i</v>
      </c>
      <c r="CL204" s="240" t="str">
        <f t="shared" ca="1" si="261"/>
        <v>-1.95604030632967-0.389080608022114i</v>
      </c>
      <c r="CM204" s="240" t="str">
        <f t="shared" ca="1" si="262"/>
        <v>1.41022647109024+1.41022647108947i</v>
      </c>
      <c r="CN204" s="240" t="str">
        <f t="shared" ca="1" si="263"/>
        <v>-0.389080608021235-1.95604030632984i</v>
      </c>
      <c r="CO204" s="240" t="str">
        <f t="shared" ca="1" si="264"/>
        <v>-0.763209066477054+1.8425496792142i</v>
      </c>
      <c r="CP204" s="240" t="str">
        <f t="shared" ca="1" si="265"/>
        <v>1.65825090124036-1.10800782851957i</v>
      </c>
      <c r="CQ204" s="240" t="str">
        <f t="shared" ca="1" si="266"/>
        <v>-1.99436140143283+8.69792351786052E-13i</v>
      </c>
      <c r="CR204" s="240" t="str">
        <f t="shared" ca="1" si="267"/>
        <v>1.65825090124022+1.10800782851977i</v>
      </c>
      <c r="CS204" s="240" t="str">
        <f t="shared" ca="1" si="268"/>
        <v>-0.763209066476829-1.84254967921429i</v>
      </c>
      <c r="CT204" s="240" t="str">
        <f t="shared" ca="1" si="269"/>
        <v>-0.389080608021418+1.9560403063298i</v>
      </c>
      <c r="CU204" s="240" t="str">
        <f t="shared" ca="1" si="270"/>
        <v>1.41022647109042-1.4102264710893i</v>
      </c>
      <c r="CV204" s="240" t="str">
        <f t="shared" ca="1" si="271"/>
        <v>-1.95604030632971+0.389080608021875i</v>
      </c>
      <c r="CW204" s="240" t="str">
        <f t="shared" ca="1" si="272"/>
        <v>1.84254967921447+0.763209066476398i</v>
      </c>
      <c r="CX204" s="240" t="str">
        <f t="shared" ca="1" si="273"/>
        <v>-1.10800782851851-1.65825090124107i</v>
      </c>
      <c r="CY204" s="240" t="str">
        <f t="shared" ca="1" si="274"/>
        <v>-4.03624259053035E-13+1.99436140143283i</v>
      </c>
      <c r="CZ204" s="240" t="str">
        <f t="shared" ca="1" si="275"/>
        <v>1.10800782851923-1.65825090124059i</v>
      </c>
      <c r="DA204" s="240" t="str">
        <f t="shared" ca="1" si="276"/>
        <v>-1.84254967921404+0.763209066477433i</v>
      </c>
      <c r="DB204" s="240" t="str">
        <f t="shared" ca="1" si="277"/>
        <v>1.95604030632954+0.389080608022723i</v>
      </c>
      <c r="DC204" s="240" t="str">
        <f t="shared" ca="1" si="278"/>
        <v>-1.4102264710898-1.41022647108991i</v>
      </c>
      <c r="DD204" s="240" t="str">
        <f t="shared" ca="1" si="279"/>
        <v>0.389080608022573+1.95604030632957i</v>
      </c>
      <c r="DE204" s="240" t="str">
        <f t="shared" ca="1" si="280"/>
        <v>0.763209066477627-1.84254967921396i</v>
      </c>
      <c r="DF204" s="240" t="str">
        <f t="shared" ca="1" si="281"/>
        <v>-1.6582509012407+1.10800782851905i</v>
      </c>
      <c r="DG204" s="240" t="str">
        <f t="shared" ca="1" si="282"/>
        <v>1.99436140143283-2.50186578632942E-13i</v>
      </c>
      <c r="DH204" s="240" t="str">
        <f t="shared" ca="1" si="283"/>
        <v>-1.65825090124098-1.10800782851864i</v>
      </c>
      <c r="DI204" s="240" t="str">
        <f t="shared" ca="1" si="284"/>
        <v>0.763209066476257+1.84254967921452i</v>
      </c>
      <c r="DJ204" s="240" t="str">
        <f t="shared" ca="1" si="285"/>
        <v>0.389080608022082-1.95604030632967i</v>
      </c>
      <c r="DK204" s="240" t="str">
        <f t="shared" ca="1" si="286"/>
        <v>-1.41022647108945+1.41022647109027i</v>
      </c>
      <c r="DL204" s="240" t="str">
        <f t="shared" ca="1" si="287"/>
        <v>1.95604030632983-0.389080608021267i</v>
      </c>
      <c r="DM204" s="240" t="str">
        <f t="shared" ca="1" si="288"/>
        <v>-1.84254967921421-0.763209066477023i</v>
      </c>
      <c r="DN204" s="240" t="str">
        <f t="shared" ca="1" si="289"/>
        <v>1.10800782851964+1.65825090124031i</v>
      </c>
      <c r="DO204" s="240" t="str">
        <f t="shared" ca="1" si="290"/>
        <v>-9.03997416318919E-13-1.99436140143283i</v>
      </c>
      <c r="DP204" s="240" t="str">
        <f t="shared" ca="1" si="291"/>
        <v>-1.10800782851974+1.65825090124024i</v>
      </c>
      <c r="DQ204" s="240" t="str">
        <f t="shared" ca="1" si="292"/>
        <v>1.84254967921425-0.763209066476913i</v>
      </c>
      <c r="DR204" s="240" t="str">
        <f t="shared" ca="1" si="293"/>
        <v>-1.95604030632981-0.389080608021384i</v>
      </c>
      <c r="DS204" s="240" t="str">
        <f t="shared" ca="1" si="294"/>
        <v>1.41022647108937+1.41022647109035i</v>
      </c>
      <c r="DT204" s="240" t="str">
        <f t="shared" ca="1" si="295"/>
        <v>-0.389080608021909-1.95604030632971i</v>
      </c>
      <c r="DU204" s="240" t="str">
        <f t="shared" ca="1" si="296"/>
        <v>-0.763209066476315+1.8425496792145i</v>
      </c>
      <c r="DV204" s="240" t="str">
        <f t="shared" ca="1" si="297"/>
        <v>1.65825090124102-1.10800782851858i</v>
      </c>
      <c r="DW204" s="240" t="str">
        <f t="shared" ca="1" si="298"/>
        <v>-1.99436140143283-3.69419194520168E-13i</v>
      </c>
      <c r="DX204" s="240" t="str">
        <f t="shared" ca="1" si="299"/>
        <v>1.6582509012406+1.1080078285192i</v>
      </c>
      <c r="DY204" s="240" t="str">
        <f t="shared" ca="1" si="300"/>
        <v>-0.763209066477517-1.842549679214i</v>
      </c>
      <c r="DZ204" s="240" t="str">
        <f t="shared" ca="1" si="301"/>
        <v>-0.389080608022633+1.95604030632956i</v>
      </c>
      <c r="EA204" s="240" t="str">
        <f t="shared" ca="1" si="302"/>
        <v>1.41022647108989-1.41022647108983i</v>
      </c>
      <c r="EB204" s="240" t="str">
        <f t="shared" ca="1" si="303"/>
        <v>-1.95604030632956+0.389080608022661i</v>
      </c>
      <c r="EC204" s="240" t="str">
        <f t="shared" ca="1" si="304"/>
        <v>1.84254967921397+0.763209066477595i</v>
      </c>
      <c r="ED204" s="240" t="str">
        <f t="shared" ca="1" si="305"/>
        <v>-1.10800782851913-1.65825090124065i</v>
      </c>
      <c r="EE204" s="240" t="str">
        <f t="shared" ca="1" si="306"/>
        <v>2.84391643165809E-13+1.99436140143283i</v>
      </c>
      <c r="EF204" s="240" t="str">
        <f t="shared" ca="1" si="307"/>
        <v>1.10800782851856-1.65825090124103i</v>
      </c>
      <c r="EG204" s="240" t="str">
        <f t="shared" ca="1" si="308"/>
        <v>-1.84254967921449+0.76320906647634i</v>
      </c>
      <c r="EH204" s="240" t="str">
        <f t="shared" ca="1" si="309"/>
        <v>1.95604030632969+0.389080608021993i</v>
      </c>
      <c r="EI204" s="240" t="str">
        <f t="shared" ca="1" si="310"/>
        <v>-1.41022647109029-1.41022647108943i</v>
      </c>
      <c r="EJ204" s="240" t="str">
        <f t="shared" ca="1" si="311"/>
        <v>0.389080608021301+1.95604030632983i</v>
      </c>
      <c r="EK204" s="240" t="str">
        <f t="shared" ca="1" si="312"/>
        <v>0.763209066476887-1.84254967921426i</v>
      </c>
      <c r="EL204" s="240" t="str">
        <f t="shared" ca="1" si="313"/>
        <v>-1.65825090124029+1.10800782851967i</v>
      </c>
      <c r="EM204" s="240" t="str">
        <f t="shared" ca="1" si="314"/>
        <v>1.99436140143283-1.05156880135326E-12i</v>
      </c>
      <c r="EN204" s="240"/>
      <c r="EO204" s="240"/>
      <c r="EP204" s="240"/>
    </row>
    <row r="205" spans="1:146" ht="15" thickBot="1">
      <c r="A205" s="277">
        <f t="shared" si="181"/>
        <v>2.0507812500000014E-3</v>
      </c>
      <c r="B205" s="276">
        <v>105</v>
      </c>
      <c r="C205" s="248">
        <f t="shared" si="182"/>
        <v>21000</v>
      </c>
      <c r="D205" s="247">
        <f t="shared" si="315"/>
        <v>131946.89145077131</v>
      </c>
      <c r="E205" s="247" t="str">
        <f t="shared" si="316"/>
        <v>131946.891450771i</v>
      </c>
      <c r="F205" s="247" t="str">
        <f t="shared" si="320"/>
        <v>-0.0027416620136356-0.0252755785574732i</v>
      </c>
      <c r="G205" s="247" t="str">
        <f t="shared" si="321"/>
        <v>-4.06124761445502+2.356895117342i</v>
      </c>
      <c r="H205" s="247" t="str">
        <f t="shared" si="319"/>
        <v>0.00115157500799567-0.00402064006298539i</v>
      </c>
      <c r="I205" s="247" t="str">
        <f t="shared" si="317"/>
        <v>-0.00166914092772084+0.00415378736184377i</v>
      </c>
      <c r="J205" s="275" t="str">
        <f ca="1">IMPRODUCT(1/N_FFT2,DP100)</f>
        <v>0.00409537176317734-0.000319800615979657i</v>
      </c>
      <c r="K205" s="274" t="str">
        <f t="shared" ca="1" si="318"/>
        <v>-5.50736886718541E-06+0.0000175450957687799i</v>
      </c>
      <c r="N205" s="265">
        <f t="shared" ca="1" si="185"/>
        <v>5.9944555306512619</v>
      </c>
      <c r="O205" s="240">
        <f t="shared" ca="1" si="186"/>
        <v>1.9944555306512619</v>
      </c>
      <c r="P205" s="240" t="str">
        <f t="shared" ca="1" si="187"/>
        <v>-1.68502286580272-1.06702896186908i</v>
      </c>
      <c r="Q205" s="240" t="str">
        <f t="shared" ca="1" si="188"/>
        <v>0.852739620750135+1.80296644531958i</v>
      </c>
      <c r="R205" s="240" t="str">
        <f t="shared" ca="1" si="189"/>
        <v>0.244142648161836-1.97945629683859i</v>
      </c>
      <c r="S205" s="240" t="str">
        <f t="shared" ca="1" si="190"/>
        <v>-1.26526919420821+1.54173497396054i</v>
      </c>
      <c r="T205" s="240" t="str">
        <f t="shared" ca="1" si="191"/>
        <v>1.893791731293-0.625624282002907i</v>
      </c>
      <c r="U205" s="241" t="str">
        <f t="shared" ca="1" si="192"/>
        <v>-1.93468419783845-0.484613163646634i</v>
      </c>
      <c r="V205" s="240" t="str">
        <f t="shared" ca="1" si="193"/>
        <v>1.37525795305907+1.44447860015065i</v>
      </c>
      <c r="W205" s="240" t="str">
        <f t="shared" ca="1" si="194"/>
        <v>-0.389098971721568-1.95613262688158i</v>
      </c>
      <c r="X205" s="240" t="str">
        <f t="shared" ca="1" si="195"/>
        <v>-0.717794646071137+1.86081264769375i</v>
      </c>
      <c r="Y205" s="240" t="str">
        <f t="shared" ca="1" si="196"/>
        <v>1.60196170342229-1.18809577245009i</v>
      </c>
      <c r="Z205" s="240" t="str">
        <f t="shared" ca="1" si="197"/>
        <v>-1.98905146698854+0.146721250731203i</v>
      </c>
      <c r="AA205" s="240" t="str">
        <f t="shared" ca="1" si="198"/>
        <v>1.7589527432785+0.940179828893617i</v>
      </c>
      <c r="AB205" s="240" t="str">
        <f t="shared" ca="1" si="199"/>
        <v>-0.983063525540698-1.73534981156449i</v>
      </c>
      <c r="AC205" s="240" t="str">
        <f t="shared" ca="1" si="200"/>
        <v>-0.0978632944384739+1.99205312161776i</v>
      </c>
      <c r="AD205" s="240" t="str">
        <f t="shared" ca="1" si="201"/>
        <v>1.14842383196755-1.6306365523667i</v>
      </c>
      <c r="AE205" s="240" t="str">
        <f t="shared" ca="1" si="202"/>
        <v>-1.84263664327266+0.763245088169098i</v>
      </c>
      <c r="AF205" s="240" t="str">
        <f t="shared" ca="1" si="203"/>
        <v>1.96509244308966+0.340975884568594i</v>
      </c>
      <c r="AG205" s="240" t="str">
        <f t="shared" ca="1" si="204"/>
        <v>-1.47779406990649-1.339394471653i</v>
      </c>
      <c r="AH205" s="240" t="str">
        <f t="shared" ca="1" si="205"/>
        <v>0.531946734241121+1.92220850473501i</v>
      </c>
      <c r="AI205" s="240" t="str">
        <f t="shared" ca="1" si="206"/>
        <v>0.578959880013566-1.90857494510435i</v>
      </c>
      <c r="AJ205" s="240" t="str">
        <f t="shared" ca="1" si="207"/>
        <v>-1.51021937177295+1.30272418910033i</v>
      </c>
      <c r="AK205" s="240" t="str">
        <f t="shared" ca="1" si="208"/>
        <v>1.97286856108957-0.292647406292578i</v>
      </c>
      <c r="AL205" s="240" t="str">
        <f t="shared" ca="1" si="209"/>
        <v>-1.82335070343826-0.808235779965597i</v>
      </c>
      <c r="AM205" s="240" t="str">
        <f t="shared" ca="1" si="210"/>
        <v>1.10806012391123+1.65832916682522i</v>
      </c>
      <c r="AN205" s="240" t="str">
        <f t="shared" ca="1" si="211"/>
        <v>-0.0489463889564317-1.99385483793418i</v>
      </c>
      <c r="AO205" s="240" t="str">
        <f t="shared" ca="1" si="212"/>
        <v>-1.02535506147917+1.71070157001286i</v>
      </c>
      <c r="AP205" s="240" t="str">
        <f t="shared" ca="1" si="213"/>
        <v>1.78149614763149-0.896729803073117i</v>
      </c>
      <c r="AQ205" s="240" t="str">
        <f t="shared" ca="1" si="214"/>
        <v>-1.98485168213104-0.195490827628833i</v>
      </c>
      <c r="AR205" s="240" t="str">
        <f t="shared" ca="1" si="215"/>
        <v>-1.98485168213104-0.195490827628833i</v>
      </c>
      <c r="AS205" s="240" t="str">
        <f t="shared" ca="1" si="216"/>
        <v>-0.671911831318378-1.87786776815616i</v>
      </c>
      <c r="AT205" s="240" t="str">
        <f t="shared" ca="1" si="217"/>
        <v>-0.436987680203418+1.94599450952356i</v>
      </c>
      <c r="AU205" s="240" t="str">
        <f t="shared" ca="1" si="218"/>
        <v>1.41029303049848-1.41029303049856i</v>
      </c>
      <c r="AV205" s="240" t="str">
        <f t="shared" ca="1" si="219"/>
        <v>-1.94599450952354+0.436987680203506i</v>
      </c>
      <c r="AW205" s="240" t="str">
        <f t="shared" ca="1" si="220"/>
        <v>1.87786776815613+0.671911831318454i</v>
      </c>
      <c r="AX205" s="240" t="str">
        <f t="shared" ca="1" si="221"/>
        <v>-1.22705204846489-1.57232189264906i</v>
      </c>
      <c r="AY205" s="240" t="str">
        <f t="shared" ca="1" si="222"/>
        <v>0.195490827628951+1.98485168213102i</v>
      </c>
      <c r="AZ205" s="240" t="str">
        <f t="shared" ca="1" si="223"/>
        <v>0.896729803073037-1.78149614763154i</v>
      </c>
      <c r="BA205" s="240" t="str">
        <f t="shared" ca="1" si="224"/>
        <v>-1.7107015700129+1.0253550614791i</v>
      </c>
      <c r="BB205" s="240" t="str">
        <f t="shared" ca="1" si="225"/>
        <v>1.99385483793417+0.0489463889569369i</v>
      </c>
      <c r="BC205" s="240" t="str">
        <f t="shared" ca="1" si="226"/>
        <v>-1.65832916682517-1.10806012391131i</v>
      </c>
      <c r="BD205" s="240" t="str">
        <f t="shared" ca="1" si="227"/>
        <v>0.808235779965707+1.82335070343821i</v>
      </c>
      <c r="BE205" s="240" t="str">
        <f t="shared" ca="1" si="228"/>
        <v>0.292647406292279-1.97286856108961i</v>
      </c>
      <c r="BF205" s="240" t="str">
        <f t="shared" ca="1" si="229"/>
        <v>-1.30272418909994+1.51021937177329i</v>
      </c>
      <c r="BG205" s="240" t="str">
        <f t="shared" ca="1" si="230"/>
        <v>1.90857494510415-0.578959880014234i</v>
      </c>
      <c r="BH205" s="240" t="str">
        <f t="shared" ca="1" si="231"/>
        <v>-1.92220850473478-0.531946734241962i</v>
      </c>
      <c r="BI205" s="240" t="str">
        <f t="shared" ca="1" si="232"/>
        <v>1.33939447165249+1.47779406990695i</v>
      </c>
      <c r="BJ205" s="240" t="str">
        <f t="shared" ca="1" si="233"/>
        <v>-0.340975884568123-1.96509244308974i</v>
      </c>
      <c r="BK205" s="240" t="str">
        <f t="shared" ca="1" si="234"/>
        <v>-0.763245088169367+1.84263664327255i</v>
      </c>
      <c r="BL205" s="240" t="str">
        <f t="shared" ca="1" si="235"/>
        <v>1.63063655236664-1.14842383196765i</v>
      </c>
      <c r="BM205" s="240" t="str">
        <f t="shared" ca="1" si="236"/>
        <v>-1.99205312161774+0.0978632944387758i</v>
      </c>
      <c r="BN205" s="240" t="str">
        <f t="shared" ca="1" si="237"/>
        <v>1.73534981156473+0.983063525540275i</v>
      </c>
      <c r="BO205" s="240" t="str">
        <f t="shared" ca="1" si="238"/>
        <v>-0.940179828894253-1.75895274327817i</v>
      </c>
      <c r="BP205" s="240" t="str">
        <f t="shared" ca="1" si="239"/>
        <v>-0.14672125073228+1.98905146698846i</v>
      </c>
      <c r="BQ205" s="240" t="str">
        <f t="shared" ca="1" si="240"/>
        <v>1.18809577245065-1.60196170342187i</v>
      </c>
      <c r="BR205" s="240" t="str">
        <f t="shared" ca="1" si="241"/>
        <v>-1.86081264769393+0.717794646070658i</v>
      </c>
      <c r="BS205" s="240" t="str">
        <f t="shared" ca="1" si="242"/>
        <v>1.95613262688152+0.389098971721835i</v>
      </c>
      <c r="BT205" s="240" t="str">
        <f t="shared" ca="1" si="243"/>
        <v>-1.44447860015059-1.37525795305913i</v>
      </c>
      <c r="BU205" s="240" t="str">
        <f t="shared" ca="1" si="244"/>
        <v>0.484613163646917+1.93468419783838i</v>
      </c>
      <c r="BV205" s="240" t="str">
        <f t="shared" ca="1" si="245"/>
        <v>0.625624282002403-1.89379173129317i</v>
      </c>
      <c r="BW205" s="240" t="str">
        <f t="shared" ca="1" si="246"/>
        <v>-1.54173497396008+1.26526919420877i</v>
      </c>
      <c r="BX205" s="240" t="str">
        <f t="shared" ca="1" si="247"/>
        <v>1.97945629683847-0.244142648162787i</v>
      </c>
      <c r="BY205" s="240" t="str">
        <f t="shared" ca="1" si="248"/>
        <v>-1.80296644531924-0.852739620750859i</v>
      </c>
      <c r="BZ205" s="240" t="str">
        <f t="shared" ca="1" si="249"/>
        <v>1.06702896186865+1.68502286580299i</v>
      </c>
      <c r="CA205" s="240" t="str">
        <f t="shared" ca="1" si="250"/>
        <v>2.78543250793149E-13-1.99445553065126i</v>
      </c>
      <c r="CB205" s="240" t="str">
        <f t="shared" ca="1" si="251"/>
        <v>-1.06702896186912+1.68502286580269i</v>
      </c>
      <c r="CC205" s="240" t="str">
        <f t="shared" ca="1" si="252"/>
        <v>1.8029664453195-0.852739620750305i</v>
      </c>
      <c r="CD205" s="240" t="str">
        <f t="shared" ca="1" si="253"/>
        <v>-1.97945629683864-0.244142648161371i</v>
      </c>
      <c r="CE205" s="240" t="str">
        <f t="shared" ca="1" si="254"/>
        <v>1.54173497396099+1.26526919420767i</v>
      </c>
      <c r="CF205" s="240" t="str">
        <f t="shared" ca="1" si="255"/>
        <v>-0.625624282003757-1.89379173129272i</v>
      </c>
      <c r="CG205" s="240" t="str">
        <f t="shared" ca="1" si="256"/>
        <v>-0.484613163647513+1.93468419783823i</v>
      </c>
      <c r="CH205" s="240" t="str">
        <f t="shared" ca="1" si="257"/>
        <v>1.44447860015098-1.37525795305873i</v>
      </c>
      <c r="CI205" s="240" t="str">
        <f t="shared" ca="1" si="258"/>
        <v>-1.95613262688163+0.389098971721289i</v>
      </c>
      <c r="CJ205" s="240" t="str">
        <f t="shared" ca="1" si="259"/>
        <v>1.86081264769371+0.717794646071231i</v>
      </c>
      <c r="CK205" s="240" t="str">
        <f t="shared" ca="1" si="260"/>
        <v>-1.18809577245015-1.60196170342224i</v>
      </c>
      <c r="CL205" s="240" t="str">
        <f t="shared" ca="1" si="261"/>
        <v>0.146721250731724+1.98905146698851i</v>
      </c>
      <c r="CM205" s="240" t="str">
        <f t="shared" ca="1" si="262"/>
        <v>0.940179828892995-1.75895274327884i</v>
      </c>
      <c r="CN205" s="240" t="str">
        <f t="shared" ca="1" si="263"/>
        <v>-1.73534981156405+0.983063525541467i</v>
      </c>
      <c r="CO205" s="240" t="str">
        <f t="shared" ca="1" si="264"/>
        <v>1.99205312161771+0.0978632944393889i</v>
      </c>
      <c r="CP205" s="240" t="str">
        <f t="shared" ca="1" si="265"/>
        <v>-1.63063655236631-1.14842383196811i</v>
      </c>
      <c r="CQ205" s="240" t="str">
        <f t="shared" ca="1" si="266"/>
        <v>0.763245088168827+1.84263664327278i</v>
      </c>
      <c r="CR205" s="240" t="str">
        <f t="shared" ca="1" si="267"/>
        <v>0.3409758845687-1.96509244308964i</v>
      </c>
      <c r="CS205" s="240" t="str">
        <f t="shared" ca="1" si="268"/>
        <v>-1.3393944716529+1.47779406990658i</v>
      </c>
      <c r="CT205" s="240" t="str">
        <f t="shared" ca="1" si="269"/>
        <v>1.92220850473493-0.531946734241426i</v>
      </c>
      <c r="CU205" s="240" t="str">
        <f t="shared" ca="1" si="270"/>
        <v>-1.90857494510456-0.578959880012896i</v>
      </c>
      <c r="CV205" s="240" t="str">
        <f t="shared" ca="1" si="271"/>
        <v>1.302724189101+1.51021937177237i</v>
      </c>
      <c r="CW205" s="240" t="str">
        <f t="shared" ca="1" si="272"/>
        <v>-0.292647406291729-1.9728685610897i</v>
      </c>
      <c r="CX205" s="240" t="str">
        <f t="shared" ca="1" si="273"/>
        <v>-0.808235779966215+1.82335070343799i</v>
      </c>
      <c r="CY205" s="240" t="str">
        <f t="shared" ca="1" si="274"/>
        <v>1.6583291668255-1.10806012391082i</v>
      </c>
      <c r="CZ205" s="240" t="str">
        <f t="shared" ca="1" si="275"/>
        <v>-1.99385483793418+0.0489463889563232i</v>
      </c>
      <c r="DA205" s="240" t="str">
        <f t="shared" ca="1" si="276"/>
        <v>1.71070157001292+1.02535506147907i</v>
      </c>
      <c r="DB205" s="240" t="str">
        <f t="shared" ca="1" si="277"/>
        <v>-0.8967298030734-1.78149614763135i</v>
      </c>
      <c r="DC205" s="240" t="str">
        <f t="shared" ca="1" si="278"/>
        <v>-0.195490827628349+1.98485168213108i</v>
      </c>
      <c r="DD205" s="240" t="str">
        <f t="shared" ca="1" si="279"/>
        <v>1.22705204846423-1.57232189264957i</v>
      </c>
      <c r="DE205" s="240" t="str">
        <f t="shared" ca="1" si="280"/>
        <v>-1.87786776815645+0.671911831317556i</v>
      </c>
      <c r="DF205" s="240" t="str">
        <f t="shared" ca="1" si="281"/>
        <v>1.94599450952341+0.436987680204078i</v>
      </c>
      <c r="DG205" s="240" t="str">
        <f t="shared" ca="1" si="282"/>
        <v>-1.41029303049821-1.41029303049884i</v>
      </c>
      <c r="DH205" s="240" t="str">
        <f t="shared" ca="1" si="283"/>
        <v>0.436987680203262+1.94599450952359i</v>
      </c>
      <c r="DI205" s="240" t="str">
        <f t="shared" ca="1" si="284"/>
        <v>0.671911831318342-1.87786776815617i</v>
      </c>
      <c r="DJ205" s="240" t="str">
        <f t="shared" ca="1" si="285"/>
        <v>-1.57232189264887+1.22705204846514i</v>
      </c>
      <c r="DK205" s="240" t="str">
        <f t="shared" ca="1" si="286"/>
        <v>1.98485168213098-0.195490827629435i</v>
      </c>
      <c r="DL205" s="240" t="str">
        <f t="shared" ca="1" si="287"/>
        <v>-1.78149614763184-0.896729803072424i</v>
      </c>
      <c r="DM205" s="240" t="str">
        <f t="shared" ca="1" si="288"/>
        <v>1.02535506147835+1.71070157001335i</v>
      </c>
      <c r="DN205" s="240" t="str">
        <f t="shared" ca="1" si="289"/>
        <v>0.0489463889572153-1.99385483793416i</v>
      </c>
      <c r="DO205" s="240" t="str">
        <f t="shared" ca="1" si="290"/>
        <v>-1.10806012391156+1.658329166825i</v>
      </c>
      <c r="DP205" s="240" t="str">
        <f t="shared" ca="1" si="291"/>
        <v>1.82335070343835-0.8082357799654i</v>
      </c>
      <c r="DQ205" s="240" t="str">
        <f t="shared" ca="1" si="292"/>
        <v>-1.97286856108957-0.29264740629261i</v>
      </c>
      <c r="DR205" s="240" t="str">
        <f t="shared" ca="1" si="293"/>
        <v>1.51021937177312+1.30272418910013i</v>
      </c>
      <c r="DS205" s="240" t="str">
        <f t="shared" ca="1" si="294"/>
        <v>-0.578959880013995-1.90857494510422i</v>
      </c>
      <c r="DT205" s="240" t="str">
        <f t="shared" ca="1" si="295"/>
        <v>-0.531946734240319+1.92220850473524i</v>
      </c>
      <c r="DU205" s="240" t="str">
        <f t="shared" ca="1" si="296"/>
        <v>1.47779406990718-1.33939447165224i</v>
      </c>
      <c r="DV205" s="240" t="str">
        <f t="shared" ca="1" si="297"/>
        <v>-1.96509244308978+0.340975884567876i</v>
      </c>
      <c r="DW205" s="240" t="str">
        <f t="shared" ca="1" si="298"/>
        <v>1.84263664327246+0.763245088169599i</v>
      </c>
      <c r="DX205" s="240" t="str">
        <f t="shared" ca="1" si="299"/>
        <v>-1.14842383196742-1.63063655236679i</v>
      </c>
      <c r="DY205" s="240" t="str">
        <f t="shared" ca="1" si="300"/>
        <v>0.0978632944384978+1.99205312161776i</v>
      </c>
      <c r="DZ205" s="240" t="str">
        <f t="shared" ca="1" si="301"/>
        <v>0.983063525540516-1.73534981156459i</v>
      </c>
      <c r="EA205" s="240" t="str">
        <f t="shared" ca="1" si="302"/>
        <v>-1.75895274327832+0.940179828893958i</v>
      </c>
      <c r="EB205" s="240" t="str">
        <f t="shared" ca="1" si="303"/>
        <v>1.98905146698859+0.146721250730635i</v>
      </c>
      <c r="EC205" s="240" t="str">
        <f t="shared" ca="1" si="304"/>
        <v>-1.60196170342292-1.18809577244923i</v>
      </c>
      <c r="ED205" s="240" t="str">
        <f t="shared" ca="1" si="305"/>
        <v>0.717794646070399+1.86081264769403i</v>
      </c>
      <c r="EE205" s="240" t="str">
        <f t="shared" ca="1" si="306"/>
        <v>0.389098971722163-1.95613262688146i</v>
      </c>
      <c r="EF205" s="240" t="str">
        <f t="shared" ca="1" si="307"/>
        <v>-1.37525795305938+1.44447860015036i</v>
      </c>
      <c r="EG205" s="240" t="str">
        <f t="shared" ca="1" si="308"/>
        <v>1.93468419783843-0.484613163646702i</v>
      </c>
      <c r="EH205" s="240" t="str">
        <f t="shared" ca="1" si="309"/>
        <v>-1.89379173129308-0.625624282002666i</v>
      </c>
      <c r="EI205" s="240" t="str">
        <f t="shared" ca="1" si="310"/>
        <v>1.26526919420855+1.54173497396026i</v>
      </c>
      <c r="EJ205" s="240" t="str">
        <f t="shared" ca="1" si="311"/>
        <v>-0.244142648162512-1.9794562968385i</v>
      </c>
      <c r="EK205" s="240" t="str">
        <f t="shared" ca="1" si="312"/>
        <v>-0.852739620749317+1.80296644531997i</v>
      </c>
      <c r="EL205" s="240" t="str">
        <f t="shared" ca="1" si="313"/>
        <v>1.68502286580314-1.06702896186842i</v>
      </c>
      <c r="EM205" s="240" t="str">
        <f t="shared" ca="1" si="314"/>
        <v>-1.99445553065126-5.57086501586298E-13i</v>
      </c>
      <c r="EN205" s="240"/>
      <c r="EO205" s="240"/>
      <c r="EP205" s="240"/>
    </row>
    <row r="206" spans="1:146" ht="15" thickBot="1">
      <c r="A206" s="277">
        <f t="shared" si="181"/>
        <v>2.0703125000000014E-3</v>
      </c>
      <c r="B206" s="276">
        <v>106</v>
      </c>
      <c r="C206" s="248">
        <f t="shared" si="182"/>
        <v>21200</v>
      </c>
      <c r="D206" s="247">
        <f t="shared" si="315"/>
        <v>133203.52851220724</v>
      </c>
      <c r="E206" s="247" t="str">
        <f t="shared" si="316"/>
        <v>133203.528512207i</v>
      </c>
      <c r="F206" s="247" t="str">
        <f t="shared" si="320"/>
        <v>-0.00274926963128514-0.0250345042233837i</v>
      </c>
      <c r="G206" s="247" t="str">
        <f t="shared" si="321"/>
        <v>-4.03269131847093+2.37611819230059i</v>
      </c>
      <c r="H206" s="247" t="str">
        <f t="shared" si="319"/>
        <v>0.00115061284261114-0.00398272316267264i</v>
      </c>
      <c r="I206" s="247" t="str">
        <f t="shared" si="317"/>
        <v>-0.00165622669106658+0.00411687129738163i</v>
      </c>
      <c r="J206" s="275" t="str">
        <f ca="1">IMPRODUCT(1/N_FFT2,DQ100)</f>
        <v>0.00715210477773824+1.76795839823378E-06i</v>
      </c>
      <c r="K206" s="274" t="str">
        <f t="shared" ca="1" si="318"/>
        <v>-0.0000118527852873795+0.0000294413667354487i</v>
      </c>
      <c r="N206" s="265">
        <f t="shared" ca="1" si="185"/>
        <v>5.9945432956795823</v>
      </c>
      <c r="O206" s="240">
        <f t="shared" ca="1" si="186"/>
        <v>1.9945432956795823</v>
      </c>
      <c r="P206" s="240" t="str">
        <f t="shared" ca="1" si="187"/>
        <v>-1.71077684858861-1.02540018172106i</v>
      </c>
      <c r="Q206" s="240" t="str">
        <f t="shared" ca="1" si="188"/>
        <v>0.940221201041517+1.75903014512328i</v>
      </c>
      <c r="R206" s="240" t="str">
        <f t="shared" ca="1" si="189"/>
        <v>0.0978676008643463-1.99214078092926i</v>
      </c>
      <c r="S206" s="240" t="str">
        <f t="shared" ca="1" si="190"/>
        <v>-1.10810888354837+1.65840214077935i</v>
      </c>
      <c r="T206" s="240" t="str">
        <f t="shared" ca="1" si="191"/>
        <v>1.80304578396552-0.852777145134959i</v>
      </c>
      <c r="U206" s="241" t="str">
        <f t="shared" ca="1" si="192"/>
        <v>-1.98493902454675-0.195499430105979i</v>
      </c>
      <c r="V206" s="240" t="str">
        <f t="shared" ca="1" si="193"/>
        <v>1.60203219695403+1.18814805401642i</v>
      </c>
      <c r="W206" s="240" t="str">
        <f t="shared" ca="1" si="194"/>
        <v>-0.763278674391479-1.84271772758596i</v>
      </c>
      <c r="X206" s="240" t="str">
        <f t="shared" ca="1" si="195"/>
        <v>-0.292660284096882+1.97295537619397i</v>
      </c>
      <c r="Y206" s="240" t="str">
        <f t="shared" ca="1" si="196"/>
        <v>1.26532487175271-1.54180281724491i</v>
      </c>
      <c r="Z206" s="240" t="str">
        <f t="shared" ca="1" si="197"/>
        <v>-1.87795040279771+0.67194139846589i</v>
      </c>
      <c r="AA206" s="240" t="str">
        <f t="shared" ca="1" si="198"/>
        <v>1.9562187055295+0.389116093829177i</v>
      </c>
      <c r="AB206" s="240" t="str">
        <f t="shared" ca="1" si="199"/>
        <v>-1.47785909950295-1.33945341104374i</v>
      </c>
      <c r="AC206" s="240" t="str">
        <f t="shared" ca="1" si="200"/>
        <v>0.578985356856466+1.90865893100003i</v>
      </c>
      <c r="AD206" s="240" t="str">
        <f t="shared" ca="1" si="201"/>
        <v>0.484634488809096-1.93476933265884i</v>
      </c>
      <c r="AE206" s="240" t="str">
        <f t="shared" ca="1" si="202"/>
        <v>-1.41035508974514+1.41035508974526i</v>
      </c>
      <c r="AF206" s="240" t="str">
        <f t="shared" ca="1" si="203"/>
        <v>1.93476933265885-0.484634488809052i</v>
      </c>
      <c r="AG206" s="240" t="str">
        <f t="shared" ca="1" si="204"/>
        <v>-1.90865893100007-0.578985356856319i</v>
      </c>
      <c r="AH206" s="240" t="str">
        <f t="shared" ca="1" si="205"/>
        <v>1.3394534110437+1.47785909950298i</v>
      </c>
      <c r="AI206" s="240" t="str">
        <f t="shared" ca="1" si="206"/>
        <v>-0.389116093829141-1.9562187055295i</v>
      </c>
      <c r="AJ206" s="240" t="str">
        <f t="shared" ca="1" si="207"/>
        <v>-0.671941398465926+1.8779504027977i</v>
      </c>
      <c r="AK206" s="240" t="str">
        <f t="shared" ca="1" si="208"/>
        <v>1.54180281724494-1.26532487175268i</v>
      </c>
      <c r="AL206" s="240" t="str">
        <f t="shared" ca="1" si="209"/>
        <v>-1.97295537619398+0.292660284096844i</v>
      </c>
      <c r="AM206" s="240" t="str">
        <f t="shared" ca="1" si="210"/>
        <v>1.84271772758594+0.763278674391521i</v>
      </c>
      <c r="AN206" s="240" t="str">
        <f t="shared" ca="1" si="211"/>
        <v>-1.1881480540164-1.60203219695405i</v>
      </c>
      <c r="AO206" s="240" t="str">
        <f t="shared" ca="1" si="212"/>
        <v>0.195499430105937+1.98493902454675i</v>
      </c>
      <c r="AP206" s="240" t="str">
        <f t="shared" ca="1" si="213"/>
        <v>0.852777145134984-1.80304578396551i</v>
      </c>
      <c r="AQ206" s="240" t="str">
        <f t="shared" ca="1" si="214"/>
        <v>-1.65840214077938+1.10810888354834i</v>
      </c>
      <c r="AR206" s="240" t="str">
        <f t="shared" ca="1" si="215"/>
        <v>-1.65840214077938+1.10810888354834i</v>
      </c>
      <c r="AS206" s="240" t="str">
        <f t="shared" ca="1" si="216"/>
        <v>-1.75903014512325-0.940221201041567i</v>
      </c>
      <c r="AT206" s="240" t="str">
        <f t="shared" ca="1" si="217"/>
        <v>1.02540018172111+1.71077684858859i</v>
      </c>
      <c r="AU206" s="240" t="str">
        <f t="shared" ca="1" si="218"/>
        <v>3.12767152112404E-14-1.99454329567958i</v>
      </c>
      <c r="AV206" s="240" t="str">
        <f t="shared" ca="1" si="219"/>
        <v>-1.02540018172101+1.71077684858864i</v>
      </c>
      <c r="AW206" s="240" t="str">
        <f t="shared" ca="1" si="220"/>
        <v>1.75903014512329-0.940221201041485i</v>
      </c>
      <c r="AX206" s="240" t="str">
        <f t="shared" ca="1" si="221"/>
        <v>-1.99214078092926-0.0978676008642661i</v>
      </c>
      <c r="AY206" s="240" t="str">
        <f t="shared" ca="1" si="222"/>
        <v>1.65840214077932+1.10810888354842i</v>
      </c>
      <c r="AZ206" s="240" t="str">
        <f t="shared" ca="1" si="223"/>
        <v>-0.852777145135106-1.80304578396545i</v>
      </c>
      <c r="BA206" s="240" t="str">
        <f t="shared" ca="1" si="224"/>
        <v>-0.195499430106027+1.98493902454675i</v>
      </c>
      <c r="BB206" s="240" t="str">
        <f t="shared" ca="1" si="225"/>
        <v>1.18814805401613-1.60203219695425i</v>
      </c>
      <c r="BC206" s="240" t="str">
        <f t="shared" ca="1" si="226"/>
        <v>-1.8427177275859+0.763278674391621i</v>
      </c>
      <c r="BD206" s="240" t="str">
        <f t="shared" ca="1" si="227"/>
        <v>1.972955376194+0.292660284096711i</v>
      </c>
      <c r="BE206" s="240" t="str">
        <f t="shared" ca="1" si="228"/>
        <v>-1.54180281724489-1.26532487175274i</v>
      </c>
      <c r="BF206" s="240" t="str">
        <f t="shared" ca="1" si="229"/>
        <v>0.67194139846584+1.87795040279773i</v>
      </c>
      <c r="BG206" s="240" t="str">
        <f t="shared" ca="1" si="230"/>
        <v>0.38911609382941-1.95621870552945i</v>
      </c>
      <c r="BH206" s="240" t="str">
        <f t="shared" ca="1" si="231"/>
        <v>-1.33945341104392+1.47785909950279i</v>
      </c>
      <c r="BI206" s="240" t="str">
        <f t="shared" ca="1" si="232"/>
        <v>1.90865893100015-0.578985356856056i</v>
      </c>
      <c r="BJ206" s="240" t="str">
        <f t="shared" ca="1" si="233"/>
        <v>-1.93476933265873-0.484634488809525i</v>
      </c>
      <c r="BK206" s="240" t="str">
        <f t="shared" ca="1" si="234"/>
        <v>1.41035508974479+1.4103550897456i</v>
      </c>
      <c r="BL206" s="240" t="str">
        <f t="shared" ca="1" si="235"/>
        <v>-0.484634488808444-1.934769332659i</v>
      </c>
      <c r="BM206" s="240" t="str">
        <f t="shared" ca="1" si="236"/>
        <v>-0.578985356857095+1.90865893099983i</v>
      </c>
      <c r="BN206" s="240" t="str">
        <f t="shared" ca="1" si="237"/>
        <v>1.47785909950355-1.33945341104307i</v>
      </c>
      <c r="BO206" s="240" t="str">
        <f t="shared" ca="1" si="238"/>
        <v>-1.95621870552967+0.389116093828317i</v>
      </c>
      <c r="BP206" s="240" t="str">
        <f t="shared" ca="1" si="239"/>
        <v>1.87795040279802+0.67194139846502i</v>
      </c>
      <c r="BQ206" s="240" t="str">
        <f t="shared" ca="1" si="240"/>
        <v>-1.26532487175344-1.54180281724432i</v>
      </c>
      <c r="BR206" s="240" t="str">
        <f t="shared" ca="1" si="241"/>
        <v>0.29266028409757+1.97295537619387i</v>
      </c>
      <c r="BS206" s="240" t="str">
        <f t="shared" ca="1" si="242"/>
        <v>0.763278674390817-1.84271772758623i</v>
      </c>
      <c r="BT206" s="240" t="str">
        <f t="shared" ca="1" si="243"/>
        <v>-1.60203219695371+1.18814805401685i</v>
      </c>
      <c r="BU206" s="240" t="str">
        <f t="shared" ca="1" si="244"/>
        <v>1.9849390245467-0.19549943010647i</v>
      </c>
      <c r="BV206" s="240" t="str">
        <f t="shared" ca="1" si="245"/>
        <v>-1.80304578396565-0.852777145134679i</v>
      </c>
      <c r="BW206" s="240" t="str">
        <f t="shared" ca="1" si="246"/>
        <v>1.10810888354865+1.65840214077917i</v>
      </c>
      <c r="BX206" s="240" t="str">
        <f t="shared" ca="1" si="247"/>
        <v>-0.0978676008645687-1.99214078092925i</v>
      </c>
      <c r="BY206" s="240" t="str">
        <f t="shared" ca="1" si="248"/>
        <v>-0.940221201041443+1.75903014512332i</v>
      </c>
      <c r="BZ206" s="240" t="str">
        <f t="shared" ca="1" si="249"/>
        <v>1.7107768485886-1.02540018172108i</v>
      </c>
      <c r="CA206" s="240" t="str">
        <f t="shared" ca="1" si="250"/>
        <v>-1.99454329567958-6.25534304224808E-14i</v>
      </c>
      <c r="CB206" s="240" t="str">
        <f t="shared" ca="1" si="251"/>
        <v>1.71077684858851+1.02540018172124i</v>
      </c>
      <c r="CC206" s="240" t="str">
        <f t="shared" ca="1" si="252"/>
        <v>-0.940221201041283-1.7590301451234i</v>
      </c>
      <c r="CD206" s="240" t="str">
        <f t="shared" ca="1" si="253"/>
        <v>-0.0978676008646938+1.99214078092924i</v>
      </c>
      <c r="CE206" s="240" t="str">
        <f t="shared" ca="1" si="254"/>
        <v>1.1081088835488-1.65840214077907i</v>
      </c>
      <c r="CF206" s="240" t="str">
        <f t="shared" ca="1" si="255"/>
        <v>-1.80304578396573+0.852777145134516i</v>
      </c>
      <c r="CG206" s="240" t="str">
        <f t="shared" ca="1" si="256"/>
        <v>1.98493902454668+0.195499430106651i</v>
      </c>
      <c r="CH206" s="240" t="str">
        <f t="shared" ca="1" si="257"/>
        <v>-1.60203219695364-1.18814805401695i</v>
      </c>
      <c r="CI206" s="240" t="str">
        <f t="shared" ca="1" si="258"/>
        <v>0.763278674390649+1.8427177275863i</v>
      </c>
      <c r="CJ206" s="240" t="str">
        <f t="shared" ca="1" si="259"/>
        <v>0.29266028409775-1.97295537619384i</v>
      </c>
      <c r="CK206" s="240" t="str">
        <f t="shared" ca="1" si="260"/>
        <v>-1.265324871752+1.5418028172455i</v>
      </c>
      <c r="CL206" s="240" t="str">
        <f t="shared" ca="1" si="261"/>
        <v>1.87795040279739-0.671941398466771i</v>
      </c>
      <c r="CM206" s="240" t="str">
        <f t="shared" ca="1" si="262"/>
        <v>-1.95621870552963-0.389116093828495i</v>
      </c>
      <c r="CN206" s="240" t="str">
        <f t="shared" ca="1" si="263"/>
        <v>1.47785909950343+1.3394534110432i</v>
      </c>
      <c r="CO206" s="240" t="str">
        <f t="shared" ca="1" si="264"/>
        <v>-0.578985356856975-1.90865893099987i</v>
      </c>
      <c r="CP206" s="240" t="str">
        <f t="shared" ca="1" si="265"/>
        <v>-0.484634488808621+1.93476933265896i</v>
      </c>
      <c r="CQ206" s="240" t="str">
        <f t="shared" ca="1" si="266"/>
        <v>1.41035508974492-1.41035508974547i</v>
      </c>
      <c r="CR206" s="240" t="str">
        <f t="shared" ca="1" si="267"/>
        <v>-1.93476933265877+0.484634488809375i</v>
      </c>
      <c r="CS206" s="240" t="str">
        <f t="shared" ca="1" si="268"/>
        <v>1.90865893100011+0.578985356856175i</v>
      </c>
      <c r="CT206" s="240" t="str">
        <f t="shared" ca="1" si="269"/>
        <v>-1.33945341104378-1.47785909950291i</v>
      </c>
      <c r="CU206" s="240" t="str">
        <f t="shared" ca="1" si="270"/>
        <v>0.389116093829259+1.95621870552948i</v>
      </c>
      <c r="CV206" s="240" t="str">
        <f t="shared" ca="1" si="271"/>
        <v>0.671941398465984-1.87795040279767i</v>
      </c>
      <c r="CW206" s="240" t="str">
        <f t="shared" ca="1" si="272"/>
        <v>-1.541802817245+1.2653248717526i</v>
      </c>
      <c r="CX206" s="240" t="str">
        <f t="shared" ca="1" si="273"/>
        <v>1.97295537619402-0.292660284096559i</v>
      </c>
      <c r="CY206" s="240" t="str">
        <f t="shared" ca="1" si="274"/>
        <v>-1.84271772758584-0.763278674391762i</v>
      </c>
      <c r="CZ206" s="240" t="str">
        <f t="shared" ca="1" si="275"/>
        <v>1.18814805401599+1.60203219695435i</v>
      </c>
      <c r="DA206" s="240" t="str">
        <f t="shared" ca="1" si="276"/>
        <v>-0.195499430105452-1.9849390245468i</v>
      </c>
      <c r="DB206" s="240" t="str">
        <f t="shared" ca="1" si="277"/>
        <v>-0.852777145135605+1.80304578396521i</v>
      </c>
      <c r="DC206" s="240" t="str">
        <f t="shared" ca="1" si="278"/>
        <v>1.65840214077974-1.10810888354779i</v>
      </c>
      <c r="DD206" s="240" t="str">
        <f t="shared" ca="1" si="279"/>
        <v>-1.9921407809293+0.0978676008634901i</v>
      </c>
      <c r="DE206" s="240" t="str">
        <f t="shared" ca="1" si="280"/>
        <v>1.75903014512283+0.940221201042347i</v>
      </c>
      <c r="DF206" s="240" t="str">
        <f t="shared" ca="1" si="281"/>
        <v>-1.0254001817219-1.71077684858811i</v>
      </c>
      <c r="DG206" s="240" t="str">
        <f t="shared" ca="1" si="282"/>
        <v>8.98215629299174E-13+1.99454329567958i</v>
      </c>
      <c r="DH206" s="240" t="str">
        <f t="shared" ca="1" si="283"/>
        <v>1.02540018172041-1.710776848589i</v>
      </c>
      <c r="DI206" s="240" t="str">
        <f t="shared" ca="1" si="284"/>
        <v>-1.75903014512295+0.940221201042131i</v>
      </c>
      <c r="DJ206" s="240" t="str">
        <f t="shared" ca="1" si="285"/>
        <v>1.99214078092928+0.0978676008637906i</v>
      </c>
      <c r="DK206" s="240" t="str">
        <f t="shared" ca="1" si="286"/>
        <v>-1.65840214077961-1.108108883548i</v>
      </c>
      <c r="DL206" s="240" t="str">
        <f t="shared" ca="1" si="287"/>
        <v>0.852777145135383+1.80304578396532i</v>
      </c>
      <c r="DM206" s="240" t="str">
        <f t="shared" ca="1" si="288"/>
        <v>0.195499430105695-1.98493902454678i</v>
      </c>
      <c r="DN206" s="240" t="str">
        <f t="shared" ca="1" si="289"/>
        <v>-1.18814805401618+1.60203219695421i</v>
      </c>
      <c r="DO206" s="240" t="str">
        <f t="shared" ca="1" si="290"/>
        <v>1.84271772758591-0.763278674391589i</v>
      </c>
      <c r="DP206" s="240" t="str">
        <f t="shared" ca="1" si="291"/>
        <v>-1.97295537619398-0.292660284096856i</v>
      </c>
      <c r="DQ206" s="240" t="str">
        <f t="shared" ca="1" si="292"/>
        <v>1.54180281724481+1.26532487175284i</v>
      </c>
      <c r="DR206" s="240" t="str">
        <f t="shared" ca="1" si="293"/>
        <v>-0.671941398465754-1.87795040279776i</v>
      </c>
      <c r="DS206" s="240" t="str">
        <f t="shared" ca="1" si="294"/>
        <v>-0.3891160938295+1.95621870552943i</v>
      </c>
      <c r="DT206" s="240" t="str">
        <f t="shared" ca="1" si="295"/>
        <v>1.33945341104396-1.47785909950275i</v>
      </c>
      <c r="DU206" s="240" t="str">
        <f t="shared" ca="1" si="296"/>
        <v>-1.90865893100017+0.578985356855996i</v>
      </c>
      <c r="DV206" s="240" t="str">
        <f t="shared" ca="1" si="297"/>
        <v>1.93476933265872+0.484634488809559i</v>
      </c>
      <c r="DW206" s="240" t="str">
        <f t="shared" ca="1" si="298"/>
        <v>-1.41035508974471-1.41035508974569i</v>
      </c>
      <c r="DX206" s="240" t="str">
        <f t="shared" ca="1" si="299"/>
        <v>0.484634488808328+1.93476933265903i</v>
      </c>
      <c r="DY206" s="240" t="str">
        <f t="shared" ca="1" si="300"/>
        <v>0.57898535685721-1.9086589309998i</v>
      </c>
      <c r="DZ206" s="240" t="str">
        <f t="shared" ca="1" si="301"/>
        <v>-1.4778590995036+1.33945341104302i</v>
      </c>
      <c r="EA206" s="240" t="str">
        <f t="shared" ca="1" si="302"/>
        <v>1.9562187055293-0.389116093830146i</v>
      </c>
      <c r="EB206" s="240" t="str">
        <f t="shared" ca="1" si="303"/>
        <v>-1.87795040279798-0.671941398465132i</v>
      </c>
      <c r="EC206" s="240" t="str">
        <f t="shared" ca="1" si="304"/>
        <v>1.26532487175334+1.54180281724439i</v>
      </c>
      <c r="ED206" s="240" t="str">
        <f t="shared" ca="1" si="305"/>
        <v>-0.292660284097509-1.97295537619388i</v>
      </c>
      <c r="EE206" s="240" t="str">
        <f t="shared" ca="1" si="306"/>
        <v>-0.763278674390875+1.84271772758621i</v>
      </c>
      <c r="EF206" s="240" t="str">
        <f t="shared" ca="1" si="307"/>
        <v>1.60203219695375-1.1881480540168i</v>
      </c>
      <c r="EG206" s="240" t="str">
        <f t="shared" ca="1" si="308"/>
        <v>-1.9849390245467+0.195499430106464i</v>
      </c>
      <c r="EH206" s="240" t="str">
        <f t="shared" ca="1" si="309"/>
        <v>1.8030457839656+0.852777145134787i</v>
      </c>
      <c r="EI206" s="240" t="str">
        <f t="shared" ca="1" si="310"/>
        <v>-1.10810888354855-1.65840214077924i</v>
      </c>
      <c r="EJ206" s="240" t="str">
        <f t="shared" ca="1" si="311"/>
        <v>0.0978676008644496+1.99214078092925i</v>
      </c>
      <c r="EK206" s="240" t="str">
        <f t="shared" ca="1" si="312"/>
        <v>0.940221201041499-1.75903014512329i</v>
      </c>
      <c r="EL206" s="240" t="str">
        <f t="shared" ca="1" si="313"/>
        <v>-1.71077684858863+1.02540018172102i</v>
      </c>
      <c r="EM206" s="240" t="str">
        <f t="shared" ca="1" si="314"/>
        <v>1.99454329567958+1.25106860844962E-13i</v>
      </c>
      <c r="EN206" s="240"/>
      <c r="EO206" s="240"/>
      <c r="EP206" s="240"/>
    </row>
    <row r="207" spans="1:146" ht="15" thickBot="1">
      <c r="A207" s="277">
        <f t="shared" si="181"/>
        <v>2.0898437500000014E-3</v>
      </c>
      <c r="B207" s="276">
        <v>107</v>
      </c>
      <c r="C207" s="248">
        <f t="shared" si="182"/>
        <v>21400</v>
      </c>
      <c r="D207" s="247">
        <f t="shared" si="315"/>
        <v>134460.16557364314</v>
      </c>
      <c r="E207" s="247" t="str">
        <f t="shared" si="316"/>
        <v>134460.165573643i</v>
      </c>
      <c r="F207" s="247" t="str">
        <f t="shared" si="320"/>
        <v>-0.00275671455865164-0.0247978831284797i</v>
      </c>
      <c r="G207" s="247" t="str">
        <f t="shared" si="321"/>
        <v>-4.00412049175022+2.39475841740439i</v>
      </c>
      <c r="H207" s="247" t="str">
        <f t="shared" si="319"/>
        <v>0.00114967751005178-0.00394551466597996i</v>
      </c>
      <c r="I207" s="247" t="str">
        <f t="shared" si="317"/>
        <v>-0.00164366142749666+0.00408052368271783i</v>
      </c>
      <c r="J207" s="275" t="str">
        <f ca="1">IMPRODUCT(1/N_FFT2,DR100)</f>
        <v>0.011148331148967+0.000319801652601384i</v>
      </c>
      <c r="K207" s="274" t="str">
        <f t="shared" ca="1" si="318"/>
        <v>-0.0000196290401077288+0.0000449653836353101i</v>
      </c>
      <c r="N207" s="265">
        <f t="shared" ca="1" si="185"/>
        <v>5.9946250823717477</v>
      </c>
      <c r="O207" s="240">
        <f t="shared" ca="1" si="186"/>
        <v>1.9946250823717475</v>
      </c>
      <c r="P207" s="240" t="str">
        <f t="shared" ca="1" si="187"/>
        <v>-1.7354973363108-0.983147097277214i</v>
      </c>
      <c r="Q207" s="240" t="str">
        <f t="shared" ca="1" si="188"/>
        <v>1.02544222848395+1.71084699937439i</v>
      </c>
      <c r="R207" s="240" t="str">
        <f t="shared" ca="1" si="189"/>
        <v>-0.0489505499640116-1.99402433858885i</v>
      </c>
      <c r="S207" s="240" t="str">
        <f t="shared" ca="1" si="190"/>
        <v>-0.940259755021275+1.75910227454626i</v>
      </c>
      <c r="T207" s="240" t="str">
        <f t="shared" ca="1" si="191"/>
        <v>1.68516611217825-1.06711967163601i</v>
      </c>
      <c r="U207" s="241" t="str">
        <f t="shared" ca="1" si="192"/>
        <v>-1.99222246910577+0.097871613947104i</v>
      </c>
      <c r="V207" s="240" t="str">
        <f t="shared" ca="1" si="193"/>
        <v>1.78164759534853+0.896806035447635i</v>
      </c>
      <c r="W207" s="240" t="str">
        <f t="shared" ca="1" si="194"/>
        <v>-1.10815432179994-1.65847014392862i</v>
      </c>
      <c r="X207" s="240" t="str">
        <f t="shared" ca="1" si="195"/>
        <v>0.146733723729709+1.98922055930128i</v>
      </c>
      <c r="Y207" s="240" t="str">
        <f t="shared" ca="1" si="196"/>
        <v>0.852812113451797-1.80311971825955i</v>
      </c>
      <c r="Z207" s="240" t="str">
        <f t="shared" ca="1" si="197"/>
        <v>-1.63077517527836+1.14852146123715i</v>
      </c>
      <c r="AA207" s="240" t="str">
        <f t="shared" ca="1" si="198"/>
        <v>1.98502041741364-0.195507446603669i</v>
      </c>
      <c r="AB207" s="240" t="str">
        <f t="shared" ca="1" si="199"/>
        <v>-1.82350570927518-0.8083044893277i</v>
      </c>
      <c r="AC207" s="240" t="str">
        <f t="shared" ca="1" si="200"/>
        <v>1.18819677429193+1.60209788864125i</v>
      </c>
      <c r="AD207" s="240" t="str">
        <f t="shared" ca="1" si="201"/>
        <v>-0.244163403102485-1.97962457345122i</v>
      </c>
      <c r="AE207" s="240" t="str">
        <f t="shared" ca="1" si="202"/>
        <v>-0.763309972803499+1.84279328863691i</v>
      </c>
      <c r="AF207" s="240" t="str">
        <f t="shared" ca="1" si="203"/>
        <v>1.5724555581422-1.22715636203958i</v>
      </c>
      <c r="AG207" s="240" t="str">
        <f t="shared" ca="1" si="204"/>
        <v>-1.9730362776687+0.292672284696936i</v>
      </c>
      <c r="AH207" s="240" t="str">
        <f t="shared" ca="1" si="205"/>
        <v>1.86097083822796+0.717855666893859i</v>
      </c>
      <c r="AI207" s="240" t="str">
        <f t="shared" ca="1" si="206"/>
        <v>-1.26537675668106-1.54186603921282i</v>
      </c>
      <c r="AJ207" s="240" t="str">
        <f t="shared" ca="1" si="207"/>
        <v>0.341004871451001+1.96525949860907i</v>
      </c>
      <c r="AK207" s="240" t="str">
        <f t="shared" ca="1" si="208"/>
        <v>0.671968951572651-1.87802740857232i</v>
      </c>
      <c r="AL207" s="240" t="str">
        <f t="shared" ca="1" si="209"/>
        <v>-1.51034775783563+1.30283493567965i</v>
      </c>
      <c r="AM207" s="240" t="str">
        <f t="shared" ca="1" si="210"/>
        <v>1.9562989207133-0.389132049621302i</v>
      </c>
      <c r="AN207" s="240" t="str">
        <f t="shared" ca="1" si="211"/>
        <v>-1.89395272542965-0.625677467281741i</v>
      </c>
      <c r="AO207" s="240" t="str">
        <f t="shared" ca="1" si="212"/>
        <v>1.33950833562928+1.47791969944451i</v>
      </c>
      <c r="AP207" s="240" t="str">
        <f t="shared" ca="1" si="213"/>
        <v>-0.437024829195693-1.94615994149838i</v>
      </c>
      <c r="AQ207" s="240" t="str">
        <f t="shared" ca="1" si="214"/>
        <v>-0.579009098279937+1.90873719598471i</v>
      </c>
      <c r="AR207" s="240" t="str">
        <f t="shared" ca="1" si="215"/>
        <v>-0.579009098279937+1.90873719598471i</v>
      </c>
      <c r="AS207" s="240" t="str">
        <f t="shared" ca="1" si="216"/>
        <v>-1.93484866830635+0.48465436135419i</v>
      </c>
      <c r="AT207" s="240" t="str">
        <f t="shared" ca="1" si="217"/>
        <v>1.92237191462512+0.531991955848066i</v>
      </c>
      <c r="AU207" s="240" t="str">
        <f t="shared" ca="1" si="218"/>
        <v>-1.41041292166987-1.4104129216698i</v>
      </c>
      <c r="AV207" s="240" t="str">
        <f t="shared" ca="1" si="219"/>
        <v>0.531991955847996+1.92237191462514i</v>
      </c>
      <c r="AW207" s="240" t="str">
        <f t="shared" ca="1" si="220"/>
        <v>0.484654361354262-1.93484866830633i</v>
      </c>
      <c r="AX207" s="240" t="str">
        <f t="shared" ca="1" si="221"/>
        <v>-1.37537486584487+1.44460139748953i</v>
      </c>
      <c r="AY207" s="240" t="str">
        <f t="shared" ca="1" si="222"/>
        <v>1.90873719598473-0.579009098279868i</v>
      </c>
      <c r="AZ207" s="240" t="str">
        <f t="shared" ca="1" si="223"/>
        <v>-1.94615994149841-0.437024829195569i</v>
      </c>
      <c r="BA207" s="240" t="str">
        <f t="shared" ca="1" si="224"/>
        <v>1.4779196994446+1.33950833562919i</v>
      </c>
      <c r="BB207" s="240" t="str">
        <f t="shared" ca="1" si="225"/>
        <v>-0.62567746728073-1.89395272542999i</v>
      </c>
      <c r="BC207" s="240" t="str">
        <f t="shared" ca="1" si="226"/>
        <v>-0.389132049620792+1.9562989207134i</v>
      </c>
      <c r="BD207" s="240" t="str">
        <f t="shared" ca="1" si="227"/>
        <v>1.30283493567957-1.5103477578357i</v>
      </c>
      <c r="BE207" s="240" t="str">
        <f t="shared" ca="1" si="228"/>
        <v>-1.87802740857241+0.671968951572395i</v>
      </c>
      <c r="BF207" s="240" t="str">
        <f t="shared" ca="1" si="229"/>
        <v>1.96525949860896+0.341004871451659i</v>
      </c>
      <c r="BG207" s="240" t="str">
        <f t="shared" ca="1" si="230"/>
        <v>-1.54186603921341-1.26537675668034i</v>
      </c>
      <c r="BH207" s="240" t="str">
        <f t="shared" ca="1" si="231"/>
        <v>0.717855666894161+1.86097083822784i</v>
      </c>
      <c r="BI207" s="240" t="str">
        <f t="shared" ca="1" si="232"/>
        <v>0.292672284697008-1.97303627766869i</v>
      </c>
      <c r="BJ207" s="240" t="str">
        <f t="shared" ca="1" si="233"/>
        <v>-1.22715636203996+1.5724555581419i</v>
      </c>
      <c r="BK207" s="240" t="str">
        <f t="shared" ca="1" si="234"/>
        <v>1.84279328863724-0.763309972802697i</v>
      </c>
      <c r="BL207" s="240" t="str">
        <f t="shared" ca="1" si="235"/>
        <v>-1.97962457345131-0.244163403101771i</v>
      </c>
      <c r="BM207" s="240" t="str">
        <f t="shared" ca="1" si="236"/>
        <v>1.60209788864132+1.18819677429184i</v>
      </c>
      <c r="BN207" s="240" t="str">
        <f t="shared" ca="1" si="237"/>
        <v>-0.808304489327427-1.8235057092753i</v>
      </c>
      <c r="BO207" s="240" t="str">
        <f t="shared" ca="1" si="238"/>
        <v>-0.195507446604362+1.98502041741357i</v>
      </c>
      <c r="BP207" s="240" t="str">
        <f t="shared" ca="1" si="239"/>
        <v>1.14852146123639-1.6307751752789i</v>
      </c>
      <c r="BQ207" s="240" t="str">
        <f t="shared" ca="1" si="240"/>
        <v>-1.80311971825932+0.852812113452275i</v>
      </c>
      <c r="BR207" s="240" t="str">
        <f t="shared" ca="1" si="241"/>
        <v>1.98922055930129+0.146733723729584i</v>
      </c>
      <c r="BS207" s="240" t="str">
        <f t="shared" ca="1" si="242"/>
        <v>-1.65847014392835-1.10815432180035i</v>
      </c>
      <c r="BT207" s="240" t="str">
        <f t="shared" ca="1" si="243"/>
        <v>0.896806035446841+1.78164759534893i</v>
      </c>
      <c r="BU207" s="240" t="str">
        <f t="shared" ca="1" si="244"/>
        <v>0.0978716139463563-1.99222246910581i</v>
      </c>
      <c r="BV207" s="240" t="str">
        <f t="shared" ca="1" si="245"/>
        <v>-1.06711967163572+1.68516611217843i</v>
      </c>
      <c r="BW207" s="240" t="str">
        <f t="shared" ca="1" si="246"/>
        <v>1.75910227454629-0.940259755021222i</v>
      </c>
      <c r="BX207" s="240" t="str">
        <f t="shared" ca="1" si="247"/>
        <v>-1.99402433858884-0.0489505499645809i</v>
      </c>
      <c r="BY207" s="240" t="str">
        <f t="shared" ca="1" si="248"/>
        <v>1.71084699937388+1.02544222848481i</v>
      </c>
      <c r="BZ207" s="240" t="str">
        <f t="shared" ca="1" si="249"/>
        <v>-0.983147097277687-1.73549733631053i</v>
      </c>
      <c r="CA207" s="240" t="str">
        <f t="shared" ca="1" si="250"/>
        <v>9.67642847882455E-14+1.99462508237175i</v>
      </c>
      <c r="CB207" s="240" t="str">
        <f t="shared" ca="1" si="251"/>
        <v>0.98314709727747-1.73549733631066i</v>
      </c>
      <c r="CC207" s="240" t="str">
        <f t="shared" ca="1" si="252"/>
        <v>-1.71084699937477+1.02544222848332i</v>
      </c>
      <c r="CD207" s="240" t="str">
        <f t="shared" ca="1" si="253"/>
        <v>1.99402433858883-0.048950549964831i</v>
      </c>
      <c r="CE207" s="240" t="str">
        <f t="shared" ca="1" si="254"/>
        <v>-1.75910227454641-0.940259755021i</v>
      </c>
      <c r="CF207" s="240" t="str">
        <f t="shared" ca="1" si="255"/>
        <v>1.06711967163593+1.6851661121783i</v>
      </c>
      <c r="CG207" s="240" t="str">
        <f t="shared" ca="1" si="256"/>
        <v>-0.0978716139466062-1.99222246910579i</v>
      </c>
      <c r="CH207" s="240" t="str">
        <f t="shared" ca="1" si="257"/>
        <v>-0.896806035448391+1.78164759534815i</v>
      </c>
      <c r="CI207" s="240" t="str">
        <f t="shared" ca="1" si="258"/>
        <v>1.65847014392821-1.10815432180055i</v>
      </c>
      <c r="CJ207" s="240" t="str">
        <f t="shared" ca="1" si="259"/>
        <v>-1.98922055930128+0.146733723729834i</v>
      </c>
      <c r="CK207" s="240" t="str">
        <f t="shared" ca="1" si="260"/>
        <v>1.80311971825943+0.85281211345205i</v>
      </c>
      <c r="CL207" s="240" t="str">
        <f t="shared" ca="1" si="261"/>
        <v>-1.14852146123659-1.63077517527876i</v>
      </c>
      <c r="CM207" s="240" t="str">
        <f t="shared" ca="1" si="262"/>
        <v>0.195507446604555+1.98502041741355i</v>
      </c>
      <c r="CN207" s="240" t="str">
        <f t="shared" ca="1" si="263"/>
        <v>0.808304489327198-1.82350570927541i</v>
      </c>
      <c r="CO207" s="240" t="str">
        <f t="shared" ca="1" si="264"/>
        <v>-1.60209788864117+1.18819677429204i</v>
      </c>
      <c r="CP207" s="240" t="str">
        <f t="shared" ca="1" si="265"/>
        <v>1.97962457345128-0.244163403102019i</v>
      </c>
      <c r="CQ207" s="240" t="str">
        <f t="shared" ca="1" si="266"/>
        <v>-1.84279328863657-0.763309972804299i</v>
      </c>
      <c r="CR207" s="240" t="str">
        <f t="shared" ca="1" si="267"/>
        <v>1.22715636204013+1.57245555814176i</v>
      </c>
      <c r="CS207" s="240" t="str">
        <f t="shared" ca="1" si="268"/>
        <v>-0.292672284697227-1.97303627766866i</v>
      </c>
      <c r="CT207" s="240" t="str">
        <f t="shared" ca="1" si="269"/>
        <v>-0.717855666893901+1.86097083822794i</v>
      </c>
      <c r="CU207" s="240" t="str">
        <f t="shared" ca="1" si="270"/>
        <v>1.54186603921323-1.26537675668056i</v>
      </c>
      <c r="CV207" s="240" t="str">
        <f t="shared" ca="1" si="271"/>
        <v>-1.96525949860892+0.341004871451906i</v>
      </c>
      <c r="CW207" s="240" t="str">
        <f t="shared" ca="1" si="272"/>
        <v>1.87802740857249+0.67196895157216i</v>
      </c>
      <c r="CX207" s="240" t="str">
        <f t="shared" ca="1" si="273"/>
        <v>-1.30283493567974-1.51034775783555i</v>
      </c>
      <c r="CY207" s="240" t="str">
        <f t="shared" ca="1" si="274"/>
        <v>0.389132049621009+1.95629892071336i</v>
      </c>
      <c r="CZ207" s="240" t="str">
        <f t="shared" ca="1" si="275"/>
        <v>0.625677467282403-1.89395272542943i</v>
      </c>
      <c r="DA207" s="240" t="str">
        <f t="shared" ca="1" si="276"/>
        <v>-1.47791969944403+1.33950833562982i</v>
      </c>
      <c r="DB207" s="240" t="str">
        <f t="shared" ca="1" si="277"/>
        <v>1.94615994149831-0.437024829196008i</v>
      </c>
      <c r="DC207" s="240" t="str">
        <f t="shared" ca="1" si="278"/>
        <v>-1.90873719598468-0.579009098280009i</v>
      </c>
      <c r="DD207" s="240" t="str">
        <f t="shared" ca="1" si="279"/>
        <v>1.37537486584446+1.44460139748992i</v>
      </c>
      <c r="DE207" s="240" t="str">
        <f t="shared" ca="1" si="280"/>
        <v>-0.484654361353322-1.93484866830657i</v>
      </c>
      <c r="DF207" s="240" t="str">
        <f t="shared" ca="1" si="281"/>
        <v>-0.531991955847346+1.92237191462532i</v>
      </c>
      <c r="DG207" s="240" t="str">
        <f t="shared" ca="1" si="282"/>
        <v>1.4104129216697-1.41041292166998i</v>
      </c>
      <c r="DH207" s="240" t="str">
        <f t="shared" ca="1" si="283"/>
        <v>-1.92237191462521+0.531991955847735i</v>
      </c>
      <c r="DI207" s="240" t="str">
        <f t="shared" ca="1" si="284"/>
        <v>1.93484866830616+0.484654361354966i</v>
      </c>
      <c r="DJ207" s="240" t="str">
        <f t="shared" ca="1" si="285"/>
        <v>-1.4446013974902-1.37537486584417i</v>
      </c>
      <c r="DK207" s="240" t="str">
        <f t="shared" ca="1" si="286"/>
        <v>0.57900909828034+1.90873719598458i</v>
      </c>
      <c r="DL207" s="240" t="str">
        <f t="shared" ca="1" si="287"/>
        <v>0.437024829195613-1.9461599414984i</v>
      </c>
      <c r="DM207" s="240" t="str">
        <f t="shared" ca="1" si="288"/>
        <v>-1.33950833562956+1.47791969944426i</v>
      </c>
      <c r="DN207" s="240" t="str">
        <f t="shared" ca="1" si="289"/>
        <v>1.89395272542995-0.625677467280847i</v>
      </c>
      <c r="DO207" s="240" t="str">
        <f t="shared" ca="1" si="290"/>
        <v>-1.95629892071343-0.389132049620668i</v>
      </c>
      <c r="DP207" s="240" t="str">
        <f t="shared" ca="1" si="291"/>
        <v>1.51034775783582+1.30283493567943i</v>
      </c>
      <c r="DQ207" s="240" t="str">
        <f t="shared" ca="1" si="292"/>
        <v>-0.671968951572487-1.87802740857238i</v>
      </c>
      <c r="DR207" s="240" t="str">
        <f t="shared" ca="1" si="293"/>
        <v>-0.341004871451509+1.96525949860899i</v>
      </c>
      <c r="DS207" s="240" t="str">
        <f t="shared" ca="1" si="294"/>
        <v>1.26537675668182-1.54186603921219i</v>
      </c>
      <c r="DT207" s="240" t="str">
        <f t="shared" ca="1" si="295"/>
        <v>-1.86097083822782+0.717855666894224i</v>
      </c>
      <c r="DU207" s="240" t="str">
        <f t="shared" ca="1" si="296"/>
        <v>1.97303627766871+0.292672284696884i</v>
      </c>
      <c r="DV207" s="240" t="str">
        <f t="shared" ca="1" si="297"/>
        <v>-1.57245555814201-1.22715636203982i</v>
      </c>
      <c r="DW207" s="240" t="str">
        <f t="shared" ca="1" si="298"/>
        <v>0.763309972802787+1.8427932886372i</v>
      </c>
      <c r="DX207" s="240" t="str">
        <f t="shared" ca="1" si="299"/>
        <v>0.244163403101675-1.97962457345132i</v>
      </c>
      <c r="DY207" s="240" t="str">
        <f t="shared" ca="1" si="300"/>
        <v>-1.18819677429172+1.60209788864141i</v>
      </c>
      <c r="DZ207" s="240" t="str">
        <f t="shared" ca="1" si="301"/>
        <v>1.82350570927526-0.808304489327515i</v>
      </c>
      <c r="EA207" s="240" t="str">
        <f t="shared" ca="1" si="302"/>
        <v>-1.98502041741358-0.19550744660421i</v>
      </c>
      <c r="EB207" s="240" t="str">
        <f t="shared" ca="1" si="303"/>
        <v>1.63077517527785+1.14852146123789i</v>
      </c>
      <c r="EC207" s="240" t="str">
        <f t="shared" ca="1" si="304"/>
        <v>-0.852812113452415-1.80311971825925i</v>
      </c>
      <c r="ED207" s="240" t="str">
        <f t="shared" ca="1" si="305"/>
        <v>-0.146733723729488+1.9892205593013i</v>
      </c>
      <c r="EE207" s="240" t="str">
        <f t="shared" ca="1" si="306"/>
        <v>1.10815432180022-1.65847014392843i</v>
      </c>
      <c r="EF207" s="240" t="str">
        <f t="shared" ca="1" si="307"/>
        <v>-1.78164759534889+0.896806035446927i</v>
      </c>
      <c r="EG207" s="240" t="str">
        <f t="shared" ca="1" si="308"/>
        <v>1.99222246910581+0.0978716139462031i</v>
      </c>
      <c r="EH207" s="240" t="str">
        <f t="shared" ca="1" si="309"/>
        <v>-1.68516611217848-1.06711967163564i</v>
      </c>
      <c r="EI207" s="240" t="str">
        <f t="shared" ca="1" si="310"/>
        <v>0.940259755021357+1.75910227454622i</v>
      </c>
      <c r="EJ207" s="240" t="str">
        <f t="shared" ca="1" si="311"/>
        <v>0.0489505499644842-1.99402433858884i</v>
      </c>
      <c r="EK207" s="240" t="str">
        <f t="shared" ca="1" si="312"/>
        <v>-1.02544222848468+1.71084699937396i</v>
      </c>
      <c r="EL207" s="240" t="str">
        <f t="shared" ca="1" si="313"/>
        <v>1.73549733631046-0.983147097277821i</v>
      </c>
      <c r="EM207" s="240" t="str">
        <f t="shared" ca="1" si="314"/>
        <v>-1.99462508237175+1.93528569576491E-13i</v>
      </c>
      <c r="EN207" s="240"/>
      <c r="EO207" s="240"/>
      <c r="EP207" s="240"/>
    </row>
    <row r="208" spans="1:146" ht="15" thickBot="1">
      <c r="A208" s="277">
        <f t="shared" si="181"/>
        <v>2.1093750000000014E-3</v>
      </c>
      <c r="B208" s="276">
        <v>108</v>
      </c>
      <c r="C208" s="248">
        <f t="shared" si="182"/>
        <v>21600</v>
      </c>
      <c r="D208" s="247">
        <f t="shared" si="315"/>
        <v>135716.80263507908</v>
      </c>
      <c r="E208" s="247" t="str">
        <f t="shared" si="316"/>
        <v>135716.802635079i</v>
      </c>
      <c r="F208" s="247" t="str">
        <f t="shared" si="320"/>
        <v>-0.00276400284099454-0.0245655910457669i</v>
      </c>
      <c r="G208" s="247" t="str">
        <f t="shared" si="321"/>
        <v>-3.9755464783769+2.41282560818178i</v>
      </c>
      <c r="H208" s="247" t="str">
        <f t="shared" si="319"/>
        <v>0.00114876802128993-0.00390899490721902i</v>
      </c>
      <c r="I208" s="247" t="str">
        <f t="shared" si="317"/>
        <v>-0.00163143486128704+0.00404473304000406i</v>
      </c>
      <c r="J208" s="275" t="str">
        <f ca="1">IMPRODUCT(1/N_FFT2,DS100)</f>
        <v>0.00843165137779805-1.60723704106282E-06i</v>
      </c>
      <c r="K208" s="274" t="str">
        <f t="shared" ca="1" si="318"/>
        <v>-0.0000137491891511955+0.0000341064010121147i</v>
      </c>
      <c r="N208" s="265">
        <f t="shared" ca="1" si="185"/>
        <v>5.994701238467572</v>
      </c>
      <c r="O208" s="240">
        <f t="shared" ca="1" si="186"/>
        <v>1.994701238467572</v>
      </c>
      <c r="P208" s="240" t="str">
        <f t="shared" ca="1" si="187"/>
        <v>-1.75916943822655-0.940295654756386i</v>
      </c>
      <c r="Q208" s="240" t="str">
        <f t="shared" ca="1" si="188"/>
        <v>1.10819663185993+1.65853346540803i</v>
      </c>
      <c r="R208" s="240" t="str">
        <f t="shared" ca="1" si="189"/>
        <v>-0.195514911206416-1.98509620679704i</v>
      </c>
      <c r="S208" s="240" t="str">
        <f t="shared" ca="1" si="190"/>
        <v>-0.763339116479579+1.84286364769514i</v>
      </c>
      <c r="T208" s="240" t="str">
        <f t="shared" ca="1" si="191"/>
        <v>1.54192490867108-1.26542506959667i</v>
      </c>
      <c r="U208" s="241" t="str">
        <f t="shared" ca="1" si="192"/>
        <v>-1.9563736134911+0.389146906938554i</v>
      </c>
      <c r="V208" s="240" t="str">
        <f t="shared" ca="1" si="193"/>
        <v>1.9088100728246+0.579031205227669i</v>
      </c>
      <c r="W208" s="240" t="str">
        <f t="shared" ca="1" si="194"/>
        <v>-1.41046677216162-1.41046677216163i</v>
      </c>
      <c r="X208" s="240" t="str">
        <f t="shared" ca="1" si="195"/>
        <v>0.579031205227649+1.90881007282461i</v>
      </c>
      <c r="Y208" s="240" t="str">
        <f t="shared" ca="1" si="196"/>
        <v>0.38914690693857-1.9563736134911i</v>
      </c>
      <c r="Z208" s="240" t="str">
        <f t="shared" ca="1" si="197"/>
        <v>-1.26542506959669+1.54192490867107i</v>
      </c>
      <c r="AA208" s="240" t="str">
        <f t="shared" ca="1" si="198"/>
        <v>1.84286364769507-0.763339116479746i</v>
      </c>
      <c r="AB208" s="240" t="str">
        <f t="shared" ca="1" si="199"/>
        <v>-1.98509620679704-0.195514911206511i</v>
      </c>
      <c r="AC208" s="240" t="str">
        <f t="shared" ca="1" si="200"/>
        <v>1.658533465408+1.10819663185998i</v>
      </c>
      <c r="AD208" s="240" t="str">
        <f t="shared" ca="1" si="201"/>
        <v>-0.940295654756356-1.75916943822657i</v>
      </c>
      <c r="AE208" s="240" t="str">
        <f t="shared" ca="1" si="202"/>
        <v>-2.10156428769825E-14+1.99470123846757i</v>
      </c>
      <c r="AF208" s="240" t="str">
        <f t="shared" ca="1" si="203"/>
        <v>0.94029565475638-1.75916943822655i</v>
      </c>
      <c r="AG208" s="240" t="str">
        <f t="shared" ca="1" si="204"/>
        <v>-1.65853346540802+1.10819663185994i</v>
      </c>
      <c r="AH208" s="240" t="str">
        <f t="shared" ca="1" si="205"/>
        <v>1.98509620679704-0.195514911206483i</v>
      </c>
      <c r="AI208" s="240" t="str">
        <f t="shared" ca="1" si="206"/>
        <v>-1.84286364769513-0.763339116479595i</v>
      </c>
      <c r="AJ208" s="240" t="str">
        <f t="shared" ca="1" si="207"/>
        <v>1.26542506959665+1.5419249086711i</v>
      </c>
      <c r="AK208" s="240" t="str">
        <f t="shared" ca="1" si="208"/>
        <v>-0.389146906938536-1.9563736134911i</v>
      </c>
      <c r="AL208" s="240" t="str">
        <f t="shared" ca="1" si="209"/>
        <v>-0.579031205227689+1.9088100728246i</v>
      </c>
      <c r="AM208" s="240" t="str">
        <f t="shared" ca="1" si="210"/>
        <v>1.41046677216164-1.41046677216161i</v>
      </c>
      <c r="AN208" s="240" t="str">
        <f t="shared" ca="1" si="211"/>
        <v>-1.90881007282461+0.579031205227643i</v>
      </c>
      <c r="AO208" s="240" t="str">
        <f t="shared" ca="1" si="212"/>
        <v>1.95637361349109+0.389146906938584i</v>
      </c>
      <c r="AP208" s="240" t="str">
        <f t="shared" ca="1" si="213"/>
        <v>-1.54192490867106-1.2654250695967i</v>
      </c>
      <c r="AQ208" s="240" t="str">
        <f t="shared" ca="1" si="214"/>
        <v>0.76333911647972+1.84286364769508i</v>
      </c>
      <c r="AR208" s="240" t="str">
        <f t="shared" ca="1" si="215"/>
        <v>0.76333911647972+1.84286364769508i</v>
      </c>
      <c r="AS208" s="240" t="str">
        <f t="shared" ca="1" si="216"/>
        <v>-1.10819663185998+1.658533465408i</v>
      </c>
      <c r="AT208" s="240" t="str">
        <f t="shared" ca="1" si="217"/>
        <v>1.75916943822658-0.940295654756336i</v>
      </c>
      <c r="AU208" s="240" t="str">
        <f t="shared" ca="1" si="218"/>
        <v>-1.99470123846757-4.2031285753965E-14i</v>
      </c>
      <c r="AV208" s="240" t="str">
        <f t="shared" ca="1" si="219"/>
        <v>1.75916943822654+0.940295654756412i</v>
      </c>
      <c r="AW208" s="240" t="str">
        <f t="shared" ca="1" si="220"/>
        <v>-1.10819663185994-1.65853346540803i</v>
      </c>
      <c r="AX208" s="240" t="str">
        <f t="shared" ca="1" si="221"/>
        <v>0.195514911206462+1.98509620679704i</v>
      </c>
      <c r="AY208" s="240" t="str">
        <f t="shared" ca="1" si="222"/>
        <v>0.763339116479614-1.84286364769513i</v>
      </c>
      <c r="AZ208" s="240" t="str">
        <f t="shared" ca="1" si="223"/>
        <v>-1.54192490867098+1.26542506959679i</v>
      </c>
      <c r="BA208" s="240" t="str">
        <f t="shared" ca="1" si="224"/>
        <v>1.95637361349099-0.389146906939115i</v>
      </c>
      <c r="BB208" s="240" t="str">
        <f t="shared" ca="1" si="225"/>
        <v>-1.90881007282454-0.579031205227886i</v>
      </c>
      <c r="BC208" s="240" t="str">
        <f t="shared" ca="1" si="226"/>
        <v>1.41046677216229+1.41046677216096i</v>
      </c>
      <c r="BD208" s="240" t="str">
        <f t="shared" ca="1" si="227"/>
        <v>-0.579031205227798-1.90881007282456i</v>
      </c>
      <c r="BE208" s="240" t="str">
        <f t="shared" ca="1" si="228"/>
        <v>-0.389146906939202+1.95637361349097i</v>
      </c>
      <c r="BF208" s="240" t="str">
        <f t="shared" ca="1" si="229"/>
        <v>1.26542506959625-1.54192490867143i</v>
      </c>
      <c r="BG208" s="240" t="str">
        <f t="shared" ca="1" si="230"/>
        <v>-1.84286364769516+0.763339116479531i</v>
      </c>
      <c r="BH208" s="240" t="str">
        <f t="shared" ca="1" si="231"/>
        <v>1.98509620679695+0.195514911207343i</v>
      </c>
      <c r="BI208" s="240" t="str">
        <f t="shared" ca="1" si="232"/>
        <v>-1.6585334654082-1.10819663185968i</v>
      </c>
      <c r="BJ208" s="240" t="str">
        <f t="shared" ca="1" si="233"/>
        <v>0.940295654755981+1.75916943822677i</v>
      </c>
      <c r="BK208" s="240" t="str">
        <f t="shared" ca="1" si="234"/>
        <v>-7.44825742121793E-13-1.99470123846757i</v>
      </c>
      <c r="BL208" s="240" t="str">
        <f t="shared" ca="1" si="235"/>
        <v>-0.940295654756418+1.75916943822654i</v>
      </c>
      <c r="BM208" s="240" t="str">
        <f t="shared" ca="1" si="236"/>
        <v>1.65853346540847-1.10819663185927i</v>
      </c>
      <c r="BN208" s="240" t="str">
        <f t="shared" ca="1" si="237"/>
        <v>-1.985096206797+0.195514911206822i</v>
      </c>
      <c r="BO208" s="240" t="str">
        <f t="shared" ca="1" si="238"/>
        <v>1.84286364769497+0.763339116479987i</v>
      </c>
      <c r="BP208" s="240" t="str">
        <f t="shared" ca="1" si="239"/>
        <v>-1.26542506959742-1.54192490867047i</v>
      </c>
      <c r="BQ208" s="240" t="str">
        <f t="shared" ca="1" si="240"/>
        <v>0.38914690693869+1.95637361349107i</v>
      </c>
      <c r="BR208" s="240" t="str">
        <f t="shared" ca="1" si="241"/>
        <v>0.579031205228271-1.90881007282442i</v>
      </c>
      <c r="BS208" s="240" t="str">
        <f t="shared" ca="1" si="242"/>
        <v>-1.41046677216126+1.41046677216199i</v>
      </c>
      <c r="BT208" s="240" t="str">
        <f t="shared" ca="1" si="243"/>
        <v>1.90881007282468-0.579031205227411i</v>
      </c>
      <c r="BU208" s="240" t="str">
        <f t="shared" ca="1" si="244"/>
        <v>-1.95637361349089-0.389146906939627i</v>
      </c>
      <c r="BV208" s="240" t="str">
        <f t="shared" ca="1" si="245"/>
        <v>1.54192490867116+1.26542506959658i</v>
      </c>
      <c r="BW208" s="240" t="str">
        <f t="shared" ca="1" si="246"/>
        <v>-0.763339116479158-1.84286364769532i</v>
      </c>
      <c r="BX208" s="240" t="str">
        <f t="shared" ca="1" si="247"/>
        <v>-0.195514911205798+1.98509620679711i</v>
      </c>
      <c r="BY208" s="240" t="str">
        <f t="shared" ca="1" si="248"/>
        <v>1.10819663186002-1.65853346540797i</v>
      </c>
      <c r="BZ208" s="240" t="str">
        <f t="shared" ca="1" si="249"/>
        <v>-1.75916943822696+0.940295654755624i</v>
      </c>
      <c r="CA208" s="240" t="str">
        <f t="shared" ca="1" si="250"/>
        <v>1.99470123846757-3.12787161493416E-13i</v>
      </c>
      <c r="CB208" s="240" t="str">
        <f t="shared" ca="1" si="251"/>
        <v>-1.75916943822635-0.940295654756773i</v>
      </c>
      <c r="CC208" s="240" t="str">
        <f t="shared" ca="1" si="252"/>
        <v>1.10819663186058+1.65853346540759i</v>
      </c>
      <c r="CD208" s="240" t="str">
        <f t="shared" ca="1" si="253"/>
        <v>-0.195514911206421-1.98509620679704i</v>
      </c>
      <c r="CE208" s="240" t="str">
        <f t="shared" ca="1" si="254"/>
        <v>-0.76333911648036+1.84286364769482i</v>
      </c>
      <c r="CF208" s="240" t="str">
        <f t="shared" ca="1" si="255"/>
        <v>1.54192490867076-1.26542506959706i</v>
      </c>
      <c r="CG208" s="240" t="str">
        <f t="shared" ca="1" si="256"/>
        <v>-1.95637361349115+0.389146906938295i</v>
      </c>
      <c r="CH208" s="240" t="str">
        <f t="shared" ca="1" si="257"/>
        <v>1.90881007282488+0.579031205226759i</v>
      </c>
      <c r="CI208" s="240" t="str">
        <f t="shared" ca="1" si="258"/>
        <v>-1.4104667721617-1.41046677216155i</v>
      </c>
      <c r="CJ208" s="240" t="str">
        <f t="shared" ca="1" si="259"/>
        <v>0.579031205227026+1.9088100728248i</v>
      </c>
      <c r="CK208" s="240" t="str">
        <f t="shared" ca="1" si="260"/>
        <v>0.389146906938077-1.95637361349119i</v>
      </c>
      <c r="CL208" s="240" t="str">
        <f t="shared" ca="1" si="261"/>
        <v>-1.26542506959689+1.5419249086709i</v>
      </c>
      <c r="CM208" s="240" t="str">
        <f t="shared" ca="1" si="262"/>
        <v>1.84286364769547-0.763339116478785i</v>
      </c>
      <c r="CN208" s="240" t="str">
        <f t="shared" ca="1" si="263"/>
        <v>-1.98509620679707-0.1955149112062i</v>
      </c>
      <c r="CO208" s="240" t="str">
        <f t="shared" ca="1" si="264"/>
        <v>1.65853346540775+1.10819663186035i</v>
      </c>
      <c r="CP208" s="240" t="str">
        <f t="shared" ca="1" si="265"/>
        <v>-0.940295654757019-1.75916943822621i</v>
      </c>
      <c r="CQ208" s="240" t="str">
        <f t="shared" ca="1" si="266"/>
        <v>-9.09050096348641E-14+1.99470123846757i</v>
      </c>
      <c r="CR208" s="240" t="str">
        <f t="shared" ca="1" si="267"/>
        <v>0.94029565475713-1.75916943822616i</v>
      </c>
      <c r="CS208" s="240" t="str">
        <f t="shared" ca="1" si="268"/>
        <v>-1.65853346540785+1.1081966318602i</v>
      </c>
      <c r="CT208" s="240" t="str">
        <f t="shared" ca="1" si="269"/>
        <v>1.98509620679708-0.195514911206019i</v>
      </c>
      <c r="CU208" s="240" t="str">
        <f t="shared" ca="1" si="270"/>
        <v>-1.84286364769542-0.7633391164789i</v>
      </c>
      <c r="CV208" s="240" t="str">
        <f t="shared" ca="1" si="271"/>
        <v>1.26542506959675+1.54192490867101i</v>
      </c>
      <c r="CW208" s="240" t="str">
        <f t="shared" ca="1" si="272"/>
        <v>-0.389146906937898-1.95637361349123i</v>
      </c>
      <c r="CX208" s="240" t="str">
        <f t="shared" ca="1" si="273"/>
        <v>-0.5790312052272+1.90881007282474i</v>
      </c>
      <c r="CY208" s="240" t="str">
        <f t="shared" ca="1" si="274"/>
        <v>1.41046677216183-1.41046677216142i</v>
      </c>
      <c r="CZ208" s="240" t="str">
        <f t="shared" ca="1" si="275"/>
        <v>-1.90881007282434+0.579031205228538i</v>
      </c>
      <c r="DA208" s="240" t="str">
        <f t="shared" ca="1" si="276"/>
        <v>1.95637361349112+0.389146906938472i</v>
      </c>
      <c r="DB208" s="240" t="str">
        <f t="shared" ca="1" si="277"/>
        <v>-1.54192490867064-1.26542506959721i</v>
      </c>
      <c r="DC208" s="240" t="str">
        <f t="shared" ca="1" si="278"/>
        <v>0.763339116480193+1.84286364769489i</v>
      </c>
      <c r="DD208" s="240" t="str">
        <f t="shared" ca="1" si="279"/>
        <v>0.195514911206601-1.98509620679703i</v>
      </c>
      <c r="DE208" s="240" t="str">
        <f t="shared" ca="1" si="280"/>
        <v>-1.10819663186069+1.65853346540752i</v>
      </c>
      <c r="DF208" s="240" t="str">
        <f t="shared" ca="1" si="281"/>
        <v>1.75916943822643-0.940295654756614i</v>
      </c>
      <c r="DG208" s="240" t="str">
        <f t="shared" ca="1" si="282"/>
        <v>-1.99470123846757-4.94597180763144E-13i</v>
      </c>
      <c r="DH208" s="240" t="str">
        <f t="shared" ca="1" si="283"/>
        <v>1.7591694382269+0.940295654755736i</v>
      </c>
      <c r="DI208" s="240" t="str">
        <f t="shared" ca="1" si="284"/>
        <v>-1.10819663185987-1.65853346540807i</v>
      </c>
      <c r="DJ208" s="240" t="str">
        <f t="shared" ca="1" si="285"/>
        <v>0.195514911205561+1.98509620679713i</v>
      </c>
      <c r="DK208" s="240" t="str">
        <f t="shared" ca="1" si="286"/>
        <v>0.763339116479325-1.84286364769525i</v>
      </c>
      <c r="DL208" s="240" t="str">
        <f t="shared" ca="1" si="287"/>
        <v>-1.54192490867131+1.2654250695964i</v>
      </c>
      <c r="DM208" s="240" t="str">
        <f t="shared" ca="1" si="288"/>
        <v>1.95637361349093-0.389146906939392i</v>
      </c>
      <c r="DN208" s="240" t="str">
        <f t="shared" ca="1" si="289"/>
        <v>-1.90881007282464-0.579031205227531i</v>
      </c>
      <c r="DO208" s="240" t="str">
        <f t="shared" ca="1" si="290"/>
        <v>1.41046677216113+1.41046677216212i</v>
      </c>
      <c r="DP208" s="240" t="str">
        <f t="shared" ca="1" si="291"/>
        <v>-0.579031205228151-1.90881007282445i</v>
      </c>
      <c r="DQ208" s="240" t="str">
        <f t="shared" ca="1" si="292"/>
        <v>-0.389146906938869+1.95637361349104i</v>
      </c>
      <c r="DR208" s="240" t="str">
        <f t="shared" ca="1" si="293"/>
        <v>1.26542506959756-1.54192490867035i</v>
      </c>
      <c r="DS208" s="240" t="str">
        <f t="shared" ca="1" si="294"/>
        <v>-1.84286364769504+0.76333911647982i</v>
      </c>
      <c r="DT208" s="240" t="str">
        <f t="shared" ca="1" si="295"/>
        <v>1.98509620679698+0.19551491120706i</v>
      </c>
      <c r="DU208" s="240" t="str">
        <f t="shared" ca="1" si="296"/>
        <v>-1.65853346540837-1.10819663185942i</v>
      </c>
      <c r="DV208" s="240" t="str">
        <f t="shared" ca="1" si="297"/>
        <v>0.940295654756306+1.75916943822659i</v>
      </c>
      <c r="DW208" s="240" t="str">
        <f t="shared" ca="1" si="298"/>
        <v>8.98289351891425E-13-1.99470123846757i</v>
      </c>
      <c r="DX208" s="240" t="str">
        <f t="shared" ca="1" si="299"/>
        <v>-0.940295654756091+1.75916943822671i</v>
      </c>
      <c r="DY208" s="240" t="str">
        <f t="shared" ca="1" si="300"/>
        <v>1.6585334654083-1.10819663185953i</v>
      </c>
      <c r="DZ208" s="240" t="str">
        <f t="shared" ca="1" si="301"/>
        <v>-1.98509620679697+0.19551491120719i</v>
      </c>
      <c r="EA208" s="240" t="str">
        <f t="shared" ca="1" si="302"/>
        <v>1.84286364769509+0.763339116479698i</v>
      </c>
      <c r="EB208" s="240" t="str">
        <f t="shared" ca="1" si="303"/>
        <v>-1.26542506959608-1.54192490867156i</v>
      </c>
      <c r="EC208" s="240" t="str">
        <f t="shared" ca="1" si="304"/>
        <v>0.389146906938997+1.95637361349101i</v>
      </c>
      <c r="ED208" s="240" t="str">
        <f t="shared" ca="1" si="305"/>
        <v>0.579031205228026-1.90881007282449i</v>
      </c>
      <c r="EE208" s="240" t="str">
        <f t="shared" ca="1" si="306"/>
        <v>-1.41046677216104+1.41046677216221i</v>
      </c>
      <c r="EF208" s="240" t="str">
        <f t="shared" ca="1" si="307"/>
        <v>1.90881007282457-0.579031205227766i</v>
      </c>
      <c r="EG208" s="240" t="str">
        <f t="shared" ca="1" si="308"/>
        <v>-1.95637361349096-0.389146906939264i</v>
      </c>
      <c r="EH208" s="240" t="str">
        <f t="shared" ca="1" si="309"/>
        <v>1.54192490867139+1.2654250695963i</v>
      </c>
      <c r="EI208" s="240" t="str">
        <f t="shared" ca="1" si="310"/>
        <v>-0.763339116479447-1.8428636476952i</v>
      </c>
      <c r="EJ208" s="240" t="str">
        <f t="shared" ca="1" si="311"/>
        <v>-0.195514911207461+1.98509620679694i</v>
      </c>
      <c r="EK208" s="240" t="str">
        <f t="shared" ca="1" si="312"/>
        <v>1.10819663185976-1.65853346540815i</v>
      </c>
      <c r="EL208" s="240" t="str">
        <f t="shared" ca="1" si="313"/>
        <v>-1.75916943822684+0.940295654755852i</v>
      </c>
      <c r="EM208" s="240" t="str">
        <f t="shared" ca="1" si="314"/>
        <v>1.99470123846757-6.25574322986833E-13i</v>
      </c>
      <c r="EN208" s="240"/>
      <c r="EO208" s="240"/>
      <c r="EP208" s="240"/>
    </row>
    <row r="209" spans="1:146" ht="15" thickBot="1">
      <c r="A209" s="277">
        <f t="shared" si="181"/>
        <v>2.1289062500000015E-3</v>
      </c>
      <c r="B209" s="276">
        <v>109</v>
      </c>
      <c r="C209" s="248">
        <f t="shared" si="182"/>
        <v>21800</v>
      </c>
      <c r="D209" s="247">
        <f t="shared" si="315"/>
        <v>136973.43969651498</v>
      </c>
      <c r="E209" s="247" t="str">
        <f t="shared" si="316"/>
        <v>136973.439696515i</v>
      </c>
      <c r="F209" s="247" t="str">
        <f t="shared" si="320"/>
        <v>-0.00277114023779689-0.024337508302562i</v>
      </c>
      <c r="G209" s="247" t="str">
        <f t="shared" si="321"/>
        <v>-3.94698013381356+2.43032957329563i</v>
      </c>
      <c r="H209" s="247" t="str">
        <f t="shared" si="319"/>
        <v>0.00114788343244385-0.00387314494182349i</v>
      </c>
      <c r="I209" s="247" t="str">
        <f t="shared" si="317"/>
        <v>-0.00161953702527707+0.0040094881889704i</v>
      </c>
      <c r="J209" s="275" t="str">
        <f ca="1">IMPRODUCT(1/N_FFT2,DT100)</f>
        <v>0.00477023811983652-0.00031980259505105i</v>
      </c>
      <c r="K209" s="274" t="str">
        <f t="shared" ca="1" si="318"/>
        <v>-6.44333252680405E-06+0.0000196441455435258i</v>
      </c>
      <c r="N209" s="265">
        <f t="shared" ca="1" si="185"/>
        <v>5.9947720776537885</v>
      </c>
      <c r="O209" s="240">
        <f t="shared" ca="1" si="186"/>
        <v>1.9947720776537885</v>
      </c>
      <c r="P209" s="240" t="str">
        <f t="shared" ca="1" si="187"/>
        <v>-1.78177889510663-0.896872126191799i</v>
      </c>
      <c r="Q209" s="240" t="str">
        <f t="shared" ca="1" si="188"/>
        <v>1.18828433927929+1.60221595635881i</v>
      </c>
      <c r="R209" s="240" t="str">
        <f t="shared" ca="1" si="189"/>
        <v>-0.341030002041992-1.96540432977402i</v>
      </c>
      <c r="S209" s="240" t="str">
        <f t="shared" ca="1" si="190"/>
        <v>-0.579051768758006+1.90887786169923i</v>
      </c>
      <c r="T209" s="240" t="str">
        <f t="shared" ca="1" si="191"/>
        <v>1.37547622505167-1.44470785839381i</v>
      </c>
      <c r="U209" s="241" t="str">
        <f t="shared" ca="1" si="192"/>
        <v>-1.87816581110776+0.672018472791585i</v>
      </c>
      <c r="V209" s="240" t="str">
        <f t="shared" ca="1" si="193"/>
        <v>1.97977046326033+0.244181396894157i</v>
      </c>
      <c r="W209" s="240" t="str">
        <f t="shared" ca="1" si="194"/>
        <v>-1.65859236603878-1.10823598800306i</v>
      </c>
      <c r="X209" s="240" t="str">
        <f t="shared" ca="1" si="195"/>
        <v>0.983219550985963+1.73562523499348i</v>
      </c>
      <c r="Y209" s="240" t="str">
        <f t="shared" ca="1" si="196"/>
        <v>-0.0978788266637762-1.99236928732555i</v>
      </c>
      <c r="Z209" s="240" t="str">
        <f t="shared" ca="1" si="197"/>
        <v>-0.808364057888957+1.82364009379606i</v>
      </c>
      <c r="AA209" s="240" t="str">
        <f t="shared" ca="1" si="198"/>
        <v>1.54197966810248-1.26547000950072i</v>
      </c>
      <c r="AB209" s="240" t="str">
        <f t="shared" ca="1" si="199"/>
        <v>-1.94630336510817+0.437057036044317i</v>
      </c>
      <c r="AC209" s="240" t="str">
        <f t="shared" ca="1" si="200"/>
        <v>1.93499125832398+0.484690078294351i</v>
      </c>
      <c r="AD209" s="240" t="str">
        <f t="shared" ca="1" si="201"/>
        <v>-1.5104590639636-1.3029309490059i</v>
      </c>
      <c r="AE209" s="240" t="str">
        <f t="shared" ca="1" si="202"/>
        <v>0.763366225462532+1.84292909456938i</v>
      </c>
      <c r="AF209" s="240" t="str">
        <f t="shared" ca="1" si="203"/>
        <v>0.14674453737339-1.98936715629325i</v>
      </c>
      <c r="AG209" s="240" t="str">
        <f t="shared" ca="1" si="204"/>
        <v>-1.02551779916191+1.71097308143329i</v>
      </c>
      <c r="AH209" s="240" t="str">
        <f t="shared" ca="1" si="205"/>
        <v>1.68529030166638-1.06719831376201i</v>
      </c>
      <c r="AI209" s="240" t="str">
        <f t="shared" ca="1" si="206"/>
        <v>-1.98516670487321+0.195521854660946i</v>
      </c>
      <c r="AJ209" s="240" t="str">
        <f t="shared" ca="1" si="207"/>
        <v>1.86110798376758+0.717908569766234i</v>
      </c>
      <c r="AK209" s="240" t="str">
        <f t="shared" ca="1" si="208"/>
        <v>-1.33960705162722-1.4780286157642i</v>
      </c>
      <c r="AL209" s="240" t="str">
        <f t="shared" ca="1" si="209"/>
        <v>0.532031161364897+1.92251358515978i</v>
      </c>
      <c r="AM209" s="240" t="str">
        <f t="shared" ca="1" si="210"/>
        <v>0.389160726978258-1.9564430915222i</v>
      </c>
      <c r="AN209" s="240" t="str">
        <f t="shared" ca="1" si="211"/>
        <v>-1.2272467981807+1.57257144134772i</v>
      </c>
      <c r="AO209" s="240" t="str">
        <f t="shared" ca="1" si="212"/>
        <v>1.80325260042065-0.852874962033347i</v>
      </c>
      <c r="AP209" s="240" t="str">
        <f t="shared" ca="1" si="213"/>
        <v>-1.99417128959867-0.0489541574087873i</v>
      </c>
      <c r="AQ209" s="240" t="str">
        <f t="shared" ca="1" si="214"/>
        <v>1.7592319128112+0.940329048117658i</v>
      </c>
      <c r="AR209" s="240" t="str">
        <f t="shared" ca="1" si="215"/>
        <v>1.7592319128112+0.940329048117658i</v>
      </c>
      <c r="AS209" s="240" t="str">
        <f t="shared" ca="1" si="216"/>
        <v>0.292693853384357+1.97318168194878i</v>
      </c>
      <c r="AT209" s="240" t="str">
        <f t="shared" ca="1" si="217"/>
        <v>0.625723577017566-1.89409230159239i</v>
      </c>
      <c r="AU209" s="240" t="str">
        <f t="shared" ca="1" si="218"/>
        <v>-1.41051686303053+1.41051686303062i</v>
      </c>
      <c r="AV209" s="240" t="str">
        <f t="shared" ca="1" si="219"/>
        <v>1.89409230159241-0.625723577017502i</v>
      </c>
      <c r="AW209" s="240" t="str">
        <f t="shared" ca="1" si="220"/>
        <v>-1.97318168194877-0.292693853384423i</v>
      </c>
      <c r="AX209" s="240" t="str">
        <f t="shared" ca="1" si="221"/>
        <v>1.63089535638852+1.14860610232472i</v>
      </c>
      <c r="AY209" s="240" t="str">
        <f t="shared" ca="1" si="222"/>
        <v>-0.940329048117624-1.75923191281122i</v>
      </c>
      <c r="AZ209" s="240" t="str">
        <f t="shared" ca="1" si="223"/>
        <v>0.0489541574089193+1.99417128959866i</v>
      </c>
      <c r="BA209" s="240" t="str">
        <f t="shared" ca="1" si="224"/>
        <v>0.852874962033766-1.80325260042045i</v>
      </c>
      <c r="BB209" s="240" t="str">
        <f t="shared" ca="1" si="225"/>
        <v>-1.57257144134739+1.22724679818112i</v>
      </c>
      <c r="BC209" s="240" t="str">
        <f t="shared" ca="1" si="226"/>
        <v>1.95644309152233-0.38916072697761i</v>
      </c>
      <c r="BD209" s="240" t="str">
        <f t="shared" ca="1" si="227"/>
        <v>-1.92251358515982-0.53203116136477i</v>
      </c>
      <c r="BE209" s="240" t="str">
        <f t="shared" ca="1" si="228"/>
        <v>1.47802861576362+1.33960705162786i</v>
      </c>
      <c r="BF209" s="240" t="str">
        <f t="shared" ca="1" si="229"/>
        <v>-0.717908569766158-1.86110798376761i</v>
      </c>
      <c r="BG209" s="240" t="str">
        <f t="shared" ca="1" si="230"/>
        <v>-0.195521854660011+1.9851667048733i</v>
      </c>
      <c r="BH209" s="240" t="str">
        <f t="shared" ca="1" si="231"/>
        <v>1.06719831376222-1.68529030166624i</v>
      </c>
      <c r="BI209" s="240" t="str">
        <f t="shared" ca="1" si="232"/>
        <v>-1.71097308143301+1.02551779916237i</v>
      </c>
      <c r="BJ209" s="240" t="str">
        <f t="shared" ca="1" si="233"/>
        <v>1.98936715629328-0.146744537372928i</v>
      </c>
      <c r="BK209" s="240" t="str">
        <f t="shared" ca="1" si="234"/>
        <v>-1.8429290945695-0.763366225462227i</v>
      </c>
      <c r="BL209" s="240" t="str">
        <f t="shared" ca="1" si="235"/>
        <v>1.30293094900539+1.51045906396404i</v>
      </c>
      <c r="BM209" s="240" t="str">
        <f t="shared" ca="1" si="236"/>
        <v>-0.484690078294479-1.93499125832395i</v>
      </c>
      <c r="BN209" s="240" t="str">
        <f t="shared" ca="1" si="237"/>
        <v>-0.437057036045171+1.94630336510797i</v>
      </c>
      <c r="BO209" s="240" t="str">
        <f t="shared" ca="1" si="238"/>
        <v>1.26547000950079-1.54197966810243i</v>
      </c>
      <c r="BP209" s="240" t="str">
        <f t="shared" ca="1" si="239"/>
        <v>-1.82364009379577+0.808364057889609i</v>
      </c>
      <c r="BQ209" s="240" t="str">
        <f t="shared" ca="1" si="240"/>
        <v>1.99236928732554+0.0978788266640618i</v>
      </c>
      <c r="BR209" s="240" t="str">
        <f t="shared" ca="1" si="241"/>
        <v>-1.73562523499376-0.983219550985472i</v>
      </c>
      <c r="BS209" s="240" t="str">
        <f t="shared" ca="1" si="242"/>
        <v>1.10823598800269+1.65859236603902i</v>
      </c>
      <c r="BT209" s="240" t="str">
        <f t="shared" ca="1" si="243"/>
        <v>-0.244181396894512-1.97977046326029i</v>
      </c>
      <c r="BU209" s="240" t="str">
        <f t="shared" ca="1" si="244"/>
        <v>-0.672018472792375+1.87816581110748i</v>
      </c>
      <c r="BV209" s="240" t="str">
        <f t="shared" ca="1" si="245"/>
        <v>1.4447078583937-1.37547622505178i</v>
      </c>
      <c r="BW209" s="240" t="str">
        <f t="shared" ca="1" si="246"/>
        <v>-1.90887786169954+0.579051768757007i</v>
      </c>
      <c r="BX209" s="240" t="str">
        <f t="shared" ca="1" si="247"/>
        <v>1.965404329774+0.341030002042105i</v>
      </c>
      <c r="BY209" s="240" t="str">
        <f t="shared" ca="1" si="248"/>
        <v>-1.60221595635927-1.18828433927867i</v>
      </c>
      <c r="BZ209" s="240" t="str">
        <f t="shared" ca="1" si="249"/>
        <v>0.896872126191496+1.78177889510679i</v>
      </c>
      <c r="CA209" s="240" t="str">
        <f t="shared" ca="1" si="250"/>
        <v>-5.28825123535161E-13-1.99477207765379i</v>
      </c>
      <c r="CB209" s="240" t="str">
        <f t="shared" ca="1" si="251"/>
        <v>-0.896872126192321+1.78177889510637i</v>
      </c>
      <c r="CC209" s="240" t="str">
        <f t="shared" ca="1" si="252"/>
        <v>1.60221595635864-1.18828433927952i</v>
      </c>
      <c r="CD209" s="240" t="str">
        <f t="shared" ca="1" si="253"/>
        <v>-1.96540432977416+0.341030002041194i</v>
      </c>
      <c r="CE209" s="240" t="str">
        <f t="shared" ca="1" si="254"/>
        <v>1.90887786169927+0.579051768757895i</v>
      </c>
      <c r="CF209" s="240" t="str">
        <f t="shared" ca="1" si="255"/>
        <v>-1.44470785839443-1.37547622505101i</v>
      </c>
      <c r="CG209" s="240" t="str">
        <f t="shared" ca="1" si="256"/>
        <v>0.672018472791503+1.87816581110779i</v>
      </c>
      <c r="CH209" s="240" t="str">
        <f t="shared" ca="1" si="257"/>
        <v>0.244181396893407-1.97977046326043i</v>
      </c>
      <c r="CI209" s="240" t="str">
        <f t="shared" ca="1" si="258"/>
        <v>-1.10823598800342+1.65859236603853i</v>
      </c>
      <c r="CJ209" s="240" t="str">
        <f t="shared" ca="1" si="259"/>
        <v>1.73562523499321-0.983219550986441i</v>
      </c>
      <c r="CK209" s="240" t="str">
        <f t="shared" ca="1" si="260"/>
        <v>-1.99236928732558+0.0978788266631363i</v>
      </c>
      <c r="CL209" s="240" t="str">
        <f t="shared" ca="1" si="261"/>
        <v>1.8236400937962+0.808364057888642i</v>
      </c>
      <c r="CM209" s="240" t="str">
        <f t="shared" ca="1" si="262"/>
        <v>-1.26547000950007-1.54197966810302i</v>
      </c>
      <c r="CN209" s="240" t="str">
        <f t="shared" ca="1" si="263"/>
        <v>0.437057036044267+1.94630336510818i</v>
      </c>
      <c r="CO209" s="240" t="str">
        <f t="shared" ca="1" si="264"/>
        <v>0.484690078293452-1.93499125832421i</v>
      </c>
      <c r="CP209" s="240" t="str">
        <f t="shared" ca="1" si="265"/>
        <v>-1.3029309490061+1.51045906396343i</v>
      </c>
      <c r="CQ209" s="240" t="str">
        <f t="shared" ca="1" si="266"/>
        <v>1.8429290945691-0.763366225463204i</v>
      </c>
      <c r="CR209" s="240" t="str">
        <f t="shared" ca="1" si="267"/>
        <v>-1.98936715629321-0.146744537373852i</v>
      </c>
      <c r="CS209" s="240" t="str">
        <f t="shared" ca="1" si="268"/>
        <v>1.71097308143356+1.02551779916146i</v>
      </c>
      <c r="CT209" s="240" t="str">
        <f t="shared" ca="1" si="269"/>
        <v>-1.06719831376143-1.68529030166674i</v>
      </c>
      <c r="CU209" s="240" t="str">
        <f t="shared" ca="1" si="270"/>
        <v>0.195521854661063+1.9851667048732i</v>
      </c>
      <c r="CV209" s="240" t="str">
        <f t="shared" ca="1" si="271"/>
        <v>0.71790856976705-1.86110798376726i</v>
      </c>
      <c r="CW209" s="240" t="str">
        <f t="shared" ca="1" si="272"/>
        <v>-1.47802861576426+1.33960705162715i</v>
      </c>
      <c r="CX209" s="240" t="str">
        <f t="shared" ca="1" si="273"/>
        <v>1.92251358515953-0.532031161365817i</v>
      </c>
      <c r="CY209" s="240" t="str">
        <f t="shared" ca="1" si="274"/>
        <v>-1.95644309152216-0.389160726978492i</v>
      </c>
      <c r="CZ209" s="240" t="str">
        <f t="shared" ca="1" si="275"/>
        <v>1.57257144134806+1.22724679818026i</v>
      </c>
      <c r="DA209" s="240" t="str">
        <f t="shared" ca="1" si="276"/>
        <v>-0.852874962032954-1.80325260042083i</v>
      </c>
      <c r="DB209" s="240" t="str">
        <f t="shared" ca="1" si="277"/>
        <v>-0.0489541574084286+1.99417128959867i</v>
      </c>
      <c r="DC209" s="240" t="str">
        <f t="shared" ca="1" si="278"/>
        <v>0.940329048118241-1.75923191281089i</v>
      </c>
      <c r="DD209" s="240" t="str">
        <f t="shared" ca="1" si="279"/>
        <v>-1.63089535638848+1.14860610232478i</v>
      </c>
      <c r="DE209" s="240" t="str">
        <f t="shared" ca="1" si="280"/>
        <v>1.97318168194891-0.292693853383505i</v>
      </c>
      <c r="DF209" s="240" t="str">
        <f t="shared" ca="1" si="281"/>
        <v>-1.89409230159237-0.625723577017628i</v>
      </c>
      <c r="DG209" s="240" t="str">
        <f t="shared" ca="1" si="282"/>
        <v>1.41051686303113+1.41051686303001i</v>
      </c>
      <c r="DH209" s="240" t="str">
        <f t="shared" ca="1" si="283"/>
        <v>-0.625723577017251-1.89409230159249i</v>
      </c>
      <c r="DI209" s="240" t="str">
        <f t="shared" ca="1" si="284"/>
        <v>-0.292693853383844+1.97318168194886i</v>
      </c>
      <c r="DJ209" s="240" t="str">
        <f t="shared" ca="1" si="285"/>
        <v>1.14860610232505-1.63089535638828i</v>
      </c>
      <c r="DK209" s="240" t="str">
        <f t="shared" ca="1" si="286"/>
        <v>-1.75923191281107+0.940329048117889i</v>
      </c>
      <c r="DL209" s="240" t="str">
        <f t="shared" ca="1" si="287"/>
        <v>1.99417128959868-0.0489541574080311i</v>
      </c>
      <c r="DM209" s="240" t="str">
        <f t="shared" ca="1" si="288"/>
        <v>-1.80325260042069-0.852874962033262i</v>
      </c>
      <c r="DN209" s="240" t="str">
        <f t="shared" ca="1" si="289"/>
        <v>1.22724679817999+1.57257144134827i</v>
      </c>
      <c r="DO209" s="240" t="str">
        <f t="shared" ca="1" si="290"/>
        <v>-0.389160726978101-1.95644309152224i</v>
      </c>
      <c r="DP209" s="240" t="str">
        <f t="shared" ca="1" si="291"/>
        <v>-0.532031161364233+1.92251358515997i</v>
      </c>
      <c r="DQ209" s="240" t="str">
        <f t="shared" ca="1" si="292"/>
        <v>1.33960705162745-1.47802861576399i</v>
      </c>
      <c r="DR209" s="240" t="str">
        <f t="shared" ca="1" si="293"/>
        <v>-1.86110798376743+0.717908569766625i</v>
      </c>
      <c r="DS209" s="240" t="str">
        <f t="shared" ca="1" si="294"/>
        <v>1.98516670487315+0.195521854661516i</v>
      </c>
      <c r="DT209" s="240" t="str">
        <f t="shared" ca="1" si="295"/>
        <v>-1.68529030166652-1.06719831376177i</v>
      </c>
      <c r="DU209" s="240" t="str">
        <f t="shared" ca="1" si="296"/>
        <v>1.02551779916112+1.71097308143376i</v>
      </c>
      <c r="DV209" s="240" t="str">
        <f t="shared" ca="1" si="297"/>
        <v>-0.146744537373512-1.98936715629324i</v>
      </c>
      <c r="DW209" s="240" t="str">
        <f t="shared" ca="1" si="298"/>
        <v>-0.763366225461738+1.8429290945697i</v>
      </c>
      <c r="DX209" s="240" t="str">
        <f t="shared" ca="1" si="299"/>
        <v>1.51045906396369-1.3029309490058i</v>
      </c>
      <c r="DY209" s="240" t="str">
        <f t="shared" ca="1" si="300"/>
        <v>-1.93499125832381+0.484690078295045i</v>
      </c>
      <c r="DZ209" s="240" t="str">
        <f t="shared" ca="1" si="301"/>
        <v>1.9463033651081+0.4370570360446i</v>
      </c>
      <c r="EA209" s="240" t="str">
        <f t="shared" ca="1" si="302"/>
        <v>-1.54197966810277-1.26547000950038i</v>
      </c>
      <c r="EB209" s="240" t="str">
        <f t="shared" ca="1" si="303"/>
        <v>0.808364057888279+1.82364009379636i</v>
      </c>
      <c r="EC209" s="240" t="str">
        <f t="shared" ca="1" si="304"/>
        <v>0.0978788266634772-1.99236928732557i</v>
      </c>
      <c r="ED209" s="240" t="str">
        <f t="shared" ca="1" si="305"/>
        <v>-0.983219550986739+1.73562523499304i</v>
      </c>
      <c r="EE209" s="240" t="str">
        <f t="shared" ca="1" si="306"/>
        <v>1.65859236603875-1.10823598800309i</v>
      </c>
      <c r="EF209" s="240" t="str">
        <f t="shared" ca="1" si="307"/>
        <v>-1.97977046326022+0.244181396895037i</v>
      </c>
      <c r="EG209" s="240" t="str">
        <f t="shared" ca="1" si="308"/>
        <v>1.87816581110766+0.672018472791878i</v>
      </c>
      <c r="EH209" s="240" t="str">
        <f t="shared" ca="1" si="309"/>
        <v>-1.37547622505212-1.44470785839338i</v>
      </c>
      <c r="EI209" s="240" t="str">
        <f t="shared" ca="1" si="310"/>
        <v>0.57905176875746+1.9088778616994i</v>
      </c>
      <c r="EJ209" s="240" t="str">
        <f t="shared" ca="1" si="311"/>
        <v>0.341030002041585-1.96540432977409i</v>
      </c>
      <c r="EK209" s="240" t="str">
        <f t="shared" ca="1" si="312"/>
        <v>-1.18828433927984+1.60221595635841i</v>
      </c>
      <c r="EL209" s="240" t="str">
        <f t="shared" ca="1" si="313"/>
        <v>1.78177889510652-0.896872126192018i</v>
      </c>
      <c r="EM209" s="240" t="str">
        <f t="shared" ca="1" si="314"/>
        <v>-1.99477207765379-8.69974053542293E-13i</v>
      </c>
      <c r="EN209" s="240"/>
      <c r="EO209" s="240"/>
      <c r="EP209" s="240"/>
    </row>
    <row r="210" spans="1:146" ht="15" thickBot="1">
      <c r="A210" s="277">
        <f t="shared" si="181"/>
        <v>2.1484375000000015E-3</v>
      </c>
      <c r="B210" s="276">
        <v>110</v>
      </c>
      <c r="C210" s="248">
        <f t="shared" si="182"/>
        <v>22000</v>
      </c>
      <c r="D210" s="247">
        <f t="shared" si="315"/>
        <v>138230.07675795088</v>
      </c>
      <c r="E210" s="247" t="str">
        <f t="shared" si="316"/>
        <v>138230.076757951i</v>
      </c>
      <c r="F210" s="247" t="str">
        <f t="shared" si="320"/>
        <v>-0.00277813223825923-0.0241135195737745i</v>
      </c>
      <c r="G210" s="247" t="str">
        <f t="shared" si="321"/>
        <v>-3.9184318405672+2.44728010427603i</v>
      </c>
      <c r="H210" s="247" t="str">
        <f t="shared" si="319"/>
        <v>0.00114702284232735-0.00383794651360071i</v>
      </c>
      <c r="I210" s="247" t="str">
        <f t="shared" si="317"/>
        <v>-0.00160795825197513+0.00397477823527317i</v>
      </c>
      <c r="J210" s="275" t="str">
        <f ca="1">IMPRODUCT(1/N_FFT2,DU100)</f>
        <v>0.00715210262348684+1.44651505380126E-06i</v>
      </c>
      <c r="K210" s="274" t="str">
        <f t="shared" ca="1" si="318"/>
        <v>-0.0000115060320089615+0.0000284256959084583i</v>
      </c>
      <c r="N210" s="265">
        <f t="shared" ca="1" si="185"/>
        <v>5.9948378830828384</v>
      </c>
      <c r="O210" s="240">
        <f t="shared" ca="1" si="186"/>
        <v>1.9948378830828384</v>
      </c>
      <c r="P210" s="240" t="str">
        <f t="shared" ca="1" si="187"/>
        <v>-1.80331208782392-0.852903097479747i</v>
      </c>
      <c r="Q210" s="240" t="str">
        <f t="shared" ca="1" si="188"/>
        <v>1.26551175602298+1.54203053638702i</v>
      </c>
      <c r="R210" s="240" t="str">
        <f t="shared" ca="1" si="189"/>
        <v>-0.484706067709302-1.9350550916468i</v>
      </c>
      <c r="S210" s="240" t="str">
        <f t="shared" ca="1" si="190"/>
        <v>-0.38917356498063+1.95650763251838i</v>
      </c>
      <c r="T210" s="240" t="str">
        <f t="shared" ca="1" si="191"/>
        <v>1.18832353952767-1.60226881177499i</v>
      </c>
      <c r="U210" s="241" t="str">
        <f t="shared" ca="1" si="192"/>
        <v>-1.75928994801838+0.940360068582184i</v>
      </c>
      <c r="V210" s="240" t="str">
        <f t="shared" ca="1" si="193"/>
        <v>1.99243501348908-0.0978820555831065i</v>
      </c>
      <c r="W210" s="240" t="str">
        <f t="shared" ca="1" si="194"/>
        <v>-1.84298989085836-0.763391408110103i</v>
      </c>
      <c r="X210" s="240" t="str">
        <f t="shared" ca="1" si="195"/>
        <v>1.33965124385241+1.47807737437088i</v>
      </c>
      <c r="Y210" s="240" t="str">
        <f t="shared" ca="1" si="196"/>
        <v>-0.579070871065704-1.90894083356861i</v>
      </c>
      <c r="Z210" s="240" t="str">
        <f t="shared" ca="1" si="197"/>
        <v>-0.292703509046303+1.97324677513341i</v>
      </c>
      <c r="AA210" s="240" t="str">
        <f t="shared" ca="1" si="198"/>
        <v>1.10827254754073-1.65864708125327i</v>
      </c>
      <c r="AB210" s="240" t="str">
        <f t="shared" ca="1" si="199"/>
        <v>-1.7110295246325+1.02555162991354i</v>
      </c>
      <c r="AC210" s="240" t="str">
        <f t="shared" ca="1" si="200"/>
        <v>1.98523219343114-0.195528304720858i</v>
      </c>
      <c r="AD210" s="240" t="str">
        <f t="shared" ca="1" si="201"/>
        <v>-1.87822776981889-0.672040641973076i</v>
      </c>
      <c r="AE210" s="240" t="str">
        <f t="shared" ca="1" si="202"/>
        <v>1.41056339449575+1.41056339449563i</v>
      </c>
      <c r="AF210" s="240" t="str">
        <f t="shared" ca="1" si="203"/>
        <v>-0.672040641973052-1.8782277698189i</v>
      </c>
      <c r="AG210" s="240" t="str">
        <f t="shared" ca="1" si="204"/>
        <v>-0.195528304720882+1.98523219343113i</v>
      </c>
      <c r="AH210" s="240" t="str">
        <f t="shared" ca="1" si="205"/>
        <v>1.02555162991356-1.71102952463248i</v>
      </c>
      <c r="AI210" s="240" t="str">
        <f t="shared" ca="1" si="206"/>
        <v>-1.65864708125329+1.10827254754071i</v>
      </c>
      <c r="AJ210" s="240" t="str">
        <f t="shared" ca="1" si="207"/>
        <v>1.97324677513341-0.292703509046273i</v>
      </c>
      <c r="AK210" s="240" t="str">
        <f t="shared" ca="1" si="208"/>
        <v>-1.9089408335686-0.579070871065734i</v>
      </c>
      <c r="AL210" s="240" t="str">
        <f t="shared" ca="1" si="209"/>
        <v>1.47807737437086+1.33965124385244i</v>
      </c>
      <c r="AM210" s="240" t="str">
        <f t="shared" ca="1" si="210"/>
        <v>-0.763391408110087-1.84298989085836i</v>
      </c>
      <c r="AN210" s="240" t="str">
        <f t="shared" ca="1" si="211"/>
        <v>-0.0978820555831238+1.99243501348908i</v>
      </c>
      <c r="AO210" s="240" t="str">
        <f t="shared" ca="1" si="212"/>
        <v>0.9403600685822-1.75928994801838i</v>
      </c>
      <c r="AP210" s="240" t="str">
        <f t="shared" ca="1" si="213"/>
        <v>-1.602268811775+1.18832353952766i</v>
      </c>
      <c r="AQ210" s="240" t="str">
        <f t="shared" ca="1" si="214"/>
        <v>1.95650763251839-0.38917356498061i</v>
      </c>
      <c r="AR210" s="240" t="str">
        <f t="shared" ca="1" si="215"/>
        <v>1.95650763251839-0.38917356498061i</v>
      </c>
      <c r="AS210" s="240" t="str">
        <f t="shared" ca="1" si="216"/>
        <v>1.54203053638696+1.26551175602306i</v>
      </c>
      <c r="AT210" s="240" t="str">
        <f t="shared" ca="1" si="217"/>
        <v>-0.852903097479779-1.80331208782391i</v>
      </c>
      <c r="AU210" s="240" t="str">
        <f t="shared" ca="1" si="218"/>
        <v>-2.4438644098738E-14+1.99483788308284i</v>
      </c>
      <c r="AV210" s="240" t="str">
        <f t="shared" ca="1" si="219"/>
        <v>0.852903097479823-1.80331208782389i</v>
      </c>
      <c r="AW210" s="240" t="str">
        <f t="shared" ca="1" si="220"/>
        <v>-1.54203053638699+1.26551175602302i</v>
      </c>
      <c r="AX210" s="240" t="str">
        <f t="shared" ca="1" si="221"/>
        <v>1.9350550916468-0.484706067709316i</v>
      </c>
      <c r="AY210" s="240" t="str">
        <f t="shared" ca="1" si="222"/>
        <v>-1.95650763251838-0.389173564980658i</v>
      </c>
      <c r="AZ210" s="240" t="str">
        <f t="shared" ca="1" si="223"/>
        <v>1.60226881177509+1.18832353952754i</v>
      </c>
      <c r="BA210" s="240" t="str">
        <f t="shared" ca="1" si="224"/>
        <v>-0.94036006858268-1.75928994801812i</v>
      </c>
      <c r="BB210" s="240" t="str">
        <f t="shared" ca="1" si="225"/>
        <v>0.0978820555822822+1.99243501348913i</v>
      </c>
      <c r="BC210" s="240" t="str">
        <f t="shared" ca="1" si="226"/>
        <v>0.763391408110314-1.84298989085827i</v>
      </c>
      <c r="BD210" s="240" t="str">
        <f t="shared" ca="1" si="227"/>
        <v>-1.47807737437076+1.33965124385254i</v>
      </c>
      <c r="BE210" s="240" t="str">
        <f t="shared" ca="1" si="228"/>
        <v>1.90894083356839-0.579070871066432i</v>
      </c>
      <c r="BF210" s="240" t="str">
        <f t="shared" ca="1" si="229"/>
        <v>-1.97324677513332-0.292703509046923i</v>
      </c>
      <c r="BG210" s="240" t="str">
        <f t="shared" ca="1" si="230"/>
        <v>1.65864708125325+1.10827254754076i</v>
      </c>
      <c r="BH210" s="240" t="str">
        <f t="shared" ca="1" si="231"/>
        <v>-1.02555162991384-1.71102952463231i</v>
      </c>
      <c r="BI210" s="240" t="str">
        <f t="shared" ca="1" si="232"/>
        <v>0.195528304719832+1.98523219343124i</v>
      </c>
      <c r="BJ210" s="240" t="str">
        <f t="shared" ca="1" si="233"/>
        <v>0.672040641973485-1.87822776981874i</v>
      </c>
      <c r="BK210" s="240" t="str">
        <f t="shared" ca="1" si="234"/>
        <v>-1.41056339449564+1.41056339449575i</v>
      </c>
      <c r="BL210" s="240" t="str">
        <f t="shared" ca="1" si="235"/>
        <v>1.87822776981871-0.672040641973576i</v>
      </c>
      <c r="BM210" s="240" t="str">
        <f t="shared" ca="1" si="236"/>
        <v>-1.98523219343106-0.195528304721682i</v>
      </c>
      <c r="BN210" s="240" t="str">
        <f t="shared" ca="1" si="237"/>
        <v>1.71102952463236+1.02555162991376i</v>
      </c>
      <c r="BO210" s="240" t="str">
        <f t="shared" ca="1" si="238"/>
        <v>-1.10827254754087-1.65864708125318i</v>
      </c>
      <c r="BP210" s="240" t="str">
        <f t="shared" ca="1" si="239"/>
        <v>0.292703509047019+1.9732467751333i</v>
      </c>
      <c r="BQ210" s="240" t="str">
        <f t="shared" ca="1" si="240"/>
        <v>0.579070871066312-1.90894083356843i</v>
      </c>
      <c r="BR210" s="240" t="str">
        <f t="shared" ca="1" si="241"/>
        <v>-1.33965124385246+1.47807737437083i</v>
      </c>
      <c r="BS210" s="240" t="str">
        <f t="shared" ca="1" si="242"/>
        <v>1.84298989085822-0.76339140811043i</v>
      </c>
      <c r="BT210" s="240" t="str">
        <f t="shared" ca="1" si="243"/>
        <v>-1.99243501348913-0.0978820555821854i</v>
      </c>
      <c r="BU210" s="240" t="str">
        <f t="shared" ca="1" si="244"/>
        <v>1.75928994801818+0.940360068582571i</v>
      </c>
      <c r="BV210" s="240" t="str">
        <f t="shared" ca="1" si="245"/>
        <v>-1.18832353952761-1.60226881177503i</v>
      </c>
      <c r="BW210" s="240" t="str">
        <f t="shared" ca="1" si="246"/>
        <v>0.389173564981169+1.95650763251828i</v>
      </c>
      <c r="BX210" s="240" t="str">
        <f t="shared" ca="1" si="247"/>
        <v>0.484706067710184-1.93505509164658i</v>
      </c>
      <c r="BY210" s="240" t="str">
        <f t="shared" ca="1" si="248"/>
        <v>-1.26551175602323+1.54203053638682i</v>
      </c>
      <c r="BZ210" s="240" t="str">
        <f t="shared" ca="1" si="249"/>
        <v>1.80331208782384-0.852903097479911i</v>
      </c>
      <c r="CA210" s="240" t="str">
        <f t="shared" ca="1" si="250"/>
        <v>-1.99483788308284+7.44876549234921E-13i</v>
      </c>
      <c r="CB210" s="240" t="str">
        <f t="shared" ca="1" si="251"/>
        <v>1.80331208782361+0.852903097480409i</v>
      </c>
      <c r="CC210" s="240" t="str">
        <f t="shared" ca="1" si="252"/>
        <v>-1.26551175602285-1.54203053638713i</v>
      </c>
      <c r="CD210" s="240" t="str">
        <f t="shared" ca="1" si="253"/>
        <v>0.484706067709649+1.93505509164671i</v>
      </c>
      <c r="CE210" s="240" t="str">
        <f t="shared" ca="1" si="254"/>
        <v>0.389173564979708-1.95650763251857i</v>
      </c>
      <c r="CF210" s="240" t="str">
        <f t="shared" ca="1" si="255"/>
        <v>-1.18832353952806+1.60226881177471i</v>
      </c>
      <c r="CG210" s="240" t="str">
        <f t="shared" ca="1" si="256"/>
        <v>1.75928994801841-0.940360068582134i</v>
      </c>
      <c r="CH210" s="240" t="str">
        <f t="shared" ca="1" si="257"/>
        <v>-1.99243501348906+0.0978820555836734i</v>
      </c>
      <c r="CI210" s="240" t="str">
        <f t="shared" ca="1" si="258"/>
        <v>1.84298989085803+0.763391408110887i</v>
      </c>
      <c r="CJ210" s="240" t="str">
        <f t="shared" ca="1" si="259"/>
        <v>-1.33965124385206-1.4780773743712i</v>
      </c>
      <c r="CK210" s="240" t="str">
        <f t="shared" ca="1" si="260"/>
        <v>0.57907087106584+1.90894083356857i</v>
      </c>
      <c r="CL210" s="240" t="str">
        <f t="shared" ca="1" si="261"/>
        <v>0.292703509045547-1.97324677513352i</v>
      </c>
      <c r="CM210" s="240" t="str">
        <f t="shared" ca="1" si="262"/>
        <v>-1.10827254754128+1.65864708125291i</v>
      </c>
      <c r="CN210" s="240" t="str">
        <f t="shared" ca="1" si="263"/>
        <v>1.71102952463262-1.02555162991334i</v>
      </c>
      <c r="CO210" s="240" t="str">
        <f t="shared" ca="1" si="264"/>
        <v>-1.9852321934311+0.19552830472119i</v>
      </c>
      <c r="CP210" s="240" t="str">
        <f t="shared" ca="1" si="265"/>
        <v>1.87822776981921+0.672040641972174i</v>
      </c>
      <c r="CQ210" s="240" t="str">
        <f t="shared" ca="1" si="266"/>
        <v>-1.41056339449529-1.4105633944961i</v>
      </c>
      <c r="CR210" s="240" t="str">
        <f t="shared" ca="1" si="267"/>
        <v>0.67204064197302+1.87822776981891i</v>
      </c>
      <c r="CS210" s="240" t="str">
        <f t="shared" ca="1" si="268"/>
        <v>0.195528304720352-1.98523219343119i</v>
      </c>
      <c r="CT210" s="240" t="str">
        <f t="shared" ca="1" si="269"/>
        <v>-1.02555162991427+1.71102952463206i</v>
      </c>
      <c r="CU210" s="240" t="str">
        <f t="shared" ca="1" si="270"/>
        <v>1.65864708125354-1.10827254754033i</v>
      </c>
      <c r="CV210" s="240" t="str">
        <f t="shared" ca="1" si="271"/>
        <v>-1.97324677513339+0.292703509046434i</v>
      </c>
      <c r="CW210" s="240" t="str">
        <f t="shared" ca="1" si="272"/>
        <v>1.90894083356882+0.579070871065034i</v>
      </c>
      <c r="CX210" s="240" t="str">
        <f t="shared" ca="1" si="273"/>
        <v>-1.47807737437043-1.3396512438529i</v>
      </c>
      <c r="CY210" s="240" t="str">
        <f t="shared" ca="1" si="274"/>
        <v>0.763391408109831+1.84298989085847i</v>
      </c>
      <c r="CZ210" s="240" t="str">
        <f t="shared" ca="1" si="275"/>
        <v>0.0978820555827761-1.9924350134891i</v>
      </c>
      <c r="DA210" s="240" t="str">
        <f t="shared" ca="1" si="276"/>
        <v>-0.940360068581392+1.75928994801881i</v>
      </c>
      <c r="DB210" s="240" t="str">
        <f t="shared" ca="1" si="277"/>
        <v>1.60226881177539-1.18832353952714i</v>
      </c>
      <c r="DC210" s="240" t="str">
        <f t="shared" ca="1" si="278"/>
        <v>-1.9565076325184+0.389173564980534i</v>
      </c>
      <c r="DD210" s="240" t="str">
        <f t="shared" ca="1" si="279"/>
        <v>1.93505509164692+0.484706067708834i</v>
      </c>
      <c r="DE210" s="240" t="str">
        <f t="shared" ca="1" si="280"/>
        <v>-1.54203053638767-1.2655117560222i</v>
      </c>
      <c r="DF210" s="240" t="str">
        <f t="shared" ca="1" si="281"/>
        <v>0.852903097479324+1.80331208782412i</v>
      </c>
      <c r="DG210" s="240" t="str">
        <f t="shared" ca="1" si="282"/>
        <v>-1.53470878398757E-13-1.99483788308284i</v>
      </c>
      <c r="DH210" s="240" t="str">
        <f t="shared" ca="1" si="283"/>
        <v>-0.85290309747915+1.8033120878242i</v>
      </c>
      <c r="DI210" s="240" t="str">
        <f t="shared" ca="1" si="284"/>
        <v>1.54203053638751-1.26551175602239i</v>
      </c>
      <c r="DJ210" s="240" t="str">
        <f t="shared" ca="1" si="285"/>
        <v>-1.93505509164686+0.484706067709075i</v>
      </c>
      <c r="DK210" s="240" t="str">
        <f t="shared" ca="1" si="286"/>
        <v>1.95650763251844+0.389173564980345i</v>
      </c>
      <c r="DL210" s="240" t="str">
        <f t="shared" ca="1" si="287"/>
        <v>-1.6022688117755-1.18832353952698i</v>
      </c>
      <c r="DM210" s="240" t="str">
        <f t="shared" ca="1" si="288"/>
        <v>0.940360068581563+1.75928994801872i</v>
      </c>
      <c r="DN210" s="240" t="str">
        <f t="shared" ca="1" si="289"/>
        <v>-0.0978820555829694-1.99243501348909i</v>
      </c>
      <c r="DO210" s="240" t="str">
        <f t="shared" ca="1" si="290"/>
        <v>-0.7633914081096+1.84298989085856i</v>
      </c>
      <c r="DP210" s="240" t="str">
        <f t="shared" ca="1" si="291"/>
        <v>1.47807737437164-1.33965124385158i</v>
      </c>
      <c r="DQ210" s="240" t="str">
        <f t="shared" ca="1" si="292"/>
        <v>-1.90894083356874+0.579070871065273i</v>
      </c>
      <c r="DR210" s="240" t="str">
        <f t="shared" ca="1" si="293"/>
        <v>1.97324677513343+0.292703509046187i</v>
      </c>
      <c r="DS210" s="240" t="str">
        <f t="shared" ca="1" si="294"/>
        <v>-1.65864708125365-1.10827254754017i</v>
      </c>
      <c r="DT210" s="240" t="str">
        <f t="shared" ca="1" si="295"/>
        <v>1.02555162991278+1.71102952463295i</v>
      </c>
      <c r="DU210" s="240" t="str">
        <f t="shared" ca="1" si="296"/>
        <v>-0.195528304720545-1.98523219343117i</v>
      </c>
      <c r="DV210" s="240" t="str">
        <f t="shared" ca="1" si="297"/>
        <v>-0.672040641972731+1.87822776981901i</v>
      </c>
      <c r="DW210" s="240" t="str">
        <f t="shared" ca="1" si="298"/>
        <v>1.41056339449511-1.41056339449627i</v>
      </c>
      <c r="DX210" s="240" t="str">
        <f t="shared" ca="1" si="299"/>
        <v>-1.87822776981915+0.672040641972356i</v>
      </c>
      <c r="DY210" s="240" t="str">
        <f t="shared" ca="1" si="300"/>
        <v>1.98523219343113+0.195528304720941i</v>
      </c>
      <c r="DZ210" s="240" t="str">
        <f t="shared" ca="1" si="301"/>
        <v>-1.71102952463275-1.02555162991312i</v>
      </c>
      <c r="EA210" s="240" t="str">
        <f t="shared" ca="1" si="302"/>
        <v>1.10827254754144+1.6586470812528i</v>
      </c>
      <c r="EB210" s="240" t="str">
        <f t="shared" ca="1" si="303"/>
        <v>-0.292703509045794-1.97324677513349i</v>
      </c>
      <c r="EC210" s="240" t="str">
        <f t="shared" ca="1" si="304"/>
        <v>-0.579070871065654+1.90894083356863i</v>
      </c>
      <c r="ED210" s="240" t="str">
        <f t="shared" ca="1" si="305"/>
        <v>1.33965124385187-1.47807737437137i</v>
      </c>
      <c r="EE210" s="240" t="str">
        <f t="shared" ca="1" si="306"/>
        <v>-1.84298989085872+0.763391408109233i</v>
      </c>
      <c r="EF210" s="240" t="str">
        <f t="shared" ca="1" si="307"/>
        <v>1.99243501348907+0.0978820555833668i</v>
      </c>
      <c r="EG210" s="240" t="str">
        <f t="shared" ca="1" si="308"/>
        <v>-1.75928994801853-0.940360068581912i</v>
      </c>
      <c r="EH210" s="240" t="str">
        <f t="shared" ca="1" si="309"/>
        <v>1.18832353952821+1.60226881177459i</v>
      </c>
      <c r="EI210" s="240" t="str">
        <f t="shared" ca="1" si="310"/>
        <v>-0.389173564979954-1.95650763251852i</v>
      </c>
      <c r="EJ210" s="240" t="str">
        <f t="shared" ca="1" si="311"/>
        <v>-0.484706067709462+1.93505509164676i</v>
      </c>
      <c r="EK210" s="240" t="str">
        <f t="shared" ca="1" si="312"/>
        <v>1.2655117560227-1.54203053638725i</v>
      </c>
      <c r="EL210" s="240" t="str">
        <f t="shared" ca="1" si="313"/>
        <v>-1.8033120878235+0.852903097480635i</v>
      </c>
      <c r="EM210" s="240" t="str">
        <f t="shared" ca="1" si="314"/>
        <v>1.99483788308284+5.51328197784893E-13i</v>
      </c>
      <c r="EN210" s="240"/>
      <c r="EO210" s="240"/>
      <c r="EP210" s="240"/>
    </row>
    <row r="211" spans="1:146" ht="15" thickBot="1">
      <c r="A211" s="277">
        <f t="shared" si="181"/>
        <v>2.1679687500000015E-3</v>
      </c>
      <c r="B211" s="276">
        <v>111</v>
      </c>
      <c r="C211" s="248">
        <f t="shared" si="182"/>
        <v>22200</v>
      </c>
      <c r="D211" s="247">
        <f t="shared" si="315"/>
        <v>139486.71381938682</v>
      </c>
      <c r="E211" s="247" t="str">
        <f t="shared" si="316"/>
        <v>139486.713819387i</v>
      </c>
      <c r="F211" s="247" t="str">
        <f t="shared" si="320"/>
        <v>-0.0027849840758232-0.0238935136863491i</v>
      </c>
      <c r="G211" s="247" t="str">
        <f t="shared" si="321"/>
        <v>-3.88991152346722+2.463686965976i</v>
      </c>
      <c r="H211" s="247" t="str">
        <f t="shared" si="319"/>
        <v>0.00114618539015319-0.00380338202375148i</v>
      </c>
      <c r="I211" s="247" t="str">
        <f t="shared" si="317"/>
        <v>-0.00159668916491072+0.00394059255958396i</v>
      </c>
      <c r="J211" s="275" t="str">
        <f ca="1">IMPRODUCT(1/N_FFT2,DV100)</f>
        <v>0.010483363487017+0.000319803443182382i</v>
      </c>
      <c r="K211" s="274" t="str">
        <f t="shared" ca="1" si="318"/>
        <v>-0.0000179988879602745+0.0000408000374637229i</v>
      </c>
      <c r="N211" s="265">
        <f t="shared" ca="1" si="185"/>
        <v>5.9948989104290886</v>
      </c>
      <c r="O211" s="240">
        <f t="shared" ca="1" si="186"/>
        <v>1.9948989104290886</v>
      </c>
      <c r="P211" s="240" t="str">
        <f t="shared" ca="1" si="187"/>
        <v>-1.82375604555662-0.808415455769405i</v>
      </c>
      <c r="Q211" s="240" t="str">
        <f t="shared" ca="1" si="188"/>
        <v>1.33969222731322+1.47812259265181i</v>
      </c>
      <c r="R211" s="240" t="str">
        <f t="shared" ca="1" si="189"/>
        <v>-0.625763362143254-1.89421273288676i</v>
      </c>
      <c r="S211" s="240" t="str">
        <f t="shared" ca="1" si="190"/>
        <v>-0.195534286446805+1.98529292691404i</v>
      </c>
      <c r="T211" s="240" t="str">
        <f t="shared" ca="1" si="191"/>
        <v>0.983282066631654-1.7357355905413i</v>
      </c>
      <c r="U211" s="241" t="str">
        <f t="shared" ca="1" si="192"/>
        <v>-1.60231782939917+1.18835989347533i</v>
      </c>
      <c r="V211" s="240" t="str">
        <f t="shared" ca="1" si="193"/>
        <v>1.9464271161172-0.437084825262618i</v>
      </c>
      <c r="W211" s="240" t="str">
        <f t="shared" ca="1" si="194"/>
        <v>-1.9565674872413-0.389185470825214i</v>
      </c>
      <c r="X211" s="240" t="str">
        <f t="shared" ca="1" si="195"/>
        <v>1.63099905293947+1.14867913367559i</v>
      </c>
      <c r="Y211" s="240" t="str">
        <f t="shared" ca="1" si="196"/>
        <v>-1.02558300423968-1.71108186953339i</v>
      </c>
      <c r="Z211" s="240" t="str">
        <f t="shared" ca="1" si="197"/>
        <v>0.244196922579833+1.97989634219413i</v>
      </c>
      <c r="AA211" s="240" t="str">
        <f t="shared" ca="1" si="198"/>
        <v>0.579088586369164-1.90899923309784i</v>
      </c>
      <c r="AB211" s="240" t="str">
        <f t="shared" ca="1" si="199"/>
        <v>-1.30301379273034+1.51055510286307i</v>
      </c>
      <c r="AC211" s="240" t="str">
        <f t="shared" ca="1" si="200"/>
        <v>1.8033672558915-0.852929190032507i</v>
      </c>
      <c r="AD211" s="240" t="str">
        <f t="shared" ca="1" si="201"/>
        <v>-1.9942980841743+0.0489572700409863i</v>
      </c>
      <c r="AE211" s="240" t="str">
        <f t="shared" ca="1" si="202"/>
        <v>1.84304627277452+0.763414762264342i</v>
      </c>
      <c r="AF211" s="240" t="str">
        <f t="shared" ca="1" si="203"/>
        <v>-1.37556368139269-1.4447997166613i</v>
      </c>
      <c r="AG211" s="240" t="str">
        <f t="shared" ca="1" si="204"/>
        <v>0.672061201466789+1.87828522975457i</v>
      </c>
      <c r="AH211" s="240" t="str">
        <f t="shared" ca="1" si="205"/>
        <v>0.146753867771127-1.98949364540965i</v>
      </c>
      <c r="AI211" s="240" t="str">
        <f t="shared" ca="1" si="206"/>
        <v>-0.940388836673971+1.7593437693328i</v>
      </c>
      <c r="AJ211" s="240" t="str">
        <f t="shared" ca="1" si="207"/>
        <v>1.57267142951295-1.22732482971089i</v>
      </c>
      <c r="AK211" s="240" t="str">
        <f t="shared" ca="1" si="208"/>
        <v>-1.93511429007995+0.484720896144937i</v>
      </c>
      <c r="AL211" s="240" t="str">
        <f t="shared" ca="1" si="209"/>
        <v>1.96552929527185+0.341051685612766i</v>
      </c>
      <c r="AM211" s="240" t="str">
        <f t="shared" ca="1" si="210"/>
        <v>-1.65869782363727-1.1083064525176i</v>
      </c>
      <c r="AN211" s="240" t="str">
        <f t="shared" ca="1" si="211"/>
        <v>1.06726616899497+1.68539745678874i</v>
      </c>
      <c r="AO211" s="240" t="str">
        <f t="shared" ca="1" si="212"/>
        <v>-0.292712463617801-1.97330714195078i</v>
      </c>
      <c r="AP211" s="240" t="str">
        <f t="shared" ca="1" si="213"/>
        <v>-0.532064989284154+1.92263582355297i</v>
      </c>
      <c r="AQ211" s="240" t="str">
        <f t="shared" ca="1" si="214"/>
        <v>1.26555047136154-1.54207771116366i</v>
      </c>
      <c r="AR211" s="240" t="str">
        <f t="shared" ca="1" si="215"/>
        <v>1.26555047136154-1.54207771116366i</v>
      </c>
      <c r="AS211" s="240" t="str">
        <f t="shared" ca="1" si="216"/>
        <v>1.99249596732522-0.0978850500531303i</v>
      </c>
      <c r="AT211" s="240" t="str">
        <f t="shared" ca="1" si="217"/>
        <v>-1.86122631783363-0.717954216252411i</v>
      </c>
      <c r="AU211" s="240" t="str">
        <f t="shared" ca="1" si="218"/>
        <v>1.41060654734612+1.410606547346i</v>
      </c>
      <c r="AV211" s="240" t="str">
        <f t="shared" ca="1" si="219"/>
        <v>-0.717954216252566-1.86122631783357i</v>
      </c>
      <c r="AW211" s="240" t="str">
        <f t="shared" ca="1" si="220"/>
        <v>-0.0978850500529634+1.99249596732523i</v>
      </c>
      <c r="AX211" s="240" t="str">
        <f t="shared" ca="1" si="221"/>
        <v>0.896929151644487-1.78189218522375i</v>
      </c>
      <c r="AY211" s="240" t="str">
        <f t="shared" ca="1" si="222"/>
        <v>-1.54207771116357+1.26555047136164i</v>
      </c>
      <c r="AZ211" s="240" t="str">
        <f t="shared" ca="1" si="223"/>
        <v>1.92263582355309-0.532064989283713i</v>
      </c>
      <c r="BA211" s="240" t="str">
        <f t="shared" ca="1" si="224"/>
        <v>-1.97330714195074-0.292712463618056i</v>
      </c>
      <c r="BB211" s="240" t="str">
        <f t="shared" ca="1" si="225"/>
        <v>1.68539745678871+1.06726616899502i</v>
      </c>
      <c r="BC211" s="240" t="str">
        <f t="shared" ca="1" si="226"/>
        <v>-1.10830645251771-1.65869782363719i</v>
      </c>
      <c r="BD211" s="240" t="str">
        <f t="shared" ca="1" si="227"/>
        <v>0.341051685613113+1.96552929527179i</v>
      </c>
      <c r="BE211" s="240" t="str">
        <f t="shared" ca="1" si="228"/>
        <v>0.484720896144405-1.93511429008008i</v>
      </c>
      <c r="BF211" s="240" t="str">
        <f t="shared" ca="1" si="229"/>
        <v>-1.2273248297103+1.57267142951341i</v>
      </c>
      <c r="BG211" s="240" t="str">
        <f t="shared" ca="1" si="230"/>
        <v>1.75934376933235-0.940388836674805i</v>
      </c>
      <c r="BH211" s="240" t="str">
        <f t="shared" ca="1" si="231"/>
        <v>-1.98949364540971+0.14675386777029i</v>
      </c>
      <c r="BI211" s="240" t="str">
        <f t="shared" ca="1" si="232"/>
        <v>1.87828522975435+0.672061201467393i</v>
      </c>
      <c r="BJ211" s="240" t="str">
        <f t="shared" ca="1" si="233"/>
        <v>-1.44479971666098-1.37556368139302i</v>
      </c>
      <c r="BK211" s="240" t="str">
        <f t="shared" ca="1" si="234"/>
        <v>0.763414762264105+1.84304627277462i</v>
      </c>
      <c r="BL211" s="240" t="str">
        <f t="shared" ca="1" si="235"/>
        <v>0.048957270041046-1.9942980841743i</v>
      </c>
      <c r="BM211" s="240" t="str">
        <f t="shared" ca="1" si="236"/>
        <v>-0.852929190032381+1.80336725589156i</v>
      </c>
      <c r="BN211" s="240" t="str">
        <f t="shared" ca="1" si="237"/>
        <v>1.51055510286285-1.30301379273059i</v>
      </c>
      <c r="BO211" s="240" t="str">
        <f t="shared" ca="1" si="238"/>
        <v>-1.90899923309768+0.579088586369677i</v>
      </c>
      <c r="BP211" s="240" t="str">
        <f t="shared" ca="1" si="239"/>
        <v>1.97989634219422+0.244196922579097i</v>
      </c>
      <c r="BQ211" s="240" t="str">
        <f t="shared" ca="1" si="240"/>
        <v>-1.71108186953387-1.02558300423887i</v>
      </c>
      <c r="BR211" s="240" t="str">
        <f t="shared" ca="1" si="241"/>
        <v>1.1486791336749+1.63099905293996i</v>
      </c>
      <c r="BS211" s="240" t="str">
        <f t="shared" ca="1" si="242"/>
        <v>-0.389185470824585-1.95656748724142i</v>
      </c>
      <c r="BT211" s="240" t="str">
        <f t="shared" ca="1" si="243"/>
        <v>-0.437084825263049+1.9464271161171i</v>
      </c>
      <c r="BU211" s="240" t="str">
        <f t="shared" ca="1" si="244"/>
        <v>1.18835989347553-1.60231782939902i</v>
      </c>
      <c r="BV211" s="240" t="str">
        <f t="shared" ca="1" si="245"/>
        <v>-1.73573559054132+0.983282066631618i</v>
      </c>
      <c r="BW211" s="240" t="str">
        <f t="shared" ca="1" si="246"/>
        <v>1.98529292691402-0.195534286446965i</v>
      </c>
      <c r="BX211" s="240" t="str">
        <f t="shared" ca="1" si="247"/>
        <v>-1.89421273288687-0.625763362142915i</v>
      </c>
      <c r="BY211" s="240" t="str">
        <f t="shared" ca="1" si="248"/>
        <v>1.47812259265219+1.3396922273128i</v>
      </c>
      <c r="BZ211" s="240" t="str">
        <f t="shared" ca="1" si="249"/>
        <v>-0.808415455770099-1.82375604555631i</v>
      </c>
      <c r="CA211" s="240" t="str">
        <f t="shared" ca="1" si="250"/>
        <v>9.60939926335674E-13+1.99489891042909i</v>
      </c>
      <c r="CB211" s="240" t="str">
        <f t="shared" ca="1" si="251"/>
        <v>0.808415455770157-1.82375604555628i</v>
      </c>
      <c r="CC211" s="240" t="str">
        <f t="shared" ca="1" si="252"/>
        <v>-1.47812259265223+1.33969222731276i</v>
      </c>
      <c r="CD211" s="240" t="str">
        <f t="shared" ca="1" si="253"/>
        <v>1.89421273288689-0.625763362142855i</v>
      </c>
      <c r="CE211" s="240" t="str">
        <f t="shared" ca="1" si="254"/>
        <v>-1.98529292691401-0.195534286447027i</v>
      </c>
      <c r="CF211" s="240" t="str">
        <f t="shared" ca="1" si="255"/>
        <v>1.73573559054129+0.983282066631672i</v>
      </c>
      <c r="CG211" s="240" t="str">
        <f t="shared" ca="1" si="256"/>
        <v>-1.18835989347543-1.60231782939909i</v>
      </c>
      <c r="CH211" s="240" t="str">
        <f t="shared" ca="1" si="257"/>
        <v>0.437084825262933+1.94642711611713i</v>
      </c>
      <c r="CI211" s="240" t="str">
        <f t="shared" ca="1" si="258"/>
        <v>0.389185470824703-1.9565674872414i</v>
      </c>
      <c r="CJ211" s="240" t="str">
        <f t="shared" ca="1" si="259"/>
        <v>-1.14867913367499+1.63099905293989i</v>
      </c>
      <c r="CK211" s="240" t="str">
        <f t="shared" ca="1" si="260"/>
        <v>1.71108186953291-1.02558300424047i</v>
      </c>
      <c r="CL211" s="240" t="str">
        <f t="shared" ca="1" si="261"/>
        <v>-1.97989634219424+0.244196922578977i</v>
      </c>
      <c r="CM211" s="240" t="str">
        <f t="shared" ca="1" si="262"/>
        <v>1.90899923309765+0.57908858636979i</v>
      </c>
      <c r="CN211" s="240" t="str">
        <f t="shared" ca="1" si="263"/>
        <v>-1.51055510286277-1.30301379273068i</v>
      </c>
      <c r="CO211" s="240" t="str">
        <f t="shared" ca="1" si="264"/>
        <v>0.852929190032273+1.80336725589162i</v>
      </c>
      <c r="CP211" s="240" t="str">
        <f t="shared" ca="1" si="265"/>
        <v>-0.0489572700409269-1.9942980841743i</v>
      </c>
      <c r="CQ211" s="240" t="str">
        <f t="shared" ca="1" si="266"/>
        <v>-0.763414762264214+1.84304627277457i</v>
      </c>
      <c r="CR211" s="240" t="str">
        <f t="shared" ca="1" si="267"/>
        <v>1.44479971666106-1.37556368139293i</v>
      </c>
      <c r="CS211" s="240" t="str">
        <f t="shared" ca="1" si="268"/>
        <v>-1.87828522975439+0.672061201467308i</v>
      </c>
      <c r="CT211" s="240" t="str">
        <f t="shared" ca="1" si="269"/>
        <v>1.9894936454097+0.146753867770381i</v>
      </c>
      <c r="CU211" s="240" t="str">
        <f t="shared" ca="1" si="270"/>
        <v>-1.75934376933324-0.940388836673135i</v>
      </c>
      <c r="CV211" s="240" t="str">
        <f t="shared" ca="1" si="271"/>
        <v>1.22732482971023+1.57267142951347i</v>
      </c>
      <c r="CW211" s="240" t="str">
        <f t="shared" ca="1" si="272"/>
        <v>-0.484720896144317-1.9351142900801i</v>
      </c>
      <c r="CX211" s="240" t="str">
        <f t="shared" ca="1" si="273"/>
        <v>-0.341051685613203+1.96552929527177i</v>
      </c>
      <c r="CY211" s="240" t="str">
        <f t="shared" ca="1" si="274"/>
        <v>1.10830645251779-1.65869782363714i</v>
      </c>
      <c r="CZ211" s="240" t="str">
        <f t="shared" ca="1" si="275"/>
        <v>-1.68539745678876+1.06726616899494i</v>
      </c>
      <c r="DA211" s="240" t="str">
        <f t="shared" ca="1" si="276"/>
        <v>1.97330714195076-0.292712463617966i</v>
      </c>
      <c r="DB211" s="240" t="str">
        <f t="shared" ca="1" si="277"/>
        <v>-1.92263582355307-0.532064989283801i</v>
      </c>
      <c r="DC211" s="240" t="str">
        <f t="shared" ca="1" si="278"/>
        <v>1.54207771116402+1.2655504713611i</v>
      </c>
      <c r="DD211" s="240" t="str">
        <f t="shared" ca="1" si="279"/>
        <v>-0.896929151645293-1.78189218522334i</v>
      </c>
      <c r="DE211" s="240" t="str">
        <f t="shared" ca="1" si="280"/>
        <v>0.0978850500520513+1.99249596732527i</v>
      </c>
      <c r="DF211" s="240" t="str">
        <f t="shared" ca="1" si="281"/>
        <v>0.717954216253233-1.86122631783332i</v>
      </c>
      <c r="DG211" s="240" t="str">
        <f t="shared" ca="1" si="282"/>
        <v>-1.41060654734649+1.41060654734564i</v>
      </c>
      <c r="DH211" s="240" t="str">
        <f t="shared" ca="1" si="283"/>
        <v>1.86122631783375-0.717954216252116i</v>
      </c>
      <c r="DI211" s="240" t="str">
        <f t="shared" ca="1" si="284"/>
        <v>-1.99249596732521-0.0978850500532494i</v>
      </c>
      <c r="DJ211" s="240" t="str">
        <f t="shared" ca="1" si="285"/>
        <v>1.78189218522372+0.896929151644541i</v>
      </c>
      <c r="DK211" s="240" t="str">
        <f t="shared" ca="1" si="286"/>
        <v>-1.26555047136175-1.54207771116349i</v>
      </c>
      <c r="DL211" s="240" t="str">
        <f t="shared" ca="1" si="287"/>
        <v>0.532064989284613+1.92263582355285i</v>
      </c>
      <c r="DM211" s="240" t="str">
        <f t="shared" ca="1" si="288"/>
        <v>0.292712463617134-1.97330714195088i</v>
      </c>
      <c r="DN211" s="240" t="str">
        <f t="shared" ca="1" si="289"/>
        <v>-1.06726616899423+1.68539745678921i</v>
      </c>
      <c r="DO211" s="240" t="str">
        <f t="shared" ca="1" si="290"/>
        <v>1.65869782363775-1.10830645251689i</v>
      </c>
      <c r="DP211" s="240" t="str">
        <f t="shared" ca="1" si="291"/>
        <v>-1.96552929527196+0.341051685612131i</v>
      </c>
      <c r="DQ211" s="240" t="str">
        <f t="shared" ca="1" si="292"/>
        <v>1.93511429007984+0.48472089614537i</v>
      </c>
      <c r="DR211" s="240" t="str">
        <f t="shared" ca="1" si="293"/>
        <v>-1.5726714295128-1.22732482971108i</v>
      </c>
      <c r="DS211" s="240" t="str">
        <f t="shared" ca="1" si="294"/>
        <v>0.940388836673927+1.75934376933282i</v>
      </c>
      <c r="DT211" s="240" t="str">
        <f t="shared" ca="1" si="295"/>
        <v>-0.146753867771277-1.98949364540964i</v>
      </c>
      <c r="DU211" s="240" t="str">
        <f t="shared" ca="1" si="296"/>
        <v>-0.672061201466462+1.87828522975469i</v>
      </c>
      <c r="DV211" s="240" t="str">
        <f t="shared" ca="1" si="297"/>
        <v>1.37556368139228-1.44479971666168i</v>
      </c>
      <c r="DW211" s="240" t="str">
        <f t="shared" ca="1" si="298"/>
        <v>-1.84304627277423+0.763414762265044i</v>
      </c>
      <c r="DX211" s="240" t="str">
        <f t="shared" ca="1" si="299"/>
        <v>1.99429808417432+0.0489572700401421i</v>
      </c>
      <c r="DY211" s="240" t="str">
        <f t="shared" ca="1" si="300"/>
        <v>-1.80336725589113-0.852929190033307i</v>
      </c>
      <c r="DZ211" s="240" t="str">
        <f t="shared" ca="1" si="301"/>
        <v>1.30301379272982+1.51055510286352i</v>
      </c>
      <c r="EA211" s="240" t="str">
        <f t="shared" ca="1" si="302"/>
        <v>-0.579088586368697-1.90899923309798i</v>
      </c>
      <c r="EB211" s="240" t="str">
        <f t="shared" ca="1" si="303"/>
        <v>-0.244196922580112+1.9798963421941i</v>
      </c>
      <c r="EC211" s="240" t="str">
        <f t="shared" ca="1" si="304"/>
        <v>1.02558300423975-1.71108186953335i</v>
      </c>
      <c r="ED211" s="240" t="str">
        <f t="shared" ca="1" si="305"/>
        <v>-1.63099905293941+1.14867913367568i</v>
      </c>
      <c r="EE211" s="240" t="str">
        <f t="shared" ca="1" si="306"/>
        <v>1.95656748724123-0.389185470825527i</v>
      </c>
      <c r="EF211" s="240" t="str">
        <f t="shared" ca="1" si="307"/>
        <v>-1.94642711611731-0.437084825262111i</v>
      </c>
      <c r="EG211" s="240" t="str">
        <f t="shared" ca="1" si="308"/>
        <v>1.6023178293996+1.18835989347475i</v>
      </c>
      <c r="EH211" s="240" t="str">
        <f t="shared" ca="1" si="309"/>
        <v>-0.983282066632454-1.73573559054084i</v>
      </c>
      <c r="EI211" s="240" t="str">
        <f t="shared" ca="1" si="310"/>
        <v>0.195534286445889+1.98529292691413i</v>
      </c>
      <c r="EJ211" s="240" t="str">
        <f t="shared" ca="1" si="311"/>
        <v>0.62576336214394-1.89421273288654i</v>
      </c>
      <c r="EK211" s="240" t="str">
        <f t="shared" ca="1" si="312"/>
        <v>-1.3396922273136+1.47812259265146i</v>
      </c>
      <c r="EL211" s="240" t="str">
        <f t="shared" ca="1" si="313"/>
        <v>1.82375604555675-0.808415455769111i</v>
      </c>
      <c r="EM211" s="240" t="str">
        <f t="shared" ca="1" si="314"/>
        <v>-1.99489891042909-1.19263885637476E-13i</v>
      </c>
      <c r="EN211" s="240"/>
      <c r="EO211" s="240"/>
      <c r="EP211" s="240"/>
    </row>
    <row r="212" spans="1:146" ht="15" thickBot="1">
      <c r="A212" s="277">
        <f t="shared" si="181"/>
        <v>2.1875000000000015E-3</v>
      </c>
      <c r="B212" s="276">
        <v>112</v>
      </c>
      <c r="C212" s="248">
        <f t="shared" si="182"/>
        <v>22400</v>
      </c>
      <c r="D212" s="247">
        <f t="shared" si="315"/>
        <v>140743.35088082272</v>
      </c>
      <c r="E212" s="247" t="str">
        <f t="shared" si="316"/>
        <v>140743.350880823i</v>
      </c>
      <c r="F212" s="247" t="str">
        <f t="shared" si="320"/>
        <v>-0.00279170074179368-0.0236773834341752i</v>
      </c>
      <c r="G212" s="247" t="str">
        <f t="shared" si="321"/>
        <v>-3.86142866455744+2.47955988770876i</v>
      </c>
      <c r="H212" s="247" t="str">
        <f t="shared" si="319"/>
        <v>0.00114537025337929-0.0037694345015479i</v>
      </c>
      <c r="I212" s="247" t="str">
        <f t="shared" si="317"/>
        <v>-0.00158572067022232+0.00390692080735891i</v>
      </c>
      <c r="J212" s="275" t="str">
        <f ca="1">IMPRODUCT(1/N_FFT2,DW100)</f>
        <v>0.00843165331662418-1.28579254928983E-06i</v>
      </c>
      <c r="K212" s="274" t="str">
        <f t="shared" ca="1" si="318"/>
        <v>-0.0000133652234586548+0.0000329438406909788i</v>
      </c>
      <c r="N212" s="265">
        <f t="shared" ca="1" si="185"/>
        <v>5.9949553905484008</v>
      </c>
      <c r="O212" s="240">
        <f t="shared" ca="1" si="186"/>
        <v>1.9949553905484008</v>
      </c>
      <c r="P212" s="240" t="str">
        <f t="shared" ca="1" si="187"/>
        <v>-1.84309845360073-0.763436376270299i</v>
      </c>
      <c r="Q212" s="240" t="str">
        <f t="shared" ca="1" si="188"/>
        <v>1.41064648482143+1.41064648482143i</v>
      </c>
      <c r="R212" s="240" t="str">
        <f t="shared" ca="1" si="189"/>
        <v>-0.763436376270305-1.84309845360073i</v>
      </c>
      <c r="S212" s="240" t="str">
        <f t="shared" ca="1" si="190"/>
        <v>4.8757096352167E-14+1.9949553905484i</v>
      </c>
      <c r="T212" s="240" t="str">
        <f t="shared" ca="1" si="191"/>
        <v>0.763436376270385-1.84309845360069i</v>
      </c>
      <c r="U212" s="241" t="str">
        <f t="shared" ca="1" si="192"/>
        <v>-1.41064648482145+1.41064648482141i</v>
      </c>
      <c r="V212" s="240" t="str">
        <f t="shared" ca="1" si="193"/>
        <v>1.84309845360072-0.763436376270329i</v>
      </c>
      <c r="W212" s="240" t="str">
        <f t="shared" ca="1" si="194"/>
        <v>-1.9949553905484+9.7514192704334E-14i</v>
      </c>
      <c r="X212" s="240" t="str">
        <f t="shared" ca="1" si="195"/>
        <v>1.84309845360071+0.763436376270339i</v>
      </c>
      <c r="Y212" s="240" t="str">
        <f t="shared" ca="1" si="196"/>
        <v>-1.41064648482144-1.41064648482142i</v>
      </c>
      <c r="Z212" s="240" t="str">
        <f t="shared" ca="1" si="197"/>
        <v>0.76343637627037+1.8430984536007i</v>
      </c>
      <c r="AA212" s="240" t="str">
        <f t="shared" ca="1" si="198"/>
        <v>5.57226121245448E-14-1.9949553905484i</v>
      </c>
      <c r="AB212" s="240" t="str">
        <f t="shared" ca="1" si="199"/>
        <v>-0.763436376270291+1.84309845360073i</v>
      </c>
      <c r="AC212" s="240" t="str">
        <f t="shared" ca="1" si="200"/>
        <v>1.41064648482139-1.41064648482148i</v>
      </c>
      <c r="AD212" s="240" t="str">
        <f t="shared" ca="1" si="201"/>
        <v>-1.84309845360075+0.763436376270237i</v>
      </c>
      <c r="AE212" s="240" t="str">
        <f t="shared" ca="1" si="202"/>
        <v>1.9949553905484+1.7596773729275E-14i</v>
      </c>
      <c r="AF212" s="240" t="str">
        <f t="shared" ca="1" si="203"/>
        <v>-1.84309845360075-0.763436376270255i</v>
      </c>
      <c r="AG212" s="240" t="str">
        <f t="shared" ca="1" si="204"/>
        <v>1.41064648482137+1.41064648482149i</v>
      </c>
      <c r="AH212" s="240" t="str">
        <f t="shared" ca="1" si="205"/>
        <v>-0.763436376270271-1.84309845360074i</v>
      </c>
      <c r="AI212" s="240" t="str">
        <f t="shared" ca="1" si="206"/>
        <v>3.47040752751911E-14+1.9949553905484i</v>
      </c>
      <c r="AJ212" s="240" t="str">
        <f t="shared" ca="1" si="207"/>
        <v>0.763436376270207-1.84309845360077i</v>
      </c>
      <c r="AK212" s="240" t="str">
        <f t="shared" ca="1" si="208"/>
        <v>-1.41064648482146+1.4106464848214i</v>
      </c>
      <c r="AL212" s="240" t="str">
        <f t="shared" ca="1" si="209"/>
        <v>1.84309845360072-0.763436376270319i</v>
      </c>
      <c r="AM212" s="240" t="str">
        <f t="shared" ca="1" si="210"/>
        <v>-1.9949553905484+8.70049242796571E-14i</v>
      </c>
      <c r="AN212" s="240" t="str">
        <f t="shared" ca="1" si="211"/>
        <v>1.84309845360071+0.763436376270343i</v>
      </c>
      <c r="AO212" s="240" t="str">
        <f t="shared" ca="1" si="212"/>
        <v>-1.41064648482145-1.41064648482142i</v>
      </c>
      <c r="AP212" s="240" t="str">
        <f t="shared" ca="1" si="213"/>
        <v>0.763436376270354+1.8430984536007i</v>
      </c>
      <c r="AQ212" s="240" t="str">
        <f t="shared" ca="1" si="214"/>
        <v>7.33193858538199E-14-1.9949553905484i</v>
      </c>
      <c r="AR212" s="240" t="str">
        <f t="shared" ca="1" si="215"/>
        <v>7.33193858538199E-14-1.9949553905484i</v>
      </c>
      <c r="AS212" s="240" t="str">
        <f t="shared" ca="1" si="216"/>
        <v>1.41064648482139-1.41064648482147i</v>
      </c>
      <c r="AT212" s="240" t="str">
        <f t="shared" ca="1" si="217"/>
        <v>-1.84309845360076+0.763436376270233i</v>
      </c>
      <c r="AU212" s="240" t="str">
        <f t="shared" ca="1" si="218"/>
        <v>1.9949553905484+3.51935474585499E-14i</v>
      </c>
      <c r="AV212" s="240" t="str">
        <f t="shared" ca="1" si="219"/>
        <v>-1.84309845360074-0.763436376270271i</v>
      </c>
      <c r="AW212" s="240" t="str">
        <f t="shared" ca="1" si="220"/>
        <v>1.4106464848215+1.41064648482136i</v>
      </c>
      <c r="AX212" s="240" t="str">
        <f t="shared" ca="1" si="221"/>
        <v>-0.763436376270269-1.84309845360074i</v>
      </c>
      <c r="AY212" s="240" t="str">
        <f t="shared" ca="1" si="222"/>
        <v>3.12823121551122E-14+1.9949553905484i</v>
      </c>
      <c r="AZ212" s="240" t="str">
        <f t="shared" ca="1" si="223"/>
        <v>0.763436376269477-1.84309845360107i</v>
      </c>
      <c r="BA212" s="240" t="str">
        <f t="shared" ca="1" si="224"/>
        <v>-1.41064648482089+1.41064648482197i</v>
      </c>
      <c r="BB212" s="240" t="str">
        <f t="shared" ca="1" si="225"/>
        <v>1.8430984536005-0.763436376270853i</v>
      </c>
      <c r="BC212" s="240" t="str">
        <f t="shared" ca="1" si="226"/>
        <v>-1.9949553905484+4.66308447607875E-13i</v>
      </c>
      <c r="BD212" s="240" t="str">
        <f t="shared" ca="1" si="227"/>
        <v>1.84309845360086+0.763436376269991i</v>
      </c>
      <c r="BE212" s="240" t="str">
        <f t="shared" ca="1" si="228"/>
        <v>-1.41064648482157-1.41064648482129i</v>
      </c>
      <c r="BF212" s="240" t="str">
        <f t="shared" ca="1" si="229"/>
        <v>0.763436376270364+1.8430984536007i</v>
      </c>
      <c r="BG212" s="240" t="str">
        <f t="shared" ca="1" si="230"/>
        <v>9.09161595830947E-14-1.9949553905484i</v>
      </c>
      <c r="BH212" s="240" t="str">
        <f t="shared" ca="1" si="231"/>
        <v>-0.763436376270506+1.84309845360064i</v>
      </c>
      <c r="BI212" s="240" t="str">
        <f t="shared" ca="1" si="232"/>
        <v>1.41064648482168-1.41064648482118i</v>
      </c>
      <c r="BJ212" s="240" t="str">
        <f t="shared" ca="1" si="233"/>
        <v>-1.84309845360093+0.763436376269824i</v>
      </c>
      <c r="BK212" s="240" t="str">
        <f t="shared" ca="1" si="234"/>
        <v>1.9949553905484+6.19790745555672E-13i</v>
      </c>
      <c r="BL212" s="240" t="str">
        <f t="shared" ca="1" si="235"/>
        <v>-1.84309845360043-0.763436376271021i</v>
      </c>
      <c r="BM212" s="240" t="str">
        <f t="shared" ca="1" si="236"/>
        <v>1.41064648482081+1.41064648482206i</v>
      </c>
      <c r="BN212" s="240" t="str">
        <f t="shared" ca="1" si="237"/>
        <v>-0.763436376271168-1.84309845360037i</v>
      </c>
      <c r="BO212" s="240" t="str">
        <f t="shared" ca="1" si="238"/>
        <v>8.35836153759217E-13+1.9949553905484i</v>
      </c>
      <c r="BP212" s="240" t="str">
        <f t="shared" ca="1" si="239"/>
        <v>0.763436376269676-1.84309845360099i</v>
      </c>
      <c r="BQ212" s="240" t="str">
        <f t="shared" ca="1" si="240"/>
        <v>-1.41064648482107+1.4106464848218i</v>
      </c>
      <c r="BR212" s="240" t="str">
        <f t="shared" ca="1" si="241"/>
        <v>1.84309845360057-0.76343637627068i</v>
      </c>
      <c r="BS212" s="240" t="str">
        <f t="shared" ca="1" si="242"/>
        <v>-1.9949553905484+2.50261525349853E-13i</v>
      </c>
      <c r="BT212" s="240" t="str">
        <f t="shared" ca="1" si="243"/>
        <v>1.84309845360078+0.763436376270165i</v>
      </c>
      <c r="BU212" s="240" t="str">
        <f t="shared" ca="1" si="244"/>
        <v>-1.41064648482142-1.41064648482144i</v>
      </c>
      <c r="BV212" s="240" t="str">
        <f t="shared" ca="1" si="245"/>
        <v>0.763436376270139+1.84309845360079i</v>
      </c>
      <c r="BW212" s="240" t="str">
        <f t="shared" ca="1" si="246"/>
        <v>2.78613060622724E-13-1.9949553905484i</v>
      </c>
      <c r="BX212" s="240" t="str">
        <f t="shared" ca="1" si="247"/>
        <v>-0.763436376270706+1.84309845360056i</v>
      </c>
      <c r="BY212" s="240" t="str">
        <f t="shared" ca="1" si="248"/>
        <v>1.41064648482182-1.41064648482105i</v>
      </c>
      <c r="BZ212" s="240" t="str">
        <f t="shared" ca="1" si="249"/>
        <v>-1.843098453601+0.76343637626965i</v>
      </c>
      <c r="CA212" s="240" t="str">
        <f t="shared" ca="1" si="250"/>
        <v>1.9949553905484+8.64187689032086E-13i</v>
      </c>
      <c r="CB212" s="240" t="str">
        <f t="shared" ca="1" si="251"/>
        <v>-1.84309845360036-0.763436376271194i</v>
      </c>
      <c r="CC212" s="240" t="str">
        <f t="shared" ca="1" si="252"/>
        <v>1.41064648482204+1.41064648482083i</v>
      </c>
      <c r="CD212" s="240" t="str">
        <f t="shared" ca="1" si="253"/>
        <v>-0.763436376270995-1.84309845360044i</v>
      </c>
      <c r="CE212" s="240" t="str">
        <f t="shared" ca="1" si="254"/>
        <v>5.91439210282803E-13+1.9949553905484i</v>
      </c>
      <c r="CF212" s="240" t="str">
        <f t="shared" ca="1" si="255"/>
        <v>0.76343637626985-1.84309845360091i</v>
      </c>
      <c r="CG212" s="240" t="str">
        <f t="shared" ca="1" si="256"/>
        <v>-1.4106464848212+1.41064648482166i</v>
      </c>
      <c r="CH212" s="240" t="str">
        <f t="shared" ca="1" si="257"/>
        <v>1.84309845360066-0.763436376270454i</v>
      </c>
      <c r="CI212" s="240" t="str">
        <f t="shared" ca="1" si="258"/>
        <v>-1.9949553905484+6.25646243102245E-14i</v>
      </c>
      <c r="CJ212" s="240" t="str">
        <f t="shared" ca="1" si="259"/>
        <v>1.84309845360069+0.76343637627039i</v>
      </c>
      <c r="CK212" s="240" t="str">
        <f t="shared" ca="1" si="260"/>
        <v>-1.41064648482129-1.41064648482157i</v>
      </c>
      <c r="CL212" s="240" t="str">
        <f t="shared" ca="1" si="261"/>
        <v>0.763436376269966+1.84309845360087i</v>
      </c>
      <c r="CM212" s="240" t="str">
        <f t="shared" ca="1" si="262"/>
        <v>5.23010004099138E-13-1.9949553905484i</v>
      </c>
      <c r="CN212" s="240" t="str">
        <f t="shared" ca="1" si="263"/>
        <v>-0.763436376270879+1.84309845360049i</v>
      </c>
      <c r="CO212" s="240" t="str">
        <f t="shared" ca="1" si="264"/>
        <v>1.41064648482199-1.41064648482087i</v>
      </c>
      <c r="CP212" s="240" t="str">
        <f t="shared" ca="1" si="265"/>
        <v>-1.84309845360107+0.763436376269477i</v>
      </c>
      <c r="CQ212" s="240" t="str">
        <f t="shared" ca="1" si="266"/>
        <v>1.9949553905484-9.32616895215752E-13i</v>
      </c>
      <c r="CR212" s="240" t="str">
        <f t="shared" ca="1" si="267"/>
        <v>-1.84309845360105-0.763436376269535i</v>
      </c>
      <c r="CS212" s="240" t="str">
        <f t="shared" ca="1" si="268"/>
        <v>1.4106464848219+1.41064648482096i</v>
      </c>
      <c r="CT212" s="240" t="str">
        <f t="shared" ca="1" si="269"/>
        <v>-0.763436376270769-1.84309845360053i</v>
      </c>
      <c r="CU212" s="240" t="str">
        <f t="shared" ca="1" si="270"/>
        <v>4.03742309243172E-13+1.9949553905484i</v>
      </c>
      <c r="CV212" s="240" t="str">
        <f t="shared" ca="1" si="271"/>
        <v>0.763436376270075-1.84309845360082i</v>
      </c>
      <c r="CW212" s="240" t="str">
        <f t="shared" ca="1" si="272"/>
        <v>-1.41064648482133+1.41064648482153i</v>
      </c>
      <c r="CX212" s="240" t="str">
        <f t="shared" ca="1" si="273"/>
        <v>1.84309845360074-0.763436376270281i</v>
      </c>
      <c r="CY212" s="240" t="str">
        <f t="shared" ca="1" si="274"/>
        <v>-1.9949553905484-1.8183231916619E-13i</v>
      </c>
      <c r="CZ212" s="240" t="str">
        <f t="shared" ca="1" si="275"/>
        <v>1.84309845360062+0.763436376270564i</v>
      </c>
      <c r="DA212" s="240" t="str">
        <f t="shared" ca="1" si="276"/>
        <v>-1.41064648482112-1.41064648482175i</v>
      </c>
      <c r="DB212" s="240" t="str">
        <f t="shared" ca="1" si="277"/>
        <v>0.763436376269792+1.84309845360094i</v>
      </c>
      <c r="DC212" s="240" t="str">
        <f t="shared" ca="1" si="278"/>
        <v>7.10706905138767E-13-1.9949553905484i</v>
      </c>
      <c r="DD212" s="240" t="str">
        <f t="shared" ca="1" si="279"/>
        <v>-0.763436376271105+1.8430984536004i</v>
      </c>
      <c r="DE212" s="240" t="str">
        <f t="shared" ca="1" si="280"/>
        <v>1.41064648482216-1.4106464848207i</v>
      </c>
      <c r="DF212" s="240" t="str">
        <f t="shared" ca="1" si="281"/>
        <v>-1.84309845360038+0.763436376271136i</v>
      </c>
      <c r="DG212" s="240" t="str">
        <f t="shared" ca="1" si="282"/>
        <v>1.9949553905484-6.88219951739338E-13i</v>
      </c>
      <c r="DH212" s="240" t="str">
        <f t="shared" ca="1" si="283"/>
        <v>-1.84309845360095-0.76343637626976i</v>
      </c>
      <c r="DI212" s="240" t="str">
        <f t="shared" ca="1" si="284"/>
        <v>1.41064648482177+1.41064648482109i</v>
      </c>
      <c r="DJ212" s="240" t="str">
        <f t="shared" ca="1" si="285"/>
        <v>-0.763436376270648-1.84309845360058i</v>
      </c>
      <c r="DK212" s="240" t="str">
        <f t="shared" ca="1" si="286"/>
        <v>1.59345365766759E-13+1.9949553905484i</v>
      </c>
      <c r="DL212" s="240" t="str">
        <f t="shared" ca="1" si="287"/>
        <v>0.763436376270249-1.84309845360075i</v>
      </c>
      <c r="DM212" s="240" t="str">
        <f t="shared" ca="1" si="288"/>
        <v>-1.41064648482147+1.4106464848214i</v>
      </c>
      <c r="DN212" s="240" t="str">
        <f t="shared" ca="1" si="289"/>
        <v>1.84309845360083-0.763436376270055i</v>
      </c>
      <c r="DO212" s="240" t="str">
        <f t="shared" ca="1" si="290"/>
        <v>-1.9949553905484-3.69529220205819E-13i</v>
      </c>
      <c r="DP212" s="240" t="str">
        <f t="shared" ca="1" si="291"/>
        <v>1.84309845360055+0.763436376270738i</v>
      </c>
      <c r="DQ212" s="240" t="str">
        <f t="shared" ca="1" si="292"/>
        <v>-1.41064648482094-1.41064648482192i</v>
      </c>
      <c r="DR212" s="240" t="str">
        <f t="shared" ca="1" si="293"/>
        <v>0.763436376269567+1.84309845360103i</v>
      </c>
      <c r="DS212" s="240" t="str">
        <f t="shared" ca="1" si="294"/>
        <v>8.98403806178396E-13-1.9949553905484i</v>
      </c>
      <c r="DT212" s="240" t="str">
        <f t="shared" ca="1" si="295"/>
        <v>-0.763436376271226+1.84309845360034i</v>
      </c>
      <c r="DU212" s="240" t="str">
        <f t="shared" ca="1" si="296"/>
        <v>1.41064648482085-1.41064648482201i</v>
      </c>
      <c r="DV212" s="240" t="str">
        <f t="shared" ca="1" si="297"/>
        <v>-1.84309845360045+0.763436376270963i</v>
      </c>
      <c r="DW212" s="240" t="str">
        <f t="shared" ca="1" si="298"/>
        <v>1.9949553905484-5.00523050699709E-13i</v>
      </c>
      <c r="DX212" s="240" t="str">
        <f t="shared" ca="1" si="299"/>
        <v>-1.84309845360088-0.763436376269934i</v>
      </c>
      <c r="DY212" s="240" t="str">
        <f t="shared" ca="1" si="300"/>
        <v>1.41064648482164+1.41064648482123i</v>
      </c>
      <c r="DZ212" s="240" t="str">
        <f t="shared" ca="1" si="301"/>
        <v>-0.76343637627037-1.8430984536007i</v>
      </c>
      <c r="EA212" s="240" t="str">
        <f t="shared" ca="1" si="302"/>
        <v>-2.83515352728702E-14+1.9949553905484i</v>
      </c>
      <c r="EB212" s="240" t="str">
        <f t="shared" ca="1" si="303"/>
        <v>0.763436376270422-1.84309845360068i</v>
      </c>
      <c r="EC212" s="240" t="str">
        <f t="shared" ca="1" si="304"/>
        <v>-1.41064648482168+1.41064648482119i</v>
      </c>
      <c r="ED212" s="240" t="str">
        <f t="shared" ca="1" si="305"/>
        <v>1.8430984536009-0.763436376269882i</v>
      </c>
      <c r="EE212" s="240" t="str">
        <f t="shared" ca="1" si="306"/>
        <v>-1.9949553905484-5.57226121245448E-13i</v>
      </c>
      <c r="EF212" s="240" t="str">
        <f t="shared" ca="1" si="307"/>
        <v>1.84309845360048+0.763436376270911i</v>
      </c>
      <c r="EG212" s="240" t="str">
        <f t="shared" ca="1" si="308"/>
        <v>-1.41064648482081-1.41064648482205i</v>
      </c>
      <c r="EH212" s="240" t="str">
        <f t="shared" ca="1" si="309"/>
        <v>0.763436376269393+1.8430984536011i</v>
      </c>
      <c r="EI212" s="240" t="str">
        <f t="shared" ca="1" si="310"/>
        <v>-8.41700735632657E-13-1.9949553905484i</v>
      </c>
      <c r="EJ212" s="240" t="str">
        <f t="shared" ca="1" si="311"/>
        <v>-0.763436376269618+1.84309845360101i</v>
      </c>
      <c r="EK212" s="240" t="str">
        <f t="shared" ca="1" si="312"/>
        <v>1.41064648482098-1.41064648482188i</v>
      </c>
      <c r="EL212" s="240" t="str">
        <f t="shared" ca="1" si="313"/>
        <v>-1.84309845360057+0.763436376270686i</v>
      </c>
      <c r="EM212" s="240" t="str">
        <f t="shared" ca="1" si="314"/>
        <v>1.9949553905484-3.12826149660079E-13i</v>
      </c>
      <c r="EN212" s="240"/>
      <c r="EO212" s="240"/>
      <c r="EP212" s="240"/>
    </row>
    <row r="213" spans="1:146" ht="15" thickBot="1">
      <c r="A213" s="277">
        <f t="shared" si="181"/>
        <v>2.2070312500000015E-3</v>
      </c>
      <c r="B213" s="276">
        <v>113</v>
      </c>
      <c r="C213" s="248">
        <f t="shared" si="182"/>
        <v>22600</v>
      </c>
      <c r="D213" s="247">
        <f t="shared" si="315"/>
        <v>141999.98794225865</v>
      </c>
      <c r="E213" s="247" t="str">
        <f t="shared" si="316"/>
        <v>141999.987942259i</v>
      </c>
      <c r="F213" s="247" t="str">
        <f t="shared" si="320"/>
        <v>-0.00279828699812234-0.0234650254028133i</v>
      </c>
      <c r="G213" s="247" t="str">
        <f t="shared" si="321"/>
        <v>-3.83299231760857+2.49490855502914i</v>
      </c>
      <c r="H213" s="247" t="str">
        <f t="shared" si="319"/>
        <v>0.00114457664568776-0.00373608757656649i</v>
      </c>
      <c r="I213" s="247" t="str">
        <f t="shared" si="317"/>
        <v>-0.00157504394847197+0.00387375287923217i</v>
      </c>
      <c r="J213" s="275" t="str">
        <f ca="1">IMPRODUCT(1/N_FFT2,DX100)</f>
        <v>0.00542643646955926-0.000319804197091193i</v>
      </c>
      <c r="K213" s="274" t="str">
        <f t="shared" ca="1" si="318"/>
        <v>-7.30803349387437E-06+0.0000215243795632501i</v>
      </c>
      <c r="N213" s="265">
        <f t="shared" ca="1" si="185"/>
        <v>5.9950075317970857</v>
      </c>
      <c r="O213" s="240">
        <f t="shared" ca="1" si="186"/>
        <v>1.9950075317970859</v>
      </c>
      <c r="P213" s="240" t="str">
        <f t="shared" ca="1" si="187"/>
        <v>-1.86132766078775-0.717993308543688i</v>
      </c>
      <c r="Q213" s="240" t="str">
        <f t="shared" ca="1" si="188"/>
        <v>1.47820307577667+1.33976517296558i</v>
      </c>
      <c r="R213" s="240" t="str">
        <f t="shared" ca="1" si="189"/>
        <v>-0.896977989042247-1.78198920846924i</v>
      </c>
      <c r="S213" s="240" t="str">
        <f t="shared" ca="1" si="190"/>
        <v>0.195544933202769+1.98540102524045i</v>
      </c>
      <c r="T213" s="240" t="str">
        <f t="shared" ca="1" si="191"/>
        <v>0.532093959988785-1.92274051022767i</v>
      </c>
      <c r="U213" s="241" t="str">
        <f t="shared" ca="1" si="192"/>
        <v>-1.18842459914875+1.60240507489999i</v>
      </c>
      <c r="V213" s="240" t="str">
        <f t="shared" ca="1" si="193"/>
        <v>1.68548922593876-1.06732428116831i</v>
      </c>
      <c r="W213" s="240" t="str">
        <f t="shared" ca="1" si="194"/>
        <v>-1.95667402148017+0.389206661802864i</v>
      </c>
      <c r="X213" s="240" t="str">
        <f t="shared" ca="1" si="195"/>
        <v>1.96563631747723+0.341070255726968i</v>
      </c>
      <c r="Y213" s="240" t="str">
        <f t="shared" ca="1" si="196"/>
        <v>-1.71117503718839-1.02563884678302i</v>
      </c>
      <c r="Z213" s="240" t="str">
        <f t="shared" ca="1" si="197"/>
        <v>1.2273916570078+1.57275706078045i</v>
      </c>
      <c r="AA213" s="240" t="str">
        <f t="shared" ca="1" si="198"/>
        <v>-0.579120117487986-1.90910317726618i</v>
      </c>
      <c r="AB213" s="240" t="str">
        <f t="shared" ca="1" si="199"/>
        <v>-0.146761858454724+1.98960197246334i</v>
      </c>
      <c r="AC213" s="240" t="str">
        <f t="shared" ca="1" si="200"/>
        <v>0.852975631651715-1.80346544844515i</v>
      </c>
      <c r="AD213" s="240" t="str">
        <f t="shared" ca="1" si="201"/>
        <v>-1.44487838537023+1.37563858022993i</v>
      </c>
      <c r="AE213" s="240" t="str">
        <f t="shared" ca="1" si="202"/>
        <v>1.84314662583321-0.763456329862257i</v>
      </c>
      <c r="AF213" s="240" t="str">
        <f t="shared" ca="1" si="203"/>
        <v>-1.99440667282757+0.0489599357428288i</v>
      </c>
      <c r="AG213" s="240" t="str">
        <f t="shared" ca="1" si="204"/>
        <v>1.87838750155897+0.672097794903513i</v>
      </c>
      <c r="AH213" s="240" t="str">
        <f t="shared" ca="1" si="205"/>
        <v>-1.51063735192376-1.30308474125817i</v>
      </c>
      <c r="AI213" s="240" t="str">
        <f t="shared" ca="1" si="206"/>
        <v>0.940440040432455+1.75943956482697i</v>
      </c>
      <c r="AJ213" s="240" t="str">
        <f t="shared" ca="1" si="207"/>
        <v>-0.244210218994757-1.9800041466789i</v>
      </c>
      <c r="AK213" s="240" t="str">
        <f t="shared" ca="1" si="208"/>
        <v>-0.484747288984357+1.9352196562017i</v>
      </c>
      <c r="AL213" s="240" t="str">
        <f t="shared" ca="1" si="209"/>
        <v>1.14874167874907-1.63108786012031i</v>
      </c>
      <c r="AM213" s="240" t="str">
        <f t="shared" ca="1" si="210"/>
        <v>-1.65878813900404+1.10836679931628i</v>
      </c>
      <c r="AN213" s="240" t="str">
        <f t="shared" ca="1" si="211"/>
        <v>1.94653309821732-0.437108624339064i</v>
      </c>
      <c r="AO213" s="240" t="str">
        <f t="shared" ca="1" si="212"/>
        <v>-1.97341458765649-0.292728401682649i</v>
      </c>
      <c r="AP213" s="240" t="str">
        <f t="shared" ca="1" si="213"/>
        <v>1.73583010058058+0.983335605907513i</v>
      </c>
      <c r="AQ213" s="240" t="str">
        <f t="shared" ca="1" si="214"/>
        <v>-1.26561938002795-1.54216167661655i</v>
      </c>
      <c r="AR213" s="240" t="str">
        <f t="shared" ca="1" si="215"/>
        <v>-1.26561938002795-1.54216167661655i</v>
      </c>
      <c r="AS213" s="240" t="str">
        <f t="shared" ca="1" si="216"/>
        <v>0.0978903798509219-1.99260445785403i</v>
      </c>
      <c r="AT213" s="240" t="str">
        <f t="shared" ca="1" si="217"/>
        <v>-0.808459473635327+1.82385534827091i</v>
      </c>
      <c r="AU213" s="240" t="str">
        <f t="shared" ca="1" si="218"/>
        <v>1.41068335425191-1.41068335425201i</v>
      </c>
      <c r="AV213" s="240" t="str">
        <f t="shared" ca="1" si="219"/>
        <v>-1.82385534827092+0.808459473635305i</v>
      </c>
      <c r="AW213" s="240" t="str">
        <f t="shared" ca="1" si="220"/>
        <v>1.99260445785403-0.0978903798508976i</v>
      </c>
      <c r="AX213" s="240" t="str">
        <f t="shared" ca="1" si="221"/>
        <v>-1.8943158719367-0.625797434682976i</v>
      </c>
      <c r="AY213" s="240" t="str">
        <f t="shared" ca="1" si="222"/>
        <v>1.54216167661652+1.26561938002799i</v>
      </c>
      <c r="AZ213" s="240" t="str">
        <f t="shared" ca="1" si="223"/>
        <v>-0.983335605907838-1.7358301005804i</v>
      </c>
      <c r="BA213" s="240" t="str">
        <f t="shared" ca="1" si="224"/>
        <v>0.29272840168243+1.97341458765652i</v>
      </c>
      <c r="BB213" s="240" t="str">
        <f t="shared" ca="1" si="225"/>
        <v>0.437108624339696-1.94653309821718i</v>
      </c>
      <c r="BC213" s="240" t="str">
        <f t="shared" ca="1" si="226"/>
        <v>-1.10836679931567+1.65878813900445i</v>
      </c>
      <c r="BD213" s="240" t="str">
        <f t="shared" ca="1" si="227"/>
        <v>1.63108786012011-1.14874167874937i</v>
      </c>
      <c r="BE213" s="240" t="str">
        <f t="shared" ca="1" si="228"/>
        <v>-1.9352196562017+0.484747288984333i</v>
      </c>
      <c r="BF213" s="240" t="str">
        <f t="shared" ca="1" si="229"/>
        <v>1.98000414667882+0.244210218995387i</v>
      </c>
      <c r="BG213" s="240" t="str">
        <f t="shared" ca="1" si="230"/>
        <v>-1.75943956482742-0.940440040431615i</v>
      </c>
      <c r="BH213" s="240" t="str">
        <f t="shared" ca="1" si="231"/>
        <v>1.30308474125845+1.51063735192352i</v>
      </c>
      <c r="BI213" s="240" t="str">
        <f t="shared" ca="1" si="232"/>
        <v>-0.672097794903463-1.87838750155898i</v>
      </c>
      <c r="BJ213" s="240" t="str">
        <f t="shared" ca="1" si="233"/>
        <v>-0.0489599357432357+1.99440667282756i</v>
      </c>
      <c r="BK213" s="240" t="str">
        <f t="shared" ca="1" si="234"/>
        <v>0.763456329863235-1.84314662583281i</v>
      </c>
      <c r="BL213" s="240" t="str">
        <f t="shared" ca="1" si="235"/>
        <v>-1.37563858022954+1.4448783853706i</v>
      </c>
      <c r="BM213" s="240" t="str">
        <f t="shared" ca="1" si="236"/>
        <v>1.80346544844517-0.852975631651667i</v>
      </c>
      <c r="BN213" s="240" t="str">
        <f t="shared" ca="1" si="237"/>
        <v>-1.98960197246337+0.14676185845429i</v>
      </c>
      <c r="BO213" s="240" t="str">
        <f t="shared" ca="1" si="238"/>
        <v>1.90910317726593+0.579120117488782i</v>
      </c>
      <c r="BP213" s="240" t="str">
        <f t="shared" ca="1" si="239"/>
        <v>-1.5727570607808-1.22739165700735i</v>
      </c>
      <c r="BQ213" s="240" t="str">
        <f t="shared" ca="1" si="240"/>
        <v>1.02563884678317+1.7111750371883i</v>
      </c>
      <c r="BR213" s="240" t="str">
        <f t="shared" ca="1" si="241"/>
        <v>-0.341070255726707-1.96563631747727i</v>
      </c>
      <c r="BS213" s="240" t="str">
        <f t="shared" ca="1" si="242"/>
        <v>-0.389206661803702+1.95667402148i</v>
      </c>
      <c r="BT213" s="240" t="str">
        <f t="shared" ca="1" si="243"/>
        <v>1.06732428116769-1.68548922593916i</v>
      </c>
      <c r="BU213" s="240" t="str">
        <f t="shared" ca="1" si="244"/>
        <v>-1.6024050748999+1.18842459914887i</v>
      </c>
      <c r="BV213" s="240" t="str">
        <f t="shared" ca="1" si="245"/>
        <v>1.92274051022773-0.532093959988562i</v>
      </c>
      <c r="BW213" s="240" t="str">
        <f t="shared" ca="1" si="246"/>
        <v>-1.98540102524039-0.195544933203389i</v>
      </c>
      <c r="BX213" s="240" t="str">
        <f t="shared" ca="1" si="247"/>
        <v>1.78198920846961+0.896977989041519i</v>
      </c>
      <c r="BY213" s="240" t="str">
        <f t="shared" ca="1" si="248"/>
        <v>-1.33976517296584-1.47820307577644i</v>
      </c>
      <c r="BZ213" s="240" t="str">
        <f t="shared" ca="1" si="249"/>
        <v>0.717993308543521+1.86132766078781i</v>
      </c>
      <c r="CA213" s="240" t="str">
        <f t="shared" ca="1" si="250"/>
        <v>6.4815792323592E-13-1.99500753179709i</v>
      </c>
      <c r="CB213" s="240" t="str">
        <f t="shared" ca="1" si="251"/>
        <v>-0.717993308542878+1.86132766078806i</v>
      </c>
      <c r="CC213" s="240" t="str">
        <f t="shared" ca="1" si="252"/>
        <v>1.33976517296528-1.47820307577694i</v>
      </c>
      <c r="CD213" s="240" t="str">
        <f t="shared" ca="1" si="253"/>
        <v>-1.78198920846927+0.896977989042184i</v>
      </c>
      <c r="CE213" s="240" t="str">
        <f t="shared" ca="1" si="254"/>
        <v>1.98540102524051-0.195544933202155i</v>
      </c>
      <c r="CF213" s="240" t="str">
        <f t="shared" ca="1" si="255"/>
        <v>-1.9227405102274-0.532093959989755i</v>
      </c>
      <c r="CG213" s="240" t="str">
        <f t="shared" ca="1" si="256"/>
        <v>1.60240507490034+1.18842459914827i</v>
      </c>
      <c r="CH213" s="240" t="str">
        <f t="shared" ca="1" si="257"/>
        <v>-1.06732428116827-1.68548922593879i</v>
      </c>
      <c r="CI213" s="240" t="str">
        <f t="shared" ca="1" si="258"/>
        <v>0.389206661802429+1.95667402148025i</v>
      </c>
      <c r="CJ213" s="240" t="str">
        <f t="shared" ca="1" si="259"/>
        <v>0.341070255727984-1.96563631747705i</v>
      </c>
      <c r="CK213" s="240" t="str">
        <f t="shared" ca="1" si="260"/>
        <v>-1.02563884678253+1.71117503718868i</v>
      </c>
      <c r="CL213" s="240" t="str">
        <f t="shared" ca="1" si="261"/>
        <v>1.57275706078034-1.22739165700794i</v>
      </c>
      <c r="CM213" s="240" t="str">
        <f t="shared" ca="1" si="262"/>
        <v>-1.90910317726629+0.579120117487595i</v>
      </c>
      <c r="CN213" s="240" t="str">
        <f t="shared" ca="1" si="263"/>
        <v>1.98960197246328+0.146761858455582i</v>
      </c>
      <c r="CO213" s="240" t="str">
        <f t="shared" ca="1" si="264"/>
        <v>-1.80346544844546-0.852975631651045i</v>
      </c>
      <c r="CP213" s="240" t="str">
        <f t="shared" ca="1" si="265"/>
        <v>1.37563858023004+1.44487838537013i</v>
      </c>
      <c r="CQ213" s="240" t="str">
        <f t="shared" ca="1" si="266"/>
        <v>-0.763456329862038-1.8431466258333i</v>
      </c>
      <c r="CR213" s="240" t="str">
        <f t="shared" ca="1" si="267"/>
        <v>0.0489599357419966+1.9944066728276i</v>
      </c>
      <c r="CS213" s="240" t="str">
        <f t="shared" ca="1" si="268"/>
        <v>0.672097794902789-1.87838750155922i</v>
      </c>
      <c r="CT213" s="240" t="str">
        <f t="shared" ca="1" si="269"/>
        <v>-1.30308474125788+1.510637351924i</v>
      </c>
      <c r="CU213" s="240" t="str">
        <f t="shared" ca="1" si="270"/>
        <v>1.75943956482706-0.940440040432271i</v>
      </c>
      <c r="CV213" s="240" t="str">
        <f t="shared" ca="1" si="271"/>
        <v>-1.98000414667898+0.2442102189941i</v>
      </c>
      <c r="CW213" s="240" t="str">
        <f t="shared" ca="1" si="272"/>
        <v>1.93521965620188+0.484747288983639i</v>
      </c>
      <c r="CX213" s="240" t="str">
        <f t="shared" ca="1" si="273"/>
        <v>-1.63108786012052-1.14874167874878i</v>
      </c>
      <c r="CY213" s="240" t="str">
        <f t="shared" ca="1" si="274"/>
        <v>1.10836679931626+1.65878813900405i</v>
      </c>
      <c r="CZ213" s="240" t="str">
        <f t="shared" ca="1" si="275"/>
        <v>-0.437108624338459-1.94653309821745i</v>
      </c>
      <c r="DA213" s="240" t="str">
        <f t="shared" ca="1" si="276"/>
        <v>-0.292728401681693+1.97341458765663i</v>
      </c>
      <c r="DB213" s="240" t="str">
        <f t="shared" ca="1" si="277"/>
        <v>0.98333560590719-1.73583010058077i</v>
      </c>
      <c r="DC213" s="240" t="str">
        <f t="shared" ca="1" si="278"/>
        <v>-1.54216167661658+1.26561938002791i</v>
      </c>
      <c r="DD213" s="240" t="str">
        <f t="shared" ca="1" si="279"/>
        <v>1.89431587193686-0.625797434682499i</v>
      </c>
      <c r="DE213" s="240" t="str">
        <f t="shared" ca="1" si="280"/>
        <v>-1.99260445785398-0.0978903798519093i</v>
      </c>
      <c r="DF213" s="240" t="str">
        <f t="shared" ca="1" si="281"/>
        <v>1.82385534827115+0.80845947363478i</v>
      </c>
      <c r="DG213" s="240" t="str">
        <f t="shared" ca="1" si="282"/>
        <v>-1.41068335425199-1.41068335425192i</v>
      </c>
      <c r="DH213" s="240" t="str">
        <f t="shared" ca="1" si="283"/>
        <v>0.808459473634868+1.82385534827111i</v>
      </c>
      <c r="DI213" s="240" t="str">
        <f t="shared" ca="1" si="284"/>
        <v>-0.0978903798500802-1.99260445785407i</v>
      </c>
      <c r="DJ213" s="240" t="str">
        <f t="shared" ca="1" si="285"/>
        <v>-0.625797434682407+1.89431587193689i</v>
      </c>
      <c r="DK213" s="240" t="str">
        <f t="shared" ca="1" si="286"/>
        <v>1.26561938002788-1.54216167661661i</v>
      </c>
      <c r="DL213" s="240" t="str">
        <f t="shared" ca="1" si="287"/>
        <v>-1.73583010058069+0.983335605907324i</v>
      </c>
      <c r="DM213" s="240" t="str">
        <f t="shared" ca="1" si="288"/>
        <v>1.97341458765661-0.292728401681787i</v>
      </c>
      <c r="DN213" s="240" t="str">
        <f t="shared" ca="1" si="289"/>
        <v>-1.94653309821747-0.437108624338364i</v>
      </c>
      <c r="DO213" s="240" t="str">
        <f t="shared" ca="1" si="290"/>
        <v>1.65878813900407+1.10836679931623i</v>
      </c>
      <c r="DP213" s="240" t="str">
        <f t="shared" ca="1" si="291"/>
        <v>-1.14874167874886-1.63108786012046i</v>
      </c>
      <c r="DQ213" s="240" t="str">
        <f t="shared" ca="1" si="292"/>
        <v>0.484747288983676+1.93521965620187i</v>
      </c>
      <c r="DR213" s="240" t="str">
        <f t="shared" ca="1" si="293"/>
        <v>0.244210218994061-1.98000414667898i</v>
      </c>
      <c r="DS213" s="240" t="str">
        <f t="shared" ca="1" si="294"/>
        <v>-0.940440040432135+1.75943956482714i</v>
      </c>
      <c r="DT213" s="240" t="str">
        <f t="shared" ca="1" si="295"/>
        <v>1.51063735192394-1.30308474125796i</v>
      </c>
      <c r="DU213" s="240" t="str">
        <f t="shared" ca="1" si="296"/>
        <v>-1.87838750155921+0.672097794902827i</v>
      </c>
      <c r="DV213" s="240" t="str">
        <f t="shared" ca="1" si="297"/>
        <v>1.9944066728276+0.0489599357419565i</v>
      </c>
      <c r="DW213" s="240" t="str">
        <f t="shared" ca="1" si="298"/>
        <v>-1.84314662583334-0.763456329861948i</v>
      </c>
      <c r="DX213" s="240" t="str">
        <f t="shared" ca="1" si="299"/>
        <v>1.44487838537016+1.37563858023001i</v>
      </c>
      <c r="DY213" s="240" t="str">
        <f t="shared" ca="1" si="300"/>
        <v>-0.852975631651133-1.80346544844542i</v>
      </c>
      <c r="DZ213" s="240" t="str">
        <f t="shared" ca="1" si="301"/>
        <v>0.146761858455679+1.98960197246327i</v>
      </c>
      <c r="EA213" s="240" t="str">
        <f t="shared" ca="1" si="302"/>
        <v>0.579120117487503-1.90910317726632i</v>
      </c>
      <c r="EB213" s="240" t="str">
        <f t="shared" ca="1" si="303"/>
        <v>-1.22739165700782+1.57275706078043i</v>
      </c>
      <c r="EC213" s="240" t="str">
        <f t="shared" ca="1" si="304"/>
        <v>1.71117503718864-1.02563884678262i</v>
      </c>
      <c r="ED213" s="240" t="str">
        <f t="shared" ca="1" si="305"/>
        <v>-1.96563631747738+0.341070255726069i</v>
      </c>
      <c r="EE213" s="240" t="str">
        <f t="shared" ca="1" si="306"/>
        <v>1.95667402148026+0.389206661802391i</v>
      </c>
      <c r="EF213" s="240" t="str">
        <f t="shared" ca="1" si="307"/>
        <v>-1.68548922593884-1.06732428116819i</v>
      </c>
      <c r="EG213" s="240" t="str">
        <f t="shared" ca="1" si="308"/>
        <v>1.18842459914835+1.60240507490028i</v>
      </c>
      <c r="EH213" s="240" t="str">
        <f t="shared" ca="1" si="309"/>
        <v>-0.532093959987991-1.92274051022789i</v>
      </c>
      <c r="EI213" s="240" t="str">
        <f t="shared" ca="1" si="310"/>
        <v>-0.195544933202002+1.98540102524053i</v>
      </c>
      <c r="EJ213" s="240" t="str">
        <f t="shared" ca="1" si="311"/>
        <v>0.896977989042098-1.78198920846931i</v>
      </c>
      <c r="EK213" s="240" t="str">
        <f t="shared" ca="1" si="312"/>
        <v>-1.47820307577691+1.33976517296531i</v>
      </c>
      <c r="EL213" s="240" t="str">
        <f t="shared" ca="1" si="313"/>
        <v>1.86132766078802-0.717993308542968i</v>
      </c>
      <c r="EM213" s="240" t="str">
        <f t="shared" ca="1" si="314"/>
        <v>-1.99500753179709+7.44939031215514E-13i</v>
      </c>
      <c r="EN213" s="240"/>
      <c r="EO213" s="240"/>
      <c r="EP213" s="240"/>
    </row>
    <row r="214" spans="1:146" ht="15" thickBot="1">
      <c r="A214" s="277">
        <f t="shared" si="181"/>
        <v>2.2265625000000015E-3</v>
      </c>
      <c r="B214" s="276">
        <v>114</v>
      </c>
      <c r="C214" s="248">
        <f t="shared" si="182"/>
        <v>22800</v>
      </c>
      <c r="D214" s="247">
        <f t="shared" si="315"/>
        <v>143256.62500369456</v>
      </c>
      <c r="E214" s="247" t="str">
        <f t="shared" si="316"/>
        <v>143256.625003695i</v>
      </c>
      <c r="F214" s="247" t="str">
        <f t="shared" si="320"/>
        <v>-0.00280474738941234-0.0232563398034371i</v>
      </c>
      <c r="G214" s="247" t="str">
        <f t="shared" si="321"/>
        <v>-3.80461112225442+2.50974260212165i</v>
      </c>
      <c r="H214" s="247" t="str">
        <f t="shared" si="319"/>
        <v>0.00114380381508735-0.00370332545238144i</v>
      </c>
      <c r="I214" s="247" t="str">
        <f t="shared" si="317"/>
        <v>-0.00156465044667821+0.00384107892198263i</v>
      </c>
      <c r="J214" s="275" t="str">
        <f ca="1">IMPRODUCT(1/N_FFT2,DY100)</f>
        <v>0.0071521009000748+1.12506955413051E-06i</v>
      </c>
      <c r="K214" s="274" t="str">
        <f t="shared" ca="1" si="318"/>
        <v>-0.0000111948593489398+0.0000274700236745899i</v>
      </c>
      <c r="N214" s="265">
        <f t="shared" ca="1" si="185"/>
        <v>5.9950555220560613</v>
      </c>
      <c r="O214" s="240">
        <f t="shared" ca="1" si="186"/>
        <v>1.9950555220560617</v>
      </c>
      <c r="P214" s="240" t="str">
        <f t="shared" ca="1" si="187"/>
        <v>-1.8784326865025-0.672113962334804i</v>
      </c>
      <c r="Q214" s="240" t="str">
        <f t="shared" ca="1" si="188"/>
        <v>1.54219877358839+1.26564982472596i</v>
      </c>
      <c r="R214" s="240" t="str">
        <f t="shared" ca="1" si="189"/>
        <v>-1.02566351870686-1.71121619980651i</v>
      </c>
      <c r="S214" s="240" t="str">
        <f t="shared" ca="1" si="190"/>
        <v>0.389216024237898+1.95672108961978i</v>
      </c>
      <c r="T214" s="240" t="str">
        <f t="shared" ca="1" si="191"/>
        <v>0.29273544331617-1.97346205849337i</v>
      </c>
      <c r="U214" s="241" t="str">
        <f t="shared" ca="1" si="192"/>
        <v>-0.940462662883842+1.75948188845689i</v>
      </c>
      <c r="V214" s="240" t="str">
        <f t="shared" ca="1" si="193"/>
        <v>1.47823863421302-1.33979740125379i</v>
      </c>
      <c r="W214" s="240" t="str">
        <f t="shared" ca="1" si="194"/>
        <v>-1.8431909630512+0.763474694939382i</v>
      </c>
      <c r="X214" s="240" t="str">
        <f t="shared" ca="1" si="195"/>
        <v>1.99265239030663-0.0978927346213933i</v>
      </c>
      <c r="Y214" s="240" t="str">
        <f t="shared" ca="1" si="196"/>
        <v>-1.90914910108073-0.57913404832477i</v>
      </c>
      <c r="Z214" s="240" t="str">
        <f t="shared" ca="1" si="197"/>
        <v>1.60244362103747+1.18845318691259i</v>
      </c>
      <c r="AA214" s="240" t="str">
        <f t="shared" ca="1" si="198"/>
        <v>-1.1083934612757-1.65882804144602i</v>
      </c>
      <c r="AB214" s="240" t="str">
        <f t="shared" ca="1" si="199"/>
        <v>0.48475894966613+1.93526620825275i</v>
      </c>
      <c r="AC214" s="240" t="str">
        <f t="shared" ca="1" si="200"/>
        <v>0.195549637070696-1.98544878441321i</v>
      </c>
      <c r="AD214" s="240" t="str">
        <f t="shared" ca="1" si="201"/>
        <v>-0.852996150131357+1.80350883112545i</v>
      </c>
      <c r="AE214" s="240" t="str">
        <f t="shared" ca="1" si="202"/>
        <v>1.41071728848959-1.41071728848943i</v>
      </c>
      <c r="AF214" s="240" t="str">
        <f t="shared" ca="1" si="203"/>
        <v>-1.80350883112545+0.852996150131341i</v>
      </c>
      <c r="AG214" s="240" t="str">
        <f t="shared" ca="1" si="204"/>
        <v>1.98544878441321-0.195549637070693i</v>
      </c>
      <c r="AH214" s="240" t="str">
        <f t="shared" ca="1" si="205"/>
        <v>-1.93526620825274-0.484758949666146i</v>
      </c>
      <c r="AI214" s="240" t="str">
        <f t="shared" ca="1" si="206"/>
        <v>1.65882804144601+1.10839346127572i</v>
      </c>
      <c r="AJ214" s="240" t="str">
        <f t="shared" ca="1" si="207"/>
        <v>-1.18845318691258-1.60244362103748i</v>
      </c>
      <c r="AK214" s="240" t="str">
        <f t="shared" ca="1" si="208"/>
        <v>0.57913404832476+1.90914910108073i</v>
      </c>
      <c r="AL214" s="240" t="str">
        <f t="shared" ca="1" si="209"/>
        <v>0.097892734621418-1.99265239030663i</v>
      </c>
      <c r="AM214" s="240" t="str">
        <f t="shared" ca="1" si="210"/>
        <v>-0.763474694939398+1.84319096305119i</v>
      </c>
      <c r="AN214" s="240" t="str">
        <f t="shared" ca="1" si="211"/>
        <v>1.33979740125379-1.47823863421302i</v>
      </c>
      <c r="AO214" s="240" t="str">
        <f t="shared" ca="1" si="212"/>
        <v>-1.75948188845681+0.940462662883995i</v>
      </c>
      <c r="AP214" s="240" t="str">
        <f t="shared" ca="1" si="213"/>
        <v>1.97346205849337-0.292735443316156i</v>
      </c>
      <c r="AQ214" s="240" t="str">
        <f t="shared" ca="1" si="214"/>
        <v>-1.95672108961978-0.3892160242379i</v>
      </c>
      <c r="AR214" s="240" t="str">
        <f t="shared" ca="1" si="215"/>
        <v>-1.95672108961978-0.3892160242379i</v>
      </c>
      <c r="AS214" s="240" t="str">
        <f t="shared" ca="1" si="216"/>
        <v>-1.26564982472598-1.54219877358837i</v>
      </c>
      <c r="AT214" s="240" t="str">
        <f t="shared" ca="1" si="217"/>
        <v>0.672113962334798+1.8784326865025i</v>
      </c>
      <c r="AU214" s="240" t="str">
        <f t="shared" ca="1" si="218"/>
        <v>1.75978732571287E-14-1.99505552205606i</v>
      </c>
      <c r="AV214" s="240" t="str">
        <f t="shared" ca="1" si="219"/>
        <v>-0.672113962334829+1.87843268650249i</v>
      </c>
      <c r="AW214" s="240" t="str">
        <f t="shared" ca="1" si="220"/>
        <v>1.26564982472601-1.54219877358835i</v>
      </c>
      <c r="AX214" s="240" t="str">
        <f t="shared" ca="1" si="221"/>
        <v>-1.71121619980655+1.0256635187068i</v>
      </c>
      <c r="AY214" s="240" t="str">
        <f t="shared" ca="1" si="222"/>
        <v>1.95672108961967-0.389216024238478i</v>
      </c>
      <c r="AZ214" s="240" t="str">
        <f t="shared" ca="1" si="223"/>
        <v>-1.97346205849333-0.292735443316387i</v>
      </c>
      <c r="BA214" s="240" t="str">
        <f t="shared" ca="1" si="224"/>
        <v>1.75948188845726+0.940462662883149i</v>
      </c>
      <c r="BB214" s="240" t="str">
        <f t="shared" ca="1" si="225"/>
        <v>-1.33979740125379-1.47823863421302i</v>
      </c>
      <c r="BC214" s="240" t="str">
        <f t="shared" ca="1" si="226"/>
        <v>0.763474694938632+1.84319096305151i</v>
      </c>
      <c r="BD214" s="240" t="str">
        <f t="shared" ca="1" si="227"/>
        <v>-0.0978927346217793-1.99265239030661i</v>
      </c>
      <c r="BE214" s="240" t="str">
        <f t="shared" ca="1" si="228"/>
        <v>-0.579134048325173+1.90914910108061i</v>
      </c>
      <c r="BF214" s="240" t="str">
        <f t="shared" ca="1" si="229"/>
        <v>1.18845318691197-1.60244362103794i</v>
      </c>
      <c r="BG214" s="240" t="str">
        <f t="shared" ca="1" si="230"/>
        <v>-1.65882804144603+1.1083934612757i</v>
      </c>
      <c r="BH214" s="240" t="str">
        <f t="shared" ca="1" si="231"/>
        <v>1.93526620825295-0.484758949665342i</v>
      </c>
      <c r="BI214" s="240" t="str">
        <f t="shared" ca="1" si="232"/>
        <v>-1.98544878441325-0.195549637070347i</v>
      </c>
      <c r="BJ214" s="240" t="str">
        <f t="shared" ca="1" si="233"/>
        <v>1.80350883112527+0.852996150131718i</v>
      </c>
      <c r="BK214" s="240" t="str">
        <f t="shared" ca="1" si="234"/>
        <v>-1.41071728848998-1.41071728848904i</v>
      </c>
      <c r="BL214" s="240" t="str">
        <f t="shared" ca="1" si="235"/>
        <v>0.852996150131132+1.80350883112555i</v>
      </c>
      <c r="BM214" s="240" t="str">
        <f t="shared" ca="1" si="236"/>
        <v>-0.195549637069702-1.98544878441331i</v>
      </c>
      <c r="BN214" s="240" t="str">
        <f t="shared" ca="1" si="237"/>
        <v>-0.484758949665971+1.93526620825279i</v>
      </c>
      <c r="BO214" s="240" t="str">
        <f t="shared" ca="1" si="238"/>
        <v>1.10839346127624-1.65882804144566i</v>
      </c>
      <c r="BP214" s="240" t="str">
        <f t="shared" ca="1" si="239"/>
        <v>-1.60244362103712+1.18845318691306i</v>
      </c>
      <c r="BQ214" s="240" t="str">
        <f t="shared" ca="1" si="240"/>
        <v>1.90914910108079-0.579134048324553i</v>
      </c>
      <c r="BR214" s="240" t="str">
        <f t="shared" ca="1" si="241"/>
        <v>-1.99265239030668-0.0978927346204444i</v>
      </c>
      <c r="BS214" s="240" t="str">
        <f t="shared" ca="1" si="242"/>
        <v>1.84319096305127+0.763474694939205i</v>
      </c>
      <c r="BT214" s="240" t="str">
        <f t="shared" ca="1" si="243"/>
        <v>-1.47823863421261-1.33979740125425i</v>
      </c>
      <c r="BU214" s="240" t="str">
        <f t="shared" ca="1" si="244"/>
        <v>0.940462662884328+1.75948188845663i</v>
      </c>
      <c r="BV214" s="240" t="str">
        <f t="shared" ca="1" si="245"/>
        <v>-0.292735443315775-1.97346205849342i</v>
      </c>
      <c r="BW214" s="240" t="str">
        <f t="shared" ca="1" si="246"/>
        <v>-0.38921602423714+1.95672108961993i</v>
      </c>
      <c r="BX214" s="240" t="str">
        <f t="shared" ca="1" si="247"/>
        <v>1.02566351870685-1.71121619980652i</v>
      </c>
      <c r="BY214" s="240" t="str">
        <f t="shared" ca="1" si="248"/>
        <v>-1.5421987735889+1.26564982472533i</v>
      </c>
      <c r="BZ214" s="240" t="str">
        <f t="shared" ca="1" si="249"/>
        <v>1.87843268650236-0.672113962335181i</v>
      </c>
      <c r="CA214" s="240" t="str">
        <f t="shared" ca="1" si="250"/>
        <v>-1.99505552205606-4.3211596493206E-13i</v>
      </c>
      <c r="CB214" s="240" t="str">
        <f t="shared" ca="1" si="251"/>
        <v>1.87843268650274+0.672113962334125i</v>
      </c>
      <c r="CC214" s="240" t="str">
        <f t="shared" ca="1" si="252"/>
        <v>-1.54219877358835-1.265649824726i</v>
      </c>
      <c r="CD214" s="240" t="str">
        <f t="shared" ca="1" si="253"/>
        <v>1.0256635187061+1.71121619980697i</v>
      </c>
      <c r="CE214" s="240" t="str">
        <f t="shared" ca="1" si="254"/>
        <v>-0.389216024238237-1.95672108961972i</v>
      </c>
      <c r="CF214" s="240" t="str">
        <f t="shared" ca="1" si="255"/>
        <v>-0.292735443316573+1.97346205849331i</v>
      </c>
      <c r="CG214" s="240" t="str">
        <f t="shared" ca="1" si="256"/>
        <v>0.940462662883341-1.75948188845716i</v>
      </c>
      <c r="CH214" s="240" t="str">
        <f t="shared" ca="1" si="257"/>
        <v>-1.47823863421319+1.33979740125361i</v>
      </c>
      <c r="CI214" s="240" t="str">
        <f t="shared" ca="1" si="258"/>
        <v>1.84319096305158-0.763474694938458i</v>
      </c>
      <c r="CJ214" s="240" t="str">
        <f t="shared" ca="1" si="259"/>
        <v>-1.99265239030662+0.0978927346215634i</v>
      </c>
      <c r="CK214" s="240" t="str">
        <f t="shared" ca="1" si="260"/>
        <v>1.90914910108054+0.579134048325381i</v>
      </c>
      <c r="CL214" s="240" t="str">
        <f t="shared" ca="1" si="261"/>
        <v>-1.60244362103782-1.18845318691212i</v>
      </c>
      <c r="CM214" s="240" t="str">
        <f t="shared" ca="1" si="262"/>
        <v>1.10839346127552+1.65882804144614i</v>
      </c>
      <c r="CN214" s="240" t="str">
        <f t="shared" ca="1" si="263"/>
        <v>-0.484758949667058-1.93526620825252i</v>
      </c>
      <c r="CO214" s="240" t="str">
        <f t="shared" ca="1" si="264"/>
        <v>-0.195549637070505+1.98544878441323i</v>
      </c>
      <c r="CP214" s="240" t="str">
        <f t="shared" ca="1" si="265"/>
        <v>0.852996150131914-1.80350883112518i</v>
      </c>
      <c r="CQ214" s="240" t="str">
        <f t="shared" ca="1" si="266"/>
        <v>-1.41071728848919+1.41071728848983i</v>
      </c>
      <c r="CR214" s="240" t="str">
        <f t="shared" ca="1" si="267"/>
        <v>1.80350883112564-0.852996150130938i</v>
      </c>
      <c r="CS214" s="240" t="str">
        <f t="shared" ca="1" si="268"/>
        <v>-1.98544878441314+0.195549637071462i</v>
      </c>
      <c r="CT214" s="240" t="str">
        <f t="shared" ca="1" si="269"/>
        <v>1.93526620825274+0.48475894966618i</v>
      </c>
      <c r="CU214" s="240" t="str">
        <f t="shared" ca="1" si="270"/>
        <v>-1.65882804144554-1.10839346127642i</v>
      </c>
      <c r="CV214" s="240" t="str">
        <f t="shared" ca="1" si="271"/>
        <v>1.18845318691289+1.60244362103725i</v>
      </c>
      <c r="CW214" s="240" t="str">
        <f t="shared" ca="1" si="272"/>
        <v>-0.579134048324347-1.90914910108085i</v>
      </c>
      <c r="CX214" s="240" t="str">
        <f t="shared" ca="1" si="273"/>
        <v>-0.0978927346206603+1.99265239030667i</v>
      </c>
      <c r="CY214" s="240" t="str">
        <f t="shared" ca="1" si="274"/>
        <v>0.763474694939404-1.84319096305119i</v>
      </c>
      <c r="CZ214" s="240" t="str">
        <f t="shared" ca="1" si="275"/>
        <v>-1.33979740125441+1.47823863421246i</v>
      </c>
      <c r="DA214" s="240" t="str">
        <f t="shared" ca="1" si="276"/>
        <v>1.75948188845673-0.940462662884139i</v>
      </c>
      <c r="DB214" s="240" t="str">
        <f t="shared" ca="1" si="277"/>
        <v>-1.97346205849346+0.292735443315561i</v>
      </c>
      <c r="DC214" s="240" t="str">
        <f t="shared" ca="1" si="278"/>
        <v>1.95672108961988+0.389216024237407i</v>
      </c>
      <c r="DD214" s="240" t="str">
        <f t="shared" ca="1" si="279"/>
        <v>-1.71121619980644-1.02566351870698i</v>
      </c>
      <c r="DE214" s="240" t="str">
        <f t="shared" ca="1" si="280"/>
        <v>1.2656498247267+1.54219877358778i</v>
      </c>
      <c r="DF214" s="240" t="str">
        <f t="shared" ca="1" si="281"/>
        <v>-0.672113962334923-1.87843268650245i</v>
      </c>
      <c r="DG214" s="240" t="str">
        <f t="shared" ca="1" si="282"/>
        <v>-5.91471059052689E-13+1.99505552205606i</v>
      </c>
      <c r="DH214" s="240" t="str">
        <f t="shared" ca="1" si="283"/>
        <v>0.672113962334329-1.87843268650267i</v>
      </c>
      <c r="DI214" s="240" t="str">
        <f t="shared" ca="1" si="284"/>
        <v>-1.26564982472621+1.54219877358818i</v>
      </c>
      <c r="DJ214" s="240" t="str">
        <f t="shared" ca="1" si="285"/>
        <v>1.71121619980606-1.02566351870762i</v>
      </c>
      <c r="DK214" s="240" t="str">
        <f t="shared" ca="1" si="286"/>
        <v>-1.95672108961976+0.389216024238025i</v>
      </c>
      <c r="DL214" s="240" t="str">
        <f t="shared" ca="1" si="287"/>
        <v>1.97346205849327+0.292735443316842i</v>
      </c>
      <c r="DM214" s="240" t="str">
        <f t="shared" ca="1" si="288"/>
        <v>-1.75948188845705-0.94046266288353i</v>
      </c>
      <c r="DN214" s="240" t="str">
        <f t="shared" ca="1" si="289"/>
        <v>1.33979740125345+1.47823863421333i</v>
      </c>
      <c r="DO214" s="240" t="str">
        <f t="shared" ca="1" si="290"/>
        <v>-0.763474694940092-1.8431909630509i</v>
      </c>
      <c r="DP214" s="240" t="str">
        <f t="shared" ca="1" si="291"/>
        <v>0.0978927346213478+1.99265239030663i</v>
      </c>
      <c r="DQ214" s="240" t="str">
        <f t="shared" ca="1" si="292"/>
        <v>0.579134048325588-1.90914910108048i</v>
      </c>
      <c r="DR214" s="240" t="str">
        <f t="shared" ca="1" si="293"/>
        <v>-1.18845318691229+1.6024436210377i</v>
      </c>
      <c r="DS214" s="240" t="str">
        <f t="shared" ca="1" si="294"/>
        <v>1.65882804144626-1.10839346127534i</v>
      </c>
      <c r="DT214" s="240" t="str">
        <f t="shared" ca="1" si="295"/>
        <v>-1.93526620825256+0.484758949666902i</v>
      </c>
      <c r="DU214" s="240" t="str">
        <f t="shared" ca="1" si="296"/>
        <v>1.98544878441321+0.19554963707072i</v>
      </c>
      <c r="DV214" s="240" t="str">
        <f t="shared" ca="1" si="297"/>
        <v>-1.80350883112509-0.852996150132109i</v>
      </c>
      <c r="DW214" s="240" t="str">
        <f t="shared" ca="1" si="298"/>
        <v>1.41071728848972+1.4107172884893i</v>
      </c>
      <c r="DX214" s="240" t="str">
        <f t="shared" ca="1" si="299"/>
        <v>-0.852996150130793-1.80350883112571i</v>
      </c>
      <c r="DY214" s="240" t="str">
        <f t="shared" ca="1" si="300"/>
        <v>0.19554963707119+1.98544878441316i</v>
      </c>
      <c r="DZ214" s="240" t="str">
        <f t="shared" ca="1" si="301"/>
        <v>0.484758949666336-1.9352662082527i</v>
      </c>
      <c r="EA214" s="240" t="str">
        <f t="shared" ca="1" si="302"/>
        <v>-1.10839346127495+1.65882804144653i</v>
      </c>
      <c r="EB214" s="240" t="str">
        <f t="shared" ca="1" si="303"/>
        <v>1.60244362103741-1.18845318691267i</v>
      </c>
      <c r="EC214" s="240" t="str">
        <f t="shared" ca="1" si="304"/>
        <v>-1.9091491010809+0.579134048324194i</v>
      </c>
      <c r="ED214" s="240" t="str">
        <f t="shared" ca="1" si="305"/>
        <v>1.99265239030666+0.0978927346208761i</v>
      </c>
      <c r="EE214" s="240" t="str">
        <f t="shared" ca="1" si="306"/>
        <v>-1.84319096305108-0.763474694939655i</v>
      </c>
      <c r="EF214" s="240" t="str">
        <f t="shared" ca="1" si="307"/>
        <v>1.47823863421365+1.3397974012531i</v>
      </c>
      <c r="EG214" s="240" t="str">
        <f t="shared" ca="1" si="308"/>
        <v>-0.940462662883947-1.75948188845683i</v>
      </c>
      <c r="EH214" s="240" t="str">
        <f t="shared" ca="1" si="309"/>
        <v>0.29273544331529+1.97346205849349i</v>
      </c>
      <c r="EI214" s="240" t="str">
        <f t="shared" ca="1" si="310"/>
        <v>0.389216024237562-1.95672108961985i</v>
      </c>
      <c r="EJ214" s="240" t="str">
        <f t="shared" ca="1" si="311"/>
        <v>-1.02566351870722+1.7112161998063i</v>
      </c>
      <c r="EK214" s="240" t="str">
        <f t="shared" ca="1" si="312"/>
        <v>1.54219877358788-1.26564982472658i</v>
      </c>
      <c r="EL214" s="240" t="str">
        <f t="shared" ca="1" si="313"/>
        <v>-1.87843268650251+0.672113962334774i</v>
      </c>
      <c r="EM214" s="240" t="str">
        <f t="shared" ca="1" si="314"/>
        <v>1.99505552205606+8.64231929864119E-13i</v>
      </c>
      <c r="EN214" s="240"/>
      <c r="EO214" s="240"/>
      <c r="EP214" s="240"/>
    </row>
    <row r="215" spans="1:146" ht="15" thickBot="1">
      <c r="A215" s="277">
        <f t="shared" si="181"/>
        <v>2.2460937500000016E-3</v>
      </c>
      <c r="B215" s="276">
        <v>115</v>
      </c>
      <c r="C215" s="248">
        <f t="shared" si="182"/>
        <v>23000</v>
      </c>
      <c r="D215" s="247">
        <f t="shared" si="315"/>
        <v>144513.26206513049</v>
      </c>
      <c r="E215" s="247" t="str">
        <f t="shared" si="316"/>
        <v>144513.26206513i</v>
      </c>
      <c r="F215" s="247" t="str">
        <f t="shared" si="320"/>
        <v>-0.00281108625419658-0.0230512303154328i</v>
      </c>
      <c r="G215" s="247" t="str">
        <f t="shared" si="321"/>
        <v>-3.77629331775764+2.52407160476159i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0.00114305104213099-0.00367113288162877i</v>
      </c>
      <c r="I215" s="247" t="str">
        <f t="shared" si="317"/>
        <v>-0.00155453187056015+0.00380888932002715i</v>
      </c>
      <c r="J215" s="275" t="str">
        <f ca="1">IMPRODUCT(1/N_FFT2,DZ100)</f>
        <v>0.00983485119513801+0.0003198048567804i</v>
      </c>
      <c r="K215" s="274" t="str">
        <f t="shared" ca="1" si="318"/>
        <v>-0.0000165066909285423+0.0000369627128389924i</v>
      </c>
      <c r="N215" s="265">
        <f t="shared" ca="1" si="185"/>
        <v>5.9950995304994912</v>
      </c>
      <c r="O215" s="240">
        <f t="shared" ca="1" si="186"/>
        <v>1.9950995304994912</v>
      </c>
      <c r="P215" s="240" t="str">
        <f t="shared" ca="1" si="187"/>
        <v>-1.8944032272972-0.625826292996091i</v>
      </c>
      <c r="Q215" s="240" t="str">
        <f t="shared" ca="1" si="188"/>
        <v>1.60247896895069+1.18847940271173i</v>
      </c>
      <c r="R215" s="240" t="str">
        <f t="shared" ca="1" si="189"/>
        <v>-1.14879465235551-1.63116307686224i</v>
      </c>
      <c r="S215" s="240" t="str">
        <f t="shared" ca="1" si="190"/>
        <v>0.579146823301538+1.90919121453537i</v>
      </c>
      <c r="T215" s="240" t="str">
        <f t="shared" ca="1" si="191"/>
        <v>0.0489621935039423-1.99449864382169i</v>
      </c>
      <c r="U215" s="241" t="str">
        <f t="shared" ca="1" si="192"/>
        <v>-0.672128788332821+1.87847412239124i</v>
      </c>
      <c r="V215" s="240" t="str">
        <f t="shared" ca="1" si="193"/>
        <v>1.2274482575158-1.57282958762884i</v>
      </c>
      <c r="W215" s="240" t="str">
        <f t="shared" ca="1" si="194"/>
        <v>-1.65886463312945+1.10841791105684i</v>
      </c>
      <c r="X215" s="240" t="str">
        <f t="shared" ca="1" si="195"/>
        <v>1.92282917637514-0.532118497216358i</v>
      </c>
      <c r="Y215" s="240" t="str">
        <f t="shared" ca="1" si="196"/>
        <v>-1.99269634573996-0.097894894013332i</v>
      </c>
      <c r="Z215" s="240" t="str">
        <f t="shared" ca="1" si="197"/>
        <v>1.86141349491461+0.718026418420014i</v>
      </c>
      <c r="AA215" s="240" t="str">
        <f t="shared" ca="1" si="198"/>
        <v>-1.54223279257525-1.26567774338685i</v>
      </c>
      <c r="AB215" s="240" t="str">
        <f t="shared" ca="1" si="199"/>
        <v>1.06737350025503+1.68556695137055i</v>
      </c>
      <c r="AC215" s="240" t="str">
        <f t="shared" ca="1" si="200"/>
        <v>-0.484769642845652-1.93530889781828i</v>
      </c>
      <c r="AD215" s="240" t="str">
        <f t="shared" ca="1" si="201"/>
        <v>-0.14676862629909+1.98969372189128i</v>
      </c>
      <c r="AE215" s="240" t="str">
        <f t="shared" ca="1" si="202"/>
        <v>0.763491536241483-1.84323162155137i</v>
      </c>
      <c r="AF215" s="240" t="str">
        <f t="shared" ca="1" si="203"/>
        <v>-1.30314483231203+1.5107070141552i</v>
      </c>
      <c r="AG215" s="240" t="str">
        <f t="shared" ca="1" si="204"/>
        <v>1.71125394710756-1.02568614356833i</v>
      </c>
      <c r="AH215" s="240" t="str">
        <f t="shared" ca="1" si="205"/>
        <v>-1.94662286154723+0.437128781368792i</v>
      </c>
      <c r="AI215" s="240" t="str">
        <f t="shared" ca="1" si="206"/>
        <v>1.98549258094396+0.195553950652406i</v>
      </c>
      <c r="AJ215" s="240" t="str">
        <f t="shared" ca="1" si="207"/>
        <v>-1.82393945438219-0.808496755310313i</v>
      </c>
      <c r="AK215" s="240" t="str">
        <f t="shared" ca="1" si="208"/>
        <v>1.47827124231867+1.3398269555181i</v>
      </c>
      <c r="AL215" s="240" t="str">
        <f t="shared" ca="1" si="209"/>
        <v>-0.983380951901622-1.73591014745474i</v>
      </c>
      <c r="AM215" s="240" t="str">
        <f t="shared" ca="1" si="210"/>
        <v>0.389224609859348+1.9567642524533i</v>
      </c>
      <c r="AN215" s="240" t="str">
        <f t="shared" ca="1" si="211"/>
        <v>0.244221480618082-1.98009545350824i</v>
      </c>
      <c r="AO215" s="240" t="str">
        <f t="shared" ca="1" si="212"/>
        <v>-0.853014966165374+1.80354861428717i</v>
      </c>
      <c r="AP215" s="240" t="str">
        <f t="shared" ca="1" si="213"/>
        <v>1.37570201706523-1.44494501516215i</v>
      </c>
      <c r="AQ215" s="240" t="str">
        <f t="shared" ca="1" si="214"/>
        <v>-1.75952070043895+0.940483408320481i</v>
      </c>
      <c r="AR215" s="240" t="str">
        <f t="shared" ca="1" si="215"/>
        <v>-1.75952070043895+0.940483408320481i</v>
      </c>
      <c r="AS215" s="240" t="str">
        <f t="shared" ca="1" si="216"/>
        <v>-1.97350559061186-0.292741900695848i</v>
      </c>
      <c r="AT215" s="240" t="str">
        <f t="shared" ca="1" si="217"/>
        <v>1.78207138394593+0.897019352701124i</v>
      </c>
      <c r="AU215" s="240" t="str">
        <f t="shared" ca="1" si="218"/>
        <v>-1.41074840715835-1.41074840715822i</v>
      </c>
      <c r="AV215" s="240" t="str">
        <f t="shared" ca="1" si="219"/>
        <v>0.897019352701083+1.78207138394595i</v>
      </c>
      <c r="AW215" s="240" t="str">
        <f t="shared" ca="1" si="220"/>
        <v>-0.29274190069583-1.97350559061186i</v>
      </c>
      <c r="AX215" s="240" t="str">
        <f t="shared" ca="1" si="221"/>
        <v>-0.341085983998961+1.96572696174183i</v>
      </c>
      <c r="AY215" s="240" t="str">
        <f t="shared" ca="1" si="222"/>
        <v>0.940483408320321-1.75952070043904i</v>
      </c>
      <c r="AZ215" s="240" t="str">
        <f t="shared" ca="1" si="223"/>
        <v>-1.44494501516273+1.37570201706462i</v>
      </c>
      <c r="BA215" s="240" t="str">
        <f t="shared" ca="1" si="224"/>
        <v>1.80354861428718-0.853014966165358i</v>
      </c>
      <c r="BB215" s="240" t="str">
        <f t="shared" ca="1" si="225"/>
        <v>-1.98009545350814+0.244221480618852i</v>
      </c>
      <c r="BC215" s="240" t="str">
        <f t="shared" ca="1" si="226"/>
        <v>1.95676425245322+0.389224609859755i</v>
      </c>
      <c r="BD215" s="240" t="str">
        <f t="shared" ca="1" si="227"/>
        <v>-1.73591014745493-0.983380951901293i</v>
      </c>
      <c r="BE215" s="240" t="str">
        <f t="shared" ca="1" si="228"/>
        <v>1.33982695551749+1.47827124231923i</v>
      </c>
      <c r="BF215" s="240" t="str">
        <f t="shared" ca="1" si="229"/>
        <v>-0.808496755310478-1.82393945438211i</v>
      </c>
      <c r="BG215" s="240" t="str">
        <f t="shared" ca="1" si="230"/>
        <v>0.195553950651387+1.98549258094406i</v>
      </c>
      <c r="BH215" s="240" t="str">
        <f t="shared" ca="1" si="231"/>
        <v>0.437128781369003-1.94662286154718i</v>
      </c>
      <c r="BI215" s="240" t="str">
        <f t="shared" ca="1" si="232"/>
        <v>-1.02568614356785+1.71125394710785i</v>
      </c>
      <c r="BJ215" s="240" t="str">
        <f t="shared" ca="1" si="233"/>
        <v>1.51070701415547-1.30314483231172i</v>
      </c>
      <c r="BK215" s="240" t="str">
        <f t="shared" ca="1" si="234"/>
        <v>-1.84323162155122+0.763491536241846i</v>
      </c>
      <c r="BL215" s="240" t="str">
        <f t="shared" ca="1" si="235"/>
        <v>1.98969372189134-0.146768626298253i</v>
      </c>
      <c r="BM215" s="240" t="str">
        <f t="shared" ca="1" si="236"/>
        <v>-1.93530889781827-0.484769642845682i</v>
      </c>
      <c r="BN215" s="240" t="str">
        <f t="shared" ca="1" si="237"/>
        <v>1.68556695137097+1.06737350025438i</v>
      </c>
      <c r="BO215" s="240" t="str">
        <f t="shared" ca="1" si="238"/>
        <v>-1.2656777433867-1.54223279257538i</v>
      </c>
      <c r="BP215" s="240" t="str">
        <f t="shared" ca="1" si="239"/>
        <v>0.718026418420573+1.86141349491439i</v>
      </c>
      <c r="BQ215" s="240" t="str">
        <f t="shared" ca="1" si="240"/>
        <v>-0.0978948940126985-1.99269634574i</v>
      </c>
      <c r="BR215" s="240" t="str">
        <f t="shared" ca="1" si="241"/>
        <v>-0.53211849721619+1.92282917637519i</v>
      </c>
      <c r="BS215" s="240" t="str">
        <f t="shared" ca="1" si="242"/>
        <v>1.10841791105767-1.65886463312889i</v>
      </c>
      <c r="BT215" s="240" t="str">
        <f t="shared" ca="1" si="243"/>
        <v>-1.57282958762884+1.2274482575158i</v>
      </c>
      <c r="BU215" s="240" t="str">
        <f t="shared" ca="1" si="244"/>
        <v>1.87847412239099-0.672128788333531i</v>
      </c>
      <c r="BV215" s="240" t="str">
        <f t="shared" ca="1" si="245"/>
        <v>-1.9944986438217+0.0489621935035171i</v>
      </c>
      <c r="BW215" s="240" t="str">
        <f t="shared" ca="1" si="246"/>
        <v>1.90919121453548+0.57914682330117i</v>
      </c>
      <c r="BX215" s="240" t="str">
        <f t="shared" ca="1" si="247"/>
        <v>-1.63116307686183-1.14879465235609i</v>
      </c>
      <c r="BY215" s="240" t="str">
        <f t="shared" ca="1" si="248"/>
        <v>1.18847940271179+1.60247896895065i</v>
      </c>
      <c r="BZ215" s="240" t="str">
        <f t="shared" ca="1" si="249"/>
        <v>-0.625826292996967-1.89440322729691i</v>
      </c>
      <c r="CA215" s="240" t="str">
        <f t="shared" ca="1" si="250"/>
        <v>-2.16063181054646E-13+1.99509953049949i</v>
      </c>
      <c r="CB215" s="240" t="str">
        <f t="shared" ca="1" si="251"/>
        <v>0.625826292995492-1.8944032272974i</v>
      </c>
      <c r="CC215" s="240" t="str">
        <f t="shared" ca="1" si="252"/>
        <v>-1.18847940271218+1.60247896895035i</v>
      </c>
      <c r="CD215" s="240" t="str">
        <f t="shared" ca="1" si="253"/>
        <v>1.63116307686208-1.14879465235574i</v>
      </c>
      <c r="CE215" s="240" t="str">
        <f t="shared" ca="1" si="254"/>
        <v>-1.9091912145356+0.579146823300757i</v>
      </c>
      <c r="CF215" s="240" t="str">
        <f t="shared" ca="1" si="255"/>
        <v>1.99449864382169+0.0489621935039492i</v>
      </c>
      <c r="CG215" s="240" t="str">
        <f t="shared" ca="1" si="256"/>
        <v>-1.87847412239151-0.672128788332068i</v>
      </c>
      <c r="CH215" s="240" t="str">
        <f t="shared" ca="1" si="257"/>
        <v>1.57282958762858+1.22744825751614i</v>
      </c>
      <c r="CI215" s="240" t="str">
        <f t="shared" ca="1" si="258"/>
        <v>-1.10841791105731-1.65886463312913i</v>
      </c>
      <c r="CJ215" s="240" t="str">
        <f t="shared" ca="1" si="259"/>
        <v>0.532118497215775+1.9228291763753i</v>
      </c>
      <c r="CK215" s="240" t="str">
        <f t="shared" ca="1" si="260"/>
        <v>0.0978948940131301-1.99269634573997i</v>
      </c>
      <c r="CL215" s="240" t="str">
        <f t="shared" ca="1" si="261"/>
        <v>-0.718026418420976+1.86141349491424i</v>
      </c>
      <c r="CM215" s="240" t="str">
        <f t="shared" ca="1" si="262"/>
        <v>1.26567774338703-1.5422327925751i</v>
      </c>
      <c r="CN215" s="240" t="str">
        <f t="shared" ca="1" si="263"/>
        <v>-1.68556695137013+1.06737350025569i</v>
      </c>
      <c r="CO215" s="240" t="str">
        <f t="shared" ca="1" si="264"/>
        <v>1.93530889781837-0.484769642845263i</v>
      </c>
      <c r="CP215" s="240" t="str">
        <f t="shared" ca="1" si="265"/>
        <v>-1.9896937218913-0.14676862629874i</v>
      </c>
      <c r="CQ215" s="240" t="str">
        <f t="shared" ca="1" si="266"/>
        <v>1.84323162155106+0.763491536242245i</v>
      </c>
      <c r="CR215" s="240" t="str">
        <f t="shared" ca="1" si="267"/>
        <v>-1.51070701415519-1.30314483231205i</v>
      </c>
      <c r="CS215" s="240" t="str">
        <f t="shared" ca="1" si="268"/>
        <v>1.02568614356918+1.71125394710705i</v>
      </c>
      <c r="CT215" s="240" t="str">
        <f t="shared" ca="1" si="269"/>
        <v>-0.437128781368554-1.94662286154728i</v>
      </c>
      <c r="CU215" s="240" t="str">
        <f t="shared" ca="1" si="270"/>
        <v>-0.195553950651845+1.98549258094402i</v>
      </c>
      <c r="CV215" s="240" t="str">
        <f t="shared" ca="1" si="271"/>
        <v>0.808496755310873-1.82393945438194i</v>
      </c>
      <c r="CW215" s="240" t="str">
        <f t="shared" ca="1" si="272"/>
        <v>-1.33982695551781+1.47827124231893i</v>
      </c>
      <c r="CX215" s="240" t="str">
        <f t="shared" ca="1" si="273"/>
        <v>1.73591014745516-0.983380951900892i</v>
      </c>
      <c r="CY215" s="240" t="str">
        <f t="shared" ca="1" si="274"/>
        <v>-1.95676425245331+0.389224609859304i</v>
      </c>
      <c r="CZ215" s="240" t="str">
        <f t="shared" ca="1" si="275"/>
        <v>1.98009545350834+0.244221480617311i</v>
      </c>
      <c r="DA215" s="240" t="str">
        <f t="shared" ca="1" si="276"/>
        <v>-1.80354861428699-0.853014966165747i</v>
      </c>
      <c r="DB215" s="240" t="str">
        <f t="shared" ca="1" si="277"/>
        <v>1.44494501516243+1.37570201706493i</v>
      </c>
      <c r="DC215" s="240" t="str">
        <f t="shared" ca="1" si="278"/>
        <v>-0.940483408319966-1.75952070043923i</v>
      </c>
      <c r="DD215" s="240" t="str">
        <f t="shared" ca="1" si="279"/>
        <v>0.34108598399912+1.9657269617418i</v>
      </c>
      <c r="DE215" s="240" t="str">
        <f t="shared" ca="1" si="280"/>
        <v>0.292741900694941-1.973505590612i</v>
      </c>
      <c r="DF215" s="240" t="str">
        <f t="shared" ca="1" si="281"/>
        <v>-0.897019352701342+1.78207138394582i</v>
      </c>
      <c r="DG215" s="240" t="str">
        <f t="shared" ca="1" si="282"/>
        <v>1.4107484071578-1.41074840715878i</v>
      </c>
      <c r="DH215" s="240" t="str">
        <f t="shared" ca="1" si="283"/>
        <v>-1.78207138394611+0.897019352700763i</v>
      </c>
      <c r="DI215" s="240" t="str">
        <f t="shared" ca="1" si="284"/>
        <v>1.97350559061181-0.292741900696205i</v>
      </c>
      <c r="DJ215" s="240" t="str">
        <f t="shared" ca="1" si="285"/>
        <v>-1.96572696174169-0.341085983999759i</v>
      </c>
      <c r="DK215" s="240" t="str">
        <f t="shared" ca="1" si="286"/>
        <v>1.75952070043892+0.940483408320537i</v>
      </c>
      <c r="DL215" s="240" t="str">
        <f t="shared" ca="1" si="287"/>
        <v>-1.37570201706594-1.44494501516147i</v>
      </c>
      <c r="DM215" s="240" t="str">
        <f t="shared" ca="1" si="288"/>
        <v>0.85301496616511+1.8035486142873i</v>
      </c>
      <c r="DN215" s="240" t="str">
        <f t="shared" ca="1" si="289"/>
        <v>-0.244221480618638-1.98009545350817i</v>
      </c>
      <c r="DO215" s="240" t="str">
        <f t="shared" ca="1" si="290"/>
        <v>-0.389224609859938+1.95676425245318i</v>
      </c>
      <c r="DP215" s="240" t="str">
        <f t="shared" ca="1" si="291"/>
        <v>0.983380951901504-1.73591014745481i</v>
      </c>
      <c r="DQ215" s="240" t="str">
        <f t="shared" ca="1" si="292"/>
        <v>-1.47827124231937+1.33982695551733i</v>
      </c>
      <c r="DR215" s="240" t="str">
        <f t="shared" ca="1" si="293"/>
        <v>1.82393945438222-0.808496755310229i</v>
      </c>
      <c r="DS215" s="240" t="str">
        <f t="shared" ca="1" si="294"/>
        <v>-1.98549258094389+0.195553950653175i</v>
      </c>
      <c r="DT215" s="240" t="str">
        <f t="shared" ca="1" si="295"/>
        <v>1.94662286154714+0.437128781369187i</v>
      </c>
      <c r="DU215" s="240" t="str">
        <f t="shared" ca="1" si="296"/>
        <v>-1.71125394710774-1.02568614356803i</v>
      </c>
      <c r="DV215" s="240" t="str">
        <f t="shared" ca="1" si="297"/>
        <v>1.30314483231156+1.51070701415562i</v>
      </c>
      <c r="DW215" s="240" t="str">
        <f t="shared" ca="1" si="298"/>
        <v>-0.763491536241595-1.84323162155133i</v>
      </c>
      <c r="DX215" s="240" t="str">
        <f t="shared" ca="1" si="299"/>
        <v>0.146768626300073+1.98969372189121i</v>
      </c>
      <c r="DY215" s="240" t="str">
        <f t="shared" ca="1" si="300"/>
        <v>0.484769642845838-1.93530889781823i</v>
      </c>
      <c r="DZ215" s="240" t="str">
        <f t="shared" ca="1" si="301"/>
        <v>-1.06737350025456+1.68556695137085i</v>
      </c>
      <c r="EA215" s="240" t="str">
        <f t="shared" ca="1" si="302"/>
        <v>1.54223279257552-1.26567774338653i</v>
      </c>
      <c r="EB215" s="240" t="str">
        <f t="shared" ca="1" si="303"/>
        <v>-1.86141349491449+0.718026418420319i</v>
      </c>
      <c r="EC215" s="240" t="str">
        <f t="shared" ca="1" si="304"/>
        <v>1.99269634574001-0.0978948940124827i</v>
      </c>
      <c r="ED215" s="240" t="str">
        <f t="shared" ca="1" si="305"/>
        <v>-1.92282917637511-0.532118497216454i</v>
      </c>
      <c r="EE215" s="240" t="str">
        <f t="shared" ca="1" si="306"/>
        <v>1.65886463312987+1.1084179110562i</v>
      </c>
      <c r="EF215" s="240" t="str">
        <f t="shared" ca="1" si="307"/>
        <v>-1.22744825751563-1.57282958762897i</v>
      </c>
      <c r="EG215" s="240" t="str">
        <f t="shared" ca="1" si="308"/>
        <v>0.672128788333327+1.87847412239106i</v>
      </c>
      <c r="EH215" s="240" t="str">
        <f t="shared" ca="1" si="309"/>
        <v>-0.0489621935033012-1.99449864382171i</v>
      </c>
      <c r="EI215" s="240" t="str">
        <f t="shared" ca="1" si="310"/>
        <v>-0.579146823301432+1.9091912145354i</v>
      </c>
      <c r="EJ215" s="240" t="str">
        <f t="shared" ca="1" si="311"/>
        <v>1.14879465235631-1.63116307686167i</v>
      </c>
      <c r="EK215" s="240" t="str">
        <f t="shared" ca="1" si="312"/>
        <v>-1.60247896895074+1.18847940271166i</v>
      </c>
      <c r="EL215" s="240" t="str">
        <f t="shared" ca="1" si="313"/>
        <v>1.89440322729698-0.625826292996761i</v>
      </c>
      <c r="EM215" s="240" t="str">
        <f t="shared" ca="1" si="314"/>
        <v>-1.99509953049949-4.32126362109293E-13i</v>
      </c>
      <c r="EN215" s="240"/>
      <c r="EO215" s="240"/>
      <c r="EP215" s="240"/>
    </row>
    <row r="216" spans="1:146" ht="15" thickBot="1">
      <c r="A216" s="277">
        <f t="shared" si="181"/>
        <v>2.2656250000000016E-3</v>
      </c>
      <c r="B216" s="276">
        <v>116</v>
      </c>
      <c r="C216" s="248">
        <f t="shared" si="182"/>
        <v>23200</v>
      </c>
      <c r="D216" s="247">
        <f t="shared" si="315"/>
        <v>145769.89912656639</v>
      </c>
      <c r="E216" s="247" t="str">
        <f t="shared" si="316"/>
        <v>145769.899126566i</v>
      </c>
      <c r="F216" s="247" t="str">
        <f t="shared" si="320"/>
        <v>-0.00281730773554129-0.0228496039371285i</v>
      </c>
      <c r="G216" s="247" t="str">
        <f t="shared" si="321"/>
        <v>-3.74804675641078+2.53790507381687i</v>
      </c>
      <c r="H216" s="247" t="str">
        <f t="shared" si="322"/>
        <v>0.00114231763824019-0.00363949514235928i</v>
      </c>
      <c r="I216" s="247" t="str">
        <f t="shared" si="317"/>
        <v>-0.00154468017698578+0.00377717468739841i</v>
      </c>
      <c r="J216" s="275" t="str">
        <f ca="1">IMPRODUCT(1/N_FFT2,EA100)</f>
        <v>0.00843165482459941-9.64346107507238E-07i</v>
      </c>
      <c r="K216" s="274" t="str">
        <f t="shared" ca="1" si="318"/>
        <v>-0.0000130205675630381+0.0000318493227826736i</v>
      </c>
      <c r="N216" s="265">
        <f t="shared" ca="1" si="185"/>
        <v>5.9951397091404557</v>
      </c>
      <c r="O216" s="240">
        <f t="shared" ca="1" si="186"/>
        <v>1.9951397091404555</v>
      </c>
      <c r="P216" s="240" t="str">
        <f t="shared" ca="1" si="187"/>
        <v>-1.90922966309753-0.579158486545398i</v>
      </c>
      <c r="Q216" s="240" t="str">
        <f t="shared" ca="1" si="188"/>
        <v>1.65889804044843+1.10844023311382i</v>
      </c>
      <c r="R216" s="240" t="str">
        <f t="shared" ca="1" si="189"/>
        <v>-1.26570323244691-1.54226385108466i</v>
      </c>
      <c r="S216" s="240" t="str">
        <f t="shared" ca="1" si="190"/>
        <v>0.763506911941757+1.84326874177539i</v>
      </c>
      <c r="T216" s="240" t="str">
        <f t="shared" ca="1" si="191"/>
        <v>-0.195557888847798-1.9855325661138i</v>
      </c>
      <c r="U216" s="241" t="str">
        <f t="shared" ca="1" si="192"/>
        <v>-0.389232448323379+1.95680365907294i</v>
      </c>
      <c r="V216" s="240" t="str">
        <f t="shared" ca="1" si="193"/>
        <v>0.940502348400869-1.75955613483671i</v>
      </c>
      <c r="W216" s="240" t="str">
        <f t="shared" ca="1" si="194"/>
        <v>-1.41077681774777+1.41077681774777i</v>
      </c>
      <c r="X216" s="240" t="str">
        <f t="shared" ca="1" si="195"/>
        <v>1.75955613483681-0.940502348400688i</v>
      </c>
      <c r="Y216" s="240" t="str">
        <f t="shared" ca="1" si="196"/>
        <v>-1.95680365907294+0.389232448323373i</v>
      </c>
      <c r="Z216" s="240" t="str">
        <f t="shared" ca="1" si="197"/>
        <v>1.98553256611378+0.195557888847999i</v>
      </c>
      <c r="AA216" s="240" t="str">
        <f t="shared" ca="1" si="198"/>
        <v>-1.84326874177539-0.763506911941763i</v>
      </c>
      <c r="AB216" s="240" t="str">
        <f t="shared" ca="1" si="199"/>
        <v>1.54226385108472+1.26570323244684i</v>
      </c>
      <c r="AC216" s="240" t="str">
        <f t="shared" ca="1" si="200"/>
        <v>-1.10844023311382-1.65889804044843i</v>
      </c>
      <c r="AD216" s="240" t="str">
        <f t="shared" ca="1" si="201"/>
        <v>0.579158486545303+1.90922966309756i</v>
      </c>
      <c r="AE216" s="240" t="str">
        <f t="shared" ca="1" si="202"/>
        <v>2.16313480706217E-19-1.99513970914046i</v>
      </c>
      <c r="AF216" s="240" t="str">
        <f t="shared" ca="1" si="203"/>
        <v>-0.579158486545303+1.90922966309756i</v>
      </c>
      <c r="AG216" s="240" t="str">
        <f t="shared" ca="1" si="204"/>
        <v>1.10844023311383-1.65889804044842i</v>
      </c>
      <c r="AH216" s="240" t="str">
        <f t="shared" ca="1" si="205"/>
        <v>-1.54226385108473+1.26570323244683i</v>
      </c>
      <c r="AI216" s="240" t="str">
        <f t="shared" ca="1" si="206"/>
        <v>1.84326874177539-0.763506911941751i</v>
      </c>
      <c r="AJ216" s="240" t="str">
        <f t="shared" ca="1" si="207"/>
        <v>-1.98553256611378+0.195557888847992i</v>
      </c>
      <c r="AK216" s="240" t="str">
        <f t="shared" ca="1" si="208"/>
        <v>1.95680365907294+0.389232448323379i</v>
      </c>
      <c r="AL216" s="240" t="str">
        <f t="shared" ca="1" si="209"/>
        <v>-1.75955613483671-0.940502348400869i</v>
      </c>
      <c r="AM216" s="240" t="str">
        <f t="shared" ca="1" si="210"/>
        <v>1.41077681774776+1.41077681774778i</v>
      </c>
      <c r="AN216" s="240" t="str">
        <f t="shared" ca="1" si="211"/>
        <v>-0.940502348400696-1.75955613483681i</v>
      </c>
      <c r="AO216" s="240" t="str">
        <f t="shared" ca="1" si="212"/>
        <v>0.389232448323365+1.95680365907294i</v>
      </c>
      <c r="AP216" s="240" t="str">
        <f t="shared" ca="1" si="213"/>
        <v>0.195557888847992-1.98553256611378i</v>
      </c>
      <c r="AQ216" s="240" t="str">
        <f t="shared" ca="1" si="214"/>
        <v>-0.763506911941763+1.84326874177539i</v>
      </c>
      <c r="AR216" s="240" t="str">
        <f t="shared" ca="1" si="215"/>
        <v>-0.763506911941763+1.84326874177539i</v>
      </c>
      <c r="AS216" s="240" t="str">
        <f t="shared" ca="1" si="216"/>
        <v>-1.65889804044843+1.10844023311382i</v>
      </c>
      <c r="AT216" s="240" t="str">
        <f t="shared" ca="1" si="217"/>
        <v>1.90922966309751-0.579158486545478i</v>
      </c>
      <c r="AU216" s="240" t="str">
        <f t="shared" ca="1" si="218"/>
        <v>-1.99513970914046-4.32626961412436E-19i</v>
      </c>
      <c r="AV216" s="240" t="str">
        <f t="shared" ca="1" si="219"/>
        <v>1.90922966309755+0.579158486545316i</v>
      </c>
      <c r="AW216" s="240" t="str">
        <f t="shared" ca="1" si="220"/>
        <v>-1.65889804044843-1.10844023311382i</v>
      </c>
      <c r="AX216" s="240" t="str">
        <f t="shared" ca="1" si="221"/>
        <v>1.26570323244683+1.54226385108473i</v>
      </c>
      <c r="AY216" s="240" t="str">
        <f t="shared" ca="1" si="222"/>
        <v>-0.763506911941737-1.8432687417754i</v>
      </c>
      <c r="AZ216" s="240" t="str">
        <f t="shared" ca="1" si="223"/>
        <v>0.195557888848387+1.98553256611374i</v>
      </c>
      <c r="BA216" s="240" t="str">
        <f t="shared" ca="1" si="224"/>
        <v>0.389232448324367-1.95680365907274i</v>
      </c>
      <c r="BB216" s="240" t="str">
        <f t="shared" ca="1" si="225"/>
        <v>-0.94050234840122+1.75955613483652i</v>
      </c>
      <c r="BC216" s="240" t="str">
        <f t="shared" ca="1" si="226"/>
        <v>1.41077681774778-1.41077681774776i</v>
      </c>
      <c r="BD216" s="240" t="str">
        <f t="shared" ca="1" si="227"/>
        <v>-1.75955613483652+0.94050234840122i</v>
      </c>
      <c r="BE216" s="240" t="str">
        <f t="shared" ca="1" si="228"/>
        <v>1.95680365907275-0.389232448324339i</v>
      </c>
      <c r="BF216" s="240" t="str">
        <f t="shared" ca="1" si="229"/>
        <v>-1.98553256611374-0.195557888848415i</v>
      </c>
      <c r="BG216" s="240" t="str">
        <f t="shared" ca="1" si="230"/>
        <v>1.84326874177539+0.763506911941763i</v>
      </c>
      <c r="BH216" s="240" t="str">
        <f t="shared" ca="1" si="231"/>
        <v>-1.54226385108498-1.26570323244652i</v>
      </c>
      <c r="BI216" s="240" t="str">
        <f t="shared" ca="1" si="232"/>
        <v>1.108440233113+1.65889804044898i</v>
      </c>
      <c r="BJ216" s="240" t="str">
        <f t="shared" ca="1" si="233"/>
        <v>-0.57915848654491-1.90922966309768i</v>
      </c>
      <c r="BK216" s="240" t="str">
        <f t="shared" ca="1" si="234"/>
        <v>-2.83532894835674E-14+1.99513970914046i</v>
      </c>
      <c r="BL216" s="240" t="str">
        <f t="shared" ca="1" si="235"/>
        <v>0.57915848654491-1.90922966309768i</v>
      </c>
      <c r="BM216" s="240" t="str">
        <f t="shared" ca="1" si="236"/>
        <v>-1.10844023311465+1.65889804044788i</v>
      </c>
      <c r="BN216" s="240" t="str">
        <f t="shared" ca="1" si="237"/>
        <v>1.54226385108498-1.26570323244652i</v>
      </c>
      <c r="BO216" s="240" t="str">
        <f t="shared" ca="1" si="238"/>
        <v>-1.8432687417754+0.763506911941737i</v>
      </c>
      <c r="BP216" s="240" t="str">
        <f t="shared" ca="1" si="239"/>
        <v>1.98553256611374-0.195557888848359i</v>
      </c>
      <c r="BQ216" s="240" t="str">
        <f t="shared" ca="1" si="240"/>
        <v>-1.95680365907274-0.389232448324395i</v>
      </c>
      <c r="BR216" s="240" t="str">
        <f t="shared" ca="1" si="241"/>
        <v>1.75955613483652+0.94050234840122i</v>
      </c>
      <c r="BS216" s="240" t="str">
        <f t="shared" ca="1" si="242"/>
        <v>-1.41077681774776-1.41077681774778i</v>
      </c>
      <c r="BT216" s="240" t="str">
        <f t="shared" ca="1" si="243"/>
        <v>0.940502348401194+1.75955613483654i</v>
      </c>
      <c r="BU216" s="240" t="str">
        <f t="shared" ca="1" si="244"/>
        <v>-0.389232448324367-1.95680365907274i</v>
      </c>
      <c r="BV216" s="240" t="str">
        <f t="shared" ca="1" si="245"/>
        <v>-0.195557888848387+1.98553256611374i</v>
      </c>
      <c r="BW216" s="240" t="str">
        <f t="shared" ca="1" si="246"/>
        <v>0.763506911941763-1.84326874177539i</v>
      </c>
      <c r="BX216" s="240" t="str">
        <f t="shared" ca="1" si="247"/>
        <v>-1.26570323244655+1.54226385108497i</v>
      </c>
      <c r="BY216" s="240" t="str">
        <f t="shared" ca="1" si="248"/>
        <v>1.65889804044789-1.10844023311462i</v>
      </c>
      <c r="BZ216" s="240" t="str">
        <f t="shared" ca="1" si="249"/>
        <v>-1.90922966309769+0.579158486544882i</v>
      </c>
      <c r="CA216" s="240" t="str">
        <f t="shared" ca="1" si="250"/>
        <v>1.99513970914046+8.65253922824872E-19i</v>
      </c>
      <c r="CB216" s="240" t="str">
        <f t="shared" ca="1" si="251"/>
        <v>-1.90922966309767-0.579158486544936i</v>
      </c>
      <c r="CC216" s="240" t="str">
        <f t="shared" ca="1" si="252"/>
        <v>1.65889804044897+1.10844023311302i</v>
      </c>
      <c r="CD216" s="240" t="str">
        <f t="shared" ca="1" si="253"/>
        <v>-1.2657032324465-1.542263851085i</v>
      </c>
      <c r="CE216" s="240" t="str">
        <f t="shared" ca="1" si="254"/>
        <v>0.763506911941763+1.84326874177539i</v>
      </c>
      <c r="CF216" s="240" t="str">
        <f t="shared" ca="1" si="255"/>
        <v>-0.195557888848387-1.98553256611374i</v>
      </c>
      <c r="CG216" s="240" t="str">
        <f t="shared" ca="1" si="256"/>
        <v>-0.389232448324367+1.95680365907274i</v>
      </c>
      <c r="CH216" s="240" t="str">
        <f t="shared" ca="1" si="257"/>
        <v>0.940502348401244-1.75955613483651i</v>
      </c>
      <c r="CI216" s="240" t="str">
        <f t="shared" ca="1" si="258"/>
        <v>-1.4107768177478+1.41077681774774i</v>
      </c>
      <c r="CJ216" s="240" t="str">
        <f t="shared" ca="1" si="259"/>
        <v>1.75955613483652-0.94050234840122i</v>
      </c>
      <c r="CK216" s="240" t="str">
        <f t="shared" ca="1" si="260"/>
        <v>-1.95680365907275+0.389232448324339i</v>
      </c>
      <c r="CL216" s="240" t="str">
        <f t="shared" ca="1" si="261"/>
        <v>1.98553256611374+0.195557888848415i</v>
      </c>
      <c r="CM216" s="240" t="str">
        <f t="shared" ca="1" si="262"/>
        <v>-1.84326874177538-0.763506911941789i</v>
      </c>
      <c r="CN216" s="240" t="str">
        <f t="shared" ca="1" si="263"/>
        <v>1.54226385108498+1.26570323244652i</v>
      </c>
      <c r="CO216" s="240" t="str">
        <f t="shared" ca="1" si="264"/>
        <v>-1.108440233113-1.65889804044898i</v>
      </c>
      <c r="CP216" s="240" t="str">
        <f t="shared" ca="1" si="265"/>
        <v>0.57915848654491+1.90922966309768i</v>
      </c>
      <c r="CQ216" s="240" t="str">
        <f t="shared" ca="1" si="266"/>
        <v>2.83537221105288E-14-1.99513970914046i</v>
      </c>
      <c r="CR216" s="240" t="str">
        <f t="shared" ca="1" si="267"/>
        <v>-0.579158486544963+1.90922966309766i</v>
      </c>
      <c r="CS216" s="240" t="str">
        <f t="shared" ca="1" si="268"/>
        <v>1.10844023311469-1.65889804044785i</v>
      </c>
      <c r="CT216" s="240" t="str">
        <f t="shared" ca="1" si="269"/>
        <v>-1.54226385108498+1.26570323244652i</v>
      </c>
      <c r="CU216" s="240" t="str">
        <f t="shared" ca="1" si="270"/>
        <v>1.8432687417754-0.763506911941737i</v>
      </c>
      <c r="CV216" s="240" t="str">
        <f t="shared" ca="1" si="271"/>
        <v>-1.98553256611374+0.195557888848359i</v>
      </c>
      <c r="CW216" s="240" t="str">
        <f t="shared" ca="1" si="272"/>
        <v>1.95680365907314+0.389232448322392i</v>
      </c>
      <c r="CX216" s="240" t="str">
        <f t="shared" ca="1" si="273"/>
        <v>-1.75955613483652-0.94050234840122i</v>
      </c>
      <c r="CY216" s="240" t="str">
        <f t="shared" ca="1" si="274"/>
        <v>1.41077681774776+1.41077681774778i</v>
      </c>
      <c r="CZ216" s="240" t="str">
        <f t="shared" ca="1" si="275"/>
        <v>-0.940502348401194-1.75955613483654i</v>
      </c>
      <c r="DA216" s="240" t="str">
        <f t="shared" ca="1" si="276"/>
        <v>0.389232448324367+1.95680365907274i</v>
      </c>
      <c r="DB216" s="240" t="str">
        <f t="shared" ca="1" si="277"/>
        <v>0.195557888848444-1.98553256611374i</v>
      </c>
      <c r="DC216" s="240" t="str">
        <f t="shared" ca="1" si="278"/>
        <v>-0.763506911941815+1.84326874177537i</v>
      </c>
      <c r="DD216" s="240" t="str">
        <f t="shared" ca="1" si="279"/>
        <v>1.26570323244659-1.54226385108493i</v>
      </c>
      <c r="DE216" s="240" t="str">
        <f t="shared" ca="1" si="280"/>
        <v>-1.65889804044786+1.10844023311467i</v>
      </c>
      <c r="DF216" s="240" t="str">
        <f t="shared" ca="1" si="281"/>
        <v>1.90922966309769-0.579158486544882i</v>
      </c>
      <c r="DG216" s="240" t="str">
        <f t="shared" ca="1" si="282"/>
        <v>-1.99513970914046-5.6706578967135E-14i</v>
      </c>
      <c r="DH216" s="240" t="str">
        <f t="shared" ca="1" si="283"/>
        <v>1.90922966309765+0.579158486544991i</v>
      </c>
      <c r="DI216" s="240" t="str">
        <f t="shared" ca="1" si="284"/>
        <v>-1.65889804044786-1.10844023311467i</v>
      </c>
      <c r="DJ216" s="240" t="str">
        <f t="shared" ca="1" si="285"/>
        <v>1.2657032324465+1.542263851085i</v>
      </c>
      <c r="DK216" s="240" t="str">
        <f t="shared" ca="1" si="286"/>
        <v>-0.763506911941711-1.84326874177541i</v>
      </c>
      <c r="DL216" s="240" t="str">
        <f t="shared" ca="1" si="287"/>
        <v>0.195557888848331+1.98553256611375i</v>
      </c>
      <c r="DM216" s="240" t="str">
        <f t="shared" ca="1" si="288"/>
        <v>0.389232448322476-1.95680365907312i</v>
      </c>
      <c r="DN216" s="240" t="str">
        <f t="shared" ca="1" si="289"/>
        <v>-0.940502348401244+1.75955613483651i</v>
      </c>
      <c r="DO216" s="240" t="str">
        <f t="shared" ca="1" si="290"/>
        <v>1.4107768177478-1.41077681774774i</v>
      </c>
      <c r="DP216" s="240" t="str">
        <f t="shared" ca="1" si="291"/>
        <v>-1.75955613483655+0.940502348401171i</v>
      </c>
      <c r="DQ216" s="240" t="str">
        <f t="shared" ca="1" si="292"/>
        <v>1.95680365907276-0.389232448324283i</v>
      </c>
      <c r="DR216" s="240" t="str">
        <f t="shared" ca="1" si="293"/>
        <v>-1.98553256611374-0.195557888848415i</v>
      </c>
      <c r="DS216" s="240" t="str">
        <f t="shared" ca="1" si="294"/>
        <v>1.84326874177538+0.763506911941789i</v>
      </c>
      <c r="DT216" s="240" t="str">
        <f t="shared" ca="1" si="295"/>
        <v>-1.54226385108495-1.26570323244657i</v>
      </c>
      <c r="DU216" s="240" t="str">
        <f t="shared" ca="1" si="296"/>
        <v>1.1084402331146+1.65889804044791i</v>
      </c>
      <c r="DV216" s="240" t="str">
        <f t="shared" ca="1" si="297"/>
        <v>-0.57915848654491-1.90922966309768i</v>
      </c>
      <c r="DW216" s="240" t="str">
        <f t="shared" ca="1" si="298"/>
        <v>-2.83541547374903E-14+1.99513970914046i</v>
      </c>
      <c r="DX216" s="240" t="str">
        <f t="shared" ca="1" si="299"/>
        <v>0.579158486544963-1.90922966309766i</v>
      </c>
      <c r="DY216" s="240" t="str">
        <f t="shared" ca="1" si="300"/>
        <v>-1.10844023311465+1.65889804044788i</v>
      </c>
      <c r="DZ216" s="240" t="str">
        <f t="shared" ca="1" si="301"/>
        <v>1.54226385108498-1.26570323244652i</v>
      </c>
      <c r="EA216" s="240" t="str">
        <f t="shared" ca="1" si="302"/>
        <v>-1.8432687417754+0.763506911941737i</v>
      </c>
      <c r="EB216" s="240" t="str">
        <f t="shared" ca="1" si="303"/>
        <v>1.98553256611374-0.195557888848359i</v>
      </c>
      <c r="EC216" s="240" t="str">
        <f t="shared" ca="1" si="304"/>
        <v>-1.95680365907275-0.389232448324339i</v>
      </c>
      <c r="ED216" s="240" t="str">
        <f t="shared" ca="1" si="305"/>
        <v>1.75955613483652+0.94050234840122i</v>
      </c>
      <c r="EE216" s="240" t="str">
        <f t="shared" ca="1" si="306"/>
        <v>-1.41077681774776-1.41077681774778i</v>
      </c>
      <c r="EF216" s="240" t="str">
        <f t="shared" ca="1" si="307"/>
        <v>0.940502348401194+1.75955613483654i</v>
      </c>
      <c r="EG216" s="240" t="str">
        <f t="shared" ca="1" si="308"/>
        <v>-0.38923244832242-1.95680365907313i</v>
      </c>
      <c r="EH216" s="240" t="str">
        <f t="shared" ca="1" si="309"/>
        <v>-0.195557888848387+1.98553256611374i</v>
      </c>
      <c r="EI216" s="240" t="str">
        <f t="shared" ca="1" si="310"/>
        <v>0.763506911941763-1.84326874177539i</v>
      </c>
      <c r="EJ216" s="240" t="str">
        <f t="shared" ca="1" si="311"/>
        <v>-1.26570323244655+1.54226385108497i</v>
      </c>
      <c r="EK216" s="240" t="str">
        <f t="shared" ca="1" si="312"/>
        <v>1.65889804044789-1.10844023311462i</v>
      </c>
      <c r="EL216" s="240" t="str">
        <f t="shared" ca="1" si="313"/>
        <v>-1.90922966309767+0.579158486544936i</v>
      </c>
      <c r="EM216" s="240" t="str">
        <f t="shared" ca="1" si="314"/>
        <v>1.99513970914046+1.73050784564974E-18i</v>
      </c>
      <c r="EN216" s="240"/>
      <c r="EO216" s="240"/>
      <c r="EP216" s="240"/>
    </row>
    <row r="217" spans="1:146" ht="15" thickBot="1">
      <c r="A217" s="277">
        <f t="shared" si="181"/>
        <v>2.2851562500000016E-3</v>
      </c>
      <c r="B217" s="276">
        <v>117</v>
      </c>
      <c r="C217" s="248">
        <f t="shared" si="182"/>
        <v>23400</v>
      </c>
      <c r="D217" s="247">
        <f t="shared" si="315"/>
        <v>147026.53618800233</v>
      </c>
      <c r="E217" s="247" t="str">
        <f t="shared" si="316"/>
        <v>147026.536188002i</v>
      </c>
      <c r="F217" s="247" t="str">
        <f t="shared" si="320"/>
        <v>-0.00282341579101855-0.0226513708441753i</v>
      </c>
      <c r="G217" s="247" t="str">
        <f t="shared" si="321"/>
        <v>-3.71987891657738+2.55125244925942i</v>
      </c>
      <c r="H217" s="247" t="str">
        <f t="shared" si="322"/>
        <v>0.00114160294412944-0.00360839801560297i</v>
      </c>
      <c r="I217" s="247" t="str">
        <f t="shared" si="317"/>
        <v>-0.00153508756661903+0.00374592586016832i</v>
      </c>
      <c r="J217" s="275" t="str">
        <f ca="1">IMPRODUCT(1/N_FFT2,EB100)</f>
        <v>0.00606830613655367-0.000319805422225729i</v>
      </c>
      <c r="K217" s="274" t="str">
        <f t="shared" ca="1" si="318"/>
        <v>-8.11741389932409E-06+0.0000232223542117306i</v>
      </c>
      <c r="N217" s="265">
        <f t="shared" ca="1" si="185"/>
        <v>5.9951761941818136</v>
      </c>
      <c r="O217" s="240">
        <f t="shared" ca="1" si="186"/>
        <v>1.9951761941818138</v>
      </c>
      <c r="P217" s="240" t="str">
        <f t="shared" ca="1" si="187"/>
        <v>-1.92290306299727-0.532138944398506i</v>
      </c>
      <c r="Q217" s="240" t="str">
        <f t="shared" ca="1" si="188"/>
        <v>1.7113197037412+1.02572555657786i</v>
      </c>
      <c r="R217" s="240" t="str">
        <f t="shared" ca="1" si="189"/>
        <v>-1.37575487978255-1.44500053861039i</v>
      </c>
      <c r="S217" s="240" t="str">
        <f t="shared" ca="1" si="190"/>
        <v>0.940519547330255+1.75958831177055i</v>
      </c>
      <c r="T217" s="240" t="str">
        <f t="shared" ca="1" si="191"/>
        <v>-0.437145578476695-1.94669766246536i</v>
      </c>
      <c r="U217" s="241" t="str">
        <f t="shared" ca="1" si="192"/>
        <v>-0.097898655721974+1.99277291707752i</v>
      </c>
      <c r="V217" s="240" t="str">
        <f t="shared" ca="1" si="193"/>
        <v>0.625850340993471-1.89447602162397i</v>
      </c>
      <c r="W217" s="240" t="str">
        <f t="shared" ca="1" si="194"/>
        <v>-1.10846050311669+1.65892837665166i</v>
      </c>
      <c r="X217" s="240" t="str">
        <f t="shared" ca="1" si="195"/>
        <v>1.51076506457359-1.30319490694746i</v>
      </c>
      <c r="Y217" s="240" t="str">
        <f t="shared" ca="1" si="196"/>
        <v>-1.80361791743514+0.853047744113272i</v>
      </c>
      <c r="Z217" s="240" t="str">
        <f t="shared" ca="1" si="197"/>
        <v>1.96580249675401-0.341099090566862i</v>
      </c>
      <c r="AA217" s="240" t="str">
        <f t="shared" ca="1" si="198"/>
        <v>-1.98556887546969-0.195561465007404i</v>
      </c>
      <c r="AB217" s="240" t="str">
        <f t="shared" ca="1" si="199"/>
        <v>1.86148502157816+0.718054009298732i</v>
      </c>
      <c r="AC217" s="240" t="str">
        <f t="shared" ca="1" si="200"/>
        <v>-1.60254054579774-1.18852507121395i</v>
      </c>
      <c r="AD217" s="240" t="str">
        <f t="shared" ca="1" si="201"/>
        <v>1.22749542343507+1.57289002516889i</v>
      </c>
      <c r="AE217" s="240" t="str">
        <f t="shared" ca="1" si="202"/>
        <v>-0.763520874162572-1.84330244955836i</v>
      </c>
      <c r="AF217" s="240" t="str">
        <f t="shared" ca="1" si="203"/>
        <v>0.244230865071104+1.980171540644i</v>
      </c>
      <c r="AG217" s="240" t="str">
        <f t="shared" ca="1" si="204"/>
        <v>0.292753149594273-1.97358142452559i</v>
      </c>
      <c r="AH217" s="240" t="str">
        <f t="shared" ca="1" si="205"/>
        <v>-0.808527822601683+1.82400954106847i</v>
      </c>
      <c r="AI217" s="240" t="str">
        <f t="shared" ca="1" si="206"/>
        <v>1.26572637831214-1.54229205440301i</v>
      </c>
      <c r="AJ217" s="240" t="str">
        <f t="shared" ca="1" si="207"/>
        <v>-1.63122575592466+1.14883879593173i</v>
      </c>
      <c r="AK217" s="240" t="str">
        <f t="shared" ca="1" si="208"/>
        <v>1.87854630462637-0.672154615549461i</v>
      </c>
      <c r="AL217" s="240" t="str">
        <f t="shared" ca="1" si="209"/>
        <v>-1.98977017785003+0.146774266029504i</v>
      </c>
      <c r="AM217" s="240" t="str">
        <f t="shared" ca="1" si="210"/>
        <v>1.95683944306447+0.389239566201819i</v>
      </c>
      <c r="AN217" s="240" t="str">
        <f t="shared" ca="1" si="211"/>
        <v>-1.78213986180997-0.897053821561326i</v>
      </c>
      <c r="AO217" s="240" t="str">
        <f t="shared" ca="1" si="212"/>
        <v>1.47832804636041+1.33987843970043i</v>
      </c>
      <c r="AP217" s="240" t="str">
        <f t="shared" ca="1" si="213"/>
        <v>-1.06741451514258-1.6856317209559i</v>
      </c>
      <c r="AQ217" s="240" t="str">
        <f t="shared" ca="1" si="214"/>
        <v>0.579169077593903+1.90926457710524i</v>
      </c>
      <c r="AR217" s="240" t="str">
        <f t="shared" ca="1" si="215"/>
        <v>0.579169077593903+1.90926457710524i</v>
      </c>
      <c r="AS217" s="240" t="str">
        <f t="shared" ca="1" si="216"/>
        <v>-0.484788270601025+1.9353832639861i</v>
      </c>
      <c r="AT217" s="240" t="str">
        <f t="shared" ca="1" si="217"/>
        <v>0.983418739292176-1.73597685152735i</v>
      </c>
      <c r="AU217" s="240" t="str">
        <f t="shared" ca="1" si="218"/>
        <v>-1.41080261656799+1.41080261656786i</v>
      </c>
      <c r="AV217" s="240" t="str">
        <f t="shared" ca="1" si="219"/>
        <v>1.73597685152736-0.983418739292166i</v>
      </c>
      <c r="AW217" s="240" t="str">
        <f t="shared" ca="1" si="220"/>
        <v>-1.9353832639861+0.484788270601015i</v>
      </c>
      <c r="AX217" s="240" t="str">
        <f t="shared" ca="1" si="221"/>
        <v>1.99457528441434+0.0489640749253285i</v>
      </c>
      <c r="AY217" s="240" t="str">
        <f t="shared" ca="1" si="222"/>
        <v>-1.90926457710518-0.579169077594105i</v>
      </c>
      <c r="AZ217" s="240" t="str">
        <f t="shared" ca="1" si="223"/>
        <v>1.68563172095579+1.06741451514276i</v>
      </c>
      <c r="BA217" s="240" t="str">
        <f t="shared" ca="1" si="224"/>
        <v>-1.33987843970044-1.4783280463604i</v>
      </c>
      <c r="BB217" s="240" t="str">
        <f t="shared" ca="1" si="225"/>
        <v>0.897053821561493+1.78213986180988i</v>
      </c>
      <c r="BC217" s="240" t="str">
        <f t="shared" ca="1" si="226"/>
        <v>-0.389239566202198-1.95683944306439i</v>
      </c>
      <c r="BD217" s="240" t="str">
        <f t="shared" ca="1" si="227"/>
        <v>-0.146774266028893+1.98977017785007i</v>
      </c>
      <c r="BE217" s="240" t="str">
        <f t="shared" ca="1" si="228"/>
        <v>0.672154615548912-1.87854630462656i</v>
      </c>
      <c r="BF217" s="240" t="str">
        <f t="shared" ca="1" si="229"/>
        <v>-1.14883879593109+1.63122575592511i</v>
      </c>
      <c r="BG217" s="240" t="str">
        <f t="shared" ca="1" si="230"/>
        <v>1.54229205440366-1.26572637831135i</v>
      </c>
      <c r="BH217" s="240" t="str">
        <f t="shared" ca="1" si="231"/>
        <v>-1.82400954106879+0.808527822600961i</v>
      </c>
      <c r="BI217" s="240" t="str">
        <f t="shared" ca="1" si="232"/>
        <v>1.97358142452567-0.292753149593703i</v>
      </c>
      <c r="BJ217" s="240" t="str">
        <f t="shared" ca="1" si="233"/>
        <v>-1.98017154064393-0.244230865071721i</v>
      </c>
      <c r="BK217" s="240" t="str">
        <f t="shared" ca="1" si="234"/>
        <v>1.84330244955821+0.763520874162935i</v>
      </c>
      <c r="BL217" s="240" t="str">
        <f t="shared" ca="1" si="235"/>
        <v>-1.57289002516877-1.22749542343521i</v>
      </c>
      <c r="BM217" s="240" t="str">
        <f t="shared" ca="1" si="236"/>
        <v>1.18852507121393+1.60254054579775i</v>
      </c>
      <c r="BN217" s="240" t="str">
        <f t="shared" ca="1" si="237"/>
        <v>-0.71805400929892-1.86148502157809i</v>
      </c>
      <c r="BO217" s="240" t="str">
        <f t="shared" ca="1" si="238"/>
        <v>0.195561465007619+1.98556887546967i</v>
      </c>
      <c r="BP217" s="240" t="str">
        <f t="shared" ca="1" si="239"/>
        <v>0.341099090566495-1.96580249675407i</v>
      </c>
      <c r="BQ217" s="240" t="str">
        <f t="shared" ca="1" si="240"/>
        <v>-0.853047744112737+1.8036179174354i</v>
      </c>
      <c r="BR217" s="240" t="str">
        <f t="shared" ca="1" si="241"/>
        <v>1.30319490694684-1.51076506457412i</v>
      </c>
      <c r="BS217" s="240" t="str">
        <f t="shared" ca="1" si="242"/>
        <v>-1.65892837665112+1.1084605031175i</v>
      </c>
      <c r="BT217" s="240" t="str">
        <f t="shared" ca="1" si="243"/>
        <v>1.89447602162428-0.625850340992523i</v>
      </c>
      <c r="BU217" s="240" t="str">
        <f t="shared" ca="1" si="244"/>
        <v>-1.99277291707756+0.097898655721142i</v>
      </c>
      <c r="BV217" s="240" t="str">
        <f t="shared" ca="1" si="245"/>
        <v>1.94669766246523+0.437145578477296i</v>
      </c>
      <c r="BW217" s="240" t="str">
        <f t="shared" ca="1" si="246"/>
        <v>-1.75958831177036-0.940519547330604i</v>
      </c>
      <c r="BX217" s="240" t="str">
        <f t="shared" ca="1" si="247"/>
        <v>1.44500053861021+1.37575487978274i</v>
      </c>
      <c r="BY217" s="240" t="str">
        <f t="shared" ca="1" si="248"/>
        <v>-1.02572555657774-1.71131970374127i</v>
      </c>
      <c r="BZ217" s="240" t="str">
        <f t="shared" ca="1" si="249"/>
        <v>0.532138944398542+1.92290306299726i</v>
      </c>
      <c r="CA217" s="240" t="str">
        <f t="shared" ca="1" si="250"/>
        <v>-2.16069752957625E-13-1.99517619418181i</v>
      </c>
      <c r="CB217" s="240" t="str">
        <f t="shared" ca="1" si="251"/>
        <v>-0.532138944398181+1.92290306299736i</v>
      </c>
      <c r="CC217" s="240" t="str">
        <f t="shared" ca="1" si="252"/>
        <v>1.02572555657742-1.71131970374146i</v>
      </c>
      <c r="CD217" s="240" t="str">
        <f t="shared" ca="1" si="253"/>
        <v>-1.44500053860991+1.37575487978306i</v>
      </c>
      <c r="CE217" s="240" t="str">
        <f t="shared" ca="1" si="254"/>
        <v>1.75958831177018-0.940519547330935i</v>
      </c>
      <c r="CF217" s="240" t="str">
        <f t="shared" ca="1" si="255"/>
        <v>-1.94669766246558+0.437145578475726i</v>
      </c>
      <c r="CG217" s="240" t="str">
        <f t="shared" ca="1" si="256"/>
        <v>1.99277291707748+0.097898655722806i</v>
      </c>
      <c r="CH217" s="240" t="str">
        <f t="shared" ca="1" si="257"/>
        <v>-1.89447602162378-0.625850340994051i</v>
      </c>
      <c r="CI217" s="240" t="str">
        <f t="shared" ca="1" si="258"/>
        <v>1.65892837665133+1.10846050311719i</v>
      </c>
      <c r="CJ217" s="240" t="str">
        <f t="shared" ca="1" si="259"/>
        <v>-1.30319490694713-1.51076506457387i</v>
      </c>
      <c r="CK217" s="240" t="str">
        <f t="shared" ca="1" si="260"/>
        <v>0.853047744113076+1.80361791743524i</v>
      </c>
      <c r="CL217" s="240" t="str">
        <f t="shared" ca="1" si="261"/>
        <v>-0.341099090566864-1.96580249675401i</v>
      </c>
      <c r="CM217" s="240" t="str">
        <f t="shared" ca="1" si="262"/>
        <v>-0.195561465007189+1.98556887546971i</v>
      </c>
      <c r="CN217" s="240" t="str">
        <f t="shared" ca="1" si="263"/>
        <v>0.718054009298571-1.86148502157822i</v>
      </c>
      <c r="CO217" s="240" t="str">
        <f t="shared" ca="1" si="264"/>
        <v>-1.18852507121362+1.60254054579798i</v>
      </c>
      <c r="CP217" s="240" t="str">
        <f t="shared" ca="1" si="265"/>
        <v>1.57289002516851-1.22749542343555i</v>
      </c>
      <c r="CQ217" s="240" t="str">
        <f t="shared" ca="1" si="266"/>
        <v>-1.84330244955807+0.763520874163282i</v>
      </c>
      <c r="CR217" s="240" t="str">
        <f t="shared" ca="1" si="267"/>
        <v>1.98017154064388-0.244230865072092i</v>
      </c>
      <c r="CS217" s="240" t="str">
        <f t="shared" ca="1" si="268"/>
        <v>-1.97358142452544-0.292753149595295i</v>
      </c>
      <c r="CT217" s="240" t="str">
        <f t="shared" ca="1" si="269"/>
        <v>1.82400954106814+0.808527822602432i</v>
      </c>
      <c r="CU217" s="240" t="str">
        <f t="shared" ca="1" si="270"/>
        <v>-1.54229205440264-1.2657263783126i</v>
      </c>
      <c r="CV217" s="240" t="str">
        <f t="shared" ca="1" si="271"/>
        <v>1.14883879593137+1.63122575592491i</v>
      </c>
      <c r="CW217" s="240" t="str">
        <f t="shared" ca="1" si="272"/>
        <v>-0.672154615549265-1.87854630462644i</v>
      </c>
      <c r="CX217" s="240" t="str">
        <f t="shared" ca="1" si="273"/>
        <v>0.146774266029296+1.98977017785004i</v>
      </c>
      <c r="CY217" s="240" t="str">
        <f t="shared" ca="1" si="274"/>
        <v>0.389239566201859-1.95683944306446i</v>
      </c>
      <c r="CZ217" s="240" t="str">
        <f t="shared" ca="1" si="275"/>
        <v>-0.897053821561158+1.78213986181005i</v>
      </c>
      <c r="DA217" s="240" t="str">
        <f t="shared" ca="1" si="276"/>
        <v>1.33987843970018-1.47832804636063i</v>
      </c>
      <c r="DB217" s="240" t="str">
        <f t="shared" ca="1" si="277"/>
        <v>-1.6856317209556+1.06741451514306i</v>
      </c>
      <c r="DC217" s="240" t="str">
        <f t="shared" ca="1" si="278"/>
        <v>1.90926457710507-0.579169077594464i</v>
      </c>
      <c r="DD217" s="240" t="str">
        <f t="shared" ca="1" si="279"/>
        <v>-1.99457528441433+0.0489640749257038i</v>
      </c>
      <c r="DE217" s="240" t="str">
        <f t="shared" ca="1" si="280"/>
        <v>1.93538326398635+0.484788270600045i</v>
      </c>
      <c r="DF217" s="240" t="str">
        <f t="shared" ca="1" si="281"/>
        <v>-1.73597685152695-0.983418739292877i</v>
      </c>
      <c r="DG217" s="240" t="str">
        <f t="shared" ca="1" si="282"/>
        <v>1.41080261656744+1.41080261656842i</v>
      </c>
      <c r="DH217" s="240" t="str">
        <f t="shared" ca="1" si="283"/>
        <v>-0.983418739291664-1.73597685152764i</v>
      </c>
      <c r="DI217" s="240" t="str">
        <f t="shared" ca="1" si="284"/>
        <v>0.484788270600674+1.93538326398619i</v>
      </c>
      <c r="DJ217" s="240" t="str">
        <f t="shared" ca="1" si="285"/>
        <v>0.0489640749251691-1.99457528441434i</v>
      </c>
      <c r="DK217" s="240" t="str">
        <f t="shared" ca="1" si="286"/>
        <v>-0.579169077593951+1.90926457710523i</v>
      </c>
      <c r="DL217" s="240" t="str">
        <f t="shared" ca="1" si="287"/>
        <v>1.0674145151426-1.68563172095589i</v>
      </c>
      <c r="DM217" s="240" t="str">
        <f t="shared" ca="1" si="288"/>
        <v>-1.47832804636027+1.33987843970058i</v>
      </c>
      <c r="DN217" s="240" t="str">
        <f t="shared" ca="1" si="289"/>
        <v>1.78213986180979-0.897053821561687i</v>
      </c>
      <c r="DO217" s="240" t="str">
        <f t="shared" ca="1" si="290"/>
        <v>-1.95683944306434+0.389239566202437i</v>
      </c>
      <c r="DP217" s="240" t="str">
        <f t="shared" ca="1" si="291"/>
        <v>1.98977017785008+0.146774266028762i</v>
      </c>
      <c r="DQ217" s="240" t="str">
        <f t="shared" ca="1" si="292"/>
        <v>-1.87854630462662-0.672154615548761i</v>
      </c>
      <c r="DR217" s="240" t="str">
        <f t="shared" ca="1" si="293"/>
        <v>1.63122575592411+1.14883879593251i</v>
      </c>
      <c r="DS217" s="240" t="str">
        <f t="shared" ca="1" si="294"/>
        <v>-1.26572637831147-1.54229205440356i</v>
      </c>
      <c r="DT217" s="240" t="str">
        <f t="shared" ca="1" si="295"/>
        <v>0.808527822601107+1.82400954106872i</v>
      </c>
      <c r="DU217" s="240" t="str">
        <f t="shared" ca="1" si="296"/>
        <v>-0.29275314959386-1.97358142452565i</v>
      </c>
      <c r="DV217" s="240" t="str">
        <f t="shared" ca="1" si="297"/>
        <v>-0.244230865071505+1.98017154064395i</v>
      </c>
      <c r="DW217" s="240" t="str">
        <f t="shared" ca="1" si="298"/>
        <v>0.763520874162736-1.84330244955829i</v>
      </c>
      <c r="DX217" s="240" t="str">
        <f t="shared" ca="1" si="299"/>
        <v>-1.22749542343504+1.57289002516891i</v>
      </c>
      <c r="DY217" s="240" t="str">
        <f t="shared" ca="1" si="300"/>
        <v>1.60254054579766-1.18852507121405i</v>
      </c>
      <c r="DZ217" s="240" t="str">
        <f t="shared" ca="1" si="301"/>
        <v>-1.86148502157803+0.71805400929907i</v>
      </c>
      <c r="EA217" s="240" t="str">
        <f t="shared" ca="1" si="302"/>
        <v>1.98556887546966-0.195561465007778i</v>
      </c>
      <c r="EB217" s="240" t="str">
        <f t="shared" ca="1" si="303"/>
        <v>-1.96580249675411-0.341099090566281i</v>
      </c>
      <c r="EC217" s="240" t="str">
        <f t="shared" ca="1" si="304"/>
        <v>1.80361791743549+0.853047744112542i</v>
      </c>
      <c r="ED217" s="240" t="str">
        <f t="shared" ca="1" si="305"/>
        <v>-1.51076506457426-1.30319490694668i</v>
      </c>
      <c r="EE217" s="240" t="str">
        <f t="shared" ca="1" si="306"/>
        <v>1.10846050311603+1.6589283766521i</v>
      </c>
      <c r="EF217" s="240" t="str">
        <f t="shared" ca="1" si="307"/>
        <v>-0.625850340992729-1.89447602162422i</v>
      </c>
      <c r="EG217" s="240" t="str">
        <f t="shared" ca="1" si="308"/>
        <v>0.0978986557214146+1.99277291707755i</v>
      </c>
      <c r="EH217" s="240" t="str">
        <f t="shared" ca="1" si="309"/>
        <v>0.43714557847714-1.94669766246526i</v>
      </c>
      <c r="EI217" s="240" t="str">
        <f t="shared" ca="1" si="310"/>
        <v>-0.940519547330464+1.75958831177043i</v>
      </c>
      <c r="EJ217" s="240" t="str">
        <f t="shared" ca="1" si="311"/>
        <v>1.37575487978263-1.44500053861032i</v>
      </c>
      <c r="EK217" s="240" t="str">
        <f t="shared" ca="1" si="312"/>
        <v>-1.71131970374116+1.02572555657793i</v>
      </c>
      <c r="EL217" s="240" t="str">
        <f t="shared" ca="1" si="313"/>
        <v>1.9229030629972-0.532138944398752i</v>
      </c>
      <c r="EM217" s="240" t="str">
        <f t="shared" ca="1" si="314"/>
        <v>-1.99517619418181+4.3213950591525E-13i</v>
      </c>
      <c r="EN217" s="240"/>
      <c r="EO217" s="240"/>
      <c r="EP217" s="240"/>
    </row>
    <row r="218" spans="1:146" ht="15" thickBot="1">
      <c r="A218" s="277">
        <f t="shared" si="181"/>
        <v>2.3046875000000016E-3</v>
      </c>
      <c r="B218" s="276">
        <v>118</v>
      </c>
      <c r="C218" s="248">
        <f t="shared" si="182"/>
        <v>23600</v>
      </c>
      <c r="D218" s="247">
        <f t="shared" si="315"/>
        <v>148283.17324943823</v>
      </c>
      <c r="E218" s="247" t="str">
        <f t="shared" si="316"/>
        <v>148283.173249438i</v>
      </c>
      <c r="F218" s="247" t="str">
        <f t="shared" si="320"/>
        <v>-0.00282941420209249-0.0224564442551196i</v>
      </c>
      <c r="G218" s="247" t="str">
        <f t="shared" si="321"/>
        <v>-3.6917969153804+2.56412309465812i</v>
      </c>
      <c r="H218" s="247" t="str">
        <f t="shared" si="322"/>
        <v>0.00114090632832347-0.00357782776407314i</v>
      </c>
      <c r="I218" s="247" t="str">
        <f t="shared" si="317"/>
        <v>-0.00152574647675963+0.00371513388928198i</v>
      </c>
      <c r="J218" s="275" t="str">
        <f ca="1">IMPRODUCT(1/N_FFT2,EC100)</f>
        <v>0.0071520996075291+8.03622314630125E-07i</v>
      </c>
      <c r="K218" s="274" t="str">
        <f t="shared" ca="1" si="318"/>
        <v>-0.0000109152763421167+0.0000265697815075365i</v>
      </c>
      <c r="N218" s="265">
        <f t="shared" ca="1" si="185"/>
        <v>5.9952091071952145</v>
      </c>
      <c r="O218" s="240">
        <f t="shared" ca="1" si="186"/>
        <v>1.9952091071952147</v>
      </c>
      <c r="P218" s="240" t="str">
        <f t="shared" ca="1" si="187"/>
        <v>-1.93541519063774-0.484796267810924i</v>
      </c>
      <c r="Q218" s="240" t="str">
        <f t="shared" ca="1" si="188"/>
        <v>1.75961733845695+0.940535062417339i</v>
      </c>
      <c r="R218" s="240" t="str">
        <f t="shared" ca="1" si="189"/>
        <v>-1.47835243329476-1.33990054272927i</v>
      </c>
      <c r="S218" s="240" t="str">
        <f t="shared" ca="1" si="190"/>
        <v>1.10847878860734+1.65895574282207i</v>
      </c>
      <c r="T218" s="240" t="str">
        <f t="shared" ca="1" si="191"/>
        <v>-0.672165703609906-1.87857729367874i</v>
      </c>
      <c r="U218" s="241" t="str">
        <f t="shared" ca="1" si="192"/>
        <v>0.195564691046681+1.98560162999796i</v>
      </c>
      <c r="V218" s="240" t="str">
        <f t="shared" ca="1" si="193"/>
        <v>0.292757978936483-1.9736139813053i</v>
      </c>
      <c r="W218" s="240" t="str">
        <f t="shared" ca="1" si="194"/>
        <v>-0.763533469427599+1.84333285721776i</v>
      </c>
      <c r="X218" s="240" t="str">
        <f t="shared" ca="1" si="195"/>
        <v>1.18854467747319-1.60256698177795i</v>
      </c>
      <c r="Y218" s="240" t="str">
        <f t="shared" ca="1" si="196"/>
        <v>-1.54231749650644+1.26574725810678i</v>
      </c>
      <c r="Z218" s="240" t="str">
        <f t="shared" ca="1" si="197"/>
        <v>1.80364767044686-0.853061816239803i</v>
      </c>
      <c r="AA218" s="240" t="str">
        <f t="shared" ca="1" si="198"/>
        <v>-1.95687172366353+0.389245987212258i</v>
      </c>
      <c r="AB218" s="240" t="str">
        <f t="shared" ca="1" si="199"/>
        <v>1.99280579044576+0.0979002706869097i</v>
      </c>
      <c r="AC218" s="240" t="str">
        <f t="shared" ca="1" si="200"/>
        <v>-1.90929607289537-0.579178631737274i</v>
      </c>
      <c r="AD218" s="240" t="str">
        <f t="shared" ca="1" si="201"/>
        <v>1.71134793417448+1.0257424772483i</v>
      </c>
      <c r="AE218" s="240" t="str">
        <f t="shared" ca="1" si="202"/>
        <v>-1.41082588958282-1.41082588958297i</v>
      </c>
      <c r="AF218" s="240" t="str">
        <f t="shared" ca="1" si="203"/>
        <v>1.0257424772483+1.71134793417448i</v>
      </c>
      <c r="AG218" s="240" t="str">
        <f t="shared" ca="1" si="204"/>
        <v>-0.579178631737264-1.90929607289537i</v>
      </c>
      <c r="AH218" s="240" t="str">
        <f t="shared" ca="1" si="205"/>
        <v>0.0979002706869133+1.99280579044576i</v>
      </c>
      <c r="AI218" s="240" t="str">
        <f t="shared" ca="1" si="206"/>
        <v>0.389245987212254-1.95687172366353i</v>
      </c>
      <c r="AJ218" s="240" t="str">
        <f t="shared" ca="1" si="207"/>
        <v>-0.853061816239801+1.80364767044686i</v>
      </c>
      <c r="AK218" s="240" t="str">
        <f t="shared" ca="1" si="208"/>
        <v>1.26574725810678-1.54231749650644i</v>
      </c>
      <c r="AL218" s="240" t="str">
        <f t="shared" ca="1" si="209"/>
        <v>-1.60256698177796+1.18854467747318i</v>
      </c>
      <c r="AM218" s="240" t="str">
        <f t="shared" ca="1" si="210"/>
        <v>1.84333285721775-0.763533469427609i</v>
      </c>
      <c r="AN218" s="240" t="str">
        <f t="shared" ca="1" si="211"/>
        <v>-1.9736139813053+0.292757978936487i</v>
      </c>
      <c r="AO218" s="240" t="str">
        <f t="shared" ca="1" si="212"/>
        <v>1.98560162999796+0.195564691046684i</v>
      </c>
      <c r="AP218" s="240" t="str">
        <f t="shared" ca="1" si="213"/>
        <v>-1.87857729367873-0.672165703609912i</v>
      </c>
      <c r="AQ218" s="240" t="str">
        <f t="shared" ca="1" si="214"/>
        <v>1.65895574282206+1.10847878860735i</v>
      </c>
      <c r="AR218" s="240" t="str">
        <f t="shared" ca="1" si="215"/>
        <v>1.65895574282206+1.10847878860735i</v>
      </c>
      <c r="AS218" s="240" t="str">
        <f t="shared" ca="1" si="216"/>
        <v>0.940535062417305+1.75961733845697i</v>
      </c>
      <c r="AT218" s="240" t="str">
        <f t="shared" ca="1" si="217"/>
        <v>-0.484796267810902-1.93541519063775i</v>
      </c>
      <c r="AU218" s="240" t="str">
        <f t="shared" ca="1" si="218"/>
        <v>-1.07552640405544E-14+1.99520910719521i</v>
      </c>
      <c r="AV218" s="240" t="str">
        <f t="shared" ca="1" si="219"/>
        <v>0.484796267810894-1.93541519063775i</v>
      </c>
      <c r="AW218" s="240" t="str">
        <f t="shared" ca="1" si="220"/>
        <v>-0.940535062417299+1.75961733845698i</v>
      </c>
      <c r="AX218" s="240" t="str">
        <f t="shared" ca="1" si="221"/>
        <v>1.33990054272953-1.47835243329453i</v>
      </c>
      <c r="AY218" s="240" t="str">
        <f t="shared" ca="1" si="222"/>
        <v>-1.65895574282241+1.10847878860684i</v>
      </c>
      <c r="AZ218" s="240" t="str">
        <f t="shared" ca="1" si="223"/>
        <v>1.87857729367901-0.672165703609144i</v>
      </c>
      <c r="BA218" s="240" t="str">
        <f t="shared" ca="1" si="224"/>
        <v>-1.98560162999803+0.195564691045901i</v>
      </c>
      <c r="BB218" s="240" t="str">
        <f t="shared" ca="1" si="225"/>
        <v>1.97361398130544+0.292757978935497i</v>
      </c>
      <c r="BC218" s="240" t="str">
        <f t="shared" ca="1" si="226"/>
        <v>-1.84333285721806-0.763533469426869i</v>
      </c>
      <c r="BD218" s="240" t="str">
        <f t="shared" ca="1" si="227"/>
        <v>1.60256698177832+1.18854467747269i</v>
      </c>
      <c r="BE218" s="240" t="str">
        <f t="shared" ca="1" si="228"/>
        <v>-1.26574725810709-1.54231749650619i</v>
      </c>
      <c r="BF218" s="240" t="str">
        <f t="shared" ca="1" si="229"/>
        <v>0.853061816239987+1.80364767044677i</v>
      </c>
      <c r="BG218" s="240" t="str">
        <f t="shared" ca="1" si="230"/>
        <v>-0.389245987212246-1.95687172366353i</v>
      </c>
      <c r="BH218" s="240" t="str">
        <f t="shared" ca="1" si="231"/>
        <v>-0.0979002706871188+1.99280579044575i</v>
      </c>
      <c r="BI218" s="240" t="str">
        <f t="shared" ca="1" si="232"/>
        <v>0.579178631737663-1.90929607289525i</v>
      </c>
      <c r="BJ218" s="240" t="str">
        <f t="shared" ca="1" si="233"/>
        <v>-1.02574247724883+1.71134793417416i</v>
      </c>
      <c r="BK218" s="240" t="str">
        <f t="shared" ca="1" si="234"/>
        <v>1.41082588958341-1.41082588958238i</v>
      </c>
      <c r="BL218" s="240" t="str">
        <f t="shared" ca="1" si="235"/>
        <v>-1.71134793417487+1.02574247724763i</v>
      </c>
      <c r="BM218" s="240" t="str">
        <f t="shared" ca="1" si="236"/>
        <v>1.90929607289508-0.57917863173823i</v>
      </c>
      <c r="BN218" s="240" t="str">
        <f t="shared" ca="1" si="237"/>
        <v>-1.99280579044572+0.0979002706877096i</v>
      </c>
      <c r="BO218" s="240" t="str">
        <f t="shared" ca="1" si="238"/>
        <v>1.95687172366365+0.389245987211667i</v>
      </c>
      <c r="BP218" s="240" t="str">
        <f t="shared" ca="1" si="239"/>
        <v>-1.80364767044702-0.853061816239452i</v>
      </c>
      <c r="BQ218" s="240" t="str">
        <f t="shared" ca="1" si="240"/>
        <v>1.54231749650656+1.26574725810663i</v>
      </c>
      <c r="BR218" s="240" t="str">
        <f t="shared" ca="1" si="241"/>
        <v>-1.18854467747317-1.60256698177796i</v>
      </c>
      <c r="BS218" s="240" t="str">
        <f t="shared" ca="1" si="242"/>
        <v>0.76353346942739+1.84333285721784i</v>
      </c>
      <c r="BT218" s="240" t="str">
        <f t="shared" ca="1" si="243"/>
        <v>-0.292757978936112-1.97361398130535i</v>
      </c>
      <c r="BU218" s="240" t="str">
        <f t="shared" ca="1" si="244"/>
        <v>-0.195564691047259+1.9856016299979i</v>
      </c>
      <c r="BV218" s="240" t="str">
        <f t="shared" ca="1" si="245"/>
        <v>0.672165703610457-1.87857729367854i</v>
      </c>
      <c r="BW218" s="240" t="str">
        <f t="shared" ca="1" si="246"/>
        <v>-1.108478788608+1.65895574282163i</v>
      </c>
      <c r="BX218" s="240" t="str">
        <f t="shared" ca="1" si="247"/>
        <v>1.47835243329413-1.33990054272996i</v>
      </c>
      <c r="BY218" s="240" t="str">
        <f t="shared" ca="1" si="248"/>
        <v>-1.7596173384566+0.940535062417995i</v>
      </c>
      <c r="BZ218" s="240" t="str">
        <f t="shared" ca="1" si="249"/>
        <v>1.93541519063761-0.484796267811469i</v>
      </c>
      <c r="CA218" s="240" t="str">
        <f t="shared" ca="1" si="250"/>
        <v>-1.99520910719521+3.75440246402079E-13i</v>
      </c>
      <c r="CB218" s="240" t="str">
        <f t="shared" ca="1" si="251"/>
        <v>1.93541519063779+0.48479626781074i</v>
      </c>
      <c r="CC218" s="240" t="str">
        <f t="shared" ca="1" si="252"/>
        <v>-1.75961733845698-0.940535062417283i</v>
      </c>
      <c r="CD218" s="240" t="str">
        <f t="shared" ca="1" si="253"/>
        <v>1.47835243329467+1.33990054272937i</v>
      </c>
      <c r="CE218" s="240" t="str">
        <f t="shared" ca="1" si="254"/>
        <v>-1.10847878860702-1.65895574282229i</v>
      </c>
      <c r="CF218" s="240" t="str">
        <f t="shared" ca="1" si="255"/>
        <v>0.672165703609347+1.87857729367894i</v>
      </c>
      <c r="CG218" s="240" t="str">
        <f t="shared" ca="1" si="256"/>
        <v>-0.195564691046088-1.98560162999802i</v>
      </c>
      <c r="CH218" s="240" t="str">
        <f t="shared" ca="1" si="257"/>
        <v>-0.292757978937275+1.97361398130518i</v>
      </c>
      <c r="CI218" s="240" t="str">
        <f t="shared" ca="1" si="258"/>
        <v>0.763533469426696-1.84333285721813i</v>
      </c>
      <c r="CJ218" s="240" t="str">
        <f t="shared" ca="1" si="259"/>
        <v>-1.18854467747257+1.60256698177841i</v>
      </c>
      <c r="CK218" s="240" t="str">
        <f t="shared" ca="1" si="260"/>
        <v>1.54231749650605-1.26574725810726i</v>
      </c>
      <c r="CL218" s="240" t="str">
        <f t="shared" ca="1" si="261"/>
        <v>-1.80364767044668+0.853061816240183i</v>
      </c>
      <c r="CM218" s="240" t="str">
        <f t="shared" ca="1" si="262"/>
        <v>1.95687172366349-0.389245987212459i</v>
      </c>
      <c r="CN218" s="240" t="str">
        <f t="shared" ca="1" si="263"/>
        <v>-1.99280579044576-0.0979002706869029i</v>
      </c>
      <c r="CO218" s="240" t="str">
        <f t="shared" ca="1" si="264"/>
        <v>1.90929607289531+0.579178631737458i</v>
      </c>
      <c r="CP218" s="240" t="str">
        <f t="shared" ca="1" si="265"/>
        <v>-1.71134793417427-1.02574247724864i</v>
      </c>
      <c r="CQ218" s="240" t="str">
        <f t="shared" ca="1" si="266"/>
        <v>1.41082588958253+1.41082588958325i</v>
      </c>
      <c r="CR218" s="240" t="str">
        <f t="shared" ca="1" si="267"/>
        <v>-1.02574247724777-1.71134793417479i</v>
      </c>
      <c r="CS218" s="240" t="str">
        <f t="shared" ca="1" si="268"/>
        <v>0.579178631736484+1.90929607289561i</v>
      </c>
      <c r="CT218" s="240" t="str">
        <f t="shared" ca="1" si="269"/>
        <v>-0.0979002706879255-1.99280579044571i</v>
      </c>
      <c r="CU218" s="240" t="str">
        <f t="shared" ca="1" si="270"/>
        <v>-0.389245987211454+1.95687172366369i</v>
      </c>
      <c r="CV218" s="240" t="str">
        <f t="shared" ca="1" si="271"/>
        <v>0.853061816239257-1.80364767044712i</v>
      </c>
      <c r="CW218" s="240" t="str">
        <f t="shared" ca="1" si="272"/>
        <v>-1.26574725810647+1.5423174965067i</v>
      </c>
      <c r="CX218" s="240" t="str">
        <f t="shared" ca="1" si="273"/>
        <v>1.60256698177783-1.18854467747334i</v>
      </c>
      <c r="CY218" s="240" t="str">
        <f t="shared" ca="1" si="274"/>
        <v>-1.84333285721776+0.763533469427589i</v>
      </c>
      <c r="CZ218" s="240" t="str">
        <f t="shared" ca="1" si="275"/>
        <v>1.97361398130532-0.292757978936325i</v>
      </c>
      <c r="DA218" s="240" t="str">
        <f t="shared" ca="1" si="276"/>
        <v>-1.98560162999792-0.195564691047101i</v>
      </c>
      <c r="DB218" s="240" t="str">
        <f t="shared" ca="1" si="277"/>
        <v>1.87857729367861+0.672165703610253i</v>
      </c>
      <c r="DC218" s="240" t="str">
        <f t="shared" ca="1" si="278"/>
        <v>-1.65895574282172-1.10847878860786i</v>
      </c>
      <c r="DD218" s="240" t="str">
        <f t="shared" ca="1" si="279"/>
        <v>1.33990054272865+1.47835243329532i</v>
      </c>
      <c r="DE218" s="240" t="str">
        <f t="shared" ca="1" si="280"/>
        <v>-0.940535062418187-1.7596173384565i</v>
      </c>
      <c r="DF218" s="240" t="str">
        <f t="shared" ca="1" si="281"/>
        <v>0.484796267811624+1.93541519063757i</v>
      </c>
      <c r="DG218" s="240" t="str">
        <f t="shared" ca="1" si="282"/>
        <v>-5.91513996351917E-13-1.99520910719521i</v>
      </c>
      <c r="DH218" s="240" t="str">
        <f t="shared" ca="1" si="283"/>
        <v>-0.484796267810475+1.93541519063785i</v>
      </c>
      <c r="DI218" s="240" t="str">
        <f t="shared" ca="1" si="284"/>
        <v>0.940535062417144-1.75961733845706i</v>
      </c>
      <c r="DJ218" s="240" t="str">
        <f t="shared" ca="1" si="285"/>
        <v>-1.3399005427292+1.47835243329482i</v>
      </c>
      <c r="DK218" s="240" t="str">
        <f t="shared" ca="1" si="286"/>
        <v>1.6589557428222-1.10847878860715i</v>
      </c>
      <c r="DL218" s="240" t="str">
        <f t="shared" ca="1" si="287"/>
        <v>-1.87857729367886+0.672165703609551i</v>
      </c>
      <c r="DM218" s="240" t="str">
        <f t="shared" ca="1" si="288"/>
        <v>1.985601629998-0.195564691046246i</v>
      </c>
      <c r="DN218" s="240" t="str">
        <f t="shared" ca="1" si="289"/>
        <v>-1.97361398130521-0.292757978937062i</v>
      </c>
      <c r="DO218" s="240" t="str">
        <f t="shared" ca="1" si="290"/>
        <v>1.84333285721743+0.763533469428382i</v>
      </c>
      <c r="DP218" s="240" t="str">
        <f t="shared" ca="1" si="291"/>
        <v>-1.60256698177857-1.18854467747235i</v>
      </c>
      <c r="DQ218" s="240" t="str">
        <f t="shared" ca="1" si="292"/>
        <v>1.26574725810738+1.54231749650595i</v>
      </c>
      <c r="DR218" s="240" t="str">
        <f t="shared" ca="1" si="293"/>
        <v>-0.853061816240378-1.80364767044658i</v>
      </c>
      <c r="DS218" s="240" t="str">
        <f t="shared" ca="1" si="294"/>
        <v>0.389245987212615+1.95687172366346i</v>
      </c>
      <c r="DT218" s="240" t="str">
        <f t="shared" ca="1" si="295"/>
        <v>0.0979002706866873-1.99280579044577i</v>
      </c>
      <c r="DU218" s="240" t="str">
        <f t="shared" ca="1" si="296"/>
        <v>-0.579178631737304+1.90929607289536i</v>
      </c>
      <c r="DV218" s="240" t="str">
        <f t="shared" ca="1" si="297"/>
        <v>1.02574247724846-1.71134793417438i</v>
      </c>
      <c r="DW218" s="240" t="str">
        <f t="shared" ca="1" si="298"/>
        <v>-1.41082588958314+1.41082588958265i</v>
      </c>
      <c r="DX218" s="240" t="str">
        <f t="shared" ca="1" si="299"/>
        <v>1.71134793417468-1.02574247724796i</v>
      </c>
      <c r="DY218" s="240" t="str">
        <f t="shared" ca="1" si="300"/>
        <v>-1.90929607289553+0.579178631736744i</v>
      </c>
      <c r="DZ218" s="240" t="str">
        <f t="shared" ca="1" si="301"/>
        <v>1.9928057904458-0.0979002706861023i</v>
      </c>
      <c r="EA218" s="240" t="str">
        <f t="shared" ca="1" si="302"/>
        <v>-1.95687172366372-0.389245987211298i</v>
      </c>
      <c r="EB218" s="240" t="str">
        <f t="shared" ca="1" si="303"/>
        <v>1.80364767044721+0.853061816239061i</v>
      </c>
      <c r="EC218" s="240" t="str">
        <f t="shared" ca="1" si="304"/>
        <v>-1.5423174965068-1.26574725810634i</v>
      </c>
      <c r="ED218" s="240" t="str">
        <f t="shared" ca="1" si="305"/>
        <v>1.18854467747351+1.6025669817777i</v>
      </c>
      <c r="EE218" s="240" t="str">
        <f t="shared" ca="1" si="306"/>
        <v>-0.763533469427737-1.8433328572177i</v>
      </c>
      <c r="EF218" s="240" t="str">
        <f t="shared" ca="1" si="307"/>
        <v>0.292757978936483+1.9736139813053i</v>
      </c>
      <c r="EG218" s="240" t="str">
        <f t="shared" ca="1" si="308"/>
        <v>0.195564691046942-1.98560162999793i</v>
      </c>
      <c r="EH218" s="240" t="str">
        <f t="shared" ca="1" si="309"/>
        <v>-0.672165703610101+1.87857729367867i</v>
      </c>
      <c r="EI218" s="240" t="str">
        <f t="shared" ca="1" si="310"/>
        <v>1.10847878860764-1.65895574282187i</v>
      </c>
      <c r="EJ218" s="240" t="str">
        <f t="shared" ca="1" si="311"/>
        <v>-1.47835243329521+1.33990054272877i</v>
      </c>
      <c r="EK218" s="240" t="str">
        <f t="shared" ca="1" si="312"/>
        <v>1.75961733845734-0.940535062416627i</v>
      </c>
      <c r="EL218" s="240" t="str">
        <f t="shared" ca="1" si="313"/>
        <v>-1.935415190638+0.484796267809908i</v>
      </c>
      <c r="EM218" s="240" t="str">
        <f t="shared" ca="1" si="314"/>
        <v>1.99520910719521-7.50880492804156E-13i</v>
      </c>
      <c r="EN218" s="240"/>
      <c r="EO218" s="240"/>
      <c r="EP218" s="240"/>
    </row>
    <row r="219" spans="1:146" ht="15" thickBot="1">
      <c r="A219" s="277">
        <f t="shared" si="181"/>
        <v>2.3242187500000016E-3</v>
      </c>
      <c r="B219" s="276">
        <v>119</v>
      </c>
      <c r="C219" s="248">
        <f t="shared" si="182"/>
        <v>23800</v>
      </c>
      <c r="D219" s="247">
        <f t="shared" si="315"/>
        <v>149539.81031087416</v>
      </c>
      <c r="E219" s="247" t="str">
        <f t="shared" si="316"/>
        <v>149539.810310874i</v>
      </c>
      <c r="F219" s="247" t="str">
        <f t="shared" si="320"/>
        <v>-0.00283530658295701-0.022264740303748i</v>
      </c>
      <c r="G219" s="247" t="str">
        <f t="shared" si="321"/>
        <v>-3.66380752104304+2.57652629212517i</v>
      </c>
      <c r="H219" s="247" t="str">
        <f t="shared" si="322"/>
        <v>0.00114022718576145-0.00354777111194331i</v>
      </c>
      <c r="I219" s="247" t="str">
        <f t="shared" si="317"/>
        <v>-0.00151664957437109+0.00368479003377007i</v>
      </c>
      <c r="J219" s="275" t="str">
        <f ca="1">IMPRODUCT(1/N_FFT2,ED100)</f>
        <v>0.00919861467732129+0.000319805893446868i</v>
      </c>
      <c r="K219" s="274" t="str">
        <f t="shared" ca="1" si="318"/>
        <v>-0.0000151294926040769+0.000033409930215307i</v>
      </c>
      <c r="N219" s="265">
        <f t="shared" ca="1" si="185"/>
        <v>5.9952385561483226</v>
      </c>
      <c r="O219" s="240">
        <f t="shared" ca="1" si="186"/>
        <v>1.9952385561483226</v>
      </c>
      <c r="P219" s="240" t="str">
        <f t="shared" ca="1" si="187"/>
        <v>-1.94675850916892-0.4371592420609i</v>
      </c>
      <c r="Q219" s="240" t="str">
        <f t="shared" ca="1" si="188"/>
        <v>1.80367429198516+0.853074407289699i</v>
      </c>
      <c r="R219" s="240" t="str">
        <f t="shared" ca="1" si="189"/>
        <v>-1.5729391880024-1.22753379048693i</v>
      </c>
      <c r="S219" s="240" t="str">
        <f t="shared" ca="1" si="190"/>
        <v>1.2657659403248+1.54234026085508i</v>
      </c>
      <c r="T219" s="240" t="str">
        <f t="shared" ca="1" si="191"/>
        <v>-0.897081860207976-1.78219556503394i</v>
      </c>
      <c r="U219" s="241" t="str">
        <f t="shared" ca="1" si="192"/>
        <v>0.484803423322914+1.93544375704261i</v>
      </c>
      <c r="V219" s="240" t="str">
        <f t="shared" ca="1" si="193"/>
        <v>-0.0489656053641119-1.9946376275986i</v>
      </c>
      <c r="W219" s="240" t="str">
        <f t="shared" ca="1" si="194"/>
        <v>-0.389251732417947+1.95690060676327i</v>
      </c>
      <c r="X219" s="240" t="str">
        <f t="shared" ca="1" si="195"/>
        <v>0.808553094247051-1.82406655298659i</v>
      </c>
      <c r="Y219" s="240" t="str">
        <f t="shared" ca="1" si="196"/>
        <v>-1.18856222019406+1.60259063539889i</v>
      </c>
      <c r="Z219" s="240" t="str">
        <f t="shared" ca="1" si="197"/>
        <v>1.51081228560629-1.30323564009043i</v>
      </c>
      <c r="AA219" s="240" t="str">
        <f t="shared" ca="1" si="198"/>
        <v>-1.75964331011494+0.940548944557679i</v>
      </c>
      <c r="AB219" s="240" t="str">
        <f t="shared" ca="1" si="199"/>
        <v>1.922963165968-0.532155577130565i</v>
      </c>
      <c r="AC219" s="240" t="str">
        <f t="shared" ca="1" si="200"/>
        <v>-1.99283520392631+0.0979017156786928i</v>
      </c>
      <c r="AD219" s="240" t="str">
        <f t="shared" ca="1" si="201"/>
        <v>1.96586394060533+0.341109752086519i</v>
      </c>
      <c r="AE219" s="240" t="str">
        <f t="shared" ca="1" si="202"/>
        <v>-1.84336006450283-0.763544739053961i</v>
      </c>
      <c r="AF219" s="240" t="str">
        <f t="shared" ca="1" si="203"/>
        <v>1.63127674212132+1.14887470446298i</v>
      </c>
      <c r="AG219" s="240" t="str">
        <f t="shared" ca="1" si="204"/>
        <v>-1.33992031943745-1.4783742535297i</v>
      </c>
      <c r="AH219" s="240" t="str">
        <f t="shared" ca="1" si="205"/>
        <v>0.983449477392748+1.73603111186314i</v>
      </c>
      <c r="AI219" s="240" t="str">
        <f t="shared" ca="1" si="206"/>
        <v>-0.579187180317139-1.90932425378643i</v>
      </c>
      <c r="AJ219" s="240" t="str">
        <f t="shared" ca="1" si="207"/>
        <v>0.146778853660317+1.98983237084409i</v>
      </c>
      <c r="AK219" s="240" t="str">
        <f t="shared" ca="1" si="208"/>
        <v>0.292762299995349-1.97364311151795i</v>
      </c>
      <c r="AL219" s="240" t="str">
        <f t="shared" ca="1" si="209"/>
        <v>-0.718076453061019+1.86154320484381i</v>
      </c>
      <c r="AM219" s="240" t="str">
        <f t="shared" ca="1" si="210"/>
        <v>1.10849514956896-1.65898022873178i</v>
      </c>
      <c r="AN219" s="240" t="str">
        <f t="shared" ca="1" si="211"/>
        <v>-1.44504570408276+1.37579788088688i</v>
      </c>
      <c r="AO219" s="240" t="str">
        <f t="shared" ca="1" si="212"/>
        <v>1.71137319338404-1.02575761703599i</v>
      </c>
      <c r="AP219" s="240" t="str">
        <f t="shared" ca="1" si="213"/>
        <v>-1.89453523606863+0.62586990280348i</v>
      </c>
      <c r="AQ219" s="240" t="str">
        <f t="shared" ca="1" si="214"/>
        <v>1.9856309371463-0.19556757754894i</v>
      </c>
      <c r="AR219" s="240" t="str">
        <f t="shared" ca="1" si="215"/>
        <v>1.9856309371463-0.19556757754894i</v>
      </c>
      <c r="AS219" s="240" t="str">
        <f t="shared" ca="1" si="216"/>
        <v>1.87860502116577+0.672175624663361i</v>
      </c>
      <c r="AT219" s="240" t="str">
        <f t="shared" ca="1" si="217"/>
        <v>-1.6856844076856-1.0674478786463i</v>
      </c>
      <c r="AU219" s="240" t="str">
        <f t="shared" ca="1" si="218"/>
        <v>1.41084671313726+1.41084671313741i</v>
      </c>
      <c r="AV219" s="240" t="str">
        <f t="shared" ca="1" si="219"/>
        <v>-1.0674478786463-1.6856844076856i</v>
      </c>
      <c r="AW219" s="240" t="str">
        <f t="shared" ca="1" si="220"/>
        <v>0.672175624663357+1.87860502116578i</v>
      </c>
      <c r="AX219" s="240" t="str">
        <f t="shared" ca="1" si="221"/>
        <v>-0.244238498841352-1.98023343361952i</v>
      </c>
      <c r="AY219" s="240" t="str">
        <f t="shared" ca="1" si="222"/>
        <v>-0.195567577549706+1.98563093714622i</v>
      </c>
      <c r="AZ219" s="240" t="str">
        <f t="shared" ca="1" si="223"/>
        <v>0.625869902802918-1.89453523606881i</v>
      </c>
      <c r="BA219" s="240" t="str">
        <f t="shared" ca="1" si="224"/>
        <v>-1.02575761703583+1.71137319338414i</v>
      </c>
      <c r="BB219" s="240" t="str">
        <f t="shared" ca="1" si="225"/>
        <v>1.37579788088717-1.44504570408248i</v>
      </c>
      <c r="BC219" s="240" t="str">
        <f t="shared" ca="1" si="226"/>
        <v>-1.65898022873222+1.10849514956829i</v>
      </c>
      <c r="BD219" s="240" t="str">
        <f t="shared" ca="1" si="227"/>
        <v>1.86154320484359-0.71807645306157i</v>
      </c>
      <c r="BE219" s="240" t="str">
        <f t="shared" ca="1" si="228"/>
        <v>-1.97364311151796+0.292762299995345i</v>
      </c>
      <c r="BF219" s="240" t="str">
        <f t="shared" ca="1" si="229"/>
        <v>1.98983237084406+0.146778853660731i</v>
      </c>
      <c r="BG219" s="240" t="str">
        <f t="shared" ca="1" si="230"/>
        <v>-1.90932425378615-0.579187180318078i</v>
      </c>
      <c r="BH219" s="240" t="str">
        <f t="shared" ca="1" si="231"/>
        <v>1.73603111186343+0.983449477392246i</v>
      </c>
      <c r="BI219" s="240" t="str">
        <f t="shared" ca="1" si="232"/>
        <v>-1.4783742535297-1.33992031943744i</v>
      </c>
      <c r="BJ219" s="240" t="str">
        <f t="shared" ca="1" si="233"/>
        <v>1.14887470446247+1.63127674212168i</v>
      </c>
      <c r="BK219" s="240" t="str">
        <f t="shared" ca="1" si="234"/>
        <v>-0.763544739054874-1.84336006450245i</v>
      </c>
      <c r="BL219" s="240" t="str">
        <f t="shared" ca="1" si="235"/>
        <v>0.341109752086934+1.96586394060526i</v>
      </c>
      <c r="BM219" s="240" t="str">
        <f t="shared" ca="1" si="236"/>
        <v>0.0979017156786968-1.99283520392631i</v>
      </c>
      <c r="BN219" s="240" t="str">
        <f t="shared" ca="1" si="237"/>
        <v>-0.532155577131128+1.92296316596784i</v>
      </c>
      <c r="BO219" s="240" t="str">
        <f t="shared" ca="1" si="238"/>
        <v>0.940548944556995-1.75964331011531i</v>
      </c>
      <c r="BP219" s="240" t="str">
        <f t="shared" ca="1" si="239"/>
        <v>-1.30323564009013+1.51081228560656i</v>
      </c>
      <c r="BQ219" s="240" t="str">
        <f t="shared" ca="1" si="240"/>
        <v>1.60259063539902-1.18856222019388i</v>
      </c>
      <c r="BR219" s="240" t="str">
        <f t="shared" ca="1" si="241"/>
        <v>-1.82406655298691+0.808553094246327i</v>
      </c>
      <c r="BS219" s="240" t="str">
        <f t="shared" ca="1" si="242"/>
        <v>1.95690060676311-0.389251732418751i</v>
      </c>
      <c r="BT219" s="240" t="str">
        <f t="shared" ca="1" si="243"/>
        <v>-1.9946376275986-0.0489656053639173i</v>
      </c>
      <c r="BU219" s="240" t="str">
        <f t="shared" ca="1" si="244"/>
        <v>1.93544375704257+0.48480342332309i</v>
      </c>
      <c r="BV219" s="240" t="str">
        <f t="shared" ca="1" si="245"/>
        <v>-1.78219556503357-0.897081860208698i</v>
      </c>
      <c r="BW219" s="240" t="str">
        <f t="shared" ca="1" si="246"/>
        <v>1.54234026085547+1.26576594032433i</v>
      </c>
      <c r="BX219" s="240" t="str">
        <f t="shared" ca="1" si="247"/>
        <v>-1.22753379048704-1.57293918800231i</v>
      </c>
      <c r="BY219" s="240" t="str">
        <f t="shared" ca="1" si="248"/>
        <v>0.85307440728938+1.80367429198531i</v>
      </c>
      <c r="BZ219" s="240" t="str">
        <f t="shared" ca="1" si="249"/>
        <v>-0.437159242060076-1.9467585091691i</v>
      </c>
      <c r="CA219" s="240" t="str">
        <f t="shared" ca="1" si="250"/>
        <v>5.91523159648083E-13+1.99523855614832i</v>
      </c>
      <c r="CB219" s="240" t="str">
        <f t="shared" ca="1" si="251"/>
        <v>0.437159242060804-1.94675850916894i</v>
      </c>
      <c r="CC219" s="240" t="str">
        <f t="shared" ca="1" si="252"/>
        <v>-0.853074407290106+1.80367429198497i</v>
      </c>
      <c r="CD219" s="240" t="str">
        <f t="shared" ca="1" si="253"/>
        <v>1.22753379048767-1.57293918800182i</v>
      </c>
      <c r="CE219" s="240" t="str">
        <f t="shared" ca="1" si="254"/>
        <v>-1.54234026085472+1.26576594032524i</v>
      </c>
      <c r="CF219" s="240" t="str">
        <f t="shared" ca="1" si="255"/>
        <v>1.78219556503394-0.897081860207982i</v>
      </c>
      <c r="CG219" s="240" t="str">
        <f t="shared" ca="1" si="256"/>
        <v>-1.93544375704276+0.484803423322311i</v>
      </c>
      <c r="CH219" s="240" t="str">
        <f t="shared" ca="1" si="257"/>
        <v>1.99463762759858-0.0489656053651001i</v>
      </c>
      <c r="CI219" s="240" t="str">
        <f t="shared" ca="1" si="258"/>
        <v>-1.95690060676336-0.389251732417534i</v>
      </c>
      <c r="CJ219" s="240" t="str">
        <f t="shared" ca="1" si="259"/>
        <v>1.82406655298658+0.808553094247061i</v>
      </c>
      <c r="CK219" s="240" t="str">
        <f t="shared" ca="1" si="260"/>
        <v>-1.60259063539855-1.18856222019452i</v>
      </c>
      <c r="CL219" s="240" t="str">
        <f t="shared" ca="1" si="261"/>
        <v>1.30323564009102+1.51081228560579i</v>
      </c>
      <c r="CM219" s="240" t="str">
        <f t="shared" ca="1" si="262"/>
        <v>-0.940548944558038-1.75964331011475i</v>
      </c>
      <c r="CN219" s="240" t="str">
        <f t="shared" ca="1" si="263"/>
        <v>0.532155577130356+1.92296316596806i</v>
      </c>
      <c r="CO219" s="240" t="str">
        <f t="shared" ca="1" si="264"/>
        <v>-0.0979017156778959-1.99283520392635i</v>
      </c>
      <c r="CP219" s="240" t="str">
        <f t="shared" ca="1" si="265"/>
        <v>-0.341109752085713+1.96586394060547i</v>
      </c>
      <c r="CQ219" s="240" t="str">
        <f t="shared" ca="1" si="266"/>
        <v>0.763544739053781-1.8433600645029i</v>
      </c>
      <c r="CR219" s="240" t="str">
        <f t="shared" ca="1" si="267"/>
        <v>-1.14887470446312+1.63127674212122i</v>
      </c>
      <c r="CS219" s="240" t="str">
        <f t="shared" ca="1" si="268"/>
        <v>1.47837425353024-1.33992031943685i</v>
      </c>
      <c r="CT219" s="240" t="str">
        <f t="shared" ca="1" si="269"/>
        <v>-1.73603111186284+0.983449477393275i</v>
      </c>
      <c r="CU219" s="240" t="str">
        <f t="shared" ca="1" si="270"/>
        <v>1.90932425378638-0.57918718031731i</v>
      </c>
      <c r="CV219" s="240" t="str">
        <f t="shared" ca="1" si="271"/>
        <v>-1.98983237084412+0.146778853659932i</v>
      </c>
      <c r="CW219" s="240" t="str">
        <f t="shared" ca="1" si="272"/>
        <v>1.97364311151783+0.292762299996165i</v>
      </c>
      <c r="CX219" s="240" t="str">
        <f t="shared" ca="1" si="273"/>
        <v>-1.86154320484402-0.718076453060467i</v>
      </c>
      <c r="CY219" s="240" t="str">
        <f t="shared" ca="1" si="274"/>
        <v>1.65898022873176+1.10849514956898i</v>
      </c>
      <c r="CZ219" s="240" t="str">
        <f t="shared" ca="1" si="275"/>
        <v>-1.37579788088663-1.44504570408299i</v>
      </c>
      <c r="DA219" s="240" t="str">
        <f t="shared" ca="1" si="276"/>
        <v>1.02575761703516+1.71137319338454i</v>
      </c>
      <c r="DB219" s="240" t="str">
        <f t="shared" ca="1" si="277"/>
        <v>-0.625869902804095-1.89453523606842i</v>
      </c>
      <c r="DC219" s="240" t="str">
        <f t="shared" ca="1" si="278"/>
        <v>0.195567577548936+1.9856309371463i</v>
      </c>
      <c r="DD219" s="240" t="str">
        <f t="shared" ca="1" si="279"/>
        <v>0.244238498842176-1.98023343361942i</v>
      </c>
      <c r="DE219" s="240" t="str">
        <f t="shared" ca="1" si="280"/>
        <v>-0.672175624662429+1.87860502116611i</v>
      </c>
      <c r="DF219" s="240" t="str">
        <f t="shared" ca="1" si="281"/>
        <v>1.06744787864599-1.6856844076858i</v>
      </c>
      <c r="DG219" s="240" t="str">
        <f t="shared" ca="1" si="282"/>
        <v>-1.41084671313737+1.4108467131373i</v>
      </c>
      <c r="DH219" s="240" t="str">
        <f t="shared" ca="1" si="283"/>
        <v>1.68568440768591-1.06744787864582i</v>
      </c>
      <c r="DI219" s="240" t="str">
        <f t="shared" ca="1" si="284"/>
        <v>-1.87860502116549+0.672175624664155i</v>
      </c>
      <c r="DJ219" s="240" t="str">
        <f t="shared" ca="1" si="285"/>
        <v>1.98023343361945-0.244238498841966i</v>
      </c>
      <c r="DK219" s="240" t="str">
        <f t="shared" ca="1" si="286"/>
        <v>-1.98563093714628-0.195567577549145i</v>
      </c>
      <c r="DL219" s="240" t="str">
        <f t="shared" ca="1" si="287"/>
        <v>1.89453523606836+0.625869902804295i</v>
      </c>
      <c r="DM219" s="240" t="str">
        <f t="shared" ca="1" si="288"/>
        <v>-1.71137319338443-1.02575761703534i</v>
      </c>
      <c r="DN219" s="240" t="str">
        <f t="shared" ca="1" si="289"/>
        <v>1.44504570408292+1.3757978808867i</v>
      </c>
      <c r="DO219" s="240" t="str">
        <f t="shared" ca="1" si="290"/>
        <v>-1.10849514956881-1.65898022873188i</v>
      </c>
      <c r="DP219" s="240" t="str">
        <f t="shared" ca="1" si="291"/>
        <v>0.718076453060271+1.86154320484409i</v>
      </c>
      <c r="DQ219" s="240" t="str">
        <f t="shared" ca="1" si="292"/>
        <v>-0.292762299995957-1.97364311151786i</v>
      </c>
      <c r="DR219" s="240" t="str">
        <f t="shared" ca="1" si="293"/>
        <v>-0.146778853660141+1.9898323708441i</v>
      </c>
      <c r="DS219" s="240" t="str">
        <f t="shared" ca="1" si="294"/>
        <v>0.579187180317566-1.9093242537863i</v>
      </c>
      <c r="DT219" s="240" t="str">
        <f t="shared" ca="1" si="295"/>
        <v>-0.983449477393409+1.73603111186277i</v>
      </c>
      <c r="DU219" s="240" t="str">
        <f t="shared" ca="1" si="296"/>
        <v>1.33992031943696-1.47837425353014i</v>
      </c>
      <c r="DV219" s="240" t="str">
        <f t="shared" ca="1" si="297"/>
        <v>-1.63127674212131+1.148874704463i</v>
      </c>
      <c r="DW219" s="240" t="str">
        <f t="shared" ca="1" si="298"/>
        <v>1.84336006450298-0.763544739053587i</v>
      </c>
      <c r="DX219" s="240" t="str">
        <f t="shared" ca="1" si="299"/>
        <v>-1.96586394060551+0.341109752085505i</v>
      </c>
      <c r="DY219" s="240" t="str">
        <f t="shared" ca="1" si="300"/>
        <v>1.99283520392634+0.097901715678106i</v>
      </c>
      <c r="DZ219" s="240" t="str">
        <f t="shared" ca="1" si="301"/>
        <v>-1.92296316596799-0.532155577130613i</v>
      </c>
      <c r="EA219" s="240" t="str">
        <f t="shared" ca="1" si="302"/>
        <v>1.75964331011468+0.940548944558174i</v>
      </c>
      <c r="EB219" s="240" t="str">
        <f t="shared" ca="1" si="303"/>
        <v>-1.51081228560698-1.30323564008964i</v>
      </c>
      <c r="EC219" s="240" t="str">
        <f t="shared" ca="1" si="304"/>
        <v>1.1885622201944+1.60259063539864i</v>
      </c>
      <c r="ED219" s="240" t="str">
        <f t="shared" ca="1" si="305"/>
        <v>-0.808553094246867-1.82406655298667i</v>
      </c>
      <c r="EE219" s="240" t="str">
        <f t="shared" ca="1" si="306"/>
        <v>0.389251732417328+1.9569006067634i</v>
      </c>
      <c r="EF219" s="240" t="str">
        <f t="shared" ca="1" si="307"/>
        <v>0.0489656053633262-1.99463762759862i</v>
      </c>
      <c r="EG219" s="240" t="str">
        <f t="shared" ca="1" si="308"/>
        <v>-0.484803423322571+1.9354437570427i</v>
      </c>
      <c r="EH219" s="240" t="str">
        <f t="shared" ca="1" si="309"/>
        <v>0.897081860208119-1.78219556503387i</v>
      </c>
      <c r="EI219" s="240" t="str">
        <f t="shared" ca="1" si="310"/>
        <v>-1.26576594032541+1.54234026085458i</v>
      </c>
      <c r="EJ219" s="240" t="str">
        <f t="shared" ca="1" si="311"/>
        <v>1.57293918800191-1.22753379048755i</v>
      </c>
      <c r="EK219" s="240" t="str">
        <f t="shared" ca="1" si="312"/>
        <v>-1.80367429198506+0.853074407289914i</v>
      </c>
      <c r="EL219" s="240" t="str">
        <f t="shared" ca="1" si="313"/>
        <v>1.94675850916898-0.437159242060599i</v>
      </c>
      <c r="EM219" s="240" t="str">
        <f t="shared" ca="1" si="314"/>
        <v>-1.99523855614832-7.45028757268175E-13i</v>
      </c>
      <c r="EN219" s="240"/>
      <c r="EO219" s="240"/>
      <c r="EP219" s="240"/>
    </row>
    <row r="220" spans="1:146" ht="15" thickBot="1">
      <c r="A220" s="277">
        <f t="shared" si="181"/>
        <v>2.3437500000000016E-3</v>
      </c>
      <c r="B220" s="276">
        <v>120</v>
      </c>
      <c r="C220" s="248">
        <f t="shared" si="182"/>
        <v>24000</v>
      </c>
      <c r="D220" s="247">
        <f t="shared" si="315"/>
        <v>150796.44737231007</v>
      </c>
      <c r="E220" s="247" t="str">
        <f t="shared" si="316"/>
        <v>150796.44737231i</v>
      </c>
      <c r="F220" s="247" t="str">
        <f t="shared" si="320"/>
        <v>-0.00284109638886213-0.022076177917809i</v>
      </c>
      <c r="G220" s="247" t="str">
        <f t="shared" si="321"/>
        <v>-3.63591716488862+2.58847123769069i</v>
      </c>
      <c r="H220" s="247" t="str">
        <f t="shared" si="322"/>
        <v>0.00113956493648213-0.00351821522563437i</v>
      </c>
      <c r="I220" s="247" t="str">
        <f t="shared" si="317"/>
        <v>-0.00150778974929194+0.0036548857543104i</v>
      </c>
      <c r="J220" s="275" t="str">
        <f ca="1">IMPRODUCT(1/N_FFT2,EE100)</f>
        <v>0.00843165590175789-6.42898204220121E-07i</v>
      </c>
      <c r="K220" s="274" t="str">
        <f t="shared" ca="1" si="318"/>
        <v>-0.0000127108146187394+0.0000308177083959043i</v>
      </c>
      <c r="N220" s="265">
        <f t="shared" ca="1" si="185"/>
        <v>5.9952646362969935</v>
      </c>
      <c r="O220" s="240">
        <f t="shared" ca="1" si="186"/>
        <v>1.9952646362969937</v>
      </c>
      <c r="P220" s="240" t="str">
        <f t="shared" ca="1" si="187"/>
        <v>-1.9569261857892-0.389256820402575i</v>
      </c>
      <c r="Q220" s="240" t="str">
        <f t="shared" ca="1" si="188"/>
        <v>1.84338415941837+0.76355471949482i</v>
      </c>
      <c r="R220" s="240" t="str">
        <f t="shared" ca="1" si="189"/>
        <v>-1.65900191358284-1.1085096389233i</v>
      </c>
      <c r="S220" s="240" t="str">
        <f t="shared" ca="1" si="190"/>
        <v>1.41086515458728+1.41086515458735i</v>
      </c>
      <c r="T220" s="240" t="str">
        <f t="shared" ca="1" si="191"/>
        <v>-1.10850963892336-1.65900191358279i</v>
      </c>
      <c r="U220" s="241" t="str">
        <f t="shared" ca="1" si="192"/>
        <v>0.763554719494842+1.84338415941836i</v>
      </c>
      <c r="V220" s="240" t="str">
        <f t="shared" ca="1" si="193"/>
        <v>-0.389256820402539-1.9569261857892i</v>
      </c>
      <c r="W220" s="240" t="str">
        <f t="shared" ca="1" si="194"/>
        <v>-9.75295250834094E-14+1.99526463629699i</v>
      </c>
      <c r="X220" s="240" t="str">
        <f t="shared" ca="1" si="195"/>
        <v>0.389256820402535-1.9569261857892i</v>
      </c>
      <c r="Y220" s="240" t="str">
        <f t="shared" ca="1" si="196"/>
        <v>-0.763554719494838+1.84338415941836i</v>
      </c>
      <c r="Z220" s="240" t="str">
        <f t="shared" ca="1" si="197"/>
        <v>1.10850963892336-1.6590019135828i</v>
      </c>
      <c r="AA220" s="240" t="str">
        <f t="shared" ca="1" si="198"/>
        <v>-1.41086515458728+1.41086515458735i</v>
      </c>
      <c r="AB220" s="240" t="str">
        <f t="shared" ca="1" si="199"/>
        <v>1.65900191358284-1.10850963892329i</v>
      </c>
      <c r="AC220" s="240" t="str">
        <f t="shared" ca="1" si="200"/>
        <v>-1.8433841594184+0.763554719494753i</v>
      </c>
      <c r="AD220" s="240" t="str">
        <f t="shared" ca="1" si="201"/>
        <v>1.95692618578918-0.389256820402639i</v>
      </c>
      <c r="AE220" s="240" t="str">
        <f t="shared" ca="1" si="202"/>
        <v>-1.99526463629699+3.42186088675963E-15i</v>
      </c>
      <c r="AF220" s="240" t="str">
        <f t="shared" ca="1" si="203"/>
        <v>1.95692618578919+0.389256820402631i</v>
      </c>
      <c r="AG220" s="240" t="str">
        <f t="shared" ca="1" si="204"/>
        <v>-1.8433841594184-0.763554719494745i</v>
      </c>
      <c r="AH220" s="240" t="str">
        <f t="shared" ca="1" si="205"/>
        <v>1.65900191358285+1.10850963892328i</v>
      </c>
      <c r="AI220" s="240" t="str">
        <f t="shared" ca="1" si="206"/>
        <v>-1.41086515458728-1.41086515458735i</v>
      </c>
      <c r="AJ220" s="240" t="str">
        <f t="shared" ca="1" si="207"/>
        <v>1.10850963892336+1.65900191358279i</v>
      </c>
      <c r="AK220" s="240" t="str">
        <f t="shared" ca="1" si="208"/>
        <v>-0.763554719494852-1.84338415941835i</v>
      </c>
      <c r="AL220" s="240" t="str">
        <f t="shared" ca="1" si="209"/>
        <v>0.389256820402549+1.9569261857892i</v>
      </c>
      <c r="AM220" s="240" t="str">
        <f t="shared" ca="1" si="210"/>
        <v>8.70190602304507E-14-1.99526463629699i</v>
      </c>
      <c r="AN220" s="240" t="str">
        <f t="shared" ca="1" si="211"/>
        <v>-0.389256820402525+1.95692618578921i</v>
      </c>
      <c r="AO220" s="240" t="str">
        <f t="shared" ca="1" si="212"/>
        <v>0.763554719494828-1.84338415941836i</v>
      </c>
      <c r="AP220" s="240" t="str">
        <f t="shared" ca="1" si="213"/>
        <v>-1.10850963892336+1.6590019135828i</v>
      </c>
      <c r="AQ220" s="240" t="str">
        <f t="shared" ca="1" si="214"/>
        <v>1.41086515458727-1.41086515458736i</v>
      </c>
      <c r="AR220" s="240" t="str">
        <f t="shared" ca="1" si="215"/>
        <v>1.41086515458727-1.41086515458736i</v>
      </c>
      <c r="AS220" s="240" t="str">
        <f t="shared" ca="1" si="216"/>
        <v>1.8433841594184-0.763554719494755i</v>
      </c>
      <c r="AT220" s="240" t="str">
        <f t="shared" ca="1" si="217"/>
        <v>-1.95692618578918+0.389256820402641i</v>
      </c>
      <c r="AU220" s="240" t="str">
        <f t="shared" ca="1" si="218"/>
        <v>1.99526463629699-6.84372177351925E-15i</v>
      </c>
      <c r="AV220" s="240" t="str">
        <f t="shared" ca="1" si="219"/>
        <v>-1.95692618578919-0.389256820402629i</v>
      </c>
      <c r="AW220" s="240" t="str">
        <f t="shared" ca="1" si="220"/>
        <v>1.84338415941863+0.763554719494192i</v>
      </c>
      <c r="AX220" s="240" t="str">
        <f t="shared" ca="1" si="221"/>
        <v>-1.65900191358274-1.10850963892344i</v>
      </c>
      <c r="AY220" s="240" t="str">
        <f t="shared" ca="1" si="222"/>
        <v>1.41086515458798+1.41086515458665i</v>
      </c>
      <c r="AZ220" s="240" t="str">
        <f t="shared" ca="1" si="223"/>
        <v>-1.10850963892337-1.65900191358279i</v>
      </c>
      <c r="BA220" s="240" t="str">
        <f t="shared" ca="1" si="224"/>
        <v>0.763554719494108+1.84338415941866i</v>
      </c>
      <c r="BB220" s="240" t="str">
        <f t="shared" ca="1" si="225"/>
        <v>-0.389256820402928-1.95692618578913i</v>
      </c>
      <c r="BC220" s="240" t="str">
        <f t="shared" ca="1" si="226"/>
        <v>-4.94736229383247E-13+1.99526463629699i</v>
      </c>
      <c r="BD220" s="240" t="str">
        <f t="shared" ca="1" si="227"/>
        <v>0.389256820401952-1.95692618578932i</v>
      </c>
      <c r="BE220" s="240" t="str">
        <f t="shared" ca="1" si="228"/>
        <v>-0.763554719495022+1.84338415941828i</v>
      </c>
      <c r="BF220" s="240" t="str">
        <f t="shared" ca="1" si="229"/>
        <v>1.10850963892254-1.65900191358334i</v>
      </c>
      <c r="BG220" s="240" t="str">
        <f t="shared" ca="1" si="230"/>
        <v>-1.41086515458726+1.41086515458737i</v>
      </c>
      <c r="BH220" s="240" t="str">
        <f t="shared" ca="1" si="231"/>
        <v>1.65900191358327-1.10850963892264i</v>
      </c>
      <c r="BI220" s="240" t="str">
        <f t="shared" ca="1" si="232"/>
        <v>-1.84338415941824+0.763554719495138i</v>
      </c>
      <c r="BJ220" s="240" t="str">
        <f t="shared" ca="1" si="233"/>
        <v>1.9569261857893-0.389256820402074i</v>
      </c>
      <c r="BK220" s="240" t="str">
        <f t="shared" ca="1" si="234"/>
        <v>-1.99526463629699+6.19885523753414E-13i</v>
      </c>
      <c r="BL220" s="240" t="str">
        <f t="shared" ca="1" si="235"/>
        <v>1.95692618578915+0.389256820402806i</v>
      </c>
      <c r="BM220" s="240" t="str">
        <f t="shared" ca="1" si="236"/>
        <v>-1.84338415941871-0.763554719493992i</v>
      </c>
      <c r="BN220" s="240" t="str">
        <f t="shared" ca="1" si="237"/>
        <v>1.65900191358286+1.10850963892326i</v>
      </c>
      <c r="BO220" s="240" t="str">
        <f t="shared" ca="1" si="238"/>
        <v>-1.41086515458673-1.4108651545879i</v>
      </c>
      <c r="BP220" s="240" t="str">
        <f t="shared" ca="1" si="239"/>
        <v>1.10850963892355+1.65900191358267i</v>
      </c>
      <c r="BQ220" s="240" t="str">
        <f t="shared" ca="1" si="240"/>
        <v>-0.763554719494308-1.84338415941858i</v>
      </c>
      <c r="BR220" s="240" t="str">
        <f t="shared" ca="1" si="241"/>
        <v>0.38925682040314+1.95692618578908i</v>
      </c>
      <c r="BS220" s="240" t="str">
        <f t="shared" ca="1" si="242"/>
        <v>2.7865624951051E-13-1.99526463629699i</v>
      </c>
      <c r="BT220" s="240" t="str">
        <f t="shared" ca="1" si="243"/>
        <v>-0.389256820401741+1.95692618578936i</v>
      </c>
      <c r="BU220" s="240" t="str">
        <f t="shared" ca="1" si="244"/>
        <v>0.763554719494822-1.84338415941837i</v>
      </c>
      <c r="BV220" s="240" t="str">
        <f t="shared" ca="1" si="245"/>
        <v>-1.10850963892401+1.65900191358236i</v>
      </c>
      <c r="BW220" s="240" t="str">
        <f t="shared" ca="1" si="246"/>
        <v>1.41086515458713-1.4108651545875i</v>
      </c>
      <c r="BX220" s="240" t="str">
        <f t="shared" ca="1" si="247"/>
        <v>-1.65900191358317+1.1085096389228i</v>
      </c>
      <c r="BY220" s="240" t="str">
        <f t="shared" ca="1" si="248"/>
        <v>1.84338415941816-0.763554719495311i</v>
      </c>
      <c r="BZ220" s="240" t="str">
        <f t="shared" ca="1" si="249"/>
        <v>-1.95692618578926+0.38925682040226i</v>
      </c>
      <c r="CA220" s="240" t="str">
        <f t="shared" ca="1" si="250"/>
        <v>1.99526463629699-8.07611087761352E-13i</v>
      </c>
      <c r="CB220" s="240" t="str">
        <f t="shared" ca="1" si="251"/>
        <v>-1.95692618578919-0.389256820402621i</v>
      </c>
      <c r="CC220" s="240" t="str">
        <f t="shared" ca="1" si="252"/>
        <v>1.84338415941802+0.763554719495652i</v>
      </c>
      <c r="CD220" s="240" t="str">
        <f t="shared" ca="1" si="253"/>
        <v>-1.65900191358296-1.10850963892311i</v>
      </c>
      <c r="CE220" s="240" t="str">
        <f t="shared" ca="1" si="254"/>
        <v>1.41086515458687+1.41086515458776i</v>
      </c>
      <c r="CF220" s="240" t="str">
        <f t="shared" ca="1" si="255"/>
        <v>-1.1085096389237-1.65900191358257i</v>
      </c>
      <c r="CG220" s="240" t="str">
        <f t="shared" ca="1" si="256"/>
        <v>0.763554719494481+1.84338415941851i</v>
      </c>
      <c r="CH220" s="240" t="str">
        <f t="shared" ca="1" si="257"/>
        <v>-0.389256820403325-1.95692618578905i</v>
      </c>
      <c r="CI220" s="240" t="str">
        <f t="shared" ca="1" si="258"/>
        <v>-9.09306855025701E-14+1.99526463629699i</v>
      </c>
      <c r="CJ220" s="240" t="str">
        <f t="shared" ca="1" si="259"/>
        <v>0.389256820403503-1.95692618578901i</v>
      </c>
      <c r="CK220" s="240" t="str">
        <f t="shared" ca="1" si="260"/>
        <v>-0.763554719494649+1.84338415941844i</v>
      </c>
      <c r="CL220" s="240" t="str">
        <f t="shared" ca="1" si="261"/>
        <v>1.10850963892385-1.65900191358246i</v>
      </c>
      <c r="CM220" s="240" t="str">
        <f t="shared" ca="1" si="262"/>
        <v>-1.41086515458699+1.41086515458763i</v>
      </c>
      <c r="CN220" s="240" t="str">
        <f t="shared" ca="1" si="263"/>
        <v>1.65900191358307-1.10850963892296i</v>
      </c>
      <c r="CO220" s="240" t="str">
        <f t="shared" ca="1" si="264"/>
        <v>-1.84338415941809+0.763554719495485i</v>
      </c>
      <c r="CP220" s="240" t="str">
        <f t="shared" ca="1" si="265"/>
        <v>1.95692618578922-0.389256820402443i</v>
      </c>
      <c r="CQ220" s="240" t="str">
        <f t="shared" ca="1" si="266"/>
        <v>-1.99526463629699-9.89472458766493E-13i</v>
      </c>
      <c r="CR220" s="240" t="str">
        <f t="shared" ca="1" si="267"/>
        <v>1.95692618578922+0.389256820402437i</v>
      </c>
      <c r="CS220" s="240" t="str">
        <f t="shared" ca="1" si="268"/>
        <v>-1.84338415941809-0.763554719495479i</v>
      </c>
      <c r="CT220" s="240" t="str">
        <f t="shared" ca="1" si="269"/>
        <v>1.65900191358307+1.10850963892295i</v>
      </c>
      <c r="CU220" s="240" t="str">
        <f t="shared" ca="1" si="270"/>
        <v>-1.410865154587-1.41086515458763i</v>
      </c>
      <c r="CV220" s="240" t="str">
        <f t="shared" ca="1" si="271"/>
        <v>1.10850963892386+1.65900191358246i</v>
      </c>
      <c r="CW220" s="240" t="str">
        <f t="shared" ca="1" si="272"/>
        <v>-0.763554719494655-1.84338415941844i</v>
      </c>
      <c r="CX220" s="240" t="str">
        <f t="shared" ca="1" si="273"/>
        <v>0.389256820403565+1.956926185789i</v>
      </c>
      <c r="CY220" s="240" t="str">
        <f t="shared" ca="1" si="274"/>
        <v>-1.53503710234964E-13-1.99526463629699i</v>
      </c>
      <c r="CZ220" s="240" t="str">
        <f t="shared" ca="1" si="275"/>
        <v>-0.389256820403263+1.95692618578906i</v>
      </c>
      <c r="DA220" s="240" t="str">
        <f t="shared" ca="1" si="276"/>
        <v>0.763554719494475-1.84338415941851i</v>
      </c>
      <c r="DB220" s="240" t="str">
        <f t="shared" ca="1" si="277"/>
        <v>-1.1085096389237+1.65900191358257i</v>
      </c>
      <c r="DC220" s="240" t="str">
        <f t="shared" ca="1" si="278"/>
        <v>1.41086515458682-1.41086515458781i</v>
      </c>
      <c r="DD220" s="240" t="str">
        <f t="shared" ca="1" si="279"/>
        <v>-1.65900191358293+1.10850963892316i</v>
      </c>
      <c r="DE220" s="240" t="str">
        <f t="shared" ca="1" si="280"/>
        <v>1.84338415941802-0.763554719495658i</v>
      </c>
      <c r="DF220" s="240" t="str">
        <f t="shared" ca="1" si="281"/>
        <v>-1.95692618578919+0.389256820402627i</v>
      </c>
      <c r="DG220" s="240" t="str">
        <f t="shared" ca="1" si="282"/>
        <v>1.99526463629699+8.01746894758554E-13i</v>
      </c>
      <c r="DH220" s="240" t="str">
        <f t="shared" ca="1" si="283"/>
        <v>-1.95692618578927-0.389256820402198i</v>
      </c>
      <c r="DI220" s="240" t="str">
        <f t="shared" ca="1" si="284"/>
        <v>1.84338415941819+0.763554719495253i</v>
      </c>
      <c r="DJ220" s="240" t="str">
        <f t="shared" ca="1" si="285"/>
        <v>-1.65900191358317-1.1085096389228i</v>
      </c>
      <c r="DK220" s="240" t="str">
        <f t="shared" ca="1" si="286"/>
        <v>1.41086515458713+1.4108651545875i</v>
      </c>
      <c r="DL220" s="240" t="str">
        <f t="shared" ca="1" si="287"/>
        <v>-1.10850963892406-1.65900191358233i</v>
      </c>
      <c r="DM220" s="240" t="str">
        <f t="shared" ca="1" si="288"/>
        <v>0.76355471949488+1.84338415941834i</v>
      </c>
      <c r="DN220" s="240" t="str">
        <f t="shared" ca="1" si="289"/>
        <v>-0.389256820401801-1.95692618578935i</v>
      </c>
      <c r="DO220" s="240" t="str">
        <f t="shared" ca="1" si="290"/>
        <v>2.8452044251331E-13+1.99526463629699i</v>
      </c>
      <c r="DP220" s="240" t="str">
        <f t="shared" ca="1" si="291"/>
        <v>0.389256820403134-1.95692618578908i</v>
      </c>
      <c r="DQ220" s="240" t="str">
        <f t="shared" ca="1" si="292"/>
        <v>-0.76355471949425+1.8433841594186i</v>
      </c>
      <c r="DR220" s="240" t="str">
        <f t="shared" ca="1" si="293"/>
        <v>1.1085096389235-1.6590019135827i</v>
      </c>
      <c r="DS220" s="240" t="str">
        <f t="shared" ca="1" si="294"/>
        <v>-1.41086515458673+1.4108651545879i</v>
      </c>
      <c r="DT220" s="240" t="str">
        <f t="shared" ca="1" si="295"/>
        <v>1.65900191358286-1.10850963892327i</v>
      </c>
      <c r="DU220" s="240" t="str">
        <f t="shared" ca="1" si="296"/>
        <v>-1.84338415941871+0.763554719493998i</v>
      </c>
      <c r="DV220" s="240" t="str">
        <f t="shared" ca="1" si="297"/>
        <v>1.95692618578914-0.389256820402866i</v>
      </c>
      <c r="DW220" s="240" t="str">
        <f t="shared" ca="1" si="298"/>
        <v>-1.99526463629699-5.5731249902102E-13i</v>
      </c>
      <c r="DX220" s="240" t="str">
        <f t="shared" ca="1" si="299"/>
        <v>1.9569261857893+0.38925682040207i</v>
      </c>
      <c r="DY220" s="240" t="str">
        <f t="shared" ca="1" si="300"/>
        <v>-1.84338415941824-0.763554719495132i</v>
      </c>
      <c r="DZ220" s="240" t="str">
        <f t="shared" ca="1" si="301"/>
        <v>1.65900191358331+1.10850963892259i</v>
      </c>
      <c r="EA220" s="240" t="str">
        <f t="shared" ca="1" si="302"/>
        <v>-1.4108651545873-1.41086515458733i</v>
      </c>
      <c r="EB220" s="240" t="str">
        <f t="shared" ca="1" si="303"/>
        <v>1.10850963892257+1.65900191358332i</v>
      </c>
      <c r="EC220" s="240" t="str">
        <f t="shared" ca="1" si="304"/>
        <v>-0.763554719495002-1.84338415941829i</v>
      </c>
      <c r="ED220" s="240" t="str">
        <f t="shared" ca="1" si="305"/>
        <v>0.389256820401931+1.95692618578933i</v>
      </c>
      <c r="EE220" s="240" t="str">
        <f t="shared" ca="1" si="306"/>
        <v>-5.28954838250842E-13-1.99526463629699i</v>
      </c>
      <c r="EF220" s="240" t="str">
        <f t="shared" ca="1" si="307"/>
        <v>-0.389256820402894+1.95692618578913i</v>
      </c>
      <c r="EG220" s="240" t="str">
        <f t="shared" ca="1" si="308"/>
        <v>0.763554719494128-1.84338415941865i</v>
      </c>
      <c r="EH220" s="240" t="str">
        <f t="shared" ca="1" si="309"/>
        <v>-1.10850963892339+1.65900191358278i</v>
      </c>
      <c r="EI220" s="240" t="str">
        <f t="shared" ca="1" si="310"/>
        <v>1.410865154588-1.41086515458663i</v>
      </c>
      <c r="EJ220" s="240" t="str">
        <f t="shared" ca="1" si="311"/>
        <v>-1.65900191358272+1.10850963892347i</v>
      </c>
      <c r="EK220" s="240" t="str">
        <f t="shared" ca="1" si="312"/>
        <v>1.84338415941861-0.763554719494224i</v>
      </c>
      <c r="EL220" s="240" t="str">
        <f t="shared" ca="1" si="313"/>
        <v>-1.95692618578911+0.389256820402996i</v>
      </c>
      <c r="EM220" s="240" t="str">
        <f t="shared" ca="1" si="314"/>
        <v>1.99526463629699+4.26295766742673E-13i</v>
      </c>
      <c r="EN220" s="240"/>
      <c r="EO220" s="240"/>
      <c r="EP220" s="240"/>
    </row>
    <row r="221" spans="1:146" ht="15" thickBot="1">
      <c r="A221" s="277">
        <f t="shared" si="181"/>
        <v>2.3632812500000017E-3</v>
      </c>
      <c r="B221" s="276">
        <v>121</v>
      </c>
      <c r="C221" s="248">
        <f t="shared" si="182"/>
        <v>24200</v>
      </c>
      <c r="D221" s="247">
        <f t="shared" si="315"/>
        <v>152053.084433746</v>
      </c>
      <c r="E221" s="247" t="str">
        <f t="shared" si="316"/>
        <v>152053.084433746i</v>
      </c>
      <c r="F221" s="247" t="str">
        <f t="shared" si="320"/>
        <v>-0.00284678692396197-0.0218906787037443i</v>
      </c>
      <c r="G221" s="247" t="str">
        <f t="shared" si="321"/>
        <v>-3.60813195300606+2.59996703708086i</v>
      </c>
      <c r="H221" s="247" t="str">
        <f t="shared" si="322"/>
        <v>0.00113891902438485-0.00348914769555359i</v>
      </c>
      <c r="I221" s="247" t="str">
        <f t="shared" si="317"/>
        <v>-0.00149916010762615+0.00362541270711188i</v>
      </c>
      <c r="J221" s="275" t="str">
        <f ca="1">IMPRODUCT(1/N_FFT2,ED102)</f>
        <v>-0.0070437545083343-0.00333144777246782i</v>
      </c>
      <c r="K221" s="274" t="str">
        <f t="shared" ca="1" si="318"/>
        <v>0.000022637588854191-0.000020542143499168i</v>
      </c>
      <c r="N221" s="265">
        <f t="shared" ca="1" si="185"/>
        <v>5.9952874309564965</v>
      </c>
      <c r="O221" s="240">
        <f t="shared" ca="1" si="186"/>
        <v>1.995287430956497</v>
      </c>
      <c r="P221" s="240" t="str">
        <f t="shared" ca="1" si="187"/>
        <v>-1.9659120958611-0.341118107816015i</v>
      </c>
      <c r="Q221" s="240" t="str">
        <f t="shared" ca="1" si="188"/>
        <v>1.87865103895136+0.672192090090277i</v>
      </c>
      <c r="R221" s="240" t="str">
        <f t="shared" ca="1" si="189"/>
        <v>-1.73607363719796-0.983473567697275i</v>
      </c>
      <c r="S221" s="240" t="str">
        <f t="shared" ca="1" si="190"/>
        <v>1.54237804159265+1.26579694617494i</v>
      </c>
      <c r="T221" s="240" t="str">
        <f t="shared" ca="1" si="191"/>
        <v>-1.30326756378778-1.51084929404346i</v>
      </c>
      <c r="U221" s="241" t="str">
        <f t="shared" ca="1" si="192"/>
        <v>1.02578274370896+1.71141511470534i</v>
      </c>
      <c r="V221" s="240" t="str">
        <f t="shared" ca="1" si="193"/>
        <v>-0.718094042861873-1.86158880468789i</v>
      </c>
      <c r="W221" s="240" t="str">
        <f t="shared" ca="1" si="194"/>
        <v>0.389261267420016+1.95694854245571i</v>
      </c>
      <c r="X221" s="240" t="str">
        <f t="shared" ca="1" si="195"/>
        <v>-0.0489668048119691-1.9946864876866i</v>
      </c>
      <c r="Y221" s="240" t="str">
        <f t="shared" ca="1" si="196"/>
        <v>-0.292769471419095+1.97369145733014i</v>
      </c>
      <c r="Z221" s="240" t="str">
        <f t="shared" ca="1" si="197"/>
        <v>0.625885233938502-1.89458164407627i</v>
      </c>
      <c r="AA221" s="240" t="str">
        <f t="shared" ca="1" si="198"/>
        <v>-0.940571983982855+1.75968641384752i</v>
      </c>
      <c r="AB221" s="240" t="str">
        <f t="shared" ca="1" si="199"/>
        <v>1.22756385981293-1.5729777182828i</v>
      </c>
      <c r="AC221" s="240" t="str">
        <f t="shared" ca="1" si="200"/>
        <v>-1.47841046737385+1.33995314175251i</v>
      </c>
      <c r="AD221" s="240" t="str">
        <f t="shared" ca="1" si="201"/>
        <v>1.68572569974155-1.06747402655233i</v>
      </c>
      <c r="AE221" s="240" t="str">
        <f t="shared" ca="1" si="202"/>
        <v>-1.84340521893775+0.763563442633315i</v>
      </c>
      <c r="AF221" s="240" t="str">
        <f t="shared" ca="1" si="203"/>
        <v>1.94680619642337-0.437169950591942i</v>
      </c>
      <c r="AG221" s="240" t="str">
        <f t="shared" ca="1" si="204"/>
        <v>-1.99288401986264+0.0979041138517063i</v>
      </c>
      <c r="AH221" s="240" t="str">
        <f t="shared" ca="1" si="205"/>
        <v>1.98028194086635+0.244244481639952i</v>
      </c>
      <c r="AI221" s="240" t="str">
        <f t="shared" ca="1" si="206"/>
        <v>-1.90937102406175-0.579201367925149i</v>
      </c>
      <c r="AJ221" s="240" t="str">
        <f t="shared" ca="1" si="207"/>
        <v>1.78223922120029+0.897103834875529i</v>
      </c>
      <c r="AK221" s="240" t="str">
        <f t="shared" ca="1" si="208"/>
        <v>-1.60262989201288-1.18859133488334i</v>
      </c>
      <c r="AL221" s="240" t="str">
        <f t="shared" ca="1" si="209"/>
        <v>1.37583158204871+1.44508110152002i</v>
      </c>
      <c r="AM221" s="240" t="str">
        <f t="shared" ca="1" si="210"/>
        <v>-1.10852230295752-1.65902086664958i</v>
      </c>
      <c r="AN221" s="240" t="str">
        <f t="shared" ca="1" si="211"/>
        <v>0.80857290033838+1.8241112348131i</v>
      </c>
      <c r="AO221" s="240" t="str">
        <f t="shared" ca="1" si="212"/>
        <v>-0.484815298932455-1.93549116713407i</v>
      </c>
      <c r="AP221" s="240" t="str">
        <f t="shared" ca="1" si="213"/>
        <v>0.146782449114137+1.98988111322386i</v>
      </c>
      <c r="AQ221" s="240" t="str">
        <f t="shared" ca="1" si="214"/>
        <v>0.195572368117951-1.9856795766089i</v>
      </c>
      <c r="AR221" s="240" t="str">
        <f t="shared" ca="1" si="215"/>
        <v>0.195572368117951-1.9856795766089i</v>
      </c>
      <c r="AS221" s="240" t="str">
        <f t="shared" ca="1" si="216"/>
        <v>0.853095303962946-1.80371847428842i</v>
      </c>
      <c r="AT221" s="240" t="str">
        <f t="shared" ca="1" si="217"/>
        <v>-1.14890284697789+1.63131670142222i</v>
      </c>
      <c r="AU221" s="240" t="str">
        <f t="shared" ca="1" si="218"/>
        <v>1.41088127284568-1.41088127284557i</v>
      </c>
      <c r="AV221" s="240" t="str">
        <f t="shared" ca="1" si="219"/>
        <v>-1.63131670142232+1.14890284697775i</v>
      </c>
      <c r="AW221" s="240" t="str">
        <f t="shared" ca="1" si="220"/>
        <v>1.80371847428884-0.853095303962052i</v>
      </c>
      <c r="AX221" s="240" t="str">
        <f t="shared" ca="1" si="221"/>
        <v>-1.92301027033837+0.532168612665331i</v>
      </c>
      <c r="AY221" s="240" t="str">
        <f t="shared" ca="1" si="222"/>
        <v>1.98567957660884-0.195572368118575i</v>
      </c>
      <c r="AZ221" s="240" t="str">
        <f t="shared" ca="1" si="223"/>
        <v>-1.98988111322382-0.146782449114728i</v>
      </c>
      <c r="BA221" s="240" t="str">
        <f t="shared" ca="1" si="224"/>
        <v>1.93549116713412+0.48481529893226i</v>
      </c>
      <c r="BB221" s="240" t="str">
        <f t="shared" ca="1" si="225"/>
        <v>-1.8241112348127-0.808572900339286i</v>
      </c>
      <c r="BC221" s="240" t="str">
        <f t="shared" ca="1" si="226"/>
        <v>1.65902086664947+1.10852230295768i</v>
      </c>
      <c r="BD221" s="240" t="str">
        <f t="shared" ca="1" si="227"/>
        <v>-1.44508110152043-1.37583158204828i</v>
      </c>
      <c r="BE221" s="240" t="str">
        <f t="shared" ca="1" si="228"/>
        <v>1.18859133488286+1.60262989201323i</v>
      </c>
      <c r="BF221" s="240" t="str">
        <f t="shared" ca="1" si="229"/>
        <v>-0.897103834875721-1.78223922120019i</v>
      </c>
      <c r="BG221" s="240" t="str">
        <f t="shared" ca="1" si="230"/>
        <v>0.579201367924188+1.90937102406204i</v>
      </c>
      <c r="BH221" s="240" t="str">
        <f t="shared" ca="1" si="231"/>
        <v>-0.244244481639772-1.98028194086638i</v>
      </c>
      <c r="BI221" s="240" t="str">
        <f t="shared" ca="1" si="232"/>
        <v>-0.0979041138511228+1.99288401986267i</v>
      </c>
      <c r="BJ221" s="240" t="str">
        <f t="shared" ca="1" si="233"/>
        <v>0.437169950592492-1.94680619642324i</v>
      </c>
      <c r="BK221" s="240" t="str">
        <f t="shared" ca="1" si="234"/>
        <v>-0.763563442633129+1.84340521893783i</v>
      </c>
      <c r="BL221" s="240" t="str">
        <f t="shared" ca="1" si="235"/>
        <v>1.06747402655314-1.68572569974103i</v>
      </c>
      <c r="BM221" s="240" t="str">
        <f t="shared" ca="1" si="236"/>
        <v>-1.33995314175265+1.47841046737372i</v>
      </c>
      <c r="BN221" s="240" t="str">
        <f t="shared" ca="1" si="237"/>
        <v>1.57297771828241-1.22756385981342i</v>
      </c>
      <c r="BO221" s="240" t="str">
        <f t="shared" ca="1" si="238"/>
        <v>-1.7596864138478+0.940571983982333i</v>
      </c>
      <c r="BP221" s="240" t="str">
        <f t="shared" ca="1" si="239"/>
        <v>1.89458164407619-0.625885233938722i</v>
      </c>
      <c r="BQ221" s="240" t="str">
        <f t="shared" ca="1" si="240"/>
        <v>-1.97369145733028+0.292769471418123i</v>
      </c>
      <c r="BR221" s="240" t="str">
        <f t="shared" ca="1" si="241"/>
        <v>1.99468648768659+0.0489668048121293i</v>
      </c>
      <c r="BS221" s="240" t="str">
        <f t="shared" ca="1" si="242"/>
        <v>-1.95694854245583-0.389261267419415i</v>
      </c>
      <c r="BT221" s="240" t="str">
        <f t="shared" ca="1" si="243"/>
        <v>1.86158880468767+0.718094042862437i</v>
      </c>
      <c r="BU221" s="240" t="str">
        <f t="shared" ca="1" si="244"/>
        <v>-1.71141511470545-1.02578274370878i</v>
      </c>
      <c r="BV221" s="240" t="str">
        <f t="shared" ca="1" si="245"/>
        <v>1.51084929404281+1.30326756378854i</v>
      </c>
      <c r="BW221" s="240" t="str">
        <f t="shared" ca="1" si="246"/>
        <v>-1.26579694617481-1.54237804159276i</v>
      </c>
      <c r="BX221" s="240" t="str">
        <f t="shared" ca="1" si="247"/>
        <v>0.98347356769779+1.73607363719767i</v>
      </c>
      <c r="BY221" s="240" t="str">
        <f t="shared" ca="1" si="248"/>
        <v>-0.672192090089745-1.87865103895156i</v>
      </c>
      <c r="BZ221" s="240" t="str">
        <f t="shared" ca="1" si="249"/>
        <v>0.341118107816211+1.96591209586107i</v>
      </c>
      <c r="CA221" s="240" t="str">
        <f t="shared" ca="1" si="250"/>
        <v>9.6112880674903E-13-1.9952874309565i</v>
      </c>
      <c r="CB221" s="240" t="str">
        <f t="shared" ca="1" si="251"/>
        <v>-0.341118107816205+1.96591209586107i</v>
      </c>
      <c r="CC221" s="240" t="str">
        <f t="shared" ca="1" si="252"/>
        <v>0.672192090089685-1.87865103895158i</v>
      </c>
      <c r="CD221" s="240" t="str">
        <f t="shared" ca="1" si="253"/>
        <v>-0.983473567697784+1.73607363719768i</v>
      </c>
      <c r="CE221" s="240" t="str">
        <f t="shared" ca="1" si="254"/>
        <v>1.26579694617476-1.5423780415928i</v>
      </c>
      <c r="CF221" s="240" t="str">
        <f t="shared" ca="1" si="255"/>
        <v>-1.51084929404411+1.30326756378704i</v>
      </c>
      <c r="CG221" s="240" t="str">
        <f t="shared" ca="1" si="256"/>
        <v>1.71141511470542-1.02578274370883i</v>
      </c>
      <c r="CH221" s="240" t="str">
        <f t="shared" ca="1" si="257"/>
        <v>-1.86158880468766+0.718094042862443i</v>
      </c>
      <c r="CI221" s="240" t="str">
        <f t="shared" ca="1" si="258"/>
        <v>1.95694854245583-0.389261267419421i</v>
      </c>
      <c r="CJ221" s="240" t="str">
        <f t="shared" ca="1" si="259"/>
        <v>-1.99468648768659+0.0489668048121917i</v>
      </c>
      <c r="CK221" s="240" t="str">
        <f t="shared" ca="1" si="260"/>
        <v>1.97369145733029+0.292769471418062i</v>
      </c>
      <c r="CL221" s="240" t="str">
        <f t="shared" ca="1" si="261"/>
        <v>-1.89458164407621-0.625885233938662i</v>
      </c>
      <c r="CM221" s="240" t="str">
        <f t="shared" ca="1" si="262"/>
        <v>1.7596864138478+0.940571983982327i</v>
      </c>
      <c r="CN221" s="240" t="str">
        <f t="shared" ca="1" si="263"/>
        <v>-1.57297771828245-1.22756385981337i</v>
      </c>
      <c r="CO221" s="240" t="str">
        <f t="shared" ca="1" si="264"/>
        <v>1.33995314175266+1.47841046737371i</v>
      </c>
      <c r="CP221" s="240" t="str">
        <f t="shared" ca="1" si="265"/>
        <v>-1.0674740265532-1.685725699741i</v>
      </c>
      <c r="CQ221" s="240" t="str">
        <f t="shared" ca="1" si="266"/>
        <v>0.763563442633135+1.84340521893783i</v>
      </c>
      <c r="CR221" s="240" t="str">
        <f t="shared" ca="1" si="267"/>
        <v>-0.437169950592552-1.94680619642323i</v>
      </c>
      <c r="CS221" s="240" t="str">
        <f t="shared" ca="1" si="268"/>
        <v>0.0979041138511288+1.99288401986267i</v>
      </c>
      <c r="CT221" s="240" t="str">
        <f t="shared" ca="1" si="269"/>
        <v>0.24424448163971-1.98028194086638i</v>
      </c>
      <c r="CU221" s="240" t="str">
        <f t="shared" ca="1" si="270"/>
        <v>-0.579201367924183+1.90937102406204i</v>
      </c>
      <c r="CV221" s="240" t="str">
        <f t="shared" ca="1" si="271"/>
        <v>0.897103834875665-1.78223922120022i</v>
      </c>
      <c r="CW221" s="240" t="str">
        <f t="shared" ca="1" si="272"/>
        <v>-1.18859133488284+1.60262989201326i</v>
      </c>
      <c r="CX221" s="240" t="str">
        <f t="shared" ca="1" si="273"/>
        <v>1.44508110152039-1.37583158204832i</v>
      </c>
      <c r="CY221" s="240" t="str">
        <f t="shared" ca="1" si="274"/>
        <v>-1.65902086664946+1.10852230295771i</v>
      </c>
      <c r="CZ221" s="240" t="str">
        <f t="shared" ca="1" si="275"/>
        <v>1.82411123481269-0.80857290033929i</v>
      </c>
      <c r="DA221" s="240" t="str">
        <f t="shared" ca="1" si="276"/>
        <v>-1.93549116713411+0.484815298932292i</v>
      </c>
      <c r="DB221" s="240" t="str">
        <f t="shared" ca="1" si="277"/>
        <v>1.98988111322382-0.146782449114734i</v>
      </c>
      <c r="DC221" s="240" t="str">
        <f t="shared" ca="1" si="278"/>
        <v>-1.98567957660885-0.195572368118513i</v>
      </c>
      <c r="DD221" s="240" t="str">
        <f t="shared" ca="1" si="279"/>
        <v>1.92301027033838+0.532168612665297i</v>
      </c>
      <c r="DE221" s="240" t="str">
        <f t="shared" ca="1" si="280"/>
        <v>-1.80371847428883-0.853095303962072i</v>
      </c>
      <c r="DF221" s="240" t="str">
        <f t="shared" ca="1" si="281"/>
        <v>1.63131670142211+1.14890284697805i</v>
      </c>
      <c r="DG221" s="240" t="str">
        <f t="shared" ca="1" si="282"/>
        <v>-1.41088127284597-1.41088127284528i</v>
      </c>
      <c r="DH221" s="240" t="str">
        <f t="shared" ca="1" si="283"/>
        <v>1.14890284697727+1.63131670142266i</v>
      </c>
      <c r="DI221" s="240" t="str">
        <f t="shared" ca="1" si="284"/>
        <v>-0.853095303962952-1.80371847428842i</v>
      </c>
      <c r="DJ221" s="240" t="str">
        <f t="shared" ca="1" si="285"/>
        <v>0.532168612666344+1.92301027033809i</v>
      </c>
      <c r="DK221" s="240" t="str">
        <f t="shared" ca="1" si="286"/>
        <v>-0.195572368117562-1.98567957660894i</v>
      </c>
      <c r="DL221" s="240" t="str">
        <f t="shared" ca="1" si="287"/>
        <v>-0.146782449113651+1.9898811132239i</v>
      </c>
      <c r="DM221" s="240" t="str">
        <f t="shared" ca="1" si="288"/>
        <v>0.484815298933219-1.93549116713388i</v>
      </c>
      <c r="DN221" s="240" t="str">
        <f t="shared" ca="1" si="289"/>
        <v>-0.808572900338402+1.82411123481309i</v>
      </c>
      <c r="DO221" s="240" t="str">
        <f t="shared" ca="1" si="290"/>
        <v>1.10852230295681-1.65902086665006i</v>
      </c>
      <c r="DP221" s="240" t="str">
        <f t="shared" ca="1" si="291"/>
        <v>-1.37583158204902+1.44508110151973i</v>
      </c>
      <c r="DQ221" s="240" t="str">
        <f t="shared" ca="1" si="292"/>
        <v>1.60262989201261-1.18859133488371i</v>
      </c>
      <c r="DR221" s="240" t="str">
        <f t="shared" ca="1" si="293"/>
        <v>-1.78223922120065+0.897103834874811i</v>
      </c>
      <c r="DS221" s="240" t="str">
        <f t="shared" ca="1" si="294"/>
        <v>1.90937102406173-0.579201367925223i</v>
      </c>
      <c r="DT221" s="240" t="str">
        <f t="shared" ca="1" si="295"/>
        <v>-1.9802819408665+0.244244481638763i</v>
      </c>
      <c r="DU221" s="240" t="str">
        <f t="shared" ca="1" si="296"/>
        <v>1.99288401986263+0.0979041138520261i</v>
      </c>
      <c r="DV221" s="240" t="str">
        <f t="shared" ca="1" si="297"/>
        <v>-1.94680619642347-0.437169950591493i</v>
      </c>
      <c r="DW221" s="240" t="str">
        <f t="shared" ca="1" si="298"/>
        <v>1.84340521893748+0.763563442633965i</v>
      </c>
      <c r="DX221" s="240" t="str">
        <f t="shared" ca="1" si="299"/>
        <v>-1.68572569974158-1.06747402655228i</v>
      </c>
      <c r="DY221" s="240" t="str">
        <f t="shared" ca="1" si="300"/>
        <v>1.4784104673744+1.33995314175189i</v>
      </c>
      <c r="DZ221" s="240" t="str">
        <f t="shared" ca="1" si="301"/>
        <v>-1.22756385981267-1.572977718283i</v>
      </c>
      <c r="EA221" s="240" t="str">
        <f t="shared" ca="1" si="302"/>
        <v>0.940571983983234+1.75968641384731i</v>
      </c>
      <c r="EB221" s="240" t="str">
        <f t="shared" ca="1" si="303"/>
        <v>-0.625885233937808-1.8945816440765i</v>
      </c>
      <c r="EC221" s="240" t="str">
        <f t="shared" ca="1" si="304"/>
        <v>0.292769471419137+1.97369145733013i</v>
      </c>
      <c r="ED221" s="240" t="str">
        <f t="shared" ca="1" si="305"/>
        <v>0.0489668048111626-1.99468648768661i</v>
      </c>
      <c r="EE221" s="240" t="str">
        <f t="shared" ca="1" si="306"/>
        <v>-0.389261267420357+1.95694854245564i</v>
      </c>
      <c r="EF221" s="240" t="str">
        <f t="shared" ca="1" si="307"/>
        <v>0.718094042861484-1.86158880468804i</v>
      </c>
      <c r="EG221" s="240" t="str">
        <f t="shared" ca="1" si="308"/>
        <v>-1.0257827437096+1.71141511470496i</v>
      </c>
      <c r="EH221" s="240" t="str">
        <f t="shared" ca="1" si="309"/>
        <v>1.30326756378776-1.51084929404348i</v>
      </c>
      <c r="EI221" s="240" t="str">
        <f t="shared" ca="1" si="310"/>
        <v>-1.54237804159214+1.26579694617556i</v>
      </c>
      <c r="EJ221" s="240" t="str">
        <f t="shared" ca="1" si="311"/>
        <v>1.73607363719815-0.983473567696954i</v>
      </c>
      <c r="EK221" s="240" t="str">
        <f t="shared" ca="1" si="312"/>
        <v>-1.87865103895123+0.672192090090655i</v>
      </c>
      <c r="EL221" s="240" t="str">
        <f t="shared" ca="1" si="313"/>
        <v>1.96591209586123-0.341118107815263i</v>
      </c>
      <c r="EM221" s="240" t="str">
        <f t="shared" ca="1" si="314"/>
        <v>-1.9952874309565+5.86469265655648E-15i</v>
      </c>
      <c r="EN221" s="240"/>
      <c r="EO221" s="240"/>
      <c r="EP221" s="240"/>
    </row>
    <row r="222" spans="1:146" ht="15" thickBot="1">
      <c r="A222" s="277">
        <f t="shared" si="181"/>
        <v>2.3828125000000017E-3</v>
      </c>
      <c r="B222" s="276">
        <v>122</v>
      </c>
      <c r="C222" s="248">
        <f t="shared" si="182"/>
        <v>24400</v>
      </c>
      <c r="D222" s="247">
        <f t="shared" si="315"/>
        <v>153309.7214951819</v>
      </c>
      <c r="E222" s="247" t="str">
        <f t="shared" si="316"/>
        <v>153309.721495182i</v>
      </c>
      <c r="F222" s="247" t="str">
        <f t="shared" si="320"/>
        <v>-0.00285238134871654-0.0217081668370812i</v>
      </c>
      <c r="G222" s="247" t="str">
        <f t="shared" si="321"/>
        <v>-3.58045767758711+2.61102270187664i</v>
      </c>
      <c r="H222" s="247" t="str">
        <f t="shared" si="322"/>
        <v>0.00113828891606118-0.00346055651873093i</v>
      </c>
      <c r="I222" s="247" t="str">
        <f t="shared" si="317"/>
        <v>-0.00149075396530839+0.00359636273809661i</v>
      </c>
      <c r="J222" s="275" t="str">
        <f ca="1">IMPRODUCT(1/N_FFT2,EE100)</f>
        <v>0.00843165590175789-6.42898204220121E-07i</v>
      </c>
      <c r="K222" s="274" t="str">
        <f t="shared" ca="1" si="318"/>
        <v>-0.0000125672123745154+0.0000303242515085817i</v>
      </c>
      <c r="N222" s="265">
        <f t="shared" ca="1" si="185"/>
        <v>5.9953070121638392</v>
      </c>
      <c r="O222" s="240">
        <f t="shared" ca="1" si="186"/>
        <v>1.995307012163839</v>
      </c>
      <c r="P222" s="240" t="str">
        <f t="shared" ca="1" si="187"/>
        <v>-1.97371082660048-0.292772344578915i</v>
      </c>
      <c r="Q222" s="240" t="str">
        <f t="shared" ca="1" si="188"/>
        <v>1.90938976210889+0.579207052049553i</v>
      </c>
      <c r="R222" s="240" t="str">
        <f t="shared" ca="1" si="189"/>
        <v>-1.80373617549024-0.853103676007815i</v>
      </c>
      <c r="S222" s="240" t="str">
        <f t="shared" ca="1" si="190"/>
        <v>1.65903714782843+1.10853318169349i</v>
      </c>
      <c r="T222" s="240" t="str">
        <f t="shared" ca="1" si="191"/>
        <v>-1.47842497609149-1.33996629168761i</v>
      </c>
      <c r="U222" s="241" t="str">
        <f t="shared" ca="1" si="192"/>
        <v>1.26580936836132+1.54239317807066i</v>
      </c>
      <c r="V222" s="240" t="str">
        <f t="shared" ca="1" si="193"/>
        <v>-1.0257928104614-1.71143191006709i</v>
      </c>
      <c r="W222" s="240" t="str">
        <f t="shared" ca="1" si="194"/>
        <v>0.763570936037042+1.8434233096144i</v>
      </c>
      <c r="X222" s="240" t="str">
        <f t="shared" ca="1" si="195"/>
        <v>-0.484820056777728-1.93551016151717i</v>
      </c>
      <c r="Y222" s="240" t="str">
        <f t="shared" ca="1" si="196"/>
        <v>0.195574287411785+1.98569906352739i</v>
      </c>
      <c r="Z222" s="240" t="str">
        <f t="shared" ca="1" si="197"/>
        <v>0.0979050746560498-1.99290357748356i</v>
      </c>
      <c r="AA222" s="240" t="str">
        <f t="shared" ca="1" si="198"/>
        <v>-0.389265087524004+1.95696774741566i</v>
      </c>
      <c r="AB222" s="240" t="str">
        <f t="shared" ca="1" si="199"/>
        <v>0.672198686800398-1.87866947552091i</v>
      </c>
      <c r="AC222" s="240" t="str">
        <f t="shared" ca="1" si="200"/>
        <v>-0.940581214500074+1.75970368293067i</v>
      </c>
      <c r="AD222" s="240" t="str">
        <f t="shared" ca="1" si="201"/>
        <v>1.18860299939483-1.60264561978617i</v>
      </c>
      <c r="AE222" s="240" t="str">
        <f t="shared" ca="1" si="202"/>
        <v>-1.41089511885018+1.41089511885006i</v>
      </c>
      <c r="AF222" s="240" t="str">
        <f t="shared" ca="1" si="203"/>
        <v>1.60264561978616-1.18860299939484i</v>
      </c>
      <c r="AG222" s="240" t="str">
        <f t="shared" ca="1" si="204"/>
        <v>-1.75970368293066+0.940581214500084i</v>
      </c>
      <c r="AH222" s="240" t="str">
        <f t="shared" ca="1" si="205"/>
        <v>1.8786694755209-0.672198686800422i</v>
      </c>
      <c r="AI222" s="240" t="str">
        <f t="shared" ca="1" si="206"/>
        <v>-1.95696774741566+0.389265087524014i</v>
      </c>
      <c r="AJ222" s="240" t="str">
        <f t="shared" ca="1" si="207"/>
        <v>1.99290357748356-0.0979050746560599i</v>
      </c>
      <c r="AK222" s="240" t="str">
        <f t="shared" ca="1" si="208"/>
        <v>-1.98569906352739-0.195574287411781i</v>
      </c>
      <c r="AL222" s="240" t="str">
        <f t="shared" ca="1" si="209"/>
        <v>1.93551016151713+0.48482005677791i</v>
      </c>
      <c r="AM222" s="240" t="str">
        <f t="shared" ca="1" si="210"/>
        <v>-1.8434233096144-0.763570936037026i</v>
      </c>
      <c r="AN222" s="240" t="str">
        <f t="shared" ca="1" si="211"/>
        <v>1.7114319100671+1.02579281046139i</v>
      </c>
      <c r="AO222" s="240" t="str">
        <f t="shared" ca="1" si="212"/>
        <v>-1.54239317807067-1.2658093683613i</v>
      </c>
      <c r="AP222" s="240" t="str">
        <f t="shared" ca="1" si="213"/>
        <v>1.33996629168761+1.47842497609149i</v>
      </c>
      <c r="AQ222" s="240" t="str">
        <f t="shared" ca="1" si="214"/>
        <v>-1.10853318169349-1.65903714782843i</v>
      </c>
      <c r="AR222" s="240" t="str">
        <f t="shared" ca="1" si="215"/>
        <v>-1.10853318169349-1.65903714782843i</v>
      </c>
      <c r="AS222" s="240" t="str">
        <f t="shared" ca="1" si="216"/>
        <v>-0.579207052049453-1.90938976210892i</v>
      </c>
      <c r="AT222" s="240" t="str">
        <f t="shared" ca="1" si="217"/>
        <v>0.292772344578875+1.97371082660049i</v>
      </c>
      <c r="AU222" s="240" t="str">
        <f t="shared" ca="1" si="218"/>
        <v>-2.44435260456311E-14-1.99530701216384i</v>
      </c>
      <c r="AV222" s="240" t="str">
        <f t="shared" ca="1" si="219"/>
        <v>-0.292772344578853+1.97371082660049i</v>
      </c>
      <c r="AW222" s="240" t="str">
        <f t="shared" ca="1" si="220"/>
        <v>0.579207052050002-1.90938976210876i</v>
      </c>
      <c r="AX222" s="240" t="str">
        <f t="shared" ca="1" si="221"/>
        <v>-0.853103676007825+1.80373617549023i</v>
      </c>
      <c r="AY222" s="240" t="str">
        <f t="shared" ca="1" si="222"/>
        <v>1.10853318169314-1.65903714782866i</v>
      </c>
      <c r="AZ222" s="240" t="str">
        <f t="shared" ca="1" si="223"/>
        <v>-1.33996629168701+1.47842497609204i</v>
      </c>
      <c r="BA222" s="240" t="str">
        <f t="shared" ca="1" si="224"/>
        <v>1.54239317807103-1.26580936836086i</v>
      </c>
      <c r="BB222" s="240" t="str">
        <f t="shared" ca="1" si="225"/>
        <v>-1.71143191006719+1.02579281046124i</v>
      </c>
      <c r="BC222" s="240" t="str">
        <f t="shared" ca="1" si="226"/>
        <v>1.84342330961432-0.763570936037228i</v>
      </c>
      <c r="BD222" s="240" t="str">
        <f t="shared" ca="1" si="227"/>
        <v>-1.93551016151698+0.484820056778508i</v>
      </c>
      <c r="BE222" s="240" t="str">
        <f t="shared" ca="1" si="228"/>
        <v>1.98569906352747-0.195574287411012i</v>
      </c>
      <c r="BF222" s="240" t="str">
        <f t="shared" ca="1" si="229"/>
        <v>-1.99290357748354-0.0979050746564502i</v>
      </c>
      <c r="BG222" s="240" t="str">
        <f t="shared" ca="1" si="230"/>
        <v>1.95696774741566+0.389265087524008i</v>
      </c>
      <c r="BH222" s="240" t="str">
        <f t="shared" ca="1" si="231"/>
        <v>-1.87866947552111-0.672198686799841i</v>
      </c>
      <c r="BI222" s="240" t="str">
        <f t="shared" ca="1" si="232"/>
        <v>1.7597036829302+0.94058121450094i</v>
      </c>
      <c r="BJ222" s="240" t="str">
        <f t="shared" ca="1" si="233"/>
        <v>-1.60264561978582-1.1886029993953i</v>
      </c>
      <c r="BK222" s="240" t="str">
        <f t="shared" ca="1" si="234"/>
        <v>1.41089511885006+1.41089511885017i</v>
      </c>
      <c r="BL222" s="240" t="str">
        <f t="shared" ca="1" si="235"/>
        <v>-1.18860299939518-1.60264561978591i</v>
      </c>
      <c r="BM222" s="240" t="str">
        <f t="shared" ca="1" si="236"/>
        <v>0.940581214500806+1.75970368293028i</v>
      </c>
      <c r="BN222" s="240" t="str">
        <f t="shared" ca="1" si="237"/>
        <v>-0.672198686799698-1.87866947552116i</v>
      </c>
      <c r="BO222" s="240" t="str">
        <f t="shared" ca="1" si="238"/>
        <v>0.389265087523856+1.95696774741569i</v>
      </c>
      <c r="BP222" s="240" t="str">
        <f t="shared" ca="1" si="239"/>
        <v>-0.0979050746562968-1.99290357748355i</v>
      </c>
      <c r="BQ222" s="240" t="str">
        <f t="shared" ca="1" si="240"/>
        <v>-0.195574287411193+1.98569906352745i</v>
      </c>
      <c r="BR222" s="240" t="str">
        <f t="shared" ca="1" si="241"/>
        <v>0.484820056778684-1.93551016151693i</v>
      </c>
      <c r="BS222" s="240" t="str">
        <f t="shared" ca="1" si="242"/>
        <v>-0.763570936037395+1.84342330961425i</v>
      </c>
      <c r="BT222" s="240" t="str">
        <f t="shared" ca="1" si="243"/>
        <v>1.02579281046139-1.7114319100671i</v>
      </c>
      <c r="BU222" s="240" t="str">
        <f t="shared" ca="1" si="244"/>
        <v>-1.265809368361+1.54239317807092i</v>
      </c>
      <c r="BV222" s="240" t="str">
        <f t="shared" ca="1" si="245"/>
        <v>1.47842497609081-1.33996629168837i</v>
      </c>
      <c r="BW222" s="240" t="str">
        <f t="shared" ca="1" si="246"/>
        <v>-1.65903714782875+1.10853318169302i</v>
      </c>
      <c r="BX222" s="240" t="str">
        <f t="shared" ca="1" si="247"/>
        <v>1.8037361754903-0.853103676007685i</v>
      </c>
      <c r="BY222" s="240" t="str">
        <f t="shared" ca="1" si="248"/>
        <v>-1.9093897621088+0.579207052049856i</v>
      </c>
      <c r="BZ222" s="240" t="str">
        <f t="shared" ca="1" si="249"/>
        <v>1.97371082660037-0.292772344579683i</v>
      </c>
      <c r="CA222" s="240" t="str">
        <f t="shared" ca="1" si="250"/>
        <v>-1.99530701216384-7.45053453647093E-13i</v>
      </c>
      <c r="CB222" s="240" t="str">
        <f t="shared" ca="1" si="251"/>
        <v>1.97371082660043+0.29277234457925i</v>
      </c>
      <c r="CC222" s="240" t="str">
        <f t="shared" ca="1" si="252"/>
        <v>-1.90938976210893-0.579207052049437i</v>
      </c>
      <c r="CD222" s="240" t="str">
        <f t="shared" ca="1" si="253"/>
        <v>1.80373617549048+0.85310367600729i</v>
      </c>
      <c r="CE222" s="240" t="str">
        <f t="shared" ca="1" si="254"/>
        <v>-1.65903714782789-1.1085331816943i</v>
      </c>
      <c r="CF222" s="240" t="str">
        <f t="shared" ca="1" si="255"/>
        <v>1.4784249760911+1.33996629168804i</v>
      </c>
      <c r="CG222" s="240" t="str">
        <f t="shared" ca="1" si="256"/>
        <v>-1.26580936836134-1.54239317807064i</v>
      </c>
      <c r="CH222" s="240" t="str">
        <f t="shared" ca="1" si="257"/>
        <v>1.02579281046177+1.71143191006687i</v>
      </c>
      <c r="CI222" s="240" t="str">
        <f t="shared" ca="1" si="258"/>
        <v>-0.7635709360378-1.84342330961409i</v>
      </c>
      <c r="CJ222" s="240" t="str">
        <f t="shared" ca="1" si="259"/>
        <v>0.484820056777183+1.93551016151731i</v>
      </c>
      <c r="CK222" s="240" t="str">
        <f t="shared" ca="1" si="260"/>
        <v>-0.195574287411629-1.98569906352741i</v>
      </c>
      <c r="CL222" s="240" t="str">
        <f t="shared" ca="1" si="261"/>
        <v>-0.0979050746558027+1.99290357748357i</v>
      </c>
      <c r="CM222" s="240" t="str">
        <f t="shared" ca="1" si="262"/>
        <v>0.389265087523371-1.95696774741578i</v>
      </c>
      <c r="CN222" s="240" t="str">
        <f t="shared" ca="1" si="263"/>
        <v>-0.672198686801154+1.87866947552064i</v>
      </c>
      <c r="CO222" s="240" t="str">
        <f t="shared" ca="1" si="264"/>
        <v>0.940581214500419-1.75970368293048i</v>
      </c>
      <c r="CP222" s="240" t="str">
        <f t="shared" ca="1" si="265"/>
        <v>-1.18860299939483+1.60264561978617i</v>
      </c>
      <c r="CQ222" s="240" t="str">
        <f t="shared" ca="1" si="266"/>
        <v>1.41089511884976-1.41089511885048i</v>
      </c>
      <c r="CR222" s="240" t="str">
        <f t="shared" ca="1" si="267"/>
        <v>-1.60264561978674+1.18860299939406i</v>
      </c>
      <c r="CS222" s="240" t="str">
        <f t="shared" ca="1" si="268"/>
        <v>1.75970368293093-0.940581214499577i</v>
      </c>
      <c r="CT222" s="240" t="str">
        <f t="shared" ca="1" si="269"/>
        <v>-1.87866947552096+0.672198686800254i</v>
      </c>
      <c r="CU222" s="240" t="str">
        <f t="shared" ca="1" si="270"/>
        <v>1.95696774741557-0.389265087524437i</v>
      </c>
      <c r="CV222" s="240" t="str">
        <f t="shared" ca="1" si="271"/>
        <v>-1.99290357748352+0.0979050746568876i</v>
      </c>
      <c r="CW222" s="240" t="str">
        <f t="shared" ca="1" si="272"/>
        <v>1.98569906352731+0.195574287412579i</v>
      </c>
      <c r="CX222" s="240" t="str">
        <f t="shared" ca="1" si="273"/>
        <v>-1.93551016151708-0.484820056778111i</v>
      </c>
      <c r="CY222" s="240" t="str">
        <f t="shared" ca="1" si="274"/>
        <v>1.84342330961448+0.763570936036849i</v>
      </c>
      <c r="CZ222" s="240" t="str">
        <f t="shared" ca="1" si="275"/>
        <v>-1.7114319100674-1.02579281046088i</v>
      </c>
      <c r="DA222" s="240" t="str">
        <f t="shared" ca="1" si="276"/>
        <v>1.54239317807007+1.26580936836203i</v>
      </c>
      <c r="DB222" s="240" t="str">
        <f t="shared" ca="1" si="277"/>
        <v>-1.33996629168738-1.47842497609171i</v>
      </c>
      <c r="DC222" s="240" t="str">
        <f t="shared" ca="1" si="278"/>
        <v>1.10853318169356+1.65903714782839i</v>
      </c>
      <c r="DD222" s="240" t="str">
        <f t="shared" ca="1" si="279"/>
        <v>-0.853103676008272-1.80373617549002i</v>
      </c>
      <c r="DE222" s="240" t="str">
        <f t="shared" ca="1" si="280"/>
        <v>0.579207052050477+1.90938976210861i</v>
      </c>
      <c r="DF222" s="240" t="str">
        <f t="shared" ca="1" si="281"/>
        <v>-0.292772344578306-1.97371082660057i</v>
      </c>
      <c r="DG222" s="240" t="str">
        <f t="shared" ca="1" si="282"/>
        <v>-1.5350956635978E-13+1.99530701216384i</v>
      </c>
      <c r="DH222" s="240" t="str">
        <f t="shared" ca="1" si="283"/>
        <v>0.29277234457861-1.97371082660052i</v>
      </c>
      <c r="DI222" s="240" t="str">
        <f t="shared" ca="1" si="284"/>
        <v>-0.579207052048817+1.90938976210912i</v>
      </c>
      <c r="DJ222" s="240" t="str">
        <f t="shared" ca="1" si="285"/>
        <v>0.853103676008549-1.80373617548989i</v>
      </c>
      <c r="DK222" s="240" t="str">
        <f t="shared" ca="1" si="286"/>
        <v>-1.10853318169381+1.65903714782822i</v>
      </c>
      <c r="DL222" s="240" t="str">
        <f t="shared" ca="1" si="287"/>
        <v>1.3399662916876-1.4784249760915i</v>
      </c>
      <c r="DM222" s="240" t="str">
        <f t="shared" ca="1" si="288"/>
        <v>-1.54239317807027+1.2658093683618i</v>
      </c>
      <c r="DN222" s="240" t="str">
        <f t="shared" ca="1" si="289"/>
        <v>1.71143191006756-1.02579281046062i</v>
      </c>
      <c r="DO222" s="240" t="str">
        <f t="shared" ca="1" si="290"/>
        <v>-1.8434233096146+0.763570936036565i</v>
      </c>
      <c r="DP222" s="240" t="str">
        <f t="shared" ca="1" si="291"/>
        <v>1.93551016151715-0.484820056777812i</v>
      </c>
      <c r="DQ222" s="240" t="str">
        <f t="shared" ca="1" si="292"/>
        <v>-1.98569906352734+0.195574287412274i</v>
      </c>
      <c r="DR222" s="240" t="str">
        <f t="shared" ca="1" si="293"/>
        <v>1.99290357748361+0.0979050746551553i</v>
      </c>
      <c r="DS222" s="240" t="str">
        <f t="shared" ca="1" si="294"/>
        <v>-1.95696774741551-0.389265087524738i</v>
      </c>
      <c r="DT222" s="240" t="str">
        <f t="shared" ca="1" si="295"/>
        <v>1.87866947552086+0.672198686800544i</v>
      </c>
      <c r="DU222" s="240" t="str">
        <f t="shared" ca="1" si="296"/>
        <v>-1.75970368293079-0.940581214499846i</v>
      </c>
      <c r="DV222" s="240" t="str">
        <f t="shared" ca="1" si="297"/>
        <v>1.60264561978656+1.18860299939431i</v>
      </c>
      <c r="DW222" s="240" t="str">
        <f t="shared" ca="1" si="298"/>
        <v>-1.4108951188495-1.41089511885074i</v>
      </c>
      <c r="DX222" s="240" t="str">
        <f t="shared" ca="1" si="299"/>
        <v>1.18860299939454+1.60264561978639i</v>
      </c>
      <c r="DY222" s="240" t="str">
        <f t="shared" ca="1" si="300"/>
        <v>-0.940581214500098-1.75970368293065i</v>
      </c>
      <c r="DZ222" s="240" t="str">
        <f t="shared" ca="1" si="301"/>
        <v>0.672198686800811+1.87866947552076i</v>
      </c>
      <c r="EA222" s="240" t="str">
        <f t="shared" ca="1" si="302"/>
        <v>-0.389265087525017-1.95696774741546i</v>
      </c>
      <c r="EB222" s="240" t="str">
        <f t="shared" ca="1" si="303"/>
        <v>0.0979050746555527+1.99290357748359i</v>
      </c>
      <c r="EC222" s="240" t="str">
        <f t="shared" ca="1" si="304"/>
        <v>0.195574287411991-1.98569906352737i</v>
      </c>
      <c r="ED222" s="240" t="str">
        <f t="shared" ca="1" si="305"/>
        <v>-0.484820056777536+1.93551016151722i</v>
      </c>
      <c r="EE222" s="240" t="str">
        <f t="shared" ca="1" si="306"/>
        <v>0.763570936036302-1.8434233096147i</v>
      </c>
      <c r="EF222" s="240" t="str">
        <f t="shared" ca="1" si="307"/>
        <v>-1.02579281046203+1.71143191006671i</v>
      </c>
      <c r="EG222" s="240" t="str">
        <f t="shared" ca="1" si="308"/>
        <v>1.26580936836158-1.54239317807045i</v>
      </c>
      <c r="EH222" s="240" t="str">
        <f t="shared" ca="1" si="309"/>
        <v>-1.47842497609131+1.33996629168782i</v>
      </c>
      <c r="EI222" s="240" t="str">
        <f t="shared" ca="1" si="310"/>
        <v>1.65903714782806-1.10853318169405i</v>
      </c>
      <c r="EJ222" s="240" t="str">
        <f t="shared" ca="1" si="311"/>
        <v>-1.80373617549064+0.853103676006961i</v>
      </c>
      <c r="EK222" s="240" t="str">
        <f t="shared" ca="1" si="312"/>
        <v>1.90938976210903-0.579207052049088i</v>
      </c>
      <c r="EL222" s="240" t="str">
        <f t="shared" ca="1" si="313"/>
        <v>-1.97371082660048+0.292772344578891i</v>
      </c>
      <c r="EM222" s="240" t="str">
        <f t="shared" ca="1" si="314"/>
        <v>1.99530701216384-4.38034320927534E-13i</v>
      </c>
      <c r="EN222" s="240"/>
      <c r="EO222" s="240"/>
      <c r="EP222" s="240"/>
    </row>
    <row r="223" spans="1:146" ht="15" thickBot="1">
      <c r="A223" s="277">
        <f t="shared" si="181"/>
        <v>2.4023437500000017E-3</v>
      </c>
      <c r="B223" s="276">
        <v>123</v>
      </c>
      <c r="C223" s="248">
        <f t="shared" si="182"/>
        <v>24600</v>
      </c>
      <c r="D223" s="247">
        <f t="shared" si="315"/>
        <v>154566.35855661781</v>
      </c>
      <c r="E223" s="247" t="str">
        <f t="shared" si="316"/>
        <v>154566.358556618i</v>
      </c>
      <c r="F223" s="247" t="str">
        <f t="shared" si="320"/>
        <v>-0.00285788268687503-0.0215285689581701i</v>
      </c>
      <c r="G223" s="247" t="str">
        <f t="shared" si="321"/>
        <v>-3.55289982794211+2.62164714603113i</v>
      </c>
      <c r="H223" s="247" t="str">
        <f t="shared" si="322"/>
        <v>0.00113767409969284-0.00343243008230167i</v>
      </c>
      <c r="I223" s="247" t="str">
        <f t="shared" si="317"/>
        <v>-0.0014825648418404+0.00356772787735803i</v>
      </c>
      <c r="J223" s="275" t="str">
        <f ca="1">IMPRODUCT(1/N_FFT2,ED100)</f>
        <v>0.00919861467732129+0.000319805893446868i</v>
      </c>
      <c r="K223" s="274" t="str">
        <f t="shared" ca="1" si="318"/>
        <v>-0.0000147785231156274+0.0000323440210435162i</v>
      </c>
      <c r="N223" s="265">
        <f t="shared" ca="1" si="185"/>
        <v>5.9953234412411103</v>
      </c>
      <c r="O223" s="240">
        <f t="shared" ca="1" si="186"/>
        <v>1.9953234412411105</v>
      </c>
      <c r="P223" s="240" t="str">
        <f t="shared" ca="1" si="187"/>
        <v>-1.98031768033687-0.244248889683152i</v>
      </c>
      <c r="Q223" s="240" t="str">
        <f t="shared" ca="1" si="188"/>
        <v>1.93552609823556+0.484824048717973i</v>
      </c>
      <c r="R223" s="240" t="str">
        <f t="shared" ca="1" si="189"/>
        <v>-1.86162240202411-0.718107002784582i</v>
      </c>
      <c r="S223" s="240" t="str">
        <f t="shared" ca="1" si="190"/>
        <v>1.7597181720833+0.940588959113425i</v>
      </c>
      <c r="T223" s="240" t="str">
        <f t="shared" ca="1" si="191"/>
        <v>-1.63134614288408-1.14892358199469i</v>
      </c>
      <c r="U223" s="241" t="str">
        <f t="shared" ca="1" si="192"/>
        <v>1.4784371492348+1.33997732478156i</v>
      </c>
      <c r="V223" s="240" t="str">
        <f t="shared" ca="1" si="193"/>
        <v>-1.30329108472778-1.51087656134952i</v>
      </c>
      <c r="W223" s="240" t="str">
        <f t="shared" ca="1" si="194"/>
        <v>1.10854230919974+1.65905080810697i</v>
      </c>
      <c r="X223" s="240" t="str">
        <f t="shared" ca="1" si="195"/>
        <v>-0.89712002550746-1.7822713864616i</v>
      </c>
      <c r="Y223" s="240" t="str">
        <f t="shared" ca="1" si="196"/>
        <v>0.67220422158974+1.87868494422114i</v>
      </c>
      <c r="Z223" s="240" t="str">
        <f t="shared" ca="1" si="197"/>
        <v>-0.437177840490075-1.94684133173474i</v>
      </c>
      <c r="AA223" s="240" t="str">
        <f t="shared" ca="1" si="198"/>
        <v>0.195575897742992+1.98571541349416i</v>
      </c>
      <c r="AB223" s="240" t="str">
        <f t="shared" ca="1" si="199"/>
        <v>0.0489676885487115-1.99472248712558i</v>
      </c>
      <c r="AC223" s="240" t="str">
        <f t="shared" ca="1" si="200"/>
        <v>-0.292774755225194+1.9737270778578i</v>
      </c>
      <c r="AD223" s="240" t="str">
        <f t="shared" ca="1" si="201"/>
        <v>0.532178217067775-1.92304497618876i</v>
      </c>
      <c r="AE223" s="240" t="str">
        <f t="shared" ca="1" si="202"/>
        <v>-0.763577223172623+1.84343848810267i</v>
      </c>
      <c r="AF223" s="240" t="str">
        <f t="shared" ca="1" si="203"/>
        <v>0.983491317101475-1.73610496927815i</v>
      </c>
      <c r="AG223" s="240" t="str">
        <f t="shared" ca="1" si="204"/>
        <v>-1.18861278618471+1.60265881574479i</v>
      </c>
      <c r="AH223" s="240" t="str">
        <f t="shared" ca="1" si="205"/>
        <v>1.37585641260003-1.44510718186356i</v>
      </c>
      <c r="AI223" s="240" t="str">
        <f t="shared" ca="1" si="206"/>
        <v>-1.54240587791914+1.26581979085759i</v>
      </c>
      <c r="AJ223" s="240" t="str">
        <f t="shared" ca="1" si="207"/>
        <v>1.68575612315884-1.06749329196896i</v>
      </c>
      <c r="AK223" s="240" t="str">
        <f t="shared" ca="1" si="208"/>
        <v>-1.80375102720021+0.853110700343433i</v>
      </c>
      <c r="AL223" s="240" t="str">
        <f t="shared" ca="1" si="209"/>
        <v>1.89461583685629-0.625896529707288i</v>
      </c>
      <c r="AM223" s="240" t="str">
        <f t="shared" ca="1" si="210"/>
        <v>-1.9569838608128+0.389268292678057i</v>
      </c>
      <c r="AN223" s="240" t="str">
        <f t="shared" ca="1" si="211"/>
        <v>1.98991702593704-0.146785098195183i</v>
      </c>
      <c r="AO223" s="240" t="str">
        <f t="shared" ca="1" si="212"/>
        <v>-1.99291998677129-0.0979058807926628i</v>
      </c>
      <c r="AP223" s="240" t="str">
        <f t="shared" ca="1" si="213"/>
        <v>1.96594757598942+0.34112426420234i</v>
      </c>
      <c r="AQ223" s="240" t="str">
        <f t="shared" ca="1" si="214"/>
        <v>-1.90940548375562-0.579211821158902i</v>
      </c>
      <c r="AR223" s="240" t="str">
        <f t="shared" ca="1" si="215"/>
        <v>-1.90940548375562-0.579211821158902i</v>
      </c>
      <c r="AS223" s="240" t="str">
        <f t="shared" ca="1" si="216"/>
        <v>-1.71144600175664-1.02580125669521i</v>
      </c>
      <c r="AT223" s="240" t="str">
        <f t="shared" ca="1" si="217"/>
        <v>1.57300610686206+1.22758601447757i</v>
      </c>
      <c r="AU223" s="240" t="str">
        <f t="shared" ca="1" si="218"/>
        <v>-1.410906735962-1.41090673596213i</v>
      </c>
      <c r="AV223" s="240" t="str">
        <f t="shared" ca="1" si="219"/>
        <v>1.2275860144776+1.57300610686204i</v>
      </c>
      <c r="AW223" s="240" t="str">
        <f t="shared" ca="1" si="220"/>
        <v>-1.02580125669508-1.71144600175672i</v>
      </c>
      <c r="AX223" s="240" t="str">
        <f t="shared" ca="1" si="221"/>
        <v>0.808587493193576+1.82414415576653i</v>
      </c>
      <c r="AY223" s="240" t="str">
        <f t="shared" ca="1" si="222"/>
        <v>-0.579211821159102-1.90940548375556i</v>
      </c>
      <c r="AZ223" s="240" t="str">
        <f t="shared" ca="1" si="223"/>
        <v>0.341124264202573+1.96594757598938i</v>
      </c>
      <c r="BA223" s="240" t="str">
        <f t="shared" ca="1" si="224"/>
        <v>-0.0979058807930974-1.99291998677127i</v>
      </c>
      <c r="BB223" s="240" t="str">
        <f t="shared" ca="1" si="225"/>
        <v>-0.146785098194551+1.98991702593708i</v>
      </c>
      <c r="BC223" s="240" t="str">
        <f t="shared" ca="1" si="226"/>
        <v>0.389268292677436-1.95698386081292i</v>
      </c>
      <c r="BD223" s="240" t="str">
        <f t="shared" ca="1" si="227"/>
        <v>-0.6258965297065+1.89461583685655i</v>
      </c>
      <c r="BE223" s="240" t="str">
        <f t="shared" ca="1" si="228"/>
        <v>0.853110700342681-1.80375102720056i</v>
      </c>
      <c r="BF223" s="240" t="str">
        <f t="shared" ca="1" si="229"/>
        <v>-1.06749329196976+1.68575612315834i</v>
      </c>
      <c r="BG223" s="240" t="str">
        <f t="shared" ca="1" si="230"/>
        <v>1.26581979085834-1.54240587791852i</v>
      </c>
      <c r="BH223" s="240" t="str">
        <f t="shared" ca="1" si="231"/>
        <v>-1.4451071818641+1.37585641259946i</v>
      </c>
      <c r="BI223" s="240" t="str">
        <f t="shared" ca="1" si="232"/>
        <v>1.60265881574512-1.18861278618426i</v>
      </c>
      <c r="BJ223" s="240" t="str">
        <f t="shared" ca="1" si="233"/>
        <v>-1.73610496927843+0.983491317100978i</v>
      </c>
      <c r="BK223" s="240" t="str">
        <f t="shared" ca="1" si="234"/>
        <v>1.84343848810282-0.763577223172252i</v>
      </c>
      <c r="BL223" s="240" t="str">
        <f t="shared" ca="1" si="235"/>
        <v>-1.92304497618886+0.532178217067428i</v>
      </c>
      <c r="BM223" s="240" t="str">
        <f t="shared" ca="1" si="236"/>
        <v>1.97372707785783-0.292774755225008i</v>
      </c>
      <c r="BN223" s="240" t="str">
        <f t="shared" ca="1" si="237"/>
        <v>-1.99472248712558+0.0489676885485654i</v>
      </c>
      <c r="BO223" s="240" t="str">
        <f t="shared" ca="1" si="238"/>
        <v>1.98571541349417+0.195575897742954i</v>
      </c>
      <c r="BP223" s="240" t="str">
        <f t="shared" ca="1" si="239"/>
        <v>-1.94684133173479-0.437177840489871i</v>
      </c>
      <c r="BQ223" s="240" t="str">
        <f t="shared" ca="1" si="240"/>
        <v>1.87868494422123+0.67220422158951i</v>
      </c>
      <c r="BR223" s="240" t="str">
        <f t="shared" ca="1" si="241"/>
        <v>-1.78227138646179-0.897120025507083i</v>
      </c>
      <c r="BS223" s="240" t="str">
        <f t="shared" ca="1" si="242"/>
        <v>1.65905080810722+1.10854230919936i</v>
      </c>
      <c r="BT223" s="240" t="str">
        <f t="shared" ca="1" si="243"/>
        <v>-1.51087656134994-1.3032910847273i</v>
      </c>
      <c r="BU223" s="240" t="str">
        <f t="shared" ca="1" si="244"/>
        <v>1.33997732478217+1.47843714923425i</v>
      </c>
      <c r="BV223" s="240" t="str">
        <f t="shared" ca="1" si="245"/>
        <v>-1.14892358199539-1.63134614288359i</v>
      </c>
      <c r="BW223" s="240" t="str">
        <f t="shared" ca="1" si="246"/>
        <v>0.940588959112581+1.75971817208375i</v>
      </c>
      <c r="BX223" s="240" t="str">
        <f t="shared" ca="1" si="247"/>
        <v>-0.718107002783724-1.86162240202444i</v>
      </c>
      <c r="BY223" s="240" t="str">
        <f t="shared" ca="1" si="248"/>
        <v>0.484824048717213+1.93552609823575i</v>
      </c>
      <c r="BZ223" s="240" t="str">
        <f t="shared" ca="1" si="249"/>
        <v>-0.244248889682473-1.98031768033696i</v>
      </c>
      <c r="CA223" s="240" t="str">
        <f t="shared" ca="1" si="250"/>
        <v>-5.85683526809089E-13+1.99532344124111i</v>
      </c>
      <c r="CB223" s="240" t="str">
        <f t="shared" ca="1" si="251"/>
        <v>0.244248889683578-1.98031768033682i</v>
      </c>
      <c r="CC223" s="240" t="str">
        <f t="shared" ca="1" si="252"/>
        <v>-0.484824048718294+1.93552609823548i</v>
      </c>
      <c r="CD223" s="240" t="str">
        <f t="shared" ca="1" si="253"/>
        <v>0.718107002784817-1.86162240202402i</v>
      </c>
      <c r="CE223" s="240" t="str">
        <f t="shared" ca="1" si="254"/>
        <v>-0.940588959113562+1.75971817208323i</v>
      </c>
      <c r="CF223" s="240" t="str">
        <f t="shared" ca="1" si="255"/>
        <v>1.14892358199467-1.63134614288409i</v>
      </c>
      <c r="CG223" s="240" t="str">
        <f t="shared" ca="1" si="256"/>
        <v>-1.33997732478152+1.47843714923483i</v>
      </c>
      <c r="CH223" s="240" t="str">
        <f t="shared" ca="1" si="257"/>
        <v>1.51087656134937-1.30329108472796i</v>
      </c>
      <c r="CI223" s="240" t="str">
        <f t="shared" ca="1" si="258"/>
        <v>-1.65905080810674+1.10854230920008i</v>
      </c>
      <c r="CJ223" s="240" t="str">
        <f t="shared" ca="1" si="259"/>
        <v>1.7822713864614-0.897120025507861i</v>
      </c>
      <c r="CK223" s="240" t="str">
        <f t="shared" ca="1" si="260"/>
        <v>-1.87868494422093+0.67220422159033i</v>
      </c>
      <c r="CL223" s="240" t="str">
        <f t="shared" ca="1" si="261"/>
        <v>1.94684133173461-0.437177840490665i</v>
      </c>
      <c r="CM223" s="240" t="str">
        <f t="shared" ca="1" si="262"/>
        <v>-1.98571541349408+0.19557589774382i</v>
      </c>
      <c r="CN223" s="240" t="str">
        <f t="shared" ca="1" si="263"/>
        <v>1.99472248712561+0.0489676885476954i</v>
      </c>
      <c r="CO223" s="240" t="str">
        <f t="shared" ca="1" si="264"/>
        <v>-1.97372707785766-0.292774755226168i</v>
      </c>
      <c r="CP223" s="240" t="str">
        <f t="shared" ca="1" si="265"/>
        <v>1.92304497618856+0.532178217068503i</v>
      </c>
      <c r="CQ223" s="240" t="str">
        <f t="shared" ca="1" si="266"/>
        <v>-1.84343848810237-0.763577223173334i</v>
      </c>
      <c r="CR223" s="240" t="str">
        <f t="shared" ca="1" si="267"/>
        <v>1.73610496927788+0.983491317101948i</v>
      </c>
      <c r="CS223" s="240" t="str">
        <f t="shared" ca="1" si="268"/>
        <v>-1.60265881574446-1.18861278618516i</v>
      </c>
      <c r="CT223" s="240" t="str">
        <f t="shared" ca="1" si="269"/>
        <v>1.4451071818633+1.37585641260031i</v>
      </c>
      <c r="CU223" s="240" t="str">
        <f t="shared" ca="1" si="270"/>
        <v>-1.26581979085748-1.54240587791923i</v>
      </c>
      <c r="CV223" s="240" t="str">
        <f t="shared" ca="1" si="271"/>
        <v>1.06749329196886+1.68575612315891i</v>
      </c>
      <c r="CW223" s="240" t="str">
        <f t="shared" ca="1" si="272"/>
        <v>-0.853110700343441-1.8037510272002i</v>
      </c>
      <c r="CX223" s="240" t="str">
        <f t="shared" ca="1" si="273"/>
        <v>0.625896529707326+1.89461583685627i</v>
      </c>
      <c r="CY223" s="240" t="str">
        <f t="shared" ca="1" si="274"/>
        <v>-0.389268292678318-1.95698386081275i</v>
      </c>
      <c r="CZ223" s="240" t="str">
        <f t="shared" ca="1" si="275"/>
        <v>0.146785098195391+1.98991702593702i</v>
      </c>
      <c r="DA223" s="240" t="str">
        <f t="shared" ca="1" si="276"/>
        <v>0.0979058807922282-1.99291998677131i</v>
      </c>
      <c r="DB223" s="240" t="str">
        <f t="shared" ca="1" si="277"/>
        <v>-0.341124264201687+1.96594757598953i</v>
      </c>
      <c r="DC223" s="240" t="str">
        <f t="shared" ca="1" si="278"/>
        <v>0.579211821158324-1.9094054837558i</v>
      </c>
      <c r="DD223" s="240" t="str">
        <f t="shared" ca="1" si="279"/>
        <v>-0.80858749319278+1.82414415576689i</v>
      </c>
      <c r="DE223" s="240" t="str">
        <f t="shared" ca="1" si="280"/>
        <v>1.02580125669431-1.71144600175718i</v>
      </c>
      <c r="DF223" s="240" t="str">
        <f t="shared" ca="1" si="281"/>
        <v>-1.22758601447832+1.57300610686147i</v>
      </c>
      <c r="DG223" s="240" t="str">
        <f t="shared" ca="1" si="282"/>
        <v>1.41090673596271-1.41090673596143i</v>
      </c>
      <c r="DH223" s="240" t="str">
        <f t="shared" ca="1" si="283"/>
        <v>-1.57300610686252+1.22758601447698i</v>
      </c>
      <c r="DI223" s="240" t="str">
        <f t="shared" ca="1" si="284"/>
        <v>1.71144600175701-1.0258012566946i</v>
      </c>
      <c r="DJ223" s="240" t="str">
        <f t="shared" ca="1" si="285"/>
        <v>-1.82414415576675+0.808587493193091i</v>
      </c>
      <c r="DK223" s="240" t="str">
        <f t="shared" ca="1" si="286"/>
        <v>1.90940548375573-0.579211821158541i</v>
      </c>
      <c r="DL223" s="240" t="str">
        <f t="shared" ca="1" si="287"/>
        <v>-1.96594757598948+0.341124264202024i</v>
      </c>
      <c r="DM223" s="240" t="str">
        <f t="shared" ca="1" si="288"/>
        <v>1.99291998677129-0.097905880792569i</v>
      </c>
      <c r="DN223" s="240" t="str">
        <f t="shared" ca="1" si="289"/>
        <v>-1.98991702593704-0.146785098195164i</v>
      </c>
      <c r="DO223" s="240" t="str">
        <f t="shared" ca="1" si="290"/>
        <v>1.95698386081282+0.389268292677983i</v>
      </c>
      <c r="DP223" s="240" t="str">
        <f t="shared" ca="1" si="291"/>
        <v>-1.89461583685638-0.625896529707i</v>
      </c>
      <c r="DQ223" s="240" t="str">
        <f t="shared" ca="1" si="292"/>
        <v>1.8037510272003+0.853110700343235i</v>
      </c>
      <c r="DR223" s="240" t="str">
        <f t="shared" ca="1" si="293"/>
        <v>-1.68575612315909-1.06749329196857i</v>
      </c>
      <c r="DS223" s="240" t="str">
        <f t="shared" ca="1" si="294"/>
        <v>1.54240587791945+1.26581979085722i</v>
      </c>
      <c r="DT223" s="240" t="str">
        <f t="shared" ca="1" si="295"/>
        <v>-1.37585641260047-1.44510718186314i</v>
      </c>
      <c r="DU223" s="240" t="str">
        <f t="shared" ca="1" si="296"/>
        <v>1.18861278618539+1.60265881574429i</v>
      </c>
      <c r="DV223" s="240" t="str">
        <f t="shared" ca="1" si="297"/>
        <v>-0.983491317102245-1.73610496927771i</v>
      </c>
      <c r="DW223" s="240" t="str">
        <f t="shared" ca="1" si="298"/>
        <v>0.763577223171763+1.84343848810302i</v>
      </c>
      <c r="DX223" s="240" t="str">
        <f t="shared" ca="1" si="299"/>
        <v>-0.532178217066919-1.923044976189i</v>
      </c>
      <c r="DY223" s="240" t="str">
        <f t="shared" ca="1" si="300"/>
        <v>0.292774755224428+1.97372707785791i</v>
      </c>
      <c r="DZ223" s="240" t="str">
        <f t="shared" ca="1" si="301"/>
        <v>-0.04896768854798-1.9947224871256i</v>
      </c>
      <c r="EA223" s="240" t="str">
        <f t="shared" ca="1" si="302"/>
        <v>-0.19557589774348+1.98571541349411i</v>
      </c>
      <c r="EB223" s="240" t="str">
        <f t="shared" ca="1" si="303"/>
        <v>0.437177840490442-1.94684133173466i</v>
      </c>
      <c r="EC223" s="240" t="str">
        <f t="shared" ca="1" si="304"/>
        <v>-0.672204221590061+1.87868494422103i</v>
      </c>
      <c r="ED223" s="240" t="str">
        <f t="shared" ca="1" si="305"/>
        <v>0.897120025507555-1.78227138646155i</v>
      </c>
      <c r="EE223" s="240" t="str">
        <f t="shared" ca="1" si="306"/>
        <v>-1.10854230919989+1.65905080810686i</v>
      </c>
      <c r="EF223" s="240" t="str">
        <f t="shared" ca="1" si="307"/>
        <v>1.30329108472774-1.51087656134956i</v>
      </c>
      <c r="EG223" s="240" t="str">
        <f t="shared" ca="1" si="308"/>
        <v>-1.4784371492346+1.33997732478178i</v>
      </c>
      <c r="EH223" s="240" t="str">
        <f t="shared" ca="1" si="309"/>
        <v>1.63134614288396-1.14892358199486i</v>
      </c>
      <c r="EI223" s="240" t="str">
        <f t="shared" ca="1" si="310"/>
        <v>-1.75971817208309+0.940588959113814i</v>
      </c>
      <c r="EJ223" s="240" t="str">
        <f t="shared" ca="1" si="311"/>
        <v>1.86162240202392-0.718107002785082i</v>
      </c>
      <c r="EK223" s="240" t="str">
        <f t="shared" ca="1" si="312"/>
        <v>-1.9355260982354+0.484824048718625i</v>
      </c>
      <c r="EL223" s="240" t="str">
        <f t="shared" ca="1" si="313"/>
        <v>1.98031768033679-0.244248889683862i</v>
      </c>
      <c r="EM223" s="240" t="str">
        <f t="shared" ca="1" si="314"/>
        <v>-1.99532344124111+8.70211056780453E-13i</v>
      </c>
      <c r="EN223" s="240"/>
      <c r="EO223" s="240"/>
      <c r="EP223" s="240"/>
    </row>
    <row r="224" spans="1:146" ht="15" thickBot="1">
      <c r="A224" s="277">
        <f t="shared" si="181"/>
        <v>2.4218750000000017E-3</v>
      </c>
      <c r="B224" s="276">
        <v>124</v>
      </c>
      <c r="C224" s="248">
        <f t="shared" si="182"/>
        <v>24800</v>
      </c>
      <c r="D224" s="247">
        <f t="shared" si="315"/>
        <v>155822.99561805374</v>
      </c>
      <c r="E224" s="247" t="str">
        <f t="shared" si="316"/>
        <v>155822.995618054i</v>
      </c>
      <c r="F224" s="247" t="str">
        <f t="shared" si="320"/>
        <v>-0.00286329383206876-0.0213518140729603i</v>
      </c>
      <c r="G224" s="247" t="str">
        <f t="shared" si="321"/>
        <v>-3.52546360120061+2.63184918272518i</v>
      </c>
      <c r="H224" s="247" t="str">
        <f t="shared" si="322"/>
        <v>0.00113707408401155-0.00340475714778762i</v>
      </c>
      <c r="I224" s="247" t="str">
        <f t="shared" si="317"/>
        <v>-0.00147458645419473+0.00353950033387467i</v>
      </c>
      <c r="J224" s="275" t="str">
        <f ca="1">IMPRODUCT(1/N_FFT2,EE100)</f>
        <v>0.00843165590175789-6.42898204220121E-07i</v>
      </c>
      <c r="K224" s="274" t="str">
        <f t="shared" ca="1" si="318"/>
        <v>-0.0000124309300407547+0.0000298447968883718i</v>
      </c>
      <c r="N224" s="265">
        <f t="shared" ca="1" si="185"/>
        <v>5.9953367692681105</v>
      </c>
      <c r="O224" s="240">
        <f t="shared" ca="1" si="186"/>
        <v>1.9953367692681101</v>
      </c>
      <c r="P224" s="240" t="str">
        <f t="shared" ca="1" si="187"/>
        <v>-1.98572867734307-0.195577204118088i</v>
      </c>
      <c r="Q224" s="240" t="str">
        <f t="shared" ca="1" si="188"/>
        <v>1.9569969327455+0.389270892847144i</v>
      </c>
      <c r="R224" s="240" t="str">
        <f t="shared" ca="1" si="189"/>
        <v>-1.90941823788225-0.579215690080946i</v>
      </c>
      <c r="S224" s="240" t="str">
        <f t="shared" ca="1" si="190"/>
        <v>1.84345080159397+0.76358232358788i</v>
      </c>
      <c r="T224" s="240" t="str">
        <f t="shared" ca="1" si="191"/>
        <v>-1.75972992635373-0.940595241901849i</v>
      </c>
      <c r="U224" s="241" t="str">
        <f t="shared" ca="1" si="192"/>
        <v>1.6590618899564+1.10854971385482i</v>
      </c>
      <c r="V224" s="240" t="str">
        <f t="shared" ca="1" si="193"/>
        <v>-1.5424161806233-1.26582824606845i</v>
      </c>
      <c r="W224" s="240" t="str">
        <f t="shared" ca="1" si="194"/>
        <v>1.41091616030034+1.41091616030034i</v>
      </c>
      <c r="X224" s="240" t="str">
        <f t="shared" ca="1" si="195"/>
        <v>-1.26582824606846-1.54241618062329i</v>
      </c>
      <c r="Y224" s="240" t="str">
        <f t="shared" ca="1" si="196"/>
        <v>1.10854971385483+1.65906188995639i</v>
      </c>
      <c r="Z224" s="240" t="str">
        <f t="shared" ca="1" si="197"/>
        <v>-0.940595241901857-1.75972992635373i</v>
      </c>
      <c r="AA224" s="240" t="str">
        <f t="shared" ca="1" si="198"/>
        <v>0.763582323587702+1.84345080159404i</v>
      </c>
      <c r="AB224" s="240" t="str">
        <f t="shared" ca="1" si="199"/>
        <v>-0.579215690081028-1.90941823788222i</v>
      </c>
      <c r="AC224" s="240" t="str">
        <f t="shared" ca="1" si="200"/>
        <v>0.389270892847198+1.95699693274549i</v>
      </c>
      <c r="AD224" s="240" t="str">
        <f t="shared" ca="1" si="201"/>
        <v>-0.195577204118119-1.98572867734306i</v>
      </c>
      <c r="AE224" s="240" t="str">
        <f t="shared" ca="1" si="202"/>
        <v>6.84418552315729E-15+1.99533676926811i</v>
      </c>
      <c r="AF224" s="240" t="str">
        <f t="shared" ca="1" si="203"/>
        <v>0.195577204118105-1.98572867734307i</v>
      </c>
      <c r="AG224" s="240" t="str">
        <f t="shared" ca="1" si="204"/>
        <v>-0.38927089284717+1.95699693274549i</v>
      </c>
      <c r="AH224" s="240" t="str">
        <f t="shared" ca="1" si="205"/>
        <v>0.579215690081014-1.90941823788223i</v>
      </c>
      <c r="AI224" s="240" t="str">
        <f t="shared" ca="1" si="206"/>
        <v>-0.763582323587874+1.84345080159397i</v>
      </c>
      <c r="AJ224" s="240" t="str">
        <f t="shared" ca="1" si="207"/>
        <v>0.940595241901833-1.75972992635374i</v>
      </c>
      <c r="AK224" s="240" t="str">
        <f t="shared" ca="1" si="208"/>
        <v>-1.10854971385481+1.65906188995641i</v>
      </c>
      <c r="AL224" s="240" t="str">
        <f t="shared" ca="1" si="209"/>
        <v>1.26582824606843-1.54241618062331i</v>
      </c>
      <c r="AM224" s="240" t="str">
        <f t="shared" ca="1" si="210"/>
        <v>-1.41091616030033+1.41091616030035i</v>
      </c>
      <c r="AN224" s="240" t="str">
        <f t="shared" ca="1" si="211"/>
        <v>1.54241618062328-1.26582824606847i</v>
      </c>
      <c r="AO224" s="240" t="str">
        <f t="shared" ca="1" si="212"/>
        <v>-1.65906188995639+1.10854971385483i</v>
      </c>
      <c r="AP224" s="240" t="str">
        <f t="shared" ca="1" si="213"/>
        <v>1.75972992635372-0.940595241901862i</v>
      </c>
      <c r="AQ224" s="240" t="str">
        <f t="shared" ca="1" si="214"/>
        <v>-1.84345080159403+0.763582323587722i</v>
      </c>
      <c r="AR224" s="240" t="str">
        <f t="shared" ca="1" si="215"/>
        <v>-1.84345080159403+0.763582323587722i</v>
      </c>
      <c r="AS224" s="240" t="str">
        <f t="shared" ca="1" si="216"/>
        <v>-1.95699693274549+0.389270892847204i</v>
      </c>
      <c r="AT224" s="240" t="str">
        <f t="shared" ca="1" si="217"/>
        <v>1.98572867734306-0.19557720411814i</v>
      </c>
      <c r="AU224" s="240" t="str">
        <f t="shared" ca="1" si="218"/>
        <v>-1.99533676926811+1.36883710463146E-14i</v>
      </c>
      <c r="AV224" s="240" t="str">
        <f t="shared" ca="1" si="219"/>
        <v>1.98572867734313+0.195577204117492i</v>
      </c>
      <c r="AW224" s="240" t="str">
        <f t="shared" ca="1" si="220"/>
        <v>-1.95699693274557-0.389270892846761i</v>
      </c>
      <c r="AX224" s="240" t="str">
        <f t="shared" ca="1" si="221"/>
        <v>1.90941823788229+0.579215690080819i</v>
      </c>
      <c r="AY224" s="240" t="str">
        <f t="shared" ca="1" si="222"/>
        <v>-1.84345080159398-0.763582323587854i</v>
      </c>
      <c r="AZ224" s="240" t="str">
        <f t="shared" ca="1" si="223"/>
        <v>1.75972992635355+0.94059524190219i</v>
      </c>
      <c r="BA224" s="240" t="str">
        <f t="shared" ca="1" si="224"/>
        <v>-1.65906188995608-1.1085497138553i</v>
      </c>
      <c r="BB224" s="240" t="str">
        <f t="shared" ca="1" si="225"/>
        <v>1.5424161806228+1.26582824606906i</v>
      </c>
      <c r="BC224" s="240" t="str">
        <f t="shared" ca="1" si="226"/>
        <v>-1.41091616029965-1.41091616030103i</v>
      </c>
      <c r="BD224" s="240" t="str">
        <f t="shared" ca="1" si="227"/>
        <v>1.26582824606909+1.54241618062277i</v>
      </c>
      <c r="BE224" s="240" t="str">
        <f t="shared" ca="1" si="228"/>
        <v>-1.10854971385535-1.65906188995604i</v>
      </c>
      <c r="BF224" s="240" t="str">
        <f t="shared" ca="1" si="229"/>
        <v>0.94059524190222+1.75972992635353i</v>
      </c>
      <c r="BG224" s="240" t="str">
        <f t="shared" ca="1" si="230"/>
        <v>-0.763582323587912-1.84345080159395i</v>
      </c>
      <c r="BH224" s="240" t="str">
        <f t="shared" ca="1" si="231"/>
        <v>0.579215690080878+1.90941823788227i</v>
      </c>
      <c r="BI224" s="240" t="str">
        <f t="shared" ca="1" si="232"/>
        <v>-0.389270892846795-1.95699693274557i</v>
      </c>
      <c r="BJ224" s="240" t="str">
        <f t="shared" ca="1" si="233"/>
        <v>0.195577204117526+1.98572867734312i</v>
      </c>
      <c r="BK224" s="240" t="str">
        <f t="shared" ca="1" si="234"/>
        <v>7.73419789637679E-13-1.99533676926811i</v>
      </c>
      <c r="BL224" s="240" t="str">
        <f t="shared" ca="1" si="235"/>
        <v>-0.195577204119065+1.98572867734297i</v>
      </c>
      <c r="BM224" s="240" t="str">
        <f t="shared" ca="1" si="236"/>
        <v>0.389270892846364-1.95699693274565i</v>
      </c>
      <c r="BN224" s="240" t="str">
        <f t="shared" ca="1" si="237"/>
        <v>-0.579215690080406+1.90941823788241i</v>
      </c>
      <c r="BO224" s="240" t="str">
        <f t="shared" ca="1" si="238"/>
        <v>0.763582323587507-1.84345080159412i</v>
      </c>
      <c r="BP224" s="240" t="str">
        <f t="shared" ca="1" si="239"/>
        <v>-0.940595241901833+1.75972992635374i</v>
      </c>
      <c r="BQ224" s="240" t="str">
        <f t="shared" ca="1" si="240"/>
        <v>1.10854971385496-1.6590618899563i</v>
      </c>
      <c r="BR224" s="240" t="str">
        <f t="shared" ca="1" si="241"/>
        <v>-1.26582824606873+1.54241618062307i</v>
      </c>
      <c r="BS224" s="240" t="str">
        <f t="shared" ca="1" si="242"/>
        <v>1.41091616030072-1.41091616029995i</v>
      </c>
      <c r="BT224" s="240" t="str">
        <f t="shared" ca="1" si="243"/>
        <v>-1.5424161806238+1.26582824606785i</v>
      </c>
      <c r="BU224" s="240" t="str">
        <f t="shared" ca="1" si="244"/>
        <v>1.65906188995584-1.10854971385566i</v>
      </c>
      <c r="BV224" s="240" t="str">
        <f t="shared" ca="1" si="245"/>
        <v>-1.75972992635334+0.940595241902575i</v>
      </c>
      <c r="BW224" s="240" t="str">
        <f t="shared" ca="1" si="246"/>
        <v>1.8434508015938-0.763582323588285i</v>
      </c>
      <c r="BX224" s="240" t="str">
        <f t="shared" ca="1" si="247"/>
        <v>-1.90941823788215+0.579215690081265i</v>
      </c>
      <c r="BY224" s="240" t="str">
        <f t="shared" ca="1" si="248"/>
        <v>1.95699693274548-0.389270892847246i</v>
      </c>
      <c r="BZ224" s="240" t="str">
        <f t="shared" ca="1" si="249"/>
        <v>-1.98572867734308+0.195577204117928i</v>
      </c>
      <c r="CA224" s="240" t="str">
        <f t="shared" ca="1" si="250"/>
        <v>1.99533676926811+3.69599431010945E-13i</v>
      </c>
      <c r="CB224" s="240" t="str">
        <f t="shared" ca="1" si="251"/>
        <v>-1.98572867734301-0.195577204118663i</v>
      </c>
      <c r="CC224" s="240" t="str">
        <f t="shared" ca="1" si="252"/>
        <v>1.95699693274534+0.389270892847916i</v>
      </c>
      <c r="CD224" s="240" t="str">
        <f t="shared" ca="1" si="253"/>
        <v>-1.90941823788195-0.579215690081918i</v>
      </c>
      <c r="CE224" s="240" t="str">
        <f t="shared" ca="1" si="254"/>
        <v>1.8434508015943+0.763582323587082i</v>
      </c>
      <c r="CF224" s="240" t="str">
        <f t="shared" ca="1" si="255"/>
        <v>-1.75972992635393-0.940595241901477i</v>
      </c>
      <c r="CG224" s="240" t="str">
        <f t="shared" ca="1" si="256"/>
        <v>1.65906188995653+1.10854971385463i</v>
      </c>
      <c r="CH224" s="240" t="str">
        <f t="shared" ca="1" si="257"/>
        <v>-1.54241618062333-1.26582824606842i</v>
      </c>
      <c r="CI224" s="240" t="str">
        <f t="shared" ca="1" si="258"/>
        <v>1.41091616030024+1.41091616030044i</v>
      </c>
      <c r="CJ224" s="240" t="str">
        <f t="shared" ca="1" si="259"/>
        <v>-1.26582824606816-1.54241618062354i</v>
      </c>
      <c r="CK224" s="240" t="str">
        <f t="shared" ca="1" si="260"/>
        <v>1.10854971385435+1.65906188995671i</v>
      </c>
      <c r="CL224" s="240" t="str">
        <f t="shared" ca="1" si="261"/>
        <v>-0.940595241901182-1.75972992635409i</v>
      </c>
      <c r="CM224" s="240" t="str">
        <f t="shared" ca="1" si="262"/>
        <v>0.763582323588658+1.84345080159364i</v>
      </c>
      <c r="CN224" s="240" t="str">
        <f t="shared" ca="1" si="263"/>
        <v>-0.579215690081651-1.90941823788204i</v>
      </c>
      <c r="CO224" s="240" t="str">
        <f t="shared" ca="1" si="264"/>
        <v>0.389270892847643+1.9569969327454i</v>
      </c>
      <c r="CP224" s="240" t="str">
        <f t="shared" ca="1" si="265"/>
        <v>-0.19557720411833-1.98572867734304i</v>
      </c>
      <c r="CQ224" s="240" t="str">
        <f t="shared" ca="1" si="266"/>
        <v>3.42209276157865E-14+1.99533676926811i</v>
      </c>
      <c r="CR224" s="240" t="str">
        <f t="shared" ca="1" si="267"/>
        <v>0.195577204118262-1.98572867734305i</v>
      </c>
      <c r="CS224" s="240" t="str">
        <f t="shared" ca="1" si="268"/>
        <v>-0.389270892847519+1.95699693274542i</v>
      </c>
      <c r="CT224" s="240" t="str">
        <f t="shared" ca="1" si="269"/>
        <v>0.579215690081531-1.90941823788207i</v>
      </c>
      <c r="CU224" s="240" t="str">
        <f t="shared" ca="1" si="270"/>
        <v>-0.763582323588594+1.84345080159367i</v>
      </c>
      <c r="CV224" s="240" t="str">
        <f t="shared" ca="1" si="271"/>
        <v>0.94059524190107-1.75972992635414i</v>
      </c>
      <c r="CW224" s="240" t="str">
        <f t="shared" ca="1" si="272"/>
        <v>-1.10854971385429+1.65906188995675i</v>
      </c>
      <c r="CX224" s="240" t="str">
        <f t="shared" ca="1" si="273"/>
        <v>1.26582824606815-1.54241618062355i</v>
      </c>
      <c r="CY224" s="240" t="str">
        <f t="shared" ca="1" si="274"/>
        <v>-1.41091616030015+1.41091616030052i</v>
      </c>
      <c r="CZ224" s="240" t="str">
        <f t="shared" ca="1" si="275"/>
        <v>1.54241618062328-1.26582824606847i</v>
      </c>
      <c r="DA224" s="240" t="str">
        <f t="shared" ca="1" si="276"/>
        <v>-1.65906188995646+1.10854971385473i</v>
      </c>
      <c r="DB224" s="240" t="str">
        <f t="shared" ca="1" si="277"/>
        <v>1.7597299263539-0.940595241901537i</v>
      </c>
      <c r="DC224" s="240" t="str">
        <f t="shared" ca="1" si="278"/>
        <v>-1.84345080159427+0.763582323587146i</v>
      </c>
      <c r="DD224" s="240" t="str">
        <f t="shared" ca="1" si="279"/>
        <v>1.90941823788249-0.579215690080138i</v>
      </c>
      <c r="DE224" s="240" t="str">
        <f t="shared" ca="1" si="280"/>
        <v>-1.95699693274532+0.389270892848038i</v>
      </c>
      <c r="DF224" s="240" t="str">
        <f t="shared" ca="1" si="281"/>
        <v>1.985728677343-0.195577204118732i</v>
      </c>
      <c r="DG224" s="240" t="str">
        <f t="shared" ca="1" si="282"/>
        <v>-1.99533676926811+4.94752168114457E-13i</v>
      </c>
      <c r="DH224" s="240" t="str">
        <f t="shared" ca="1" si="283"/>
        <v>1.98572867734309+0.19557720411786i</v>
      </c>
      <c r="DI224" s="240" t="str">
        <f t="shared" ca="1" si="284"/>
        <v>-1.95699693274549-0.389270892847178i</v>
      </c>
      <c r="DJ224" s="240" t="str">
        <f t="shared" ca="1" si="285"/>
        <v>1.90941823788219+0.579215690081146i</v>
      </c>
      <c r="DK224" s="240" t="str">
        <f t="shared" ca="1" si="286"/>
        <v>-1.84345080159382-0.763582323588221i</v>
      </c>
      <c r="DL224" s="240" t="str">
        <f t="shared" ca="1" si="287"/>
        <v>1.7597299263534+0.940595241902465i</v>
      </c>
      <c r="DM224" s="240" t="str">
        <f t="shared" ca="1" si="288"/>
        <v>-1.65906188995587-1.10854971385561i</v>
      </c>
      <c r="DN224" s="240" t="str">
        <f t="shared" ca="1" si="289"/>
        <v>1.54241618062384+1.26582824606779i</v>
      </c>
      <c r="DO224" s="240" t="str">
        <f t="shared" ca="1" si="290"/>
        <v>-1.41091616030077-1.41091616029991i</v>
      </c>
      <c r="DP224" s="240" t="str">
        <f t="shared" ca="1" si="291"/>
        <v>1.26582824606883+1.54241618062299i</v>
      </c>
      <c r="DQ224" s="240" t="str">
        <f t="shared" ca="1" si="292"/>
        <v>-1.10854971385502-1.65906188995626i</v>
      </c>
      <c r="DR224" s="240" t="str">
        <f t="shared" ca="1" si="293"/>
        <v>0.940595241901944+1.75972992635368i</v>
      </c>
      <c r="DS224" s="240" t="str">
        <f t="shared" ca="1" si="294"/>
        <v>-0.76358232358757-1.84345080159409i</v>
      </c>
      <c r="DT224" s="240" t="str">
        <f t="shared" ca="1" si="295"/>
        <v>0.579215690080471+1.90941823788239i</v>
      </c>
      <c r="DU224" s="240" t="str">
        <f t="shared" ca="1" si="296"/>
        <v>-0.389270892846488-1.95699693274563i</v>
      </c>
      <c r="DV224" s="240" t="str">
        <f t="shared" ca="1" si="297"/>
        <v>0.195577204117158+1.98572867734316i</v>
      </c>
      <c r="DW224" s="240" t="str">
        <f t="shared" ca="1" si="298"/>
        <v>-8.41861644869252E-13-1.99533676926811i</v>
      </c>
      <c r="DX224" s="240" t="str">
        <f t="shared" ca="1" si="299"/>
        <v>-0.195577204117401+1.98572867734314i</v>
      </c>
      <c r="DY224" s="240" t="str">
        <f t="shared" ca="1" si="300"/>
        <v>0.389270892846727-1.95699693274558i</v>
      </c>
      <c r="DZ224" s="240" t="str">
        <f t="shared" ca="1" si="301"/>
        <v>-0.579215690080813+1.90941823788229i</v>
      </c>
      <c r="EA224" s="240" t="str">
        <f t="shared" ca="1" si="302"/>
        <v>0.763582323587796-1.843450801594i</v>
      </c>
      <c r="EB224" s="240" t="str">
        <f t="shared" ca="1" si="303"/>
        <v>-0.94059524190216+1.75972992635356i</v>
      </c>
      <c r="EC224" s="240" t="str">
        <f t="shared" ca="1" si="304"/>
        <v>1.10854971385522-1.65906188995613i</v>
      </c>
      <c r="ED224" s="240" t="str">
        <f t="shared" ca="1" si="305"/>
        <v>-1.26582824606902+1.54241618062284i</v>
      </c>
      <c r="EE224" s="240" t="str">
        <f t="shared" ca="1" si="306"/>
        <v>1.41091616030102-1.41091616029965i</v>
      </c>
      <c r="EF224" s="240" t="str">
        <f t="shared" ca="1" si="307"/>
        <v>-1.54241618062277+1.2658282460691i</v>
      </c>
      <c r="EG224" s="240" t="str">
        <f t="shared" ca="1" si="308"/>
        <v>1.65906188995601-1.1085497138554i</v>
      </c>
      <c r="EH224" s="240" t="str">
        <f t="shared" ca="1" si="309"/>
        <v>-1.75972992635352+0.94059524190225i</v>
      </c>
      <c r="EI224" s="240" t="str">
        <f t="shared" ca="1" si="310"/>
        <v>1.84345080159392-0.763582323587995i</v>
      </c>
      <c r="EJ224" s="240" t="str">
        <f t="shared" ca="1" si="311"/>
        <v>-1.90941823788226+0.57921569008091i</v>
      </c>
      <c r="EK224" s="240" t="str">
        <f t="shared" ca="1" si="312"/>
        <v>1.95699693274556-0.389270892846829i</v>
      </c>
      <c r="EL224" s="240" t="str">
        <f t="shared" ca="1" si="313"/>
        <v>-1.98572867734311+0.195577204117617i</v>
      </c>
      <c r="EM224" s="240" t="str">
        <f t="shared" ca="1" si="314"/>
        <v>1.99533676926811+7.39198862021892E-13i</v>
      </c>
      <c r="EN224" s="240"/>
      <c r="EO224" s="240"/>
      <c r="EP224" s="240"/>
    </row>
    <row r="225" spans="1:146" ht="15" thickBot="1">
      <c r="A225" s="277">
        <f t="shared" si="181"/>
        <v>2.4414062500000017E-3</v>
      </c>
      <c r="B225" s="276">
        <v>125</v>
      </c>
      <c r="C225" s="248">
        <f t="shared" si="182"/>
        <v>25000</v>
      </c>
      <c r="D225" s="247">
        <f t="shared" si="315"/>
        <v>157079.63267948964</v>
      </c>
      <c r="E225" s="247" t="str">
        <f t="shared" si="316"/>
        <v>157079.63267949i</v>
      </c>
      <c r="F225" s="247" t="str">
        <f t="shared" si="320"/>
        <v>-0.00286861755403737-0.0211778334585353i</v>
      </c>
      <c r="G225" s="247" t="str">
        <f t="shared" si="321"/>
        <v>-3.49815391270344+2.64163752154117i</v>
      </c>
      <c r="H225" s="247" t="str">
        <f t="shared" si="322"/>
        <v>0.00113648839731685-0.00337752683613209i</v>
      </c>
      <c r="I225" s="247" t="str">
        <f t="shared" si="317"/>
        <v>-0.00146681271088225+0.00351167249046105i</v>
      </c>
      <c r="J225" s="275" t="str">
        <f ca="1">IMPRODUCT(1/N_FFT2,ED100)</f>
        <v>0.00919861467732129+0.000319805893446868i</v>
      </c>
      <c r="K225" s="274" t="str">
        <f t="shared" ca="1" si="318"/>
        <v>-0.0000146156984895076+0.0000318334267631775i</v>
      </c>
      <c r="N225" s="265">
        <f t="shared" ca="1" si="185"/>
        <v>5.9953470374714186</v>
      </c>
      <c r="O225" s="240">
        <f t="shared" ca="1" si="186"/>
        <v>1.9953470374714191</v>
      </c>
      <c r="P225" s="240" t="str">
        <f t="shared" ca="1" si="187"/>
        <v>-1.98994055823234-0.146786834041479i</v>
      </c>
      <c r="Q225" s="240" t="str">
        <f t="shared" ca="1" si="188"/>
        <v>1.97375041869454+0.292778217511292i</v>
      </c>
      <c r="R225" s="240" t="str">
        <f t="shared" ca="1" si="189"/>
        <v>-1.94686435462693-0.437183010453318i</v>
      </c>
      <c r="S225" s="240" t="str">
        <f t="shared" ca="1" si="190"/>
        <v>1.90942806394015+0.579218670783096i</v>
      </c>
      <c r="T225" s="240" t="str">
        <f t="shared" ca="1" si="191"/>
        <v>-1.86164441713705-0.71811549495078i</v>
      </c>
      <c r="U225" s="241" t="str">
        <f t="shared" ca="1" si="192"/>
        <v>1.80377235793975+0.853120789031919i</v>
      </c>
      <c r="V225" s="240" t="str">
        <f t="shared" ca="1" si="193"/>
        <v>-1.73612550005121-0.983502947640678i</v>
      </c>
      <c r="W225" s="240" t="str">
        <f t="shared" ca="1" si="194"/>
        <v>1.65907042765544+1.1085554185629i</v>
      </c>
      <c r="X225" s="240" t="str">
        <f t="shared" ca="1" si="195"/>
        <v>-1.57302470886587-1.22760053162395i</v>
      </c>
      <c r="Y225" s="240" t="str">
        <f t="shared" ca="1" si="196"/>
        <v>1.4784546328881+1.33999317104144i</v>
      </c>
      <c r="Z225" s="240" t="str">
        <f t="shared" ca="1" si="197"/>
        <v>-1.37587268315753-1.44512427136453i</v>
      </c>
      <c r="AA225" s="240" t="str">
        <f t="shared" ca="1" si="198"/>
        <v>1.26583476014771+1.54242411805176i</v>
      </c>
      <c r="AB225" s="240" t="str">
        <f t="shared" ca="1" si="199"/>
        <v>-1.14893716889742-1.6313654348036i</v>
      </c>
      <c r="AC225" s="240" t="str">
        <f t="shared" ca="1" si="200"/>
        <v>1.02581338758195+1.71146624091847i</v>
      </c>
      <c r="AD225" s="240" t="str">
        <f t="shared" ca="1" si="201"/>
        <v>-0.89713063463984-1.78229246318798i</v>
      </c>
      <c r="AE225" s="240" t="str">
        <f t="shared" ca="1" si="202"/>
        <v>0.763586253059041+1.84346028817689i</v>
      </c>
      <c r="AF225" s="240" t="str">
        <f t="shared" ca="1" si="203"/>
        <v>-0.625903931413802-1.89463824214194i</v>
      </c>
      <c r="AG225" s="240" t="str">
        <f t="shared" ca="1" si="204"/>
        <v>0.484829782134278+1.93554898731641i</v>
      </c>
      <c r="AH225" s="240" t="str">
        <f t="shared" ca="1" si="205"/>
        <v>-0.341128298258449-1.96597082482759i</v>
      </c>
      <c r="AI225" s="240" t="str">
        <f t="shared" ca="1" si="206"/>
        <v>0.195578210577909+1.98573889610218i</v>
      </c>
      <c r="AJ225" s="240" t="str">
        <f t="shared" ca="1" si="207"/>
        <v>-0.0489682676290349-1.99474607624915i</v>
      </c>
      <c r="AK225" s="240" t="str">
        <f t="shared" ca="1" si="208"/>
        <v>-0.0979070386048451+1.9929435545789i</v>
      </c>
      <c r="AL225" s="240" t="str">
        <f t="shared" ca="1" si="209"/>
        <v>0.244251778113632-1.98034109911255i</v>
      </c>
      <c r="AM225" s="240" t="str">
        <f t="shared" ca="1" si="210"/>
        <v>-0.389272896074178+1.95700700364817i</v>
      </c>
      <c r="AN225" s="240" t="str">
        <f t="shared" ca="1" si="211"/>
        <v>0.532184510483305-1.92306771767081i</v>
      </c>
      <c r="AO225" s="240" t="str">
        <f t="shared" ca="1" si="212"/>
        <v>-0.672212170920425+1.87870716111171i</v>
      </c>
      <c r="AP225" s="240" t="str">
        <f t="shared" ca="1" si="213"/>
        <v>0.808597055360938-1.82416572767048i</v>
      </c>
      <c r="AQ225" s="240" t="str">
        <f t="shared" ca="1" si="214"/>
        <v>-0.940600082299461+1.75973898210053i</v>
      </c>
      <c r="AR225" s="240" t="str">
        <f t="shared" ca="1" si="215"/>
        <v>-0.940600082299461+1.75973898210053i</v>
      </c>
      <c r="AS225" s="240" t="str">
        <f t="shared" ca="1" si="216"/>
        <v>-1.18862684244272+1.60267776841467i</v>
      </c>
      <c r="AT225" s="240" t="str">
        <f t="shared" ca="1" si="217"/>
        <v>1.30330649714455-1.51089442862391i</v>
      </c>
      <c r="AU225" s="240" t="str">
        <f t="shared" ca="1" si="218"/>
        <v>-1.41092342101658+1.41092342101647i</v>
      </c>
      <c r="AV225" s="240" t="str">
        <f t="shared" ca="1" si="219"/>
        <v>1.51089442862429-1.30330649714411i</v>
      </c>
      <c r="AW225" s="240" t="str">
        <f t="shared" ca="1" si="220"/>
        <v>-1.60267776841417+1.18862684244339i</v>
      </c>
      <c r="AX225" s="240" t="str">
        <f t="shared" ca="1" si="221"/>
        <v>1.68577605851804-1.06750591589618i</v>
      </c>
      <c r="AY225" s="240" t="str">
        <f t="shared" ca="1" si="222"/>
        <v>-1.7597389821007+0.94060008229915i</v>
      </c>
      <c r="AZ225" s="240" t="str">
        <f t="shared" ca="1" si="223"/>
        <v>1.82416572767088-0.808597055360046i</v>
      </c>
      <c r="BA225" s="240" t="str">
        <f t="shared" ca="1" si="224"/>
        <v>-1.87870716111156+0.67221217092084i</v>
      </c>
      <c r="BB225" s="240" t="str">
        <f t="shared" ca="1" si="225"/>
        <v>1.9230677176708-0.532184510483349i</v>
      </c>
      <c r="BC225" s="240" t="str">
        <f t="shared" ca="1" si="226"/>
        <v>-1.95700700364828+0.38927289607364i</v>
      </c>
      <c r="BD225" s="240" t="str">
        <f t="shared" ca="1" si="227"/>
        <v>1.98034109911245-0.244251778114464i</v>
      </c>
      <c r="BE225" s="240" t="str">
        <f t="shared" ca="1" si="228"/>
        <v>-1.99294355457889+0.0979070386050881i</v>
      </c>
      <c r="BF225" s="240" t="str">
        <f t="shared" ca="1" si="229"/>
        <v>1.99474607624914+0.0489682676294152i</v>
      </c>
      <c r="BG225" s="240" t="str">
        <f t="shared" ca="1" si="230"/>
        <v>-1.98573889610209-0.195578210578837i</v>
      </c>
      <c r="BH225" s="240" t="str">
        <f t="shared" ca="1" si="231"/>
        <v>1.9659708248277+0.341128298257816i</v>
      </c>
      <c r="BI225" s="240" t="str">
        <f t="shared" ca="1" si="232"/>
        <v>-1.93554898731642-0.484829782134248i</v>
      </c>
      <c r="BJ225" s="240" t="str">
        <f t="shared" ca="1" si="233"/>
        <v>1.89463824214176+0.625903931414353i</v>
      </c>
      <c r="BK225" s="240" t="str">
        <f t="shared" ca="1" si="234"/>
        <v>-1.84346028817722-0.763586253058252i</v>
      </c>
      <c r="BL225" s="240" t="str">
        <f t="shared" ca="1" si="235"/>
        <v>1.78229246318809+0.897130634639622i</v>
      </c>
      <c r="BM225" s="240" t="str">
        <f t="shared" ca="1" si="236"/>
        <v>-1.71146624091839-1.02581338758209i</v>
      </c>
      <c r="BN225" s="240" t="str">
        <f t="shared" ca="1" si="237"/>
        <v>1.63136543480316+1.14893716889806i</v>
      </c>
      <c r="BO225" s="240" t="str">
        <f t="shared" ca="1" si="238"/>
        <v>-1.54242411805217-1.26583476014721i</v>
      </c>
      <c r="BP225" s="240" t="str">
        <f t="shared" ca="1" si="239"/>
        <v>1.44512427136456+1.3758726831575i</v>
      </c>
      <c r="BQ225" s="240" t="str">
        <f t="shared" ca="1" si="240"/>
        <v>-1.33999317104101-1.47845463288848i</v>
      </c>
      <c r="BR225" s="240" t="str">
        <f t="shared" ca="1" si="241"/>
        <v>1.22760053162463+1.57302470886534i</v>
      </c>
      <c r="BS225" s="240" t="str">
        <f t="shared" ca="1" si="242"/>
        <v>-1.10855541856328-1.65907042765519i</v>
      </c>
      <c r="BT225" s="240" t="str">
        <f t="shared" ca="1" si="243"/>
        <v>0.983502947640538+1.73612550005129i</v>
      </c>
      <c r="BU225" s="240" t="str">
        <f t="shared" ca="1" si="244"/>
        <v>-0.853120789031223-1.80377235794008i</v>
      </c>
      <c r="BV225" s="240" t="str">
        <f t="shared" ca="1" si="245"/>
        <v>0.718115494951395+1.86164441713682i</v>
      </c>
      <c r="BW225" s="240" t="str">
        <f t="shared" ca="1" si="246"/>
        <v>-0.579218670783142-1.90942806394014i</v>
      </c>
      <c r="BX225" s="240" t="str">
        <f t="shared" ca="1" si="247"/>
        <v>0.437183010452868+1.94686435462703i</v>
      </c>
      <c r="BY225" s="240" t="str">
        <f t="shared" ca="1" si="248"/>
        <v>-0.292778217512268-1.9737504186944i</v>
      </c>
      <c r="BZ225" s="240" t="str">
        <f t="shared" ca="1" si="249"/>
        <v>0.146786834041895+1.98994055823231i</v>
      </c>
      <c r="CA225" s="240" t="str">
        <f t="shared" ca="1" si="250"/>
        <v>1.53512213047365E-13-1.99534703747142i</v>
      </c>
      <c r="CB225" s="240" t="str">
        <f t="shared" ca="1" si="251"/>
        <v>-0.146786834042201+1.98994055823229i</v>
      </c>
      <c r="CC225" s="240" t="str">
        <f t="shared" ca="1" si="252"/>
        <v>0.292778217510554-1.97375041869465i</v>
      </c>
      <c r="CD225" s="240" t="str">
        <f t="shared" ca="1" si="253"/>
        <v>-0.437183010453167+1.94686435462697i</v>
      </c>
      <c r="CE225" s="240" t="str">
        <f t="shared" ca="1" si="254"/>
        <v>0.579218670783435-1.90942806394005i</v>
      </c>
      <c r="CF225" s="240" t="str">
        <f t="shared" ca="1" si="255"/>
        <v>-0.71811549495168+1.86164441713671i</v>
      </c>
      <c r="CG225" s="240" t="str">
        <f t="shared" ca="1" si="256"/>
        <v>0.8531207890315-1.80377235793995i</v>
      </c>
      <c r="CH225" s="240" t="str">
        <f t="shared" ca="1" si="257"/>
        <v>-0.983502947640805+1.73612550005114i</v>
      </c>
      <c r="CI225" s="240" t="str">
        <f t="shared" ca="1" si="258"/>
        <v>1.10855541856353-1.65907042765502i</v>
      </c>
      <c r="CJ225" s="240" t="str">
        <f t="shared" ca="1" si="259"/>
        <v>-1.2276005316233+1.57302470886638i</v>
      </c>
      <c r="CK225" s="240" t="str">
        <f t="shared" ca="1" si="260"/>
        <v>1.33999317104124-1.47845463288828i</v>
      </c>
      <c r="CL225" s="240" t="str">
        <f t="shared" ca="1" si="261"/>
        <v>-1.44512427136478+1.37587268315727i</v>
      </c>
      <c r="CM225" s="240" t="str">
        <f t="shared" ca="1" si="262"/>
        <v>1.54242411805237-1.26583476014697i</v>
      </c>
      <c r="CN225" s="240" t="str">
        <f t="shared" ca="1" si="263"/>
        <v>-1.63136543480336+1.14893716889776i</v>
      </c>
      <c r="CO225" s="240" t="str">
        <f t="shared" ca="1" si="264"/>
        <v>1.71146624091854-1.02581338758183i</v>
      </c>
      <c r="CP225" s="240" t="str">
        <f t="shared" ca="1" si="265"/>
        <v>-1.78229246318823+0.897130634639349i</v>
      </c>
      <c r="CQ225" s="240" t="str">
        <f t="shared" ca="1" si="266"/>
        <v>1.84346028817657-0.763586253059803i</v>
      </c>
      <c r="CR225" s="240" t="str">
        <f t="shared" ca="1" si="267"/>
        <v>-1.89463824214186+0.625903931414061i</v>
      </c>
      <c r="CS225" s="240" t="str">
        <f t="shared" ca="1" si="268"/>
        <v>1.9355489873165-0.484829782133951i</v>
      </c>
      <c r="CT225" s="240" t="str">
        <f t="shared" ca="1" si="269"/>
        <v>-1.96597082482775+0.341128298257515i</v>
      </c>
      <c r="CU225" s="240" t="str">
        <f t="shared" ca="1" si="270"/>
        <v>1.98573889610212-0.195578210578532i</v>
      </c>
      <c r="CV225" s="240" t="str">
        <f t="shared" ca="1" si="271"/>
        <v>-1.99474607624915+0.0489682676290515i</v>
      </c>
      <c r="CW225" s="240" t="str">
        <f t="shared" ca="1" si="272"/>
        <v>1.99294355457887+0.0979070386054515i</v>
      </c>
      <c r="CX225" s="240" t="str">
        <f t="shared" ca="1" si="273"/>
        <v>-1.98034109911265-0.2442517781128i</v>
      </c>
      <c r="CY225" s="240" t="str">
        <f t="shared" ca="1" si="274"/>
        <v>1.95700700364821+0.389272896073969i</v>
      </c>
      <c r="CZ225" s="240" t="str">
        <f t="shared" ca="1" si="275"/>
        <v>-1.92306771767071-0.532184510483672i</v>
      </c>
      <c r="DA225" s="240" t="str">
        <f t="shared" ca="1" si="276"/>
        <v>1.87870716111144+0.672212170921183i</v>
      </c>
      <c r="DB225" s="240" t="str">
        <f t="shared" ca="1" si="277"/>
        <v>-1.82416572767074-0.808597055360353i</v>
      </c>
      <c r="DC225" s="240" t="str">
        <f t="shared" ca="1" si="278"/>
        <v>1.75973898210054+0.940600082299445i</v>
      </c>
      <c r="DD225" s="240" t="str">
        <f t="shared" ca="1" si="279"/>
        <v>-1.68577605851786-1.06750591589646i</v>
      </c>
      <c r="DE225" s="240" t="str">
        <f t="shared" ca="1" si="280"/>
        <v>1.60267776841517+1.18862684244204i</v>
      </c>
      <c r="DF225" s="240" t="str">
        <f t="shared" ca="1" si="281"/>
        <v>-1.51089442862407-1.30330649714436i</v>
      </c>
      <c r="DG225" s="240" t="str">
        <f t="shared" ca="1" si="282"/>
        <v>1.41092342101635+1.41092342101671i</v>
      </c>
      <c r="DH225" s="240" t="str">
        <f t="shared" ca="1" si="283"/>
        <v>-1.30330649714397-1.51089442862441i</v>
      </c>
      <c r="DI225" s="240" t="str">
        <f t="shared" ca="1" si="284"/>
        <v>1.18862684244327+1.60267776841426i</v>
      </c>
      <c r="DJ225" s="240" t="str">
        <f t="shared" ca="1" si="285"/>
        <v>-1.06750591589603-1.68577605851814i</v>
      </c>
      <c r="DK225" s="240" t="str">
        <f t="shared" ca="1" si="286"/>
        <v>0.94060008229899+1.75973898210078i</v>
      </c>
      <c r="DL225" s="240" t="str">
        <f t="shared" ca="1" si="287"/>
        <v>-0.808597055361746-1.82416572767013i</v>
      </c>
      <c r="DM225" s="240" t="str">
        <f t="shared" ca="1" si="288"/>
        <v>0.672212170920696+1.87870716111161i</v>
      </c>
      <c r="DN225" s="240" t="str">
        <f t="shared" ca="1" si="289"/>
        <v>-0.532184510483173-1.92306771767084i</v>
      </c>
      <c r="DO225" s="240" t="str">
        <f t="shared" ca="1" si="290"/>
        <v>0.38927289607346+1.95700700364831i</v>
      </c>
      <c r="DP225" s="240" t="str">
        <f t="shared" ca="1" si="291"/>
        <v>-0.244251778114312-1.98034109911247i</v>
      </c>
      <c r="DQ225" s="240" t="str">
        <f t="shared" ca="1" si="292"/>
        <v>0.0979070386049349+1.9929435545789i</v>
      </c>
      <c r="DR225" s="240" t="str">
        <f t="shared" ca="1" si="293"/>
        <v>0.0489682676295687-1.99474607624914i</v>
      </c>
      <c r="DS225" s="240" t="str">
        <f t="shared" ca="1" si="294"/>
        <v>-0.195578210579046+1.98573889610207i</v>
      </c>
      <c r="DT225" s="240" t="str">
        <f t="shared" ca="1" si="295"/>
        <v>0.341128298257968-1.96597082482767i</v>
      </c>
      <c r="DU225" s="240" t="str">
        <f t="shared" ca="1" si="296"/>
        <v>-0.484829782134398+1.93554898731638i</v>
      </c>
      <c r="DV225" s="240" t="str">
        <f t="shared" ca="1" si="297"/>
        <v>0.625903931414498-1.89463824214171i</v>
      </c>
      <c r="DW225" s="240" t="str">
        <f t="shared" ca="1" si="298"/>
        <v>-0.763586253058394+1.84346028817716i</v>
      </c>
      <c r="DX225" s="240" t="str">
        <f t="shared" ca="1" si="299"/>
        <v>0.89713063463976-1.78229246318802i</v>
      </c>
      <c r="DY225" s="240" t="str">
        <f t="shared" ca="1" si="300"/>
        <v>-1.02581338758223+1.71146624091831i</v>
      </c>
      <c r="DZ225" s="240" t="str">
        <f t="shared" ca="1" si="301"/>
        <v>1.14893716889818-1.63136543480307i</v>
      </c>
      <c r="EA225" s="240" t="str">
        <f t="shared" ca="1" si="302"/>
        <v>-1.26583476014733+1.54242411805208i</v>
      </c>
      <c r="EB225" s="240" t="str">
        <f t="shared" ca="1" si="303"/>
        <v>1.37587268315761-1.44512427136446i</v>
      </c>
      <c r="EC225" s="240" t="str">
        <f t="shared" ca="1" si="304"/>
        <v>-1.47845463288858+1.3399931710409i</v>
      </c>
      <c r="ED225" s="240" t="str">
        <f t="shared" ca="1" si="305"/>
        <v>1.57302470886544-1.22760053162451i</v>
      </c>
      <c r="EE225" s="240" t="str">
        <f t="shared" ca="1" si="306"/>
        <v>-1.65907042765527+1.10855541856315i</v>
      </c>
      <c r="EF225" s="240" t="str">
        <f t="shared" ca="1" si="307"/>
        <v>1.73612550005136-0.983502947640404i</v>
      </c>
      <c r="EG225" s="240" t="str">
        <f t="shared" ca="1" si="308"/>
        <v>-1.80377235794015+0.853120789031083i</v>
      </c>
      <c r="EH225" s="240" t="str">
        <f t="shared" ca="1" si="309"/>
        <v>1.86164441713687-0.718115494951251i</v>
      </c>
      <c r="EI225" s="240" t="str">
        <f t="shared" ca="1" si="310"/>
        <v>-1.90942806394018+0.579218670782994i</v>
      </c>
      <c r="EJ225" s="240" t="str">
        <f t="shared" ca="1" si="311"/>
        <v>1.94686435462707-0.437183010452718i</v>
      </c>
      <c r="EK225" s="240" t="str">
        <f t="shared" ca="1" si="312"/>
        <v>-1.97375041869442+0.292778217512116i</v>
      </c>
      <c r="EL225" s="240" t="str">
        <f t="shared" ca="1" si="313"/>
        <v>1.98994055823232-0.146786834041742i</v>
      </c>
      <c r="EM225" s="240" t="str">
        <f t="shared" ca="1" si="314"/>
        <v>-1.99534703747142-3.07024426094729E-13i</v>
      </c>
      <c r="EN225" s="240"/>
      <c r="EO225" s="240"/>
      <c r="EP225" s="240"/>
    </row>
    <row r="226" spans="1:146" ht="15" thickBot="1">
      <c r="A226" s="277">
        <f t="shared" si="181"/>
        <v>2.4609375000000018E-3</v>
      </c>
      <c r="B226" s="276">
        <v>126</v>
      </c>
      <c r="C226" s="248">
        <f t="shared" si="182"/>
        <v>25200</v>
      </c>
      <c r="D226" s="247">
        <f t="shared" si="315"/>
        <v>158336.26974092558</v>
      </c>
      <c r="E226" s="247" t="str">
        <f t="shared" si="316"/>
        <v>158336.269740926i</v>
      </c>
      <c r="F226" s="247" t="str">
        <f t="shared" si="320"/>
        <v>-0.00287385650451261-0.0210065605731431i</v>
      </c>
      <c r="G226" s="247" t="str">
        <f t="shared" si="321"/>
        <v>-3.47097540609335+2.65102076593704i</v>
      </c>
      <c r="H226" s="247" t="str">
        <f t="shared" si="322"/>
        <v>0.00113591658654828-0.00335072861344712i</v>
      </c>
      <c r="I226" s="247" t="str">
        <f t="shared" si="317"/>
        <v>-0.00145923770618017+0.00348423689893915i</v>
      </c>
      <c r="J226" s="275" t="str">
        <f ca="1">IMPRODUCT(1/N_FFT2,EE100)</f>
        <v>0.00843165590175789-6.42898204220121E-07i</v>
      </c>
      <c r="K226" s="274" t="str">
        <f t="shared" ca="1" si="318"/>
        <v>-0.0000123015502077363+0.0000293788247533637i</v>
      </c>
      <c r="N226" s="265">
        <f t="shared" ca="1" si="185"/>
        <v>5.9953542775352808</v>
      </c>
      <c r="O226" s="240">
        <f t="shared" ca="1" si="186"/>
        <v>1.9953542775352804</v>
      </c>
      <c r="P226" s="240" t="str">
        <f t="shared" ca="1" si="187"/>
        <v>-1.99295078592179-0.0979073938579268i</v>
      </c>
      <c r="Q226" s="240" t="str">
        <f t="shared" ca="1" si="188"/>
        <v>1.98574610130315+0.195578920228356i</v>
      </c>
      <c r="R226" s="240" t="str">
        <f t="shared" ca="1" si="189"/>
        <v>-1.97375758039565-0.292779279849284i</v>
      </c>
      <c r="S226" s="240" t="str">
        <f t="shared" ca="1" si="190"/>
        <v>1.95701410459622+0.389274308540638i</v>
      </c>
      <c r="T226" s="240" t="str">
        <f t="shared" ca="1" si="191"/>
        <v>-1.93555601040466-0.4848315413262i</v>
      </c>
      <c r="U226" s="241" t="str">
        <f t="shared" ca="1" si="192"/>
        <v>1.9094349922493+0.579220772462673i</v>
      </c>
      <c r="V226" s="240" t="str">
        <f t="shared" ca="1" si="193"/>
        <v>-1.87871397795092-0.672214610024342i</v>
      </c>
      <c r="W226" s="240" t="str">
        <f t="shared" ca="1" si="194"/>
        <v>1.84346697712368+0.763589023711603i</v>
      </c>
      <c r="X226" s="240" t="str">
        <f t="shared" ca="1" si="195"/>
        <v>-1.80377890287998-0.853123884558062i</v>
      </c>
      <c r="Y226" s="240" t="str">
        <f t="shared" ca="1" si="196"/>
        <v>1.75974536726679+0.940603495241976i</v>
      </c>
      <c r="Z226" s="240" t="str">
        <f t="shared" ca="1" si="197"/>
        <v>-1.71147245092846-1.02581710971853i</v>
      </c>
      <c r="AA226" s="240" t="str">
        <f t="shared" ca="1" si="198"/>
        <v>1.65907644754845+1.10855944092699i</v>
      </c>
      <c r="AB226" s="240" t="str">
        <f t="shared" ca="1" si="199"/>
        <v>-1.60268358368847-1.18863115534375i</v>
      </c>
      <c r="AC226" s="240" t="str">
        <f t="shared" ca="1" si="200"/>
        <v>1.54242971469678+1.26583935319564i</v>
      </c>
      <c r="AD226" s="240" t="str">
        <f t="shared" ca="1" si="201"/>
        <v>-1.47845999742161-1.33999803317111i</v>
      </c>
      <c r="AE226" s="240" t="str">
        <f t="shared" ca="1" si="202"/>
        <v>1.41092854051472+1.41092854051484i</v>
      </c>
      <c r="AF226" s="240" t="str">
        <f t="shared" ca="1" si="203"/>
        <v>-1.33999803317113-1.47845999742159i</v>
      </c>
      <c r="AG226" s="240" t="str">
        <f t="shared" ca="1" si="204"/>
        <v>1.2658393531955+1.54242971469689i</v>
      </c>
      <c r="AH226" s="240" t="str">
        <f t="shared" ca="1" si="205"/>
        <v>-1.18863115534376-1.60268358368846i</v>
      </c>
      <c r="AI226" s="240" t="str">
        <f t="shared" ca="1" si="206"/>
        <v>1.10855944092701+1.65907644754844i</v>
      </c>
      <c r="AJ226" s="240" t="str">
        <f t="shared" ca="1" si="207"/>
        <v>-1.02581710971856-1.71147245092844i</v>
      </c>
      <c r="AK226" s="240" t="str">
        <f t="shared" ca="1" si="208"/>
        <v>0.94060349524201+1.75974536726677i</v>
      </c>
      <c r="AL226" s="240" t="str">
        <f t="shared" ca="1" si="209"/>
        <v>-0.85312388455809-1.80377890287997i</v>
      </c>
      <c r="AM226" s="240" t="str">
        <f t="shared" ca="1" si="210"/>
        <v>0.763589023711619+1.84346697712367i</v>
      </c>
      <c r="AN226" s="240" t="str">
        <f t="shared" ca="1" si="211"/>
        <v>-0.672214610024372-1.87871397795091i</v>
      </c>
      <c r="AO226" s="240" t="str">
        <f t="shared" ca="1" si="212"/>
        <v>0.579220772462689+1.90943499224929i</v>
      </c>
      <c r="AP226" s="240" t="str">
        <f t="shared" ca="1" si="213"/>
        <v>-0.484831541326234-1.93555601040465i</v>
      </c>
      <c r="AQ226" s="240" t="str">
        <f t="shared" ca="1" si="214"/>
        <v>0.38927430854066+1.95701410459622i</v>
      </c>
      <c r="AR226" s="240" t="str">
        <f t="shared" ca="1" si="215"/>
        <v>0.38927430854066+1.95701410459622i</v>
      </c>
      <c r="AS226" s="240" t="str">
        <f t="shared" ca="1" si="216"/>
        <v>0.195578920228403+1.98574610130314i</v>
      </c>
      <c r="AT226" s="240" t="str">
        <f t="shared" ca="1" si="217"/>
        <v>-0.097907393857843-1.9929507859218i</v>
      </c>
      <c r="AU226" s="240" t="str">
        <f t="shared" ca="1" si="218"/>
        <v>3.12885669853191E-14+1.99535427753528i</v>
      </c>
      <c r="AV226" s="240" t="str">
        <f t="shared" ca="1" si="219"/>
        <v>0.0979073938578088-1.9929507859218i</v>
      </c>
      <c r="AW226" s="240" t="str">
        <f t="shared" ca="1" si="220"/>
        <v>-0.19557892022913+1.98574610130307i</v>
      </c>
      <c r="AX226" s="240" t="str">
        <f t="shared" ca="1" si="221"/>
        <v>0.292779279848986-1.97375758039569i</v>
      </c>
      <c r="AY226" s="240" t="str">
        <f t="shared" ca="1" si="222"/>
        <v>-0.389274308541211+1.95701410459611i</v>
      </c>
      <c r="AZ226" s="240" t="str">
        <f t="shared" ca="1" si="223"/>
        <v>0.484831541325789-1.93555601040476i</v>
      </c>
      <c r="BA226" s="240" t="str">
        <f t="shared" ca="1" si="224"/>
        <v>-0.579220772463036+1.90943499224919i</v>
      </c>
      <c r="BB226" s="240" t="str">
        <f t="shared" ca="1" si="225"/>
        <v>0.672214610023753-1.87871397795113i</v>
      </c>
      <c r="BC226" s="240" t="str">
        <f t="shared" ca="1" si="226"/>
        <v>-0.763589023711771+1.84346697712361i</v>
      </c>
      <c r="BD226" s="240" t="str">
        <f t="shared" ca="1" si="227"/>
        <v>0.853123884557315-1.80377890288033i</v>
      </c>
      <c r="BE226" s="240" t="str">
        <f t="shared" ca="1" si="228"/>
        <v>-0.940603495241956+1.7597453672668i</v>
      </c>
      <c r="BF226" s="240" t="str">
        <f t="shared" ca="1" si="229"/>
        <v>1.02581710971936-1.71147245092796i</v>
      </c>
      <c r="BG226" s="240" t="str">
        <f t="shared" ca="1" si="230"/>
        <v>-1.10855944092678+1.65907644754859i</v>
      </c>
      <c r="BH226" s="240" t="str">
        <f t="shared" ca="1" si="231"/>
        <v>1.18863115534437-1.60268358368801i</v>
      </c>
      <c r="BI226" s="240" t="str">
        <f t="shared" ca="1" si="232"/>
        <v>-1.26583935319531+1.54242971469705i</v>
      </c>
      <c r="BJ226" s="240" t="str">
        <f t="shared" ca="1" si="233"/>
        <v>1.33999803317151-1.47845999742124i</v>
      </c>
      <c r="BK226" s="240" t="str">
        <f t="shared" ca="1" si="234"/>
        <v>-1.41092854051442+1.41092854051515i</v>
      </c>
      <c r="BL226" s="240" t="str">
        <f t="shared" ca="1" si="235"/>
        <v>1.47845999742184-1.33999803317085i</v>
      </c>
      <c r="BM226" s="240" t="str">
        <f t="shared" ca="1" si="236"/>
        <v>-1.54242971469636+1.26583935319615i</v>
      </c>
      <c r="BN226" s="240" t="str">
        <f t="shared" ca="1" si="237"/>
        <v>1.60268358368858-1.1886311553436i</v>
      </c>
      <c r="BO226" s="240" t="str">
        <f t="shared" ca="1" si="238"/>
        <v>-1.65907644754799+1.10855944092768i</v>
      </c>
      <c r="BP226" s="240" t="str">
        <f t="shared" ca="1" si="239"/>
        <v>1.71147245092843-1.02581710971858i</v>
      </c>
      <c r="BQ226" s="240" t="str">
        <f t="shared" ca="1" si="240"/>
        <v>-1.75974536726722+0.940603495241162i</v>
      </c>
      <c r="BR226" s="240" t="str">
        <f t="shared" ca="1" si="241"/>
        <v>1.80377890287988-0.853123884558271i</v>
      </c>
      <c r="BS226" s="240" t="str">
        <f t="shared" ca="1" si="242"/>
        <v>-1.84346697712396+0.763589023710915i</v>
      </c>
      <c r="BT226" s="240" t="str">
        <f t="shared" ca="1" si="243"/>
        <v>1.87871397795076-0.672214610024775i</v>
      </c>
      <c r="BU226" s="240" t="str">
        <f t="shared" ca="1" si="244"/>
        <v>-1.90943499224947+0.579220772462122i</v>
      </c>
      <c r="BV226" s="240" t="str">
        <f t="shared" ca="1" si="245"/>
        <v>1.93555601040451-0.484831541326815i</v>
      </c>
      <c r="BW226" s="240" t="str">
        <f t="shared" ca="1" si="246"/>
        <v>-1.95701410459629+0.389274308540303i</v>
      </c>
      <c r="BX226" s="240" t="str">
        <f t="shared" ca="1" si="247"/>
        <v>1.97375758039553-0.29277927985006i</v>
      </c>
      <c r="BY226" s="240" t="str">
        <f t="shared" ca="1" si="248"/>
        <v>-1.98574610130316+0.195578920228208i</v>
      </c>
      <c r="BZ226" s="240" t="str">
        <f t="shared" ca="1" si="249"/>
        <v>1.99295078592175-0.0979073938588656i</v>
      </c>
      <c r="CA226" s="240" t="str">
        <f t="shared" ca="1" si="250"/>
        <v>-1.99535427753528+6.25771339706383E-14i</v>
      </c>
      <c r="CB226" s="240" t="str">
        <f t="shared" ca="1" si="251"/>
        <v>1.99295078592175+0.0979073938587971i</v>
      </c>
      <c r="CC226" s="240" t="str">
        <f t="shared" ca="1" si="252"/>
        <v>-1.98574610130317-0.19557892022814i</v>
      </c>
      <c r="CD226" s="240" t="str">
        <f t="shared" ca="1" si="253"/>
        <v>1.97375758039555+0.292779279849936i</v>
      </c>
      <c r="CE226" s="240" t="str">
        <f t="shared" ca="1" si="254"/>
        <v>-1.95701410459631-0.389274308540179i</v>
      </c>
      <c r="CF226" s="240" t="str">
        <f t="shared" ca="1" si="255"/>
        <v>1.93555601040452+0.484831541326749i</v>
      </c>
      <c r="CG226" s="240" t="str">
        <f t="shared" ca="1" si="256"/>
        <v>-1.90943499224949-0.579220772462056i</v>
      </c>
      <c r="CH226" s="240" t="str">
        <f t="shared" ca="1" si="257"/>
        <v>1.87871397795081+0.672214610024657i</v>
      </c>
      <c r="CI226" s="240" t="str">
        <f t="shared" ca="1" si="258"/>
        <v>-1.84346697712401-0.763589023710799i</v>
      </c>
      <c r="CJ226" s="240" t="str">
        <f t="shared" ca="1" si="259"/>
        <v>1.80377890287991+0.853123884558209i</v>
      </c>
      <c r="CK226" s="240" t="str">
        <f t="shared" ca="1" si="260"/>
        <v>-1.75974536726634-0.940603495242802i</v>
      </c>
      <c r="CL226" s="240" t="str">
        <f t="shared" ca="1" si="261"/>
        <v>1.71147245092849+1.02581710971848i</v>
      </c>
      <c r="CM226" s="240" t="str">
        <f t="shared" ca="1" si="262"/>
        <v>-1.65907644754802-1.10855944092763i</v>
      </c>
      <c r="CN226" s="240" t="str">
        <f t="shared" ca="1" si="263"/>
        <v>1.60268358368862+1.18863115534355i</v>
      </c>
      <c r="CO226" s="240" t="str">
        <f t="shared" ca="1" si="264"/>
        <v>-1.54242971469644-1.26583935319606i</v>
      </c>
      <c r="CP226" s="240" t="str">
        <f t="shared" ca="1" si="265"/>
        <v>1.47845999742193+1.33999803317075i</v>
      </c>
      <c r="CQ226" s="240" t="str">
        <f t="shared" ca="1" si="266"/>
        <v>-1.41092854051446-1.4109285405151i</v>
      </c>
      <c r="CR226" s="240" t="str">
        <f t="shared" ca="1" si="267"/>
        <v>1.33999803317161+1.47845999742116i</v>
      </c>
      <c r="CS226" s="240" t="str">
        <f t="shared" ca="1" si="268"/>
        <v>-1.26583935319541-1.54242971469697i</v>
      </c>
      <c r="CT226" s="240" t="str">
        <f t="shared" ca="1" si="269"/>
        <v>1.18863115534443+1.60268358368797i</v>
      </c>
      <c r="CU226" s="240" t="str">
        <f t="shared" ca="1" si="270"/>
        <v>-1.10855944092688-1.65907644754852i</v>
      </c>
      <c r="CV226" s="240" t="str">
        <f t="shared" ca="1" si="271"/>
        <v>1.02581710971776+1.71147245092892i</v>
      </c>
      <c r="CW226" s="240" t="str">
        <f t="shared" ca="1" si="272"/>
        <v>-0.940603495242016-1.75974536726676i</v>
      </c>
      <c r="CX226" s="240" t="str">
        <f t="shared" ca="1" si="273"/>
        <v>0.853123884557403+1.80377890288029i</v>
      </c>
      <c r="CY226" s="240" t="str">
        <f t="shared" ca="1" si="274"/>
        <v>-0.763589023711913-1.84346697712355i</v>
      </c>
      <c r="CZ226" s="240" t="str">
        <f t="shared" ca="1" si="275"/>
        <v>0.672214610023817+1.87871397795111i</v>
      </c>
      <c r="DA226" s="240" t="str">
        <f t="shared" ca="1" si="276"/>
        <v>-0.579220772463156-1.90943499224915i</v>
      </c>
      <c r="DB226" s="240" t="str">
        <f t="shared" ca="1" si="277"/>
        <v>0.484831541325937+1.93555601040473i</v>
      </c>
      <c r="DC226" s="240" t="str">
        <f t="shared" ca="1" si="278"/>
        <v>-0.389274308541307-1.95701410459609i</v>
      </c>
      <c r="DD226" s="240" t="str">
        <f t="shared" ca="1" si="279"/>
        <v>0.29277927984911+1.97375758039567i</v>
      </c>
      <c r="DE226" s="240" t="str">
        <f t="shared" ca="1" si="280"/>
        <v>-0.195578920229227-1.98574610130306i</v>
      </c>
      <c r="DF226" s="240" t="str">
        <f t="shared" ca="1" si="281"/>
        <v>0.0979073938579056+1.99295078592179i</v>
      </c>
      <c r="DG226" s="240" t="str">
        <f t="shared" ca="1" si="282"/>
        <v>8.98583440063417E-13-1.99535427753528i</v>
      </c>
      <c r="DH226" s="240" t="str">
        <f t="shared" ca="1" si="283"/>
        <v>-0.0979073938577747+1.9929507859218i</v>
      </c>
      <c r="DI226" s="240" t="str">
        <f t="shared" ca="1" si="284"/>
        <v>0.195578920229096-1.98574610130308i</v>
      </c>
      <c r="DJ226" s="240" t="str">
        <f t="shared" ca="1" si="285"/>
        <v>-0.292779279848981+1.97375758039569i</v>
      </c>
      <c r="DK226" s="240" t="str">
        <f t="shared" ca="1" si="286"/>
        <v>0.389274308541177-1.95701410459611i</v>
      </c>
      <c r="DL226" s="240" t="str">
        <f t="shared" ca="1" si="287"/>
        <v>-0.484831541325701+1.93555601040478i</v>
      </c>
      <c r="DM226" s="240" t="str">
        <f t="shared" ca="1" si="288"/>
        <v>0.57922077246303-1.90943499224919i</v>
      </c>
      <c r="DN226" s="240" t="str">
        <f t="shared" ca="1" si="289"/>
        <v>-0.672214610023693+1.87871397795115i</v>
      </c>
      <c r="DO226" s="240" t="str">
        <f t="shared" ca="1" si="290"/>
        <v>0.763589023711687-1.84346697712364i</v>
      </c>
      <c r="DP226" s="240" t="str">
        <f t="shared" ca="1" si="291"/>
        <v>-0.853123884557284+1.80377890288035i</v>
      </c>
      <c r="DQ226" s="240" t="str">
        <f t="shared" ca="1" si="292"/>
        <v>0.9406034952419-1.75974536726683i</v>
      </c>
      <c r="DR226" s="240" t="str">
        <f t="shared" ca="1" si="293"/>
        <v>-1.0258171097193+1.711472450928i</v>
      </c>
      <c r="DS226" s="240" t="str">
        <f t="shared" ca="1" si="294"/>
        <v>1.10855944092677-1.65907644754859i</v>
      </c>
      <c r="DT226" s="240" t="str">
        <f t="shared" ca="1" si="295"/>
        <v>-1.18863115534432+1.60268358368805i</v>
      </c>
      <c r="DU226" s="240" t="str">
        <f t="shared" ca="1" si="296"/>
        <v>1.26583935319531-1.54242971469705i</v>
      </c>
      <c r="DV226" s="240" t="str">
        <f t="shared" ca="1" si="297"/>
        <v>-1.33999803317151+1.47845999742124i</v>
      </c>
      <c r="DW226" s="240" t="str">
        <f t="shared" ca="1" si="298"/>
        <v>1.41092854051433-1.41092854051523i</v>
      </c>
      <c r="DX226" s="240" t="str">
        <f t="shared" ca="1" si="299"/>
        <v>-1.47845999742184+1.33999803317085i</v>
      </c>
      <c r="DY226" s="240" t="str">
        <f t="shared" ca="1" si="300"/>
        <v>1.54242971469632-1.2658393531962i</v>
      </c>
      <c r="DZ226" s="240" t="str">
        <f t="shared" ca="1" si="301"/>
        <v>-1.60268358368851+1.1886311553437i</v>
      </c>
      <c r="EA226" s="240" t="str">
        <f t="shared" ca="1" si="302"/>
        <v>1.65907644754795-1.10855944092774i</v>
      </c>
      <c r="EB226" s="240" t="str">
        <f t="shared" ca="1" si="303"/>
        <v>-1.71147245092839+1.02581710971864i</v>
      </c>
      <c r="EC226" s="240" t="str">
        <f t="shared" ca="1" si="304"/>
        <v>1.75974536726719-0.940603495241218i</v>
      </c>
      <c r="ED226" s="240" t="str">
        <f t="shared" ca="1" si="305"/>
        <v>-1.80377890287985+0.853123884558327i</v>
      </c>
      <c r="EE226" s="240" t="str">
        <f t="shared" ca="1" si="306"/>
        <v>1.84346697712394-0.763589023710973i</v>
      </c>
      <c r="EF226" s="240" t="str">
        <f t="shared" ca="1" si="307"/>
        <v>-1.87871397795076+0.672214610024781i</v>
      </c>
      <c r="EG226" s="240" t="str">
        <f t="shared" ca="1" si="308"/>
        <v>1.90943499224945-0.579220772462182i</v>
      </c>
      <c r="EH226" s="240" t="str">
        <f t="shared" ca="1" si="309"/>
        <v>-1.93555601040448+0.48483154132693i</v>
      </c>
      <c r="EI226" s="240" t="str">
        <f t="shared" ca="1" si="310"/>
        <v>1.95701410459629-0.389274308540309i</v>
      </c>
      <c r="EJ226" s="240" t="str">
        <f t="shared" ca="1" si="311"/>
        <v>-1.97375758039552+0.292779279850122i</v>
      </c>
      <c r="EK226" s="240" t="str">
        <f t="shared" ca="1" si="312"/>
        <v>1.98574610130315-0.195578920228327i</v>
      </c>
      <c r="EL226" s="240" t="str">
        <f t="shared" ca="1" si="313"/>
        <v>-1.99295078592184+0.0979073938568888i</v>
      </c>
      <c r="EM226" s="240" t="str">
        <f t="shared" ca="1" si="314"/>
        <v>1.99535427753528-1.25154267941277E-13i</v>
      </c>
      <c r="EN226" s="240"/>
      <c r="EO226" s="240"/>
      <c r="EP226" s="240"/>
    </row>
    <row r="227" spans="1:146" ht="15" thickBot="1">
      <c r="A227" s="277">
        <f t="shared" si="181"/>
        <v>2.4804687500000018E-3</v>
      </c>
      <c r="B227" s="276">
        <v>127</v>
      </c>
      <c r="C227" s="248">
        <f t="shared" si="182"/>
        <v>25400</v>
      </c>
      <c r="D227" s="247">
        <f t="shared" si="315"/>
        <v>159592.90680236148</v>
      </c>
      <c r="E227" s="247" t="str">
        <f t="shared" si="316"/>
        <v>159592.906802361i</v>
      </c>
      <c r="F227" s="247" t="str">
        <f t="shared" si="320"/>
        <v>-0.00287901322278028-0.0208379309704716i</v>
      </c>
      <c r="G227" s="247" t="str">
        <f t="shared" si="321"/>
        <v>-3.4439324631096+2.66000741100254i</v>
      </c>
      <c r="H227" s="247" t="str">
        <f t="shared" si="322"/>
        <v>0.00113535821640848-0.00332435227743322i</v>
      </c>
      <c r="I227" s="247" t="str">
        <f t="shared" si="317"/>
        <v>-0.00145185571451684+0.00345718627551453i</v>
      </c>
      <c r="J227" s="275" t="str">
        <f ca="1">IMPRODUCT(1/N_FFT2,ED100)</f>
        <v>0.00919861467732129+0.000319805893446868i</v>
      </c>
      <c r="K227" s="274" t="str">
        <f t="shared" ca="1" si="318"/>
        <v>-0.0000144606898305606+0.0000313370124022447i</v>
      </c>
      <c r="N227" s="265">
        <f t="shared" ca="1" si="185"/>
        <v>5.9953585118385844</v>
      </c>
      <c r="O227" s="240">
        <f t="shared" ca="1" si="186"/>
        <v>1.9953585118385841</v>
      </c>
      <c r="P227" s="240" t="str">
        <f t="shared" ca="1" si="187"/>
        <v>-1.99475754716045-0.0489685492241751i</v>
      </c>
      <c r="Q227" s="240" t="str">
        <f t="shared" ca="1" si="188"/>
        <v>1.99295501512469+0.0979076016253285i</v>
      </c>
      <c r="R227" s="240" t="str">
        <f t="shared" ca="1" si="189"/>
        <v>-1.98995200150921-0.146787678148286i</v>
      </c>
      <c r="S227" s="240" t="str">
        <f t="shared" ca="1" si="190"/>
        <v>1.98575031521713+0.195579335262648i</v>
      </c>
      <c r="T227" s="240" t="str">
        <f t="shared" ca="1" si="191"/>
        <v>-1.98035248718713-0.244253182698694i</v>
      </c>
      <c r="U227" s="241" t="str">
        <f t="shared" ca="1" si="192"/>
        <v>1.973761768869+0.292779901150694i</v>
      </c>
      <c r="V227" s="240" t="str">
        <f t="shared" ca="1" si="193"/>
        <v>-1.96598213026504-0.341130259937794i</v>
      </c>
      <c r="W227" s="240" t="str">
        <f t="shared" ca="1" si="194"/>
        <v>1.95701825753859+0.389275134612177i</v>
      </c>
      <c r="X227" s="240" t="str">
        <f t="shared" ca="1" si="195"/>
        <v>-1.94687555019141-0.437185524501412i</v>
      </c>
      <c r="Y227" s="240" t="str">
        <f t="shared" ca="1" si="196"/>
        <v>1.93556011781117+0.484832570178108i</v>
      </c>
      <c r="Z227" s="240" t="str">
        <f t="shared" ca="1" si="197"/>
        <v>-1.9230787763912-0.532187570843583i</v>
      </c>
      <c r="AA227" s="240" t="str">
        <f t="shared" ca="1" si="198"/>
        <v>1.90943904422495+0.579222001615961i</v>
      </c>
      <c r="AB227" s="240" t="str">
        <f t="shared" ca="1" si="199"/>
        <v>-1.89464913737692-0.625907530713262i</v>
      </c>
      <c r="AC227" s="240" t="str">
        <f t="shared" ca="1" si="200"/>
        <v>1.87871796473403+0.672216036518263i</v>
      </c>
      <c r="AD227" s="240" t="str">
        <f t="shared" ca="1" si="201"/>
        <v>-1.86165512263897-0.718119624518628i</v>
      </c>
      <c r="AE227" s="240" t="str">
        <f t="shared" ca="1" si="202"/>
        <v>1.84347088910987+0.763590644109224i</v>
      </c>
      <c r="AF227" s="240" t="str">
        <f t="shared" ca="1" si="203"/>
        <v>-1.82417621764892-0.808601705248495i</v>
      </c>
      <c r="AG227" s="240" t="str">
        <f t="shared" ca="1" si="204"/>
        <v>1.8037827306448+0.853125694956078i</v>
      </c>
      <c r="AH227" s="240" t="str">
        <f t="shared" ca="1" si="205"/>
        <v>-1.78230271237151-0.897135793645444i</v>
      </c>
      <c r="AI227" s="240" t="str">
        <f t="shared" ca="1" si="206"/>
        <v>1.75974910158897+0.94060549127862i</v>
      </c>
      <c r="AJ227" s="240" t="str">
        <f t="shared" ca="1" si="207"/>
        <v>-1.73613548374881-0.983508603335518i</v>
      </c>
      <c r="AK227" s="240" t="str">
        <f t="shared" ca="1" si="208"/>
        <v>1.71147608281151+1.02581928658554i</v>
      </c>
      <c r="AL227" s="240" t="str">
        <f t="shared" ca="1" si="209"/>
        <v>-1.68578575267815-1.06751205465514i</v>
      </c>
      <c r="AM227" s="240" t="str">
        <f t="shared" ca="1" si="210"/>
        <v>1.65907996824295+1.10856179337989i</v>
      </c>
      <c r="AN227" s="240" t="str">
        <f t="shared" ca="1" si="211"/>
        <v>-1.631374816072-1.14894377593194i</v>
      </c>
      <c r="AO227" s="240" t="str">
        <f t="shared" ca="1" si="212"/>
        <v>1.60268698471277+1.18863367771529i</v>
      </c>
      <c r="AP227" s="240" t="str">
        <f t="shared" ca="1" si="213"/>
        <v>-1.57303375464226-1.22760759101707i</v>
      </c>
      <c r="AQ227" s="240" t="str">
        <f t="shared" ca="1" si="214"/>
        <v>1.54243298785748+1.26584203940924i</v>
      </c>
      <c r="AR227" s="240" t="str">
        <f t="shared" ca="1" si="215"/>
        <v>1.54243298785748+1.26584203940924i</v>
      </c>
      <c r="AS227" s="240" t="str">
        <f t="shared" ca="1" si="216"/>
        <v>1.47846313483341+1.3400008767554i</v>
      </c>
      <c r="AT227" s="240" t="str">
        <f t="shared" ca="1" si="217"/>
        <v>-1.44513258164145-1.37588059519894i</v>
      </c>
      <c r="AU227" s="240" t="str">
        <f t="shared" ca="1" si="218"/>
        <v>1.41093153461932+1.4109315346194i</v>
      </c>
      <c r="AV227" s="240" t="str">
        <f t="shared" ca="1" si="219"/>
        <v>-1.37588059519956-1.44513258164087i</v>
      </c>
      <c r="AW227" s="240" t="str">
        <f t="shared" ca="1" si="220"/>
        <v>1.34000087675515+1.47846313483364i</v>
      </c>
      <c r="AX227" s="240" t="str">
        <f t="shared" ca="1" si="221"/>
        <v>-1.30331399188993-1.51090311711593i</v>
      </c>
      <c r="AY227" s="240" t="str">
        <f t="shared" ca="1" si="222"/>
        <v>1.26584203940851+1.54243298785808i</v>
      </c>
      <c r="AZ227" s="240" t="str">
        <f t="shared" ca="1" si="223"/>
        <v>-1.22760759101696-1.57303375464235i</v>
      </c>
      <c r="BA227" s="240" t="str">
        <f t="shared" ca="1" si="224"/>
        <v>1.18863367771583+1.60268698471237i</v>
      </c>
      <c r="BB227" s="240" t="str">
        <f t="shared" ca="1" si="225"/>
        <v>-1.1489437759315-1.63137481607231i</v>
      </c>
      <c r="BC227" s="240" t="str">
        <f t="shared" ca="1" si="226"/>
        <v>1.10856179337994+1.65907996824293i</v>
      </c>
      <c r="BD227" s="240" t="str">
        <f t="shared" ca="1" si="227"/>
        <v>-1.06751205465588-1.68578575267768i</v>
      </c>
      <c r="BE227" s="240" t="str">
        <f t="shared" ca="1" si="228"/>
        <v>1.02581928658524+1.71147608281169i</v>
      </c>
      <c r="BF227" s="240" t="str">
        <f t="shared" ca="1" si="229"/>
        <v>-0.983508603335909-1.73613548374859i</v>
      </c>
      <c r="BG227" s="240" t="str">
        <f t="shared" ca="1" si="230"/>
        <v>0.940605491277954+1.75974910158933i</v>
      </c>
      <c r="BH227" s="240" t="str">
        <f t="shared" ca="1" si="231"/>
        <v>-0.8971357936453-1.78230271237158i</v>
      </c>
      <c r="BI227" s="240" t="str">
        <f t="shared" ca="1" si="232"/>
        <v>0.853125694956689+1.80378273064451i</v>
      </c>
      <c r="BJ227" s="240" t="str">
        <f t="shared" ca="1" si="233"/>
        <v>-0.808601705248012-1.82417621764913i</v>
      </c>
      <c r="BK227" s="240" t="str">
        <f t="shared" ca="1" si="234"/>
        <v>0.763590644109467+1.84347088910977i</v>
      </c>
      <c r="BL227" s="240" t="str">
        <f t="shared" ca="1" si="235"/>
        <v>-0.718119624519418-1.86165512263866i</v>
      </c>
      <c r="BM227" s="240" t="str">
        <f t="shared" ca="1" si="236"/>
        <v>0.672216036517926+1.87871796473415i</v>
      </c>
      <c r="BN227" s="240" t="str">
        <f t="shared" ca="1" si="237"/>
        <v>-0.625907530713729-1.89464913737677i</v>
      </c>
      <c r="BO227" s="240" t="str">
        <f t="shared" ca="1" si="238"/>
        <v>0.579222001615279+1.90943904422516i</v>
      </c>
      <c r="BP227" s="240" t="str">
        <f t="shared" ca="1" si="239"/>
        <v>-0.532187570843456-1.92307877639124i</v>
      </c>
      <c r="BQ227" s="240" t="str">
        <f t="shared" ca="1" si="240"/>
        <v>0.484832570178743+1.93556011781101i</v>
      </c>
      <c r="BR227" s="240" t="str">
        <f t="shared" ca="1" si="241"/>
        <v>-0.437185524500882-1.94687555019153i</v>
      </c>
      <c r="BS227" s="240" t="str">
        <f t="shared" ca="1" si="242"/>
        <v>0.389275134612417+1.95701825753854i</v>
      </c>
      <c r="BT227" s="240" t="str">
        <f t="shared" ca="1" si="243"/>
        <v>-0.341130259938857-1.96598213026485i</v>
      </c>
      <c r="BU227" s="240" t="str">
        <f t="shared" ca="1" si="244"/>
        <v>0.292779901150381+1.97376176886905i</v>
      </c>
      <c r="BV227" s="240" t="str">
        <f t="shared" ca="1" si="245"/>
        <v>-0.244253182699157-1.98035248718707i</v>
      </c>
      <c r="BW227" s="240" t="str">
        <f t="shared" ca="1" si="246"/>
        <v>0.19557933526192+1.9857503152172i</v>
      </c>
      <c r="BX227" s="240" t="str">
        <f t="shared" ca="1" si="247"/>
        <v>-0.146787678148277-1.98995200150921i</v>
      </c>
      <c r="BY227" s="240" t="str">
        <f t="shared" ca="1" si="248"/>
        <v>0.0979076016260652+1.99295501512466i</v>
      </c>
      <c r="BZ227" s="240" t="str">
        <f t="shared" ca="1" si="249"/>
        <v>-0.0489685492236521-1.99475754716046i</v>
      </c>
      <c r="CA227" s="240" t="str">
        <f t="shared" ca="1" si="250"/>
        <v>2.78667629357652E-13+1.99535851183858i</v>
      </c>
      <c r="CB227" s="240" t="str">
        <f t="shared" ca="1" si="251"/>
        <v>0.0489685492251359-1.99475754716042i</v>
      </c>
      <c r="CC227" s="240" t="str">
        <f t="shared" ca="1" si="252"/>
        <v>-0.0979076016255652+1.99295501512468i</v>
      </c>
      <c r="CD227" s="240" t="str">
        <f t="shared" ca="1" si="253"/>
        <v>0.146787678147778-1.98995200150925i</v>
      </c>
      <c r="CE227" s="240" t="str">
        <f t="shared" ca="1" si="254"/>
        <v>-0.195579335263398+1.98575031521705i</v>
      </c>
      <c r="CF227" s="240" t="str">
        <f t="shared" ca="1" si="255"/>
        <v>0.24425318269866-1.98035248718713i</v>
      </c>
      <c r="CG227" s="240" t="str">
        <f t="shared" ca="1" si="256"/>
        <v>-0.29277990114983+1.97376176886913i</v>
      </c>
      <c r="CH227" s="240" t="str">
        <f t="shared" ca="1" si="257"/>
        <v>0.341130259938309-1.96598213026495i</v>
      </c>
      <c r="CI227" s="240" t="str">
        <f t="shared" ca="1" si="258"/>
        <v>-0.389275134611926+1.95701825753864i</v>
      </c>
      <c r="CJ227" s="240" t="str">
        <f t="shared" ca="1" si="259"/>
        <v>0.43718552450233-1.94687555019121i</v>
      </c>
      <c r="CK227" s="240" t="str">
        <f t="shared" ca="1" si="260"/>
        <v>-0.484832570178256+1.93556011781113i</v>
      </c>
      <c r="CL227" s="240" t="str">
        <f t="shared" ca="1" si="261"/>
        <v>0.532187570842973-1.92307877639137i</v>
      </c>
      <c r="CM227" s="240" t="str">
        <f t="shared" ca="1" si="262"/>
        <v>-0.579222001616644+1.90943904422474i</v>
      </c>
      <c r="CN227" s="240" t="str">
        <f t="shared" ca="1" si="263"/>
        <v>0.625907530713198-1.89464913737694i</v>
      </c>
      <c r="CO227" s="240" t="str">
        <f t="shared" ca="1" si="264"/>
        <v>-0.672216036517455+1.87871796473432i</v>
      </c>
      <c r="CP227" s="240" t="str">
        <f t="shared" ca="1" si="265"/>
        <v>0.718119624518952-1.86165512263884i</v>
      </c>
      <c r="CQ227" s="240" t="str">
        <f t="shared" ca="1" si="266"/>
        <v>-0.763590644109004+1.84347088910996i</v>
      </c>
      <c r="CR227" s="240" t="str">
        <f t="shared" ca="1" si="267"/>
        <v>0.808601705249369-1.82417621764853i</v>
      </c>
      <c r="CS227" s="240" t="str">
        <f t="shared" ca="1" si="268"/>
        <v>-0.853125694956186+1.80378273064475i</v>
      </c>
      <c r="CT227" s="240" t="str">
        <f t="shared" ca="1" si="269"/>
        <v>0.897135793644903-1.78230271237178i</v>
      </c>
      <c r="CU227" s="240" t="str">
        <f t="shared" ca="1" si="270"/>
        <v>-0.940605491279263+1.75974910158863i</v>
      </c>
      <c r="CV227" s="240" t="str">
        <f t="shared" ca="1" si="271"/>
        <v>0.983508603335474-1.73613548374883i</v>
      </c>
      <c r="CW227" s="240" t="str">
        <f t="shared" ca="1" si="272"/>
        <v>-1.02581928658481+1.71147608281195i</v>
      </c>
      <c r="CX227" s="240" t="str">
        <f t="shared" ca="1" si="273"/>
        <v>1.06751205465541-1.68578575267798i</v>
      </c>
      <c r="CY227" s="240" t="str">
        <f t="shared" ca="1" si="274"/>
        <v>-1.1085617933795+1.65907996824322i</v>
      </c>
      <c r="CZ227" s="240" t="str">
        <f t="shared" ca="1" si="275"/>
        <v>1.14894377593274-1.63137481607144i</v>
      </c>
      <c r="DA227" s="240" t="str">
        <f t="shared" ca="1" si="276"/>
        <v>-1.18863367771545+1.60268698471265i</v>
      </c>
      <c r="DB227" s="240" t="str">
        <f t="shared" ca="1" si="277"/>
        <v>1.22760759101652-1.5730337546427i</v>
      </c>
      <c r="DC227" s="240" t="str">
        <f t="shared" ca="1" si="278"/>
        <v>-1.26584203940966+1.54243298785714i</v>
      </c>
      <c r="DD227" s="240" t="str">
        <f t="shared" ca="1" si="279"/>
        <v>1.30331399188955-1.51090311711626i</v>
      </c>
      <c r="DE227" s="240" t="str">
        <f t="shared" ca="1" si="280"/>
        <v>-1.3400008767548+1.47846313483396i</v>
      </c>
      <c r="DF227" s="240" t="str">
        <f t="shared" ca="1" si="281"/>
        <v>1.37588059519917-1.44513258164123i</v>
      </c>
      <c r="DG227" s="240" t="str">
        <f t="shared" ca="1" si="282"/>
        <v>-1.41093153461908+1.41093153461964i</v>
      </c>
      <c r="DH227" s="240" t="str">
        <f t="shared" ca="1" si="283"/>
        <v>1.44513258164203-1.37588059519834i</v>
      </c>
      <c r="DI227" s="240" t="str">
        <f t="shared" ca="1" si="284"/>
        <v>-1.47846313483344+1.34000087675538i</v>
      </c>
      <c r="DJ227" s="240" t="str">
        <f t="shared" ca="1" si="285"/>
        <v>1.51090311711575-1.30331399189014i</v>
      </c>
      <c r="DK227" s="240" t="str">
        <f t="shared" ca="1" si="286"/>
        <v>-1.54243298785794+1.26584203940868i</v>
      </c>
      <c r="DL227" s="240" t="str">
        <f t="shared" ca="1" si="287"/>
        <v>1.57303375464222-1.22760759101713i</v>
      </c>
      <c r="DM227" s="240" t="str">
        <f t="shared" ca="1" si="288"/>
        <v>-1.60268698471219+1.18863367771608i</v>
      </c>
      <c r="DN227" s="240" t="str">
        <f t="shared" ca="1" si="289"/>
        <v>1.63137481607217-1.1489437759317i</v>
      </c>
      <c r="DO227" s="240" t="str">
        <f t="shared" ca="1" si="290"/>
        <v>-1.65907996824279+1.10856179338014i</v>
      </c>
      <c r="DP227" s="240" t="str">
        <f t="shared" ca="1" si="291"/>
        <v>1.6857857526786-1.06751205465444i</v>
      </c>
      <c r="DQ227" s="240" t="str">
        <f t="shared" ca="1" si="292"/>
        <v>-1.71147608281154+1.02581928658548i</v>
      </c>
      <c r="DR227" s="240" t="str">
        <f t="shared" ca="1" si="293"/>
        <v>1.73613548374845-0.983508603336153i</v>
      </c>
      <c r="DS227" s="240" t="str">
        <f t="shared" ca="1" si="294"/>
        <v>-1.75974910158922+0.940605491278149i</v>
      </c>
      <c r="DT227" s="240" t="str">
        <f t="shared" ca="1" si="295"/>
        <v>1.78230271237143-0.897135793645599i</v>
      </c>
      <c r="DU227" s="240" t="str">
        <f t="shared" ca="1" si="296"/>
        <v>-1.80378273064439+0.85312569495694i</v>
      </c>
      <c r="DV227" s="240" t="str">
        <f t="shared" ca="1" si="297"/>
        <v>1.82417621764904-0.808601705248214i</v>
      </c>
      <c r="DW227" s="240" t="str">
        <f t="shared" ca="1" si="298"/>
        <v>-1.84347088910969+0.763590644109673i</v>
      </c>
      <c r="DX227" s="240" t="str">
        <f t="shared" ca="1" si="299"/>
        <v>1.86165512263928-0.718119624517826i</v>
      </c>
      <c r="DY227" s="240" t="str">
        <f t="shared" ca="1" si="300"/>
        <v>-1.87871796473405+0.672216036518187i</v>
      </c>
      <c r="DZ227" s="240" t="str">
        <f t="shared" ca="1" si="301"/>
        <v>1.8946491373767-0.625907530713939i</v>
      </c>
      <c r="EA227" s="240" t="str">
        <f t="shared" ca="1" si="302"/>
        <v>-1.90943904422508+0.579222001615544i</v>
      </c>
      <c r="EB227" s="240" t="str">
        <f t="shared" ca="1" si="303"/>
        <v>1.92307877639117-0.532187570843725i</v>
      </c>
      <c r="EC227" s="240" t="str">
        <f t="shared" ca="1" si="304"/>
        <v>-1.93556011781144+0.484832570177033i</v>
      </c>
      <c r="ED227" s="240" t="str">
        <f t="shared" ca="1" si="305"/>
        <v>1.94687555019148-0.437185524501099i</v>
      </c>
      <c r="EE227" s="240" t="str">
        <f t="shared" ca="1" si="306"/>
        <v>-1.95701825753849+0.389275134612634i</v>
      </c>
      <c r="EF227" s="240" t="str">
        <f t="shared" ca="1" si="307"/>
        <v>1.96598213026516-0.341130259937119i</v>
      </c>
      <c r="EG227" s="240" t="str">
        <f t="shared" ca="1" si="308"/>
        <v>-1.97376176886901+0.292779901150601i</v>
      </c>
      <c r="EH227" s="240" t="str">
        <f t="shared" ca="1" si="309"/>
        <v>1.98035248718704-0.244253182699378i</v>
      </c>
      <c r="EI227" s="240" t="str">
        <f t="shared" ca="1" si="310"/>
        <v>-1.98575031521717+0.195579335262198i</v>
      </c>
      <c r="EJ227" s="240" t="str">
        <f t="shared" ca="1" si="311"/>
        <v>1.98995200150919-0.146787678148555i</v>
      </c>
      <c r="EK227" s="240" t="str">
        <f t="shared" ca="1" si="312"/>
        <v>-1.99295501512474+0.0979076016243043i</v>
      </c>
      <c r="EL227" s="240" t="str">
        <f t="shared" ca="1" si="313"/>
        <v>1.99475754716045-0.0489685492239873i</v>
      </c>
      <c r="EM227" s="240" t="str">
        <f t="shared" ca="1" si="314"/>
        <v>-1.99535851183858+5.57335258715304E-13i</v>
      </c>
      <c r="EN227" s="240"/>
      <c r="EO227" s="240"/>
      <c r="EP227" s="240"/>
    </row>
    <row r="228" spans="1:146" ht="15" thickBot="1">
      <c r="A228" s="277">
        <f t="shared" si="181"/>
        <v>2.5000000000000018E-3</v>
      </c>
      <c r="B228" s="276">
        <v>128</v>
      </c>
      <c r="C228" s="248">
        <f t="shared" si="182"/>
        <v>25600</v>
      </c>
      <c r="D228" s="247">
        <f t="shared" si="315"/>
        <v>160849.54386379741</v>
      </c>
      <c r="E228" s="247" t="str">
        <f t="shared" si="316"/>
        <v>160849.543863797i</v>
      </c>
      <c r="F228" s="247" t="str">
        <f t="shared" si="320"/>
        <v>-0.0028840901409411-0.020671882217941i</v>
      </c>
      <c r="G228" s="247" t="str">
        <f t="shared" si="321"/>
        <v>-3.41702921309447+2.66860584148137i</v>
      </c>
      <c r="H228" s="247" t="str">
        <f t="shared" si="322"/>
        <v>0.00113481286853399-0.00329838794443553i</v>
      </c>
      <c r="I228" s="247" t="str">
        <f t="shared" si="317"/>
        <v>-0.00144466118501049+0.00343051349634367i</v>
      </c>
      <c r="J228" s="275" t="str">
        <f ca="1">IMPRODUCT(1/N_FFT2,EE100)</f>
        <v>0.00843165590175789-6.42898204220121E-07i</v>
      </c>
      <c r="K228" s="274" t="str">
        <f t="shared" ca="1" si="318"/>
        <v>-0.0000121786805356679+0.0000289258381375878i</v>
      </c>
      <c r="N228" s="265">
        <f t="shared" ca="1" si="185"/>
        <v>5.9953597536215533</v>
      </c>
      <c r="O228" s="240">
        <f t="shared" ca="1" si="186"/>
        <v>1.9953597536215535</v>
      </c>
      <c r="P228" s="240" t="str">
        <f t="shared" ca="1" si="187"/>
        <v>-1.99535975362155-6.44728534638051E-15i</v>
      </c>
      <c r="Q228" s="240" t="str">
        <f t="shared" ca="1" si="188"/>
        <v>1.99535975362155-6.60001950699204E-15i</v>
      </c>
      <c r="R228" s="240" t="str">
        <f t="shared" ca="1" si="189"/>
        <v>-1.99535975362155-7.33383575740887E-16i</v>
      </c>
      <c r="S228" s="240" t="str">
        <f t="shared" ca="1" si="190"/>
        <v>1.99535975362155-5.57336903588999E-14i</v>
      </c>
      <c r="T228" s="240" t="str">
        <f t="shared" ca="1" si="191"/>
        <v>-1.99535975362155+6.6122642003215E-14i</v>
      </c>
      <c r="U228" s="241" t="str">
        <f t="shared" ca="1" si="192"/>
        <v>1.99535975362155-8.36005355383496E-14i</v>
      </c>
      <c r="V228" s="240" t="str">
        <f t="shared" ca="1" si="193"/>
        <v>-1.99535975362155+9.75339581280747E-14i</v>
      </c>
      <c r="W228" s="240" t="str">
        <f t="shared" ca="1" si="194"/>
        <v>1.99535975362155+9.41119341159598E-14i</v>
      </c>
      <c r="X228" s="240" t="str">
        <f t="shared" ca="1" si="195"/>
        <v>-1.99535975362155-8.01785115262349E-14i</v>
      </c>
      <c r="Y228" s="240" t="str">
        <f t="shared" ca="1" si="196"/>
        <v>1.99535975362155+6.62450889365099E-14i</v>
      </c>
      <c r="Z228" s="240" t="str">
        <f t="shared" ca="1" si="197"/>
        <v>-1.99535975362155-5.2311666346785E-14i</v>
      </c>
      <c r="AA228" s="240" t="str">
        <f t="shared" ca="1" si="198"/>
        <v>1.99535975362155+3.12893018662406E-14i</v>
      </c>
      <c r="AB228" s="240" t="str">
        <f t="shared" ca="1" si="199"/>
        <v>-1.99535975362155-2.4444821167335E-14i</v>
      </c>
      <c r="AC228" s="240" t="str">
        <f t="shared" ca="1" si="200"/>
        <v>1.99535975362155+1.76003404684294E-14i</v>
      </c>
      <c r="AD228" s="240" t="str">
        <f t="shared" ca="1" si="201"/>
        <v>-1.99535975362155+3.42202401211485E-15i</v>
      </c>
      <c r="AE228" s="240" t="str">
        <f t="shared" ca="1" si="202"/>
        <v>1.99535975362155-1.02665047110205E-14i</v>
      </c>
      <c r="AF228" s="240" t="str">
        <f t="shared" ca="1" si="203"/>
        <v>-1.99535975362155+3.12888691915649E-14i</v>
      </c>
      <c r="AG228" s="240" t="str">
        <f t="shared" ca="1" si="204"/>
        <v>1.99535975362155-3.81333498904704E-14i</v>
      </c>
      <c r="AH228" s="240" t="str">
        <f t="shared" ca="1" si="205"/>
        <v>-1.99535975362155+5.91557143710146E-14i</v>
      </c>
      <c r="AI228" s="240" t="str">
        <f t="shared" ca="1" si="206"/>
        <v>1.99535975362155-6.60001950699204E-14i</v>
      </c>
      <c r="AJ228" s="240" t="str">
        <f t="shared" ca="1" si="207"/>
        <v>-1.99535975362155+8.70225595504645E-14i</v>
      </c>
      <c r="AK228" s="240" t="str">
        <f t="shared" ca="1" si="208"/>
        <v>1.99535975362155+1.0462333269357E-13i</v>
      </c>
      <c r="AL228" s="240" t="str">
        <f t="shared" ca="1" si="209"/>
        <v>-1.99535975362155-9.77788519946642E-14i</v>
      </c>
      <c r="AM228" s="240" t="str">
        <f t="shared" ca="1" si="210"/>
        <v>1.99535975362155+6.25786037324814E-14i</v>
      </c>
      <c r="AN228" s="240" t="str">
        <f t="shared" ca="1" si="211"/>
        <v>-1.99535975362155-5.57341230335758E-14i</v>
      </c>
      <c r="AO228" s="240" t="str">
        <f t="shared" ca="1" si="212"/>
        <v>1.99535975362155+4.88896423346701E-14i</v>
      </c>
      <c r="AP228" s="240" t="str">
        <f t="shared" ca="1" si="213"/>
        <v>-1.99535975362155-4.20451616357645E-14i</v>
      </c>
      <c r="AQ228" s="240" t="str">
        <f t="shared" ca="1" si="214"/>
        <v>1.99535975362155+3.52006809368587E-14i</v>
      </c>
      <c r="AR228" s="240" t="str">
        <f t="shared" ca="1" si="215"/>
        <v>1.99535975362155+3.52006809368587E-14i</v>
      </c>
      <c r="AS228" s="240" t="str">
        <f t="shared" ca="1" si="216"/>
        <v>1.99535975362155-6.8440480242297E-15i</v>
      </c>
      <c r="AT228" s="240" t="str">
        <f t="shared" ca="1" si="217"/>
        <v>-1.99535975362155+1.36885287231354E-14i</v>
      </c>
      <c r="AU228" s="240" t="str">
        <f t="shared" ca="1" si="218"/>
        <v>1.99535975362155+7.7342848234972E-13i</v>
      </c>
      <c r="AV228" s="240" t="str">
        <f t="shared" ca="1" si="219"/>
        <v>-1.99535975362155-3.41247488201656E-13i</v>
      </c>
      <c r="AW228" s="240" t="str">
        <f t="shared" ca="1" si="220"/>
        <v>1.99535975362155-6.25777383831295E-14i</v>
      </c>
      <c r="AX228" s="240" t="str">
        <f t="shared" ca="1" si="221"/>
        <v>-1.99535975362155+4.66402964967915E-13i</v>
      </c>
      <c r="AY228" s="240" t="str">
        <f t="shared" ca="1" si="222"/>
        <v>1.99535975362155-8.98583959115978E-13i</v>
      </c>
      <c r="AZ228" s="240" t="str">
        <f t="shared" ca="1" si="223"/>
        <v>-1.99535975362155-7.10850311291913E-13i</v>
      </c>
      <c r="BA228" s="240" t="str">
        <f t="shared" ca="1" si="224"/>
        <v>1.99535975362155+2.78669317143851E-13i</v>
      </c>
      <c r="BB228" s="240" t="str">
        <f t="shared" ca="1" si="225"/>
        <v>-1.99535975362155+1.25155909440935E-13i</v>
      </c>
      <c r="BC228" s="240" t="str">
        <f t="shared" ca="1" si="226"/>
        <v>1.99535975362155-5.28981136025722E-13i</v>
      </c>
      <c r="BD228" s="240" t="str">
        <f t="shared" ca="1" si="227"/>
        <v>-1.99535975362155+9.32806362610506E-13i</v>
      </c>
      <c r="BE228" s="240" t="str">
        <f t="shared" ca="1" si="228"/>
        <v>1.99535975362155+6.19916372670831E-13i</v>
      </c>
      <c r="BF228" s="240" t="str">
        <f t="shared" ca="1" si="229"/>
        <v>-1.99535975362155-2.44446913649323E-13i</v>
      </c>
      <c r="BG228" s="240" t="str">
        <f t="shared" ca="1" si="230"/>
        <v>1.99535975362155-1.8773408049874E-13i</v>
      </c>
      <c r="BH228" s="240" t="str">
        <f t="shared" ca="1" si="231"/>
        <v>-1.99535975362155+6.19915074646804E-13i</v>
      </c>
      <c r="BI228" s="240" t="str">
        <f t="shared" ca="1" si="232"/>
        <v>1.99535975362155+9.89519195761089E-13i</v>
      </c>
      <c r="BJ228" s="240" t="str">
        <f t="shared" ca="1" si="233"/>
        <v>-1.99535975362155-5.57338201613026E-13i</v>
      </c>
      <c r="BK228" s="240" t="str">
        <f t="shared" ca="1" si="234"/>
        <v>1.99535975362155+1.25157207464963E-13i</v>
      </c>
      <c r="BL228" s="240" t="str">
        <f t="shared" ca="1" si="235"/>
        <v>-1.99535975362155+2.50312251556545E-13i</v>
      </c>
      <c r="BM228" s="240" t="str">
        <f t="shared" ca="1" si="236"/>
        <v>1.99535975362155-6.82493245704609E-13i</v>
      </c>
      <c r="BN228" s="240" t="str">
        <f t="shared" ca="1" si="237"/>
        <v>-1.99535975362155-9.26941024703284E-13i</v>
      </c>
      <c r="BO228" s="240" t="str">
        <f t="shared" ca="1" si="238"/>
        <v>1.99535975362155+4.94760030555221E-13i</v>
      </c>
      <c r="BP228" s="240" t="str">
        <f t="shared" ca="1" si="239"/>
        <v>-1.99535975362155-6.25790364071574E-14i</v>
      </c>
      <c r="BQ228" s="240" t="str">
        <f t="shared" ca="1" si="240"/>
        <v>1.99535975362155-3.1289042261435E-13i</v>
      </c>
      <c r="BR228" s="240" t="str">
        <f t="shared" ca="1" si="241"/>
        <v>-1.99535975362155+7.45071416762414E-13i</v>
      </c>
      <c r="BS228" s="240" t="str">
        <f t="shared" ca="1" si="242"/>
        <v>1.99535975362155+8.64362853645477E-13i</v>
      </c>
      <c r="BT228" s="240" t="str">
        <f t="shared" ca="1" si="243"/>
        <v>-1.99535975362155-4.32181859497416E-13i</v>
      </c>
      <c r="BU228" s="240" t="str">
        <f t="shared" ca="1" si="244"/>
        <v>1.99535975362155+8.65349351906652E-19i</v>
      </c>
      <c r="BV228" s="240" t="str">
        <f t="shared" ca="1" si="245"/>
        <v>-1.99535975362155+3.75468593672157E-13i</v>
      </c>
      <c r="BW228" s="240" t="str">
        <f t="shared" ca="1" si="246"/>
        <v>1.99535975362155-8.07649587820219E-13i</v>
      </c>
      <c r="BX228" s="240" t="str">
        <f t="shared" ca="1" si="247"/>
        <v>-1.99535975362155-7.45073147461118E-13i</v>
      </c>
      <c r="BY228" s="240" t="str">
        <f t="shared" ca="1" si="248"/>
        <v>1.99535975362155+3.69603688439609E-13i</v>
      </c>
      <c r="BZ228" s="240" t="str">
        <f t="shared" ca="1" si="249"/>
        <v>-1.99535975362155+6.25773057084535E-14i</v>
      </c>
      <c r="CA228" s="240" t="str">
        <f t="shared" ca="1" si="250"/>
        <v>1.99535975362155-4.38046764729963E-13i</v>
      </c>
      <c r="CB228" s="240" t="str">
        <f t="shared" ca="1" si="251"/>
        <v>-1.99535975362155+8.70227758878026E-13i</v>
      </c>
      <c r="CC228" s="240" t="str">
        <f t="shared" ca="1" si="252"/>
        <v>1.99535975362155+6.82494976403313E-13i</v>
      </c>
      <c r="CD228" s="240" t="str">
        <f t="shared" ca="1" si="253"/>
        <v>-1.99535975362155-3.07025517381803E-13i</v>
      </c>
      <c r="CE228" s="240" t="str">
        <f t="shared" ca="1" si="254"/>
        <v>1.99535975362155-1.25155476766259E-13i</v>
      </c>
      <c r="CF228" s="240" t="str">
        <f t="shared" ca="1" si="255"/>
        <v>-1.99535975362155+5.57336470914322E-13i</v>
      </c>
      <c r="CG228" s="240" t="str">
        <f t="shared" ca="1" si="256"/>
        <v>1.99535975362155-9.32805929935831E-13i</v>
      </c>
      <c r="CH228" s="240" t="str">
        <f t="shared" ca="1" si="257"/>
        <v>-1.99535975362155-6.19916805345508E-13i</v>
      </c>
      <c r="CI228" s="240" t="str">
        <f t="shared" ca="1" si="258"/>
        <v>1.99535975362155+2.44447346323998E-13i</v>
      </c>
      <c r="CJ228" s="240" t="str">
        <f t="shared" ca="1" si="259"/>
        <v>-1.99535975362155+1.87733647824065E-13i</v>
      </c>
      <c r="CK228" s="240" t="str">
        <f t="shared" ca="1" si="260"/>
        <v>1.99535975362155-6.19914641972127E-13i</v>
      </c>
      <c r="CL228" s="240" t="str">
        <f t="shared" ca="1" si="261"/>
        <v>-1.99535975362155-9.89519628435764E-13i</v>
      </c>
      <c r="CM228" s="240" t="str">
        <f t="shared" ca="1" si="262"/>
        <v>1.99535975362155+5.57338634287703E-13i</v>
      </c>
      <c r="CN228" s="240" t="str">
        <f t="shared" ca="1" si="263"/>
        <v>-1.99535975362155-1.81869175266193E-13i</v>
      </c>
      <c r="CO228" s="240" t="str">
        <f t="shared" ca="1" si="264"/>
        <v>1.99535975362155-2.5031181888187E-13i</v>
      </c>
      <c r="CP228" s="240" t="str">
        <f t="shared" ca="1" si="265"/>
        <v>-1.99535975362155+6.82492813029932E-13i</v>
      </c>
      <c r="CQ228" s="240" t="str">
        <f t="shared" ca="1" si="266"/>
        <v>1.99535975362155+9.26941457377959E-13i</v>
      </c>
      <c r="CR228" s="240" t="str">
        <f t="shared" ca="1" si="267"/>
        <v>-1.99535975362155-4.94760463229896E-13i</v>
      </c>
      <c r="CS228" s="240" t="str">
        <f t="shared" ca="1" si="268"/>
        <v>1.99535975362155+6.25794690818333E-14i</v>
      </c>
      <c r="CT228" s="240" t="str">
        <f t="shared" ca="1" si="269"/>
        <v>-1.99535975362155+3.6960152506623E-13i</v>
      </c>
      <c r="CU228" s="240" t="str">
        <f t="shared" ca="1" si="270"/>
        <v>1.99535975362155-6.88359448961185E-13i</v>
      </c>
      <c r="CV228" s="240" t="str">
        <f t="shared" ca="1" si="271"/>
        <v>-1.99535975362155-8.076517511936E-13i</v>
      </c>
      <c r="CW228" s="240" t="str">
        <f t="shared" ca="1" si="272"/>
        <v>1.99535975362155+4.88893827298645E-13i</v>
      </c>
      <c r="CX228" s="240" t="str">
        <f t="shared" ca="1" si="273"/>
        <v>-1.99535975362155-5.67128331505822E-14i</v>
      </c>
      <c r="CY228" s="240" t="str">
        <f t="shared" ca="1" si="274"/>
        <v>1.99535975362155-3.75468160997481E-13i</v>
      </c>
      <c r="CZ228" s="240" t="str">
        <f t="shared" ca="1" si="275"/>
        <v>-1.99535975362155+8.07649155145544E-13i</v>
      </c>
      <c r="DA228" s="240" t="str">
        <f t="shared" ca="1" si="276"/>
        <v>1.99535975362155+8.01785115262349E-13i</v>
      </c>
      <c r="DB228" s="240" t="str">
        <f t="shared" ca="1" si="277"/>
        <v>-1.99535975362155-3.69604121114285E-13i</v>
      </c>
      <c r="DC228" s="240" t="str">
        <f t="shared" ca="1" si="278"/>
        <v>1.99535975362155-6.25768730337776E-14i</v>
      </c>
      <c r="DD228" s="240" t="str">
        <f t="shared" ca="1" si="279"/>
        <v>-1.99535975362155+4.9475786718184E-13i</v>
      </c>
      <c r="DE228" s="240" t="str">
        <f t="shared" ca="1" si="280"/>
        <v>1.99535975362155-8.13515791076795E-13i</v>
      </c>
      <c r="DF228" s="240" t="str">
        <f t="shared" ca="1" si="281"/>
        <v>-1.99535975362155-6.82495409077988E-13i</v>
      </c>
      <c r="DG228" s="240" t="str">
        <f t="shared" ca="1" si="282"/>
        <v>1.99535975362155+2.50314414929926E-13i</v>
      </c>
      <c r="DH228" s="240" t="str">
        <f t="shared" ca="1" si="283"/>
        <v>-1.99535975362155+6.84435089650288E-14i</v>
      </c>
      <c r="DI228" s="240" t="str">
        <f t="shared" ca="1" si="284"/>
        <v>1.99535975362155-5.00624503113093E-13i</v>
      </c>
      <c r="DJ228" s="240" t="str">
        <f t="shared" ca="1" si="285"/>
        <v>-1.99535975362155+9.32805497261154E-13i</v>
      </c>
      <c r="DK228" s="240" t="str">
        <f t="shared" ca="1" si="286"/>
        <v>1.99535975362155+6.76628773146737E-13i</v>
      </c>
      <c r="DL228" s="240" t="str">
        <f t="shared" ca="1" si="287"/>
        <v>-1.99535975362155-2.44447778998675E-13i</v>
      </c>
      <c r="DM228" s="240" t="str">
        <f t="shared" ca="1" si="288"/>
        <v>1.99535975362155-1.87733215149389E-13i</v>
      </c>
      <c r="DN228" s="240" t="str">
        <f t="shared" ca="1" si="289"/>
        <v>-1.99535975362155+6.19914209297452E-13i</v>
      </c>
      <c r="DO228" s="240" t="str">
        <f t="shared" ca="1" si="290"/>
        <v>1.99535975362155-1.05209520344551E-12i</v>
      </c>
      <c r="DP228" s="240" t="str">
        <f t="shared" ca="1" si="291"/>
        <v>-1.99535975362155-5.57339066962378E-13i</v>
      </c>
      <c r="DQ228" s="240" t="str">
        <f t="shared" ca="1" si="292"/>
        <v>1.99535975362155+1.25158072814315E-13i</v>
      </c>
      <c r="DR228" s="240" t="str">
        <f t="shared" ca="1" si="293"/>
        <v>-1.99535975362155+1.9359985108064E-13i</v>
      </c>
      <c r="DS228" s="240" t="str">
        <f t="shared" ca="1" si="294"/>
        <v>1.99535975362155-6.25780845228703E-13i</v>
      </c>
      <c r="DT228" s="240" t="str">
        <f t="shared" ca="1" si="295"/>
        <v>-1.99535975362155-8.70230354926082E-13i</v>
      </c>
      <c r="DU228" s="240" t="str">
        <f t="shared" ca="1" si="296"/>
        <v>1.99535975362155+5.51472431031127E-13i</v>
      </c>
      <c r="DV228" s="240" t="str">
        <f t="shared" ca="1" si="297"/>
        <v>-1.99535975362155-1.19291436883064E-13i</v>
      </c>
      <c r="DW228" s="240" t="str">
        <f t="shared" ca="1" si="298"/>
        <v>1.99535975362155-3.12889557265E-13i</v>
      </c>
      <c r="DX228" s="240" t="str">
        <f t="shared" ca="1" si="299"/>
        <v>-1.99535975362155+7.45070551413062E-13i</v>
      </c>
      <c r="DY228" s="240" t="str">
        <f t="shared" ca="1" si="300"/>
        <v>1.99535975362155+8.64363718994829E-13i</v>
      </c>
      <c r="DZ228" s="240" t="str">
        <f t="shared" ca="1" si="301"/>
        <v>-1.99535975362155-4.32182724846768E-13i</v>
      </c>
      <c r="EA228" s="240" t="str">
        <f t="shared" ca="1" si="302"/>
        <v>1.99535975362155+1.7306987038133E-18i</v>
      </c>
      <c r="EB228" s="240" t="str">
        <f t="shared" ca="1" si="303"/>
        <v>-1.99535975362155+4.3217926344936E-13i</v>
      </c>
      <c r="EC228" s="240" t="str">
        <f t="shared" ca="1" si="304"/>
        <v>1.99535975362155-7.50937187344313E-13i</v>
      </c>
      <c r="ED228" s="240" t="str">
        <f t="shared" ca="1" si="305"/>
        <v>-1.99535975362155-7.4507401281047E-13i</v>
      </c>
      <c r="EE228" s="240" t="str">
        <f t="shared" ca="1" si="306"/>
        <v>1.99535975362155+4.26316088915515E-13i</v>
      </c>
      <c r="EF228" s="240" t="str">
        <f t="shared" ca="1" si="307"/>
        <v>-1.99535975362155+5.86490523254733E-15i</v>
      </c>
      <c r="EG228" s="240" t="str">
        <f t="shared" ca="1" si="308"/>
        <v>1.99535975362155-4.38045899380611E-13i</v>
      </c>
      <c r="EH228" s="240" t="str">
        <f t="shared" ca="1" si="309"/>
        <v>-1.99535975362155+8.70226893528674E-13i</v>
      </c>
      <c r="EI228" s="240" t="str">
        <f t="shared" ca="1" si="310"/>
        <v>1.99535975362155+7.39207376879219E-13i</v>
      </c>
      <c r="EJ228" s="240" t="str">
        <f t="shared" ca="1" si="311"/>
        <v>-1.99535975362155-3.07026382731155E-13i</v>
      </c>
      <c r="EK228" s="240" t="str">
        <f t="shared" ca="1" si="312"/>
        <v>1.99535975362155-1.25154611416907E-13i</v>
      </c>
      <c r="EL228" s="240" t="str">
        <f t="shared" ca="1" si="313"/>
        <v>-1.99535975362155+5.5733560556497E-13i</v>
      </c>
      <c r="EM228" s="240" t="str">
        <f t="shared" ca="1" si="314"/>
        <v>1.99535975362155-8.76093529459925E-13i</v>
      </c>
      <c r="EN228" s="240"/>
      <c r="EO228" s="240"/>
      <c r="EP228" s="240"/>
    </row>
    <row r="229" spans="1:146" ht="1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-0.00288908958888819-0.0205083538187922i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47" t="str">
        <f t="shared" si="322"/>
        <v>0.00113428014071095-0.0032728260371013i</v>
      </c>
      <c r="I229" s="247" t="str">
        <f t="shared" si="317"/>
        <v>-0.00143764873615836+0.00340421159327915i</v>
      </c>
      <c r="J229" s="275" t="str">
        <f ca="1">IMPRODUCT(1/N_FFT2,ED100)</f>
        <v>0.00919861467732129+0.000319805893446868i</v>
      </c>
      <c r="K229" s="274" t="str">
        <f t="shared" ca="1" si="318"/>
        <v>-0.0000143130636953295+0.000030854262188115i</v>
      </c>
      <c r="N229" s="265">
        <f t="shared" ref="N229:N292" ca="1" si="327">Ioutput2+O229</f>
        <v>5.9953580070842047</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1.9953580070842052</v>
      </c>
      <c r="P229" s="240" t="str">
        <f t="shared" ref="P229:P292" ca="1" si="329">IMPRODUCT(O229,IMEXP(COMPLEX(0,-2*PI()*1*B229/Nt_load2)))</f>
        <v>-1.99475704255809+0.0489685368368698i</v>
      </c>
      <c r="Q229" s="240" t="str">
        <f t="shared" ref="Q229:Q292" ca="1" si="330">IMPRODUCT(O229,IMEXP(COMPLEX(0,-2*PI()*2*B229/Nt_load2)))</f>
        <v>1.99295451097831-0.09790757685822i</v>
      </c>
      <c r="R229" s="240" t="str">
        <f t="shared" ref="R229:R292" ca="1" si="331">IMPRODUCT(O229,IMEXP(COMPLEX(0,-2*PI()*3*B229/Nt_load2)))</f>
        <v>-1.98995149812249+0.146787641016252i</v>
      </c>
      <c r="S229" s="240" t="str">
        <f t="shared" ref="S229:S292" ca="1" si="332">IMPRODUCT(O229,IMEXP(COMPLEX(0,-2*PI()*4*B229/Nt_load2)))</f>
        <v>1.98574981289326-0.195579285788175i</v>
      </c>
      <c r="T229" s="240" t="str">
        <f t="shared" ref="T229:T292" ca="1" si="333">IMPRODUCT(O229,IMEXP(COMPLEX(0,-2*PI()*5*B229/Nt_load2)))</f>
        <v>-1.98035198622875+0.244253120911304i</v>
      </c>
      <c r="U229" s="241" t="str">
        <f t="shared" ref="U229:U292" ca="1" si="334">IMPRODUCT(O229,IMEXP(COMPLEX(0,-2*PI()*6*B229/Nt_load2)))</f>
        <v>1.97376126957783-0.292779827087807i</v>
      </c>
      <c r="V229" s="240" t="str">
        <f t="shared" ref="V229:V292" ca="1" si="335">IMPRODUCT(O229,IMEXP(COMPLEX(0,-2*PI()*7*B229/Nt_load2)))</f>
        <v>-1.96598163294184+0.341130173644022i</v>
      </c>
      <c r="W229" s="240" t="str">
        <f t="shared" ref="W229:W292" ca="1" si="336">IMPRODUCT(O229,IMEXP(COMPLEX(0,-2*PI()*8*B229/Nt_load2)))</f>
        <v>1.95701776248292-0.389275036139501i</v>
      </c>
      <c r="X229" s="240" t="str">
        <f t="shared" ref="X229:X292" ca="1" si="337">IMPRODUCT(O229,IMEXP(COMPLEX(0,-2*PI()*9*B229/Nt_load2)))</f>
        <v>-1.94687505770148+0.437185413909146i</v>
      </c>
      <c r="Y229" s="240" t="str">
        <f t="shared" ref="Y229:Y292" ca="1" si="338">IMPRODUCT(O229,IMEXP(COMPLEX(0,-2*PI()*10*B229/Nt_load2)))</f>
        <v>1.93555962818368-0.484832447532669i</v>
      </c>
      <c r="Z229" s="240" t="str">
        <f t="shared" ref="Z229:Z292" ca="1" si="339">IMPRODUCT(O229,IMEXP(COMPLEX(0,-2*PI()*11*B229/Nt_load2)))</f>
        <v>-1.92307828992104+0.532187436219049i</v>
      </c>
      <c r="AA229" s="240" t="str">
        <f t="shared" ref="AA229:AA292" ca="1" si="340">IMPRODUCT(O229,IMEXP(COMPLEX(0,-2*PI()*12*B229/Nt_load2)))</f>
        <v>1.90943856120509-0.579221855093615i</v>
      </c>
      <c r="AB229" s="240" t="str">
        <f t="shared" ref="AB229:AB292" ca="1" si="341">IMPRODUCT(O229,IMEXP(COMPLEX(0,-2*PI()*13*B229/Nt_load2)))</f>
        <v>-1.89464865809843+0.625907372380982i</v>
      </c>
      <c r="AC229" s="240" t="str">
        <f t="shared" ref="AC229:AC292" ca="1" si="342">IMPRODUCT(O229,IMEXP(COMPLEX(0,-2*PI()*14*B229/Nt_load2)))</f>
        <v>1.87871748948554-0.672215866471614i</v>
      </c>
      <c r="AD229" s="240" t="str">
        <f t="shared" ref="AD229:AD292" ca="1" si="343">IMPRODUCT(O229,IMEXP(COMPLEX(0,-2*PI()*15*B229/Nt_load2)))</f>
        <v>-1.86165465170677+0.718119442860039i</v>
      </c>
      <c r="AE229" s="240" t="str">
        <f t="shared" ref="AE229:AE292" ca="1" si="344">IMPRODUCT(O229,IMEXP(COMPLEX(0,-2*PI()*16*B229/Nt_load2)))</f>
        <v>1.84347042277762-0.763590450948117i</v>
      </c>
      <c r="AF229" s="240" t="str">
        <f t="shared" ref="AF229:AF292" ca="1" si="345">IMPRODUCT(O229,IMEXP(COMPLEX(0,-2*PI()*17*B229/Nt_load2)))</f>
        <v>-1.82417575619752+0.808601500701225i</v>
      </c>
      <c r="AG229" s="240" t="str">
        <f t="shared" ref="AG229:AG292" ca="1" si="346">IMPRODUCT(O229,IMEXP(COMPLEX(0,-2*PI()*18*B229/Nt_load2)))</f>
        <v>1.80378227435229-0.853125479145675i</v>
      </c>
      <c r="AH229" s="240" t="str">
        <f t="shared" ref="AH229:AH292" ca="1" si="347">IMPRODUCT(O229,IMEXP(COMPLEX(0,-2*PI()*19*B229/Nt_load2)))</f>
        <v>-1.78230226151267+0.897135566702084i</v>
      </c>
      <c r="AI229" s="240" t="str">
        <f t="shared" ref="AI229:AI292" ca="1" si="348">IMPRODUCT(O229,IMEXP(COMPLEX(0,-2*PI()*20*B229/Nt_load2)))</f>
        <v>1.75974865643529-0.940605253339169i</v>
      </c>
      <c r="AJ229" s="240" t="str">
        <f t="shared" ref="AJ229:AJ292" ca="1" si="349">IMPRODUCT(O229,IMEXP(COMPLEX(0,-2*PI()*21*B229/Nt_load2)))</f>
        <v>-1.7361350445686+0.983508354542977i</v>
      </c>
      <c r="AK229" s="240" t="str">
        <f t="shared" ref="AK229:AK292" ca="1" si="350">IMPRODUCT(O229,IMEXP(COMPLEX(0,-2*PI()*22*B229/Nt_load2)))</f>
        <v>1.71147564986924-1.02581902708991i</v>
      </c>
      <c r="AL229" s="240" t="str">
        <f t="shared" ref="AL229:AL292" ca="1" si="351">IMPRODUCT(O229,IMEXP(COMPLEX(0,-2*PI()*23*B229/Nt_load2)))</f>
        <v>-1.6857853262346+1.06751178461278i</v>
      </c>
      <c r="AM229" s="240" t="str">
        <f t="shared" ref="AM229:AM292" ca="1" si="352">IMPRODUCT(O229,IMEXP(COMPLEX(0,-2*PI()*24*B229/Nt_load2)))</f>
        <v>1.65907954855511-1.10856151295326i</v>
      </c>
      <c r="AN229" s="240" t="str">
        <f t="shared" ref="AN229:AN292" ca="1" si="353">IMPRODUCT(O229,IMEXP(COMPLEX(0,-2*PI()*25*B229/Nt_load2)))</f>
        <v>-1.63137440339245+1.14894348529029i</v>
      </c>
      <c r="AO229" s="240" t="str">
        <f t="shared" ref="AO229:AO292" ca="1" si="354">IMPRODUCT(O229,IMEXP(COMPLEX(0,-2*PI()*26*B229/Nt_load2)))</f>
        <v>1.60268657929019-1.18863337703354i</v>
      </c>
      <c r="AP229" s="240" t="str">
        <f t="shared" ref="AP229:AP292" ca="1" si="355">IMPRODUCT(O229,IMEXP(COMPLEX(0,-2*PI()*27*B229/Nt_load2)))</f>
        <v>-1.57303335672099+1.22760728047619i</v>
      </c>
      <c r="AQ229" s="240" t="str">
        <f t="shared" ref="AQ229:AQ292" ca="1" si="356">IMPRODUCT(O229,IMEXP(COMPLEX(0,-2*PI()*28*B229/Nt_load2)))</f>
        <v>1.54243259767709-1.26584171919642i</v>
      </c>
      <c r="AR229" s="240" t="str">
        <f t="shared" ref="AR229:AR292" ca="1" si="357">IMPRODUCT(O229,IMEXP(COMPLEX(0,-2*PI()*28*B229/Nt_load2)))</f>
        <v>1.54243259767709-1.26584171919642i</v>
      </c>
      <c r="AS229" s="240" t="str">
        <f t="shared" ref="AS229:AS292" ca="1" si="358">IMPRODUCT(O229,IMEXP(COMPLEX(0,-2*PI()*30*B229/Nt_load2)))</f>
        <v>1.47846276083508-1.34000053778309i</v>
      </c>
      <c r="AT229" s="240" t="str">
        <f t="shared" ref="AT229:AT292" ca="1" si="359">IMPRODUCT(O229,IMEXP(COMPLEX(0,-2*PI()*31*B229/Nt_load2)))</f>
        <v>-1.44513221607455+1.37588024715036i</v>
      </c>
      <c r="AU229" s="240" t="str">
        <f t="shared" ref="AU229:AU292" ca="1" si="360">IMPRODUCT(O229,IMEXP(COMPLEX(0,-2*PI()*32*B229/Nt_load2)))</f>
        <v>1.41093117770389-1.41093117770435i</v>
      </c>
      <c r="AV229" s="240" t="str">
        <f t="shared" ref="AV229:AV292" ca="1" si="361">IMPRODUCT(O229,IMEXP(COMPLEX(0,-2*PI()*33*B229/Nt_load2)))</f>
        <v>-1.37588024715002+1.44513221607486i</v>
      </c>
      <c r="AW229" s="240" t="str">
        <f t="shared" ref="AW229:AW292" ca="1" si="362">IMPRODUCT(O229,IMEXP(COMPLEX(0,-2*PI()*34*B229/Nt_load2)))</f>
        <v>1.34000053778273-1.4784627608354i</v>
      </c>
      <c r="AX229" s="240" t="str">
        <f t="shared" ref="AX229:AX292" ca="1" si="363">IMPRODUCT(O229,IMEXP(COMPLEX(0,-2*PI()*35*B229/Nt_load2)))</f>
        <v>-1.30331366219735+1.51090273491207i</v>
      </c>
      <c r="AY229" s="240" t="str">
        <f t="shared" ref="AY229:AY292" ca="1" si="364">IMPRODUCT(O229,IMEXP(COMPLEX(0,-2*PI()*36*B229/Nt_load2)))</f>
        <v>1.26584171919589-1.54243259767753i</v>
      </c>
      <c r="AZ229" s="240" t="str">
        <f t="shared" ref="AZ229:AZ292" ca="1" si="365">IMPRODUCT(O229,IMEXP(COMPLEX(0,-2*PI()*37*B229/Nt_load2)))</f>
        <v>-1.22760728047565+1.57303335672141i</v>
      </c>
      <c r="BA229" s="240" t="str">
        <f t="shared" ref="BA229:BA292" ca="1" si="366">IMPRODUCT(O229,IMEXP(COMPLEX(0,-2*PI()*38*B229/Nt_load2)))</f>
        <v>1.18863337703285-1.6026865792907i</v>
      </c>
      <c r="BB229" s="240" t="str">
        <f t="shared" ref="BB229:BB292" ca="1" si="367">IMPRODUCT(O229,IMEXP(COMPLEX(0,-2*PI()*39*B229/Nt_load2)))</f>
        <v>-1.14894348528959+1.63137440339294i</v>
      </c>
      <c r="BC229" s="240" t="str">
        <f t="shared" ref="BC229:BC292" ca="1" si="368">IMPRODUCT(O229,IMEXP(COMPLEX(0,-2*PI()*40*B229/Nt_load2)))</f>
        <v>1.10856151295255-1.65907954855559i</v>
      </c>
      <c r="BD229" s="240" t="str">
        <f t="shared" ref="BD229:BD292" ca="1" si="369">IMPRODUCT(O229,IMEXP(COMPLEX(0,-2*PI()*41*B229/Nt_load2)))</f>
        <v>-1.06751178461354+1.68578532623412i</v>
      </c>
      <c r="BE229" s="240" t="str">
        <f t="shared" ref="BE229:BE292" ca="1" si="370">IMPRODUCT(O229,IMEXP(COMPLEX(0,-2*PI()*42*B229/Nt_load2)))</f>
        <v>1.02581902709069-1.71147564986878i</v>
      </c>
      <c r="BF229" s="240" t="str">
        <f t="shared" ref="BF229:BF292" ca="1" si="371">IMPRODUCT(O229,IMEXP(COMPLEX(0,-2*PI()*43*B229/Nt_load2)))</f>
        <v>-0.983508354543766+1.73613504456815i</v>
      </c>
      <c r="BG229" s="240" t="str">
        <f t="shared" ref="BG229:BG292" ca="1" si="372">IMPRODUCT(O229,IMEXP(COMPLEX(0,-2*PI()*44*B229/Nt_load2)))</f>
        <v>0.940605253339805-1.75974865643495i</v>
      </c>
      <c r="BH229" s="240" t="str">
        <f t="shared" ref="BH229:BH292" ca="1" si="373">IMPRODUCT(O229,IMEXP(COMPLEX(0,-2*PI()*45*B229/Nt_load2)))</f>
        <v>-0.897135566702729+1.78230226151235i</v>
      </c>
      <c r="BI229" s="240" t="str">
        <f t="shared" ref="BI229:BI292" ca="1" si="374">IMPRODUCT(O229,IMEXP(COMPLEX(0,-2*PI()*46*B229/Nt_load2)))</f>
        <v>0.853125479146327-1.80378227435198i</v>
      </c>
      <c r="BJ229" s="240" t="str">
        <f t="shared" ref="BJ229:BJ292" ca="1" si="375">IMPRODUCT(O229,IMEXP(COMPLEX(0,-2*PI()*47*B229/Nt_load2)))</f>
        <v>-0.808601500701702+1.8241757561973i</v>
      </c>
      <c r="BK229" s="240" t="str">
        <f t="shared" ref="BK229:BK292" ca="1" si="376">IMPRODUCT(O229,IMEXP(COMPLEX(0,-2*PI()*48*B229/Nt_load2)))</f>
        <v>0.763590450948612-1.84347042277742i</v>
      </c>
      <c r="BL229" s="240" t="str">
        <f t="shared" ref="BL229:BL292" ca="1" si="377">IMPRODUCT(O229,IMEXP(COMPLEX(0,-2*PI()*49*B229/Nt_load2)))</f>
        <v>-0.718119442860356+1.86165465170664i</v>
      </c>
      <c r="BM229" s="240" t="str">
        <f t="shared" ref="BM229:BM292" ca="1" si="378">IMPRODUCT(O229,IMEXP(COMPLEX(0,-2*PI()*50*B229/Nt_load2)))</f>
        <v>0.672215866471933-1.87871748948543i</v>
      </c>
      <c r="BN229" s="240" t="str">
        <f t="shared" ref="BN229:BN292" ca="1" si="379">IMPRODUCT(O229,IMEXP(COMPLEX(0,-2*PI()*51*B229/Nt_load2)))</f>
        <v>-0.625907372381318+1.89464865809832i</v>
      </c>
      <c r="BO229" s="240" t="str">
        <f t="shared" ref="BO229:BO292" ca="1" si="380">IMPRODUCT(O229,IMEXP(COMPLEX(0,-2*PI()*52*B229/Nt_load2)))</f>
        <v>0.579221855093763-1.90943856120504i</v>
      </c>
      <c r="BP229" s="240" t="str">
        <f t="shared" ref="BP229:BP292" ca="1" si="381">IMPRODUCT(O229,IMEXP(COMPLEX(0,-2*PI()*53*B229/Nt_load2)))</f>
        <v>-0.532187436219199+1.923078289921i</v>
      </c>
      <c r="BQ229" s="240" t="str">
        <f t="shared" ref="BQ229:BQ292" ca="1" si="382">IMPRODUCT(O229,IMEXP(COMPLEX(0,-2*PI()*54*B229/Nt_load2)))</f>
        <v>0.48483244753277-1.93555962818365i</v>
      </c>
      <c r="BR229" s="240" t="str">
        <f t="shared" ref="BR229:BR292" ca="1" si="383">IMPRODUCT(O229,IMEXP(COMPLEX(0,-2*PI()*55*B229/Nt_load2)))</f>
        <v>-0.437185413909054+1.9468750577015i</v>
      </c>
      <c r="BS229" s="240" t="str">
        <f t="shared" ref="BS229:BS292" ca="1" si="384">IMPRODUCT(O229,IMEXP(COMPLEX(0,-2*PI()*56*B229/Nt_load2)))</f>
        <v>0.389275036139415-1.95701776248293i</v>
      </c>
      <c r="BT229" s="240" t="str">
        <f t="shared" ref="BT229:BT292" ca="1" si="385">IMPRODUCT(O229,IMEXP(COMPLEX(0,-2*PI()*57*B229/Nt_load2)))</f>
        <v>-0.341130173643936+1.96598163294185i</v>
      </c>
      <c r="BU229" s="240" t="str">
        <f t="shared" ref="BU229:BU292" ca="1" si="386">IMPRODUCT(O229,IMEXP(COMPLEX(0,-2*PI()*58*B229/Nt_load2)))</f>
        <v>0.292779827087532-1.97376126957787i</v>
      </c>
      <c r="BV229" s="240" t="str">
        <f t="shared" ref="BV229:BV292" ca="1" si="387">IMPRODUCT(O229,IMEXP(COMPLEX(0,-2*PI()*59*B229/Nt_load2)))</f>
        <v>-0.244253120911032+1.98035198622878i</v>
      </c>
      <c r="BW229" s="240" t="str">
        <f t="shared" ref="BW229:BW292" ca="1" si="388">IMPRODUCT(O229,IMEXP(COMPLEX(0,-2*PI()*60*B229/Nt_load2)))</f>
        <v>0.195579285787707-1.98574981289331i</v>
      </c>
      <c r="BX229" s="240" t="str">
        <f t="shared" ref="BX229:BX292" ca="1" si="389">IMPRODUCT(O229,IMEXP(COMPLEX(0,-2*PI()*61*B229/Nt_load2)))</f>
        <v>-0.146787641015805+1.98995149812252i</v>
      </c>
      <c r="BY229" s="240" t="str">
        <f t="shared" ref="BY229:BY292" ca="1" si="390">IMPRODUCT(O229,IMEXP(COMPLEX(0,-2*PI()*62*B229/Nt_load2)))</f>
        <v>0.0979075768576976-1.99295451097834i</v>
      </c>
      <c r="BZ229" s="240" t="str">
        <f t="shared" ref="BZ229:BZ292" ca="1" si="391">IMPRODUCT(O229,IMEXP(COMPLEX(0,-2*PI()*63*B229/Nt_load2)))</f>
        <v>-0.0489685368362911+1.99475704255811i</v>
      </c>
      <c r="CA229" s="240" t="str">
        <f t="shared" ref="CA229:CA292" ca="1" si="392">IMPRODUCT(O229,IMEXP(COMPLEX(0,-2*PI()*64*B229/Nt_load2)))</f>
        <v>-6.54136689237991E-13-1.99535800708421i</v>
      </c>
      <c r="CB229" s="240" t="str">
        <f t="shared" ref="CB229:CB292" ca="1" si="393">IMPRODUCT(O229,IMEXP(COMPLEX(0,-2*PI()*65*B229/Nt_load2)))</f>
        <v>0.0489685368375989+1.99475704255807i</v>
      </c>
      <c r="CC229" s="240" t="str">
        <f t="shared" ref="CC229:CC292" ca="1" si="394">IMPRODUCT(O229,IMEXP(COMPLEX(0,-2*PI()*66*B229/Nt_load2)))</f>
        <v>-0.0979075768590042-1.99295451097827i</v>
      </c>
      <c r="CD229" s="240" t="str">
        <f t="shared" ref="CD229:CD292" ca="1" si="395">IMPRODUCT(O229,IMEXP(COMPLEX(0,-2*PI()*67*B229/Nt_load2)))</f>
        <v>0.146787641017166+1.98995149812242i</v>
      </c>
      <c r="CE229" s="240" t="str">
        <f t="shared" ref="CE229:CE292" ca="1" si="396">IMPRODUCT(O229,IMEXP(COMPLEX(0,-2*PI()*68*B229/Nt_load2)))</f>
        <v>-0.195579285789066-1.98574981289318i</v>
      </c>
      <c r="CF229" s="240" t="str">
        <f t="shared" ref="CF229:CF292" ca="1" si="397">IMPRODUCT(O229,IMEXP(COMPLEX(0,-2*PI()*69*B229/Nt_load2)))</f>
        <v>0.24425312091036+1.98035198622886i</v>
      </c>
      <c r="CG229" s="240" t="str">
        <f t="shared" ref="CG229:CG292" ca="1" si="398">IMPRODUCT(O229,IMEXP(COMPLEX(0,-2*PI()*70*B229/Nt_load2)))</f>
        <v>-0.292779827086919-1.97376126957796i</v>
      </c>
      <c r="CH229" s="240" t="str">
        <f t="shared" ref="CH229:CH292" ca="1" si="399">IMPRODUCT(O229,IMEXP(COMPLEX(0,-2*PI()*71*B229/Nt_load2)))</f>
        <v>0.341130173643326+1.96598163294196i</v>
      </c>
      <c r="CI229" s="240" t="str">
        <f t="shared" ref="CI229:CI292" ca="1" si="400">IMPRODUCT(O229,IMEXP(COMPLEX(0,-2*PI()*72*B229/Nt_load2)))</f>
        <v>-0.389275036138807-1.95701776248305i</v>
      </c>
      <c r="CJ229" s="240" t="str">
        <f t="shared" ref="CJ229:CJ292" ca="1" si="401">IMPRODUCT(O229,IMEXP(COMPLEX(0,-2*PI()*73*B229/Nt_load2)))</f>
        <v>0.437185413908449+1.94687505770164i</v>
      </c>
      <c r="CK229" s="240" t="str">
        <f t="shared" ref="CK229:CK292" ca="1" si="402">IMPRODUCT(O229,IMEXP(COMPLEX(0,-2*PI()*74*B229/Nt_load2)))</f>
        <v>-0.48483244753217-1.9355596281838i</v>
      </c>
      <c r="CL229" s="240" t="str">
        <f t="shared" ref="CL229:CL292" ca="1" si="403">IMPRODUCT(O229,IMEXP(COMPLEX(0,-2*PI()*75*B229/Nt_load2)))</f>
        <v>0.532187436218547+1.92307828992118i</v>
      </c>
      <c r="CM229" s="240" t="str">
        <f t="shared" ref="CM229:CM292" ca="1" si="404">IMPRODUCT(O229,IMEXP(COMPLEX(0,-2*PI()*76*B229/Nt_load2)))</f>
        <v>-0.579221855093116-1.90943856120524i</v>
      </c>
      <c r="CN229" s="240" t="str">
        <f t="shared" ref="CN229:CN292" ca="1" si="405">IMPRODUCT(O229,IMEXP(COMPLEX(0,-2*PI()*77*B229/Nt_load2)))</f>
        <v>0.625907372380675+1.89464865809853i</v>
      </c>
      <c r="CO229" s="240" t="str">
        <f t="shared" ref="CO229:CO292" ca="1" si="406">IMPRODUCT(O229,IMEXP(COMPLEX(0,-2*PI()*78*B229/Nt_load2)))</f>
        <v>-0.672215866471297-1.87871748948566i</v>
      </c>
      <c r="CP229" s="240" t="str">
        <f t="shared" ref="CP229:CP292" ca="1" si="407">IMPRODUCT(O229,IMEXP(COMPLEX(0,-2*PI()*79*B229/Nt_load2)))</f>
        <v>0.718119442859723+1.86165465170689i</v>
      </c>
      <c r="CQ229" s="240" t="str">
        <f t="shared" ref="CQ229:CQ292" ca="1" si="408">IMPRODUCT(O229,IMEXP(COMPLEX(0,-2*PI()*80*B229/Nt_load2)))</f>
        <v>-0.763590450947988-1.84347042277767i</v>
      </c>
      <c r="CR229" s="240" t="str">
        <f t="shared" ref="CR229:CR292" ca="1" si="409">IMPRODUCT(O229,IMEXP(COMPLEX(0,-2*PI()*81*B229/Nt_load2)))</f>
        <v>0.808601500701136+1.82417575619756i</v>
      </c>
      <c r="CS229" s="240" t="str">
        <f t="shared" ref="CS229:CS292" ca="1" si="410">IMPRODUCT(O229,IMEXP(COMPLEX(0,-2*PI()*82*B229/Nt_load2)))</f>
        <v>-0.853125479145715-1.80378227435227i</v>
      </c>
      <c r="CT229" s="240" t="str">
        <f t="shared" ref="CT229:CT292" ca="1" si="411">IMPRODUCT(O229,IMEXP(COMPLEX(0,-2*PI()*83*B229/Nt_load2)))</f>
        <v>0.897135566702174+1.78230226151262i</v>
      </c>
      <c r="CU229" s="240" t="str">
        <f t="shared" ref="CU229:CU292" ca="1" si="412">IMPRODUCT(O229,IMEXP(COMPLEX(0,-2*PI()*84*B229/Nt_load2)))</f>
        <v>-0.940605253339209-1.75974865643527i</v>
      </c>
      <c r="CV229" s="240" t="str">
        <f t="shared" ref="CV229:CV292" ca="1" si="413">IMPRODUCT(O229,IMEXP(COMPLEX(0,-2*PI()*85*B229/Nt_load2)))</f>
        <v>0.983508354543225+1.73613504456846i</v>
      </c>
      <c r="CW229" s="240" t="str">
        <f t="shared" ref="CW229:CW292" ca="1" si="414">IMPRODUCT(O229,IMEXP(COMPLEX(0,-2*PI()*86*B229/Nt_load2)))</f>
        <v>-1.02581902709011-1.71147564986913i</v>
      </c>
      <c r="CX229" s="240" t="str">
        <f t="shared" ref="CX229:CX292" ca="1" si="415">IMPRODUCT(O229,IMEXP(COMPLEX(0,-2*PI()*87*B229/Nt_load2)))</f>
        <v>1.06751178461302+1.68578532623445i</v>
      </c>
      <c r="CY229" s="240" t="str">
        <f t="shared" ref="CY229:CY292" ca="1" si="416">IMPRODUCT(O229,IMEXP(COMPLEX(0,-2*PI()*88*B229/Nt_load2)))</f>
        <v>-1.10856151295361-1.65907954855488i</v>
      </c>
      <c r="CZ229" s="240" t="str">
        <f t="shared" ref="CZ229:CZ292" ca="1" si="417">IMPRODUCT(O229,IMEXP(COMPLEX(0,-2*PI()*89*B229/Nt_load2)))</f>
        <v>1.14894348529068+1.63137440339217i</v>
      </c>
      <c r="DA229" s="240" t="str">
        <f t="shared" ref="DA229:DA292" ca="1" si="418">IMPRODUCT(O229,IMEXP(COMPLEX(0,-2*PI()*90*B229/Nt_load2)))</f>
        <v>-1.18863337703397-1.60268657928987i</v>
      </c>
      <c r="DB229" s="240" t="str">
        <f t="shared" ref="DB229:DB292" ca="1" si="419">IMPRODUCT(O229,IMEXP(COMPLEX(0,-2*PI()*91*B229/Nt_load2)))</f>
        <v>1.22760728047671+1.57303335672059i</v>
      </c>
      <c r="DC229" s="240" t="str">
        <f t="shared" ref="DC229:DC292" ca="1" si="420">IMPRODUCT(O229,IMEXP(COMPLEX(0,-2*PI()*92*B229/Nt_load2)))</f>
        <v>-1.26584171919697-1.54243259767664i</v>
      </c>
      <c r="DD229" s="240" t="str">
        <f t="shared" ref="DD229:DD292" ca="1" si="421">IMPRODUCT(O229,IMEXP(COMPLEX(0,-2*PI()*93*B229/Nt_load2)))</f>
        <v>1.30331366219836+1.5109027349112i</v>
      </c>
      <c r="DE229" s="240" t="str">
        <f t="shared" ref="DE229:DE292" ca="1" si="422">IMPRODUCT(O229,IMEXP(COMPLEX(0,-2*PI()*94*B229/Nt_load2)))</f>
        <v>-1.34000053778377-1.47846276083447i</v>
      </c>
      <c r="DF229" s="240" t="str">
        <f t="shared" ref="DF229:DF292" ca="1" si="423">IMPRODUCT(O229,IMEXP(COMPLEX(0,-2*PI()*95*B229/Nt_load2)))</f>
        <v>1.37588024715097+1.44513221607396i</v>
      </c>
      <c r="DG229" s="240" t="str">
        <f t="shared" ref="DG229:DG292" ca="1" si="424">IMPRODUCT(O229,IMEXP(COMPLEX(0,-2*PI()*96*B229/Nt_load2)))</f>
        <v>-1.41093117770485-1.41093117770338i</v>
      </c>
      <c r="DH229" s="240" t="str">
        <f t="shared" ref="DH229:DH292" ca="1" si="425">IMPRODUCT(O229,IMEXP(COMPLEX(0,-2*PI()*97*B229/Nt_load2)))</f>
        <v>1.44513221607398+1.37588024715095i</v>
      </c>
      <c r="DI229" s="240" t="str">
        <f t="shared" ref="DI229:DI292" ca="1" si="426">IMPRODUCT(O229,IMEXP(COMPLEX(0,-2*PI()*98*B229/Nt_load2)))</f>
        <v>-1.47846276083449-1.34000053778374i</v>
      </c>
      <c r="DJ229" s="240" t="str">
        <f t="shared" ref="DJ229:DJ292" ca="1" si="427">IMPRODUCT(O229,IMEXP(COMPLEX(0,-2*PI()*99*B229/Nt_load2)))</f>
        <v>1.51090273491122+1.30331366219833i</v>
      </c>
      <c r="DK229" s="240" t="str">
        <f t="shared" ref="DK229:DK292" ca="1" si="428">IMPRODUCT(O229,IMEXP(COMPLEX(0,-2*PI()*100*B229/Nt_load2)))</f>
        <v>-1.54243259767667-1.26584171919694i</v>
      </c>
      <c r="DL229" s="240" t="str">
        <f t="shared" ref="DL229:DL292" ca="1" si="429">IMPRODUCT(O229,IMEXP(COMPLEX(0,-2*PI()*101*B229/Nt_load2)))</f>
        <v>1.57303335672061+1.22760728047668i</v>
      </c>
      <c r="DM229" s="240" t="str">
        <f t="shared" ref="DM229:DM292" ca="1" si="430">IMPRODUCT(O229,IMEXP(COMPLEX(0,-2*PI()*102*B229/Nt_load2)))</f>
        <v>-1.60268657928989-1.18863337703394i</v>
      </c>
      <c r="DN229" s="240" t="str">
        <f t="shared" ref="DN229:DN292" ca="1" si="431">IMPRODUCT(O229,IMEXP(COMPLEX(0,-2*PI()*103*B229/Nt_load2)))</f>
        <v>1.63137440339219+1.14894348529065i</v>
      </c>
      <c r="DO229" s="240" t="str">
        <f t="shared" ref="DO229:DO292" ca="1" si="432">IMPRODUCT(O229,IMEXP(COMPLEX(0,-2*PI()*104*B229/Nt_load2)))</f>
        <v>-1.65907954855483-1.10856151295368i</v>
      </c>
      <c r="DP229" s="240" t="str">
        <f t="shared" ref="DP229:DP292" ca="1" si="433">IMPRODUCT(O229,IMEXP(COMPLEX(0,-2*PI()*105*B229/Nt_load2)))</f>
        <v>1.68578532623447+1.06751178461299i</v>
      </c>
      <c r="DQ229" s="240" t="str">
        <f t="shared" ref="DQ229:DQ292" ca="1" si="434">IMPRODUCT(O229,IMEXP(COMPLEX(0,-2*PI()*106*B229/Nt_load2)))</f>
        <v>-1.71147564986909-1.02581902709018i</v>
      </c>
      <c r="DR229" s="240" t="str">
        <f t="shared" ref="DR229:DR292" ca="1" si="435">IMPRODUCT(O229,IMEXP(COMPLEX(0,-2*PI()*107*B229/Nt_load2)))</f>
        <v>1.73613504456848+0.983508354543195i</v>
      </c>
      <c r="DS229" s="240" t="str">
        <f t="shared" ref="DS229:DS292" ca="1" si="436">IMPRODUCT(O229,IMEXP(COMPLEX(0,-2*PI()*108*B229/Nt_load2)))</f>
        <v>-1.75974865643529-0.940605253339179i</v>
      </c>
      <c r="DT229" s="240" t="str">
        <f t="shared" ref="DT229:DT292" ca="1" si="437">IMPRODUCT(O229,IMEXP(COMPLEX(0,-2*PI()*109*B229/Nt_load2)))</f>
        <v>1.78230226151264+0.897135566702144i</v>
      </c>
      <c r="DU229" s="240" t="str">
        <f t="shared" ref="DU229:DU292" ca="1" si="438">IMPRODUCT(O229,IMEXP(COMPLEX(0,-2*PI()*110*B229/Nt_load2)))</f>
        <v>-1.80378227435228-0.853125479145685i</v>
      </c>
      <c r="DV229" s="240" t="str">
        <f t="shared" ref="DV229:DV292" ca="1" si="439">IMPRODUCT(O229,IMEXP(COMPLEX(0,-2*PI()*111*B229/Nt_load2)))</f>
        <v>1.82417575619757+0.808601500701106i</v>
      </c>
      <c r="DW229" s="240" t="str">
        <f t="shared" ref="DW229:DW292" ca="1" si="440">IMPRODUCT(O229,IMEXP(COMPLEX(0,-2*PI()*112*B229/Nt_load2)))</f>
        <v>-1.84347042277769-0.763590450947956i</v>
      </c>
      <c r="DX229" s="240" t="str">
        <f t="shared" ref="DX229:DX292" ca="1" si="441">IMPRODUCT(O229,IMEXP(COMPLEX(0,-2*PI()*113*B229/Nt_load2)))</f>
        <v>1.86165465170688+0.718119442859745i</v>
      </c>
      <c r="DY229" s="240" t="str">
        <f t="shared" ref="DY229:DY292" ca="1" si="442">IMPRODUCT(O229,IMEXP(COMPLEX(0,-2*PI()*114*B229/Nt_load2)))</f>
        <v>-1.87871748948567-0.672215866471265i</v>
      </c>
      <c r="DZ229" s="240" t="str">
        <f t="shared" ref="DZ229:DZ292" ca="1" si="443">IMPRODUCT(O229,IMEXP(COMPLEX(0,-2*PI()*115*B229/Nt_load2)))</f>
        <v>1.89464865809853+0.625907372380697i</v>
      </c>
      <c r="EA229" s="240" t="str">
        <f t="shared" ref="EA229:EA292" ca="1" si="444">IMPRODUCT(O229,IMEXP(COMPLEX(0,-2*PI()*116*B229/Nt_load2)))</f>
        <v>-1.90943856120525-0.579221855093082i</v>
      </c>
      <c r="EB229" s="240" t="str">
        <f t="shared" ref="EB229:EB292" ca="1" si="445">IMPRODUCT(O229,IMEXP(COMPLEX(0,-2*PI()*117*B229/Nt_load2)))</f>
        <v>1.92307828992118+0.532187436218569i</v>
      </c>
      <c r="EC229" s="240" t="str">
        <f t="shared" ref="EC229:EC292" ca="1" si="446">IMPRODUCT(O229,IMEXP(COMPLEX(0,-2*PI()*118*B229/Nt_load2)))</f>
        <v>-1.93555962818381-0.484832447532136i</v>
      </c>
      <c r="ED229" s="240" t="str">
        <f t="shared" ref="ED229:ED292" ca="1" si="447">IMPRODUCT(O229,IMEXP(COMPLEX(0,-2*PI()*119*B229/Nt_load2)))</f>
        <v>1.94687505770163+0.437185413908471i</v>
      </c>
      <c r="EE229" s="240" t="str">
        <f t="shared" ref="EE229:EE292" ca="1" si="448">IMPRODUCT(O229,IMEXP(COMPLEX(0,-2*PI()*120*B229/Nt_load2)))</f>
        <v>-1.95701776248306-0.389275036138773i</v>
      </c>
      <c r="EF229" s="240" t="str">
        <f t="shared" ref="EF229:EF292" ca="1" si="449">IMPRODUCT(O229,IMEXP(COMPLEX(0,-2*PI()*121*B229/Nt_load2)))</f>
        <v>1.96598163294197+0.341130173643236i</v>
      </c>
      <c r="EG229" s="240" t="str">
        <f t="shared" ref="EG229:EG292" ca="1" si="450">IMPRODUCT(O229,IMEXP(COMPLEX(0,-2*PI()*122*B229/Nt_load2)))</f>
        <v>-1.97376126957797-0.292779827086885i</v>
      </c>
      <c r="EH229" s="240" t="str">
        <f t="shared" ref="EH229:EH292" ca="1" si="451">IMPRODUCT(O229,IMEXP(COMPLEX(0,-2*PI()*123*B229/Nt_load2)))</f>
        <v>1.98035198622887+0.244253120910326i</v>
      </c>
      <c r="EI229" s="240" t="str">
        <f t="shared" ref="EI229:EI292" ca="1" si="452">IMPRODUCT(O229,IMEXP(COMPLEX(0,-2*PI()*124*B229/Nt_load2)))</f>
        <v>-1.98574981289319-0.195579285788975i</v>
      </c>
      <c r="EJ229" s="240" t="str">
        <f t="shared" ref="EJ229:EJ292" ca="1" si="453">IMPRODUCT(O229,IMEXP(COMPLEX(0,-2*PI()*125*B229/Nt_load2)))</f>
        <v>1.98995149812242+0.146787641017132i</v>
      </c>
      <c r="EK229" s="240" t="str">
        <f t="shared" ref="EK229:EK292" ca="1" si="454">IMPRODUCT(O229,IMEXP(COMPLEX(0,-2*PI()*126*B229/Nt_load2)))</f>
        <v>-1.99295451097828-0.09790757685897i</v>
      </c>
      <c r="EL229" s="240" t="str">
        <f t="shared" ref="EL229:EL292" ca="1" si="455">IMPRODUCT(O229,IMEXP(COMPLEX(0,-2*PI()*127*B229/Nt_load2)))</f>
        <v>1.99475704255807+0.0489685368376214i</v>
      </c>
      <c r="EM229" s="240" t="str">
        <f t="shared" ref="EM229:EM292" ca="1" si="456">IMPRODUCT(O229,IMEXP(COMPLEX(0,-2*PI()*128*B229/Nt_load2)))</f>
        <v>-1.99535800708421-6.19917128081247E-13i</v>
      </c>
      <c r="EN229" s="240"/>
      <c r="EO229" s="240"/>
      <c r="EP229" s="240"/>
    </row>
    <row r="230" spans="1:146" ht="1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-0.00289401379901959-0.0203472871377681i</v>
      </c>
      <c r="G230" s="247" t="str">
        <f t="shared" si="326"/>
        <v>-3.36365710242147+2.68467103579114i</v>
      </c>
      <c r="H230" s="247" t="str">
        <f t="shared" si="322"/>
        <v>0.00113375964613278-0.00324765727260671i</v>
      </c>
      <c r="I230" s="247" t="str">
        <f t="shared" ref="I230:I237" si="459">IMDIV(IMPRODUCT(-1,H230),IMSUM(1,IMPRODUCT(F230,G230,-1)))</f>
        <v>-0.0014308131506733+0.00337827374978126i</v>
      </c>
      <c r="J230" s="275" t="str">
        <f ca="1">IMPRODUCT(1/N_FFT2,EE100)</f>
        <v>0.00843165590175789-6.42898204220121E-07i</v>
      </c>
      <c r="K230" s="274" t="str">
        <f t="shared" ref="K230:K237" ca="1" si="460">IMPRODUCT(I230,J230)</f>
        <v>-0.0000120619522600602+0.0000284853616673021i</v>
      </c>
      <c r="N230" s="265">
        <f t="shared" ca="1" si="327"/>
        <v>5.9953532674180732</v>
      </c>
      <c r="O230" s="240">
        <f t="shared" ca="1" si="328"/>
        <v>1.9953532674180727</v>
      </c>
      <c r="P230" s="240" t="str">
        <f t="shared" ca="1" si="329"/>
        <v>-1.99294977702132+0.0979073442938118i</v>
      </c>
      <c r="Q230" s="240" t="str">
        <f t="shared" ca="1" si="330"/>
        <v>1.98574509604993-0.195578821219569i</v>
      </c>
      <c r="R230" s="240" t="str">
        <f t="shared" ca="1" si="331"/>
        <v>-1.97375658121143+0.292779131634309i</v>
      </c>
      <c r="S230" s="240" t="str">
        <f t="shared" ca="1" si="332"/>
        <v>1.95701311388815-0.389274111476457i</v>
      </c>
      <c r="T230" s="240" t="str">
        <f t="shared" ca="1" si="333"/>
        <v>-1.93555503055937+0.484831295887867i</v>
      </c>
      <c r="U230" s="241" t="str">
        <f t="shared" ca="1" si="334"/>
        <v>1.90943402562741-0.579220479241089i</v>
      </c>
      <c r="V230" s="240" t="str">
        <f t="shared" ca="1" si="335"/>
        <v>-1.87871302688106+0.672214269726094i</v>
      </c>
      <c r="W230" s="240" t="str">
        <f t="shared" ca="1" si="336"/>
        <v>1.84346604389705-0.763588637156499i</v>
      </c>
      <c r="X230" s="240" t="str">
        <f t="shared" ca="1" si="337"/>
        <v>-1.80377798974482+0.853123452677345i</v>
      </c>
      <c r="Y230" s="240" t="str">
        <f t="shared" ca="1" si="338"/>
        <v>1.759744476423-0.940603019075905i</v>
      </c>
      <c r="Z230" s="240" t="str">
        <f t="shared" ca="1" si="339"/>
        <v>-1.71147158452197+1.0258165904146i</v>
      </c>
      <c r="AA230" s="240" t="str">
        <f t="shared" ca="1" si="340"/>
        <v>1.65907560766673-1.10855887973588i</v>
      </c>
      <c r="AB230" s="240" t="str">
        <f t="shared" ca="1" si="341"/>
        <v>-1.60268277235475+1.18863055361759i</v>
      </c>
      <c r="AC230" s="240" t="str">
        <f t="shared" ca="1" si="342"/>
        <v>1.54242893386563-1.26583871238405i</v>
      </c>
      <c r="AD230" s="240" t="str">
        <f t="shared" ca="1" si="343"/>
        <v>-1.47845924897412+1.33999735481786i</v>
      </c>
      <c r="AE230" s="240" t="str">
        <f t="shared" ca="1" si="344"/>
        <v>1.41092782625411-1.410927826254i</v>
      </c>
      <c r="AF230" s="240" t="str">
        <f t="shared" ca="1" si="345"/>
        <v>-1.33999735481783+1.47845924897415i</v>
      </c>
      <c r="AG230" s="240" t="str">
        <f t="shared" ca="1" si="346"/>
        <v>1.26583871238402-1.54242893386565i</v>
      </c>
      <c r="AH230" s="240" t="str">
        <f t="shared" ca="1" si="347"/>
        <v>-1.18863055361772+1.60268277235466i</v>
      </c>
      <c r="AI230" s="240" t="str">
        <f t="shared" ca="1" si="348"/>
        <v>1.10855887973584-1.65907560766675i</v>
      </c>
      <c r="AJ230" s="240" t="str">
        <f t="shared" ca="1" si="349"/>
        <v>-1.02581659041455+1.711471584522i</v>
      </c>
      <c r="AK230" s="240" t="str">
        <f t="shared" ca="1" si="350"/>
        <v>0.94060301907604-1.75974447642293i</v>
      </c>
      <c r="AL230" s="240" t="str">
        <f t="shared" ca="1" si="351"/>
        <v>-0.853123452677305+1.80377798974484i</v>
      </c>
      <c r="AM230" s="240" t="str">
        <f t="shared" ca="1" si="352"/>
        <v>0.763588637156457-1.84346604389707i</v>
      </c>
      <c r="AN230" s="240" t="str">
        <f t="shared" ca="1" si="353"/>
        <v>-0.67221426972624+1.87871302688101i</v>
      </c>
      <c r="AO230" s="240" t="str">
        <f t="shared" ca="1" si="354"/>
        <v>0.579220479241046-1.90943402562742i</v>
      </c>
      <c r="AP230" s="240" t="str">
        <f t="shared" ca="1" si="355"/>
        <v>-0.484831295887827+1.93555503055938i</v>
      </c>
      <c r="AQ230" s="240" t="str">
        <f t="shared" ca="1" si="356"/>
        <v>0.389274111476611-1.95701311388812i</v>
      </c>
      <c r="AR230" s="240" t="str">
        <f t="shared" ca="1" si="357"/>
        <v>0.389274111476611-1.95701311388812i</v>
      </c>
      <c r="AS230" s="240" t="str">
        <f t="shared" ca="1" si="358"/>
        <v>0.195578821219589-1.98574509604993i</v>
      </c>
      <c r="AT230" s="240" t="str">
        <f t="shared" ca="1" si="359"/>
        <v>-0.0979073442939118+1.99294977702131i</v>
      </c>
      <c r="AU230" s="240" t="str">
        <f t="shared" ca="1" si="360"/>
        <v>5.57336173568514E-13-1.99535326741807i</v>
      </c>
      <c r="AV230" s="240" t="str">
        <f t="shared" ca="1" si="361"/>
        <v>0.0979073442929967+1.99294977702136i</v>
      </c>
      <c r="AW230" s="240" t="str">
        <f t="shared" ca="1" si="362"/>
        <v>-0.195578821220455-1.98574509604984i</v>
      </c>
      <c r="AX230" s="240" t="str">
        <f t="shared" ca="1" si="363"/>
        <v>0.292779131634931+1.97375658121134i</v>
      </c>
      <c r="AY230" s="240" t="str">
        <f t="shared" ca="1" si="364"/>
        <v>-0.38927411147688-1.95701311388807i</v>
      </c>
      <c r="AZ230" s="240" t="str">
        <f t="shared" ca="1" si="365"/>
        <v>0.484831295887901+1.93555503055936i</v>
      </c>
      <c r="BA230" s="240" t="str">
        <f t="shared" ca="1" si="366"/>
        <v>-0.579220479240928-1.90943402562746i</v>
      </c>
      <c r="BB230" s="240" t="str">
        <f t="shared" ca="1" si="367"/>
        <v>0.672214269725751+1.87871302688118i</v>
      </c>
      <c r="BC230" s="240" t="str">
        <f t="shared" ca="1" si="368"/>
        <v>-0.763588637155795-1.84346604389735i</v>
      </c>
      <c r="BD230" s="240" t="str">
        <f t="shared" ca="1" si="369"/>
        <v>0.853123452676477+1.80377798974523i</v>
      </c>
      <c r="BE230" s="240" t="str">
        <f t="shared" ca="1" si="370"/>
        <v>-0.940603019076657-1.7597444764226i</v>
      </c>
      <c r="BF230" s="240" t="str">
        <f t="shared" ca="1" si="371"/>
        <v>1.02581659041496+1.71147158452176i</v>
      </c>
      <c r="BG230" s="240" t="str">
        <f t="shared" ca="1" si="372"/>
        <v>-1.10855887973609-1.65907560766659i</v>
      </c>
      <c r="BH230" s="240" t="str">
        <f t="shared" ca="1" si="373"/>
        <v>1.18863055361761+1.60268277235474i</v>
      </c>
      <c r="BI230" s="240" t="str">
        <f t="shared" ca="1" si="374"/>
        <v>-1.26583871238379-1.54242893386585i</v>
      </c>
      <c r="BJ230" s="240" t="str">
        <f t="shared" ca="1" si="375"/>
        <v>1.33999735481743+1.47845924897451i</v>
      </c>
      <c r="BK230" s="240" t="str">
        <f t="shared" ca="1" si="376"/>
        <v>-1.41092782625347-1.41092782625464i</v>
      </c>
      <c r="BL230" s="240" t="str">
        <f t="shared" ca="1" si="377"/>
        <v>1.4784592489747+1.33999735481722i</v>
      </c>
      <c r="BM230" s="240" t="str">
        <f t="shared" ca="1" si="378"/>
        <v>-1.54242893386606-1.26583871238352i</v>
      </c>
      <c r="BN230" s="240" t="str">
        <f t="shared" ca="1" si="379"/>
        <v>1.60268277235491+1.18863055361738i</v>
      </c>
      <c r="BO230" s="240" t="str">
        <f t="shared" ca="1" si="380"/>
        <v>-1.65907560766678-1.1085588797358i</v>
      </c>
      <c r="BP230" s="240" t="str">
        <f t="shared" ca="1" si="381"/>
        <v>1.7114715845219+1.02581659041471i</v>
      </c>
      <c r="BQ230" s="240" t="str">
        <f t="shared" ca="1" si="382"/>
        <v>-1.75974447642276-0.940603019076356i</v>
      </c>
      <c r="BR230" s="240" t="str">
        <f t="shared" ca="1" si="383"/>
        <v>1.8037779897445+0.853123452678013i</v>
      </c>
      <c r="BS230" s="240" t="str">
        <f t="shared" ca="1" si="384"/>
        <v>-1.84346604389671-0.763588637157339i</v>
      </c>
      <c r="BT230" s="240" t="str">
        <f t="shared" ca="1" si="385"/>
        <v>1.87871302688128+0.672214269725481i</v>
      </c>
      <c r="BU230" s="240" t="str">
        <f t="shared" ca="1" si="386"/>
        <v>-1.90943402562755-0.579220479240629i</v>
      </c>
      <c r="BV230" s="240" t="str">
        <f t="shared" ca="1" si="387"/>
        <v>1.93555503055943+0.484831295887625i</v>
      </c>
      <c r="BW230" s="240" t="str">
        <f t="shared" ca="1" si="388"/>
        <v>-1.95701311388813-0.389274111476573i</v>
      </c>
      <c r="BX230" s="240" t="str">
        <f t="shared" ca="1" si="389"/>
        <v>1.97375658121138+0.29277913163465i</v>
      </c>
      <c r="BY230" s="240" t="str">
        <f t="shared" ca="1" si="390"/>
        <v>-1.98574509604987-0.195578821220144i</v>
      </c>
      <c r="BZ230" s="240" t="str">
        <f t="shared" ca="1" si="391"/>
        <v>1.99294977702127+0.097907344294695i</v>
      </c>
      <c r="CA230" s="240" t="str">
        <f t="shared" ca="1" si="392"/>
        <v>-1.99535326741807+8.70224930077702E-13i</v>
      </c>
      <c r="CB230" s="240" t="str">
        <f t="shared" ca="1" si="393"/>
        <v>1.99294977702128-0.0979073442944507i</v>
      </c>
      <c r="CC230" s="240" t="str">
        <f t="shared" ca="1" si="394"/>
        <v>-1.9857450960499+0.1955788212199i</v>
      </c>
      <c r="CD230" s="240" t="str">
        <f t="shared" ca="1" si="395"/>
        <v>1.97375658121142-0.292779131634408i</v>
      </c>
      <c r="CE230" s="240" t="str">
        <f t="shared" ca="1" si="396"/>
        <v>-1.95701311388818+0.389274111476333i</v>
      </c>
      <c r="CF230" s="240" t="str">
        <f t="shared" ca="1" si="397"/>
        <v>1.93555503055949-0.484831295887388i</v>
      </c>
      <c r="CG230" s="240" t="str">
        <f t="shared" ca="1" si="398"/>
        <v>-1.90943402562762+0.579220479240395i</v>
      </c>
      <c r="CH230" s="240" t="str">
        <f t="shared" ca="1" si="399"/>
        <v>1.87871302688136-0.672214269725252i</v>
      </c>
      <c r="CI230" s="240" t="str">
        <f t="shared" ca="1" si="400"/>
        <v>-1.8434660438968+0.763588637157114i</v>
      </c>
      <c r="CJ230" s="240" t="str">
        <f t="shared" ca="1" si="401"/>
        <v>1.80377798974461-0.853123452677792i</v>
      </c>
      <c r="CK230" s="240" t="str">
        <f t="shared" ca="1" si="402"/>
        <v>-1.75974447642288+0.94060301907614i</v>
      </c>
      <c r="CL230" s="240" t="str">
        <f t="shared" ca="1" si="403"/>
        <v>1.71147158452203-1.0258165904145i</v>
      </c>
      <c r="CM230" s="240" t="str">
        <f t="shared" ca="1" si="404"/>
        <v>-1.65907560766691+1.1085588797356i</v>
      </c>
      <c r="CN230" s="240" t="str">
        <f t="shared" ca="1" si="405"/>
        <v>1.60268277235505-1.18863055361718i</v>
      </c>
      <c r="CO230" s="240" t="str">
        <f t="shared" ca="1" si="406"/>
        <v>-1.54242893386622+1.26583871238334i</v>
      </c>
      <c r="CP230" s="240" t="str">
        <f t="shared" ca="1" si="407"/>
        <v>1.47845924897353-1.33999735481851i</v>
      </c>
      <c r="CQ230" s="240" t="str">
        <f t="shared" ca="1" si="408"/>
        <v>-1.41092782625365+1.41092782625446i</v>
      </c>
      <c r="CR230" s="240" t="str">
        <f t="shared" ca="1" si="409"/>
        <v>1.33999735481765-1.47845924897431i</v>
      </c>
      <c r="CS230" s="240" t="str">
        <f t="shared" ca="1" si="410"/>
        <v>-1.26583871238393+1.54242893386573i</v>
      </c>
      <c r="CT230" s="240" t="str">
        <f t="shared" ca="1" si="411"/>
        <v>1.18863055361781-1.60268277235459i</v>
      </c>
      <c r="CU230" s="240" t="str">
        <f t="shared" ca="1" si="412"/>
        <v>-1.10855887973629+1.65907560766645i</v>
      </c>
      <c r="CV230" s="240" t="str">
        <f t="shared" ca="1" si="413"/>
        <v>1.02581659041521-1.7114715845216i</v>
      </c>
      <c r="CW230" s="240" t="str">
        <f t="shared" ca="1" si="414"/>
        <v>-0.940603019076823+1.75974447642251i</v>
      </c>
      <c r="CX230" s="240" t="str">
        <f t="shared" ca="1" si="415"/>
        <v>0.853123452676748-1.8037779897451i</v>
      </c>
      <c r="CY230" s="240" t="str">
        <f t="shared" ca="1" si="416"/>
        <v>-0.763588637155994+1.84346604389726i</v>
      </c>
      <c r="CZ230" s="240" t="str">
        <f t="shared" ca="1" si="417"/>
        <v>0.67221426972598-1.8787130268811i</v>
      </c>
      <c r="DA230" s="240" t="str">
        <f t="shared" ca="1" si="418"/>
        <v>-0.579220479241189+1.90943402562738i</v>
      </c>
      <c r="DB230" s="240" t="str">
        <f t="shared" ca="1" si="419"/>
        <v>0.484831295888194-1.93555503055929i</v>
      </c>
      <c r="DC230" s="240" t="str">
        <f t="shared" ca="1" si="420"/>
        <v>-0.389274111477092+1.95701311388802i</v>
      </c>
      <c r="DD230" s="240" t="str">
        <f t="shared" ca="1" si="421"/>
        <v>0.292779131635173-1.9737565812113i</v>
      </c>
      <c r="DE230" s="240" t="str">
        <f t="shared" ca="1" si="422"/>
        <v>-0.195578821218695+1.98574509605002i</v>
      </c>
      <c r="DF230" s="240" t="str">
        <f t="shared" ca="1" si="423"/>
        <v>0.0979073442932407-1.99294977702134i</v>
      </c>
      <c r="DG230" s="240" t="str">
        <f t="shared" ca="1" si="424"/>
        <v>2.84533081120405E-13+1.99535326741807i</v>
      </c>
      <c r="DH230" s="240" t="str">
        <f t="shared" ca="1" si="425"/>
        <v>-0.0979073442939226-1.99294977702131i</v>
      </c>
      <c r="DI230" s="240" t="str">
        <f t="shared" ca="1" si="426"/>
        <v>0.195578821219374+1.98574509604995i</v>
      </c>
      <c r="DJ230" s="240" t="str">
        <f t="shared" ca="1" si="427"/>
        <v>-0.29277913163383-1.9737565812115i</v>
      </c>
      <c r="DK230" s="240" t="str">
        <f t="shared" ca="1" si="428"/>
        <v>0.389274111475759+1.95701311388829i</v>
      </c>
      <c r="DL230" s="240" t="str">
        <f t="shared" ca="1" si="429"/>
        <v>-0.484831295886875-1.93555503055961i</v>
      </c>
      <c r="DM230" s="240" t="str">
        <f t="shared" ca="1" si="430"/>
        <v>0.579220479241734+1.90943402562722i</v>
      </c>
      <c r="DN230" s="240" t="str">
        <f t="shared" ca="1" si="431"/>
        <v>-0.672214269726623-1.87871302688087i</v>
      </c>
      <c r="DO230" s="240" t="str">
        <f t="shared" ca="1" si="432"/>
        <v>0.763588637156625+1.843466043897i</v>
      </c>
      <c r="DP230" s="240" t="str">
        <f t="shared" ca="1" si="433"/>
        <v>-0.853123452677263-1.80377798974486i</v>
      </c>
      <c r="DQ230" s="240" t="str">
        <f t="shared" ca="1" si="434"/>
        <v>0.940603019075623+1.75974447642315i</v>
      </c>
      <c r="DR230" s="240" t="str">
        <f t="shared" ca="1" si="435"/>
        <v>-1.02581659041405-1.7114715845223i</v>
      </c>
      <c r="DS230" s="240" t="str">
        <f t="shared" ca="1" si="436"/>
        <v>1.10855887973516+1.65907560766721i</v>
      </c>
      <c r="DT230" s="240" t="str">
        <f t="shared" ca="1" si="437"/>
        <v>-1.18863055361835-1.60268277235419i</v>
      </c>
      <c r="DU230" s="240" t="str">
        <f t="shared" ca="1" si="438"/>
        <v>1.26583871238446+1.54242893386529i</v>
      </c>
      <c r="DV230" s="240" t="str">
        <f t="shared" ca="1" si="439"/>
        <v>-1.33999735481808-1.47845924897392i</v>
      </c>
      <c r="DW230" s="240" t="str">
        <f t="shared" ca="1" si="440"/>
        <v>1.41092782625405+1.41092782625406i</v>
      </c>
      <c r="DX230" s="240" t="str">
        <f t="shared" ca="1" si="441"/>
        <v>-1.47845924897399-1.33999735481801i</v>
      </c>
      <c r="DY230" s="240" t="str">
        <f t="shared" ca="1" si="442"/>
        <v>1.54242893386536+1.26583871238439i</v>
      </c>
      <c r="DZ230" s="240" t="str">
        <f t="shared" ca="1" si="443"/>
        <v>-1.60268277235424-1.18863055361828i</v>
      </c>
      <c r="EA230" s="240" t="str">
        <f t="shared" ca="1" si="444"/>
        <v>1.65907560766612+1.10855887973678i</v>
      </c>
      <c r="EB230" s="240" t="str">
        <f t="shared" ca="1" si="445"/>
        <v>-1.71147158452235-1.02581659041396i</v>
      </c>
      <c r="EC230" s="240" t="str">
        <f t="shared" ca="1" si="446"/>
        <v>1.75974447642315+0.940603019075639i</v>
      </c>
      <c r="ED230" s="240" t="str">
        <f t="shared" ca="1" si="447"/>
        <v>-1.8037779897449-0.853123452677175i</v>
      </c>
      <c r="EE230" s="240" t="str">
        <f t="shared" ca="1" si="448"/>
        <v>1.84346604389704+0.763588637156535i</v>
      </c>
      <c r="EF230" s="240" t="str">
        <f t="shared" ca="1" si="449"/>
        <v>-1.8787130268809-0.672214269726531i</v>
      </c>
      <c r="EG230" s="240" t="str">
        <f t="shared" ca="1" si="450"/>
        <v>1.90943402562721+0.57922047924175i</v>
      </c>
      <c r="EH230" s="240" t="str">
        <f t="shared" ca="1" si="451"/>
        <v>-1.93555503055917-0.484831295888651i</v>
      </c>
      <c r="EI230" s="240" t="str">
        <f t="shared" ca="1" si="452"/>
        <v>1.95701311388831+0.389274111475665i</v>
      </c>
      <c r="EJ230" s="240" t="str">
        <f t="shared" ca="1" si="453"/>
        <v>-1.97375658121152-0.292779131633734i</v>
      </c>
      <c r="EK230" s="240" t="str">
        <f t="shared" ca="1" si="454"/>
        <v>1.98574509604996+0.195578821219278i</v>
      </c>
      <c r="EL230" s="240" t="str">
        <f t="shared" ca="1" si="455"/>
        <v>-1.99294977702131-0.0979073442938258i</v>
      </c>
      <c r="EM230" s="240" t="str">
        <f t="shared" ca="1" si="456"/>
        <v>1.99535326741807+1.87736066281764E-13i</v>
      </c>
      <c r="EN230" s="240"/>
      <c r="EO230" s="240"/>
      <c r="EP230" s="240"/>
    </row>
    <row r="231" spans="1:146" ht="15" thickBot="1">
      <c r="A231" s="277">
        <f t="shared" si="323"/>
        <v>2.5585937500000018E-3</v>
      </c>
      <c r="B231" s="276">
        <v>131</v>
      </c>
      <c r="C231" s="248">
        <f t="shared" si="324"/>
        <v>26200</v>
      </c>
      <c r="D231" s="247">
        <f t="shared" si="457"/>
        <v>164619.45504810516</v>
      </c>
      <c r="E231" s="247" t="str">
        <f t="shared" si="458"/>
        <v>164619.455048105i</v>
      </c>
      <c r="F231" s="247" t="str">
        <f t="shared" si="325"/>
        <v>-0.00289886491070115-0.0201886253301966i</v>
      </c>
      <c r="G231" s="247" t="str">
        <f t="shared" si="326"/>
        <v>-3.33719532010561+2.69215400298947i</v>
      </c>
      <c r="H231" s="247" t="str">
        <f t="shared" si="322"/>
        <v>0.00113325101269739-0.00322287265142247i</v>
      </c>
      <c r="I231" s="247" t="str">
        <f t="shared" si="459"/>
        <v>-0.00142414937046448+0.00335269329698513i</v>
      </c>
      <c r="J231" s="275" t="str">
        <f ca="1">IMPRODUCT(1/N_FFT2,EF100)</f>
        <v>0.0066998905170418-0.0003198062703706i</v>
      </c>
      <c r="K231" s="274" t="str">
        <f t="shared" ca="1" si="460"/>
        <v>-8.46943252302069E-06+0.0000229181299256392i</v>
      </c>
      <c r="N231" s="265">
        <f t="shared" ca="1" si="327"/>
        <v>5.9953455207715018</v>
      </c>
      <c r="O231" s="240">
        <f t="shared" ca="1" si="328"/>
        <v>1.9953455207715016</v>
      </c>
      <c r="P231" s="240" t="str">
        <f t="shared" ca="1" si="329"/>
        <v>-1.98993904564199+0.146786722466099i</v>
      </c>
      <c r="Q231" s="240" t="str">
        <f t="shared" ca="1" si="330"/>
        <v>1.97374891841061-0.292777994965188i</v>
      </c>
      <c r="R231" s="240" t="str">
        <f t="shared" ca="1" si="331"/>
        <v>-1.94686287477959+0.437182678142488i</v>
      </c>
      <c r="S231" s="240" t="str">
        <f t="shared" ca="1" si="332"/>
        <v>1.90942661254885-0.579218230508262i</v>
      </c>
      <c r="T231" s="240" t="str">
        <f t="shared" ca="1" si="333"/>
        <v>-1.86164300206698+0.71811494909795i</v>
      </c>
      <c r="U231" s="241" t="str">
        <f t="shared" ca="1" si="334"/>
        <v>1.80377098685928-0.853120140559108i</v>
      </c>
      <c r="V231" s="240" t="str">
        <f t="shared" ca="1" si="335"/>
        <v>-1.73612418039035+0.98350220006202i</v>
      </c>
      <c r="W231" s="240" t="str">
        <f t="shared" ca="1" si="336"/>
        <v>1.65906916656554-1.10855457592959i</v>
      </c>
      <c r="X231" s="240" t="str">
        <f t="shared" ca="1" si="337"/>
        <v>-1.573023513181+1.22759959850213i</v>
      </c>
      <c r="Y231" s="240" t="str">
        <f t="shared" ca="1" si="338"/>
        <v>1.47845350908767-1.33999215248793i</v>
      </c>
      <c r="Z231" s="240" t="str">
        <f t="shared" ca="1" si="339"/>
        <v>-1.37587163733152+1.44512317289897i</v>
      </c>
      <c r="AA231" s="240" t="str">
        <f t="shared" ca="1" si="340"/>
        <v>1.26583379796353-1.54242294562682i</v>
      </c>
      <c r="AB231" s="240" t="str">
        <f t="shared" ca="1" si="341"/>
        <v>-1.14893629556906+1.63136419477287i</v>
      </c>
      <c r="AC231" s="240" t="str">
        <f t="shared" ca="1" si="342"/>
        <v>1.02581260784221-1.71146494000165i</v>
      </c>
      <c r="AD231" s="240" t="str">
        <f t="shared" ca="1" si="343"/>
        <v>-0.897129952714367+1.78229110843476i</v>
      </c>
      <c r="AE231" s="240" t="str">
        <f t="shared" ca="1" si="344"/>
        <v>0.763585672643078-1.84345888692889i</v>
      </c>
      <c r="AF231" s="240" t="str">
        <f t="shared" ca="1" si="345"/>
        <v>-0.625903455652674+1.89463680199265i</v>
      </c>
      <c r="AG231" s="240" t="str">
        <f t="shared" ca="1" si="346"/>
        <v>0.484829413606172-1.93554751607011i</v>
      </c>
      <c r="AH231" s="240" t="str">
        <f t="shared" ca="1" si="347"/>
        <v>-0.341128038960462+1.96596933045709i</v>
      </c>
      <c r="AI231" s="240" t="str">
        <f t="shared" ca="1" si="348"/>
        <v>0.195578061915372-1.98573738670558i</v>
      </c>
      <c r="AJ231" s="240" t="str">
        <f t="shared" ca="1" si="349"/>
        <v>-0.0489682304073802+1.99474456000603i</v>
      </c>
      <c r="AK231" s="240" t="str">
        <f t="shared" ca="1" si="350"/>
        <v>-0.097906964183925-1.99294203970592i</v>
      </c>
      <c r="AL231" s="240" t="str">
        <f t="shared" ca="1" si="351"/>
        <v>0.244251592453373+1.98033959381892i</v>
      </c>
      <c r="AM231" s="240" t="str">
        <f t="shared" ca="1" si="352"/>
        <v>-0.389272600180747-1.95700551609121i</v>
      </c>
      <c r="AN231" s="240" t="str">
        <f t="shared" ca="1" si="353"/>
        <v>0.532184105960146+1.92306625591171i</v>
      </c>
      <c r="AO231" s="240" t="str">
        <f t="shared" ca="1" si="354"/>
        <v>-0.67221165995952-1.87870573307194i</v>
      </c>
      <c r="AP231" s="240" t="str">
        <f t="shared" ca="1" si="355"/>
        <v>0.808596440731394+1.82416434108866i</v>
      </c>
      <c r="AQ231" s="240" t="str">
        <f t="shared" ca="1" si="356"/>
        <v>-0.940599367332032-1.75973764449064i</v>
      </c>
      <c r="AR231" s="240" t="str">
        <f t="shared" ca="1" si="357"/>
        <v>-0.940599367332032-1.75973764449064i</v>
      </c>
      <c r="AS231" s="240" t="str">
        <f t="shared" ca="1" si="358"/>
        <v>-1.18862593894564-1.60267655018986i</v>
      </c>
      <c r="AT231" s="240" t="str">
        <f t="shared" ca="1" si="359"/>
        <v>1.30330550647737+1.5108932801653i</v>
      </c>
      <c r="AU231" s="240" t="str">
        <f t="shared" ca="1" si="360"/>
        <v>-1.41092234854812-1.41092234854735i</v>
      </c>
      <c r="AV231" s="240" t="str">
        <f t="shared" ca="1" si="361"/>
        <v>1.51089328016523+1.30330550647745i</v>
      </c>
      <c r="AW231" s="240" t="str">
        <f t="shared" ca="1" si="362"/>
        <v>-1.60267655018945-1.18862593894621i</v>
      </c>
      <c r="AX231" s="240" t="str">
        <f t="shared" ca="1" si="363"/>
        <v>1.68577477712922+1.06750510446452i</v>
      </c>
      <c r="AY231" s="240" t="str">
        <f t="shared" ca="1" si="364"/>
        <v>-1.75973764449069-0.94059936733195i</v>
      </c>
      <c r="AZ231" s="240" t="str">
        <f t="shared" ca="1" si="365"/>
        <v>1.82416434108844+0.808596440731879i</v>
      </c>
      <c r="BA231" s="240" t="str">
        <f t="shared" ca="1" si="366"/>
        <v>-1.87870573307223-0.672211659958684i</v>
      </c>
      <c r="BB231" s="240" t="str">
        <f t="shared" ca="1" si="367"/>
        <v>1.92306625591178+0.53218410595989i</v>
      </c>
      <c r="BC231" s="240" t="str">
        <f t="shared" ca="1" si="368"/>
        <v>-1.95700551609115-0.389272600181044i</v>
      </c>
      <c r="BD231" s="240" t="str">
        <f t="shared" ca="1" si="369"/>
        <v>1.98033959381881+0.244251592454265i</v>
      </c>
      <c r="BE231" s="240" t="str">
        <f t="shared" ca="1" si="370"/>
        <v>-1.99294203970594-0.0979069641834064i</v>
      </c>
      <c r="BF231" s="240" t="str">
        <f t="shared" ca="1" si="371"/>
        <v>1.99474456000604-0.0489682304073039i</v>
      </c>
      <c r="BG231" s="240" t="str">
        <f t="shared" ca="1" si="372"/>
        <v>-1.98573738670566+0.195578061914647i</v>
      </c>
      <c r="BH231" s="240" t="str">
        <f t="shared" ca="1" si="373"/>
        <v>1.96596933045697-0.341128038961157i</v>
      </c>
      <c r="BI231" s="240" t="str">
        <f t="shared" ca="1" si="374"/>
        <v>-1.9355475160701+0.484829413606235i</v>
      </c>
      <c r="BJ231" s="240" t="str">
        <f t="shared" ca="1" si="375"/>
        <v>1.89463680199282-0.62590345565217i</v>
      </c>
      <c r="BK231" s="240" t="str">
        <f t="shared" ca="1" si="376"/>
        <v>-1.84345888692856+0.763585672643873i</v>
      </c>
      <c r="BL231" s="240" t="str">
        <f t="shared" ca="1" si="377"/>
        <v>1.78229110843464-0.897129952714603i</v>
      </c>
      <c r="BM231" s="240" t="str">
        <f t="shared" ca="1" si="378"/>
        <v>-1.71146494000182+1.02581260784193i</v>
      </c>
      <c r="BN231" s="240" t="str">
        <f t="shared" ca="1" si="379"/>
        <v>1.63136419477226-1.14893629556993i</v>
      </c>
      <c r="BO231" s="240" t="str">
        <f t="shared" ca="1" si="380"/>
        <v>-1.54242294562665+1.26583379796373i</v>
      </c>
      <c r="BP231" s="240" t="str">
        <f t="shared" ca="1" si="381"/>
        <v>1.4451231728992-1.37587163733128i</v>
      </c>
      <c r="BQ231" s="240" t="str">
        <f t="shared" ca="1" si="382"/>
        <v>-1.33999215248861+1.47845350908706i</v>
      </c>
      <c r="BR231" s="240" t="str">
        <f t="shared" ca="1" si="383"/>
        <v>1.22759959850175-1.5730235131813i</v>
      </c>
      <c r="BS231" s="240" t="str">
        <f t="shared" ca="1" si="384"/>
        <v>-1.10855457592969+1.65906916656547i</v>
      </c>
      <c r="BT231" s="240" t="str">
        <f t="shared" ca="1" si="385"/>
        <v>0.983502200062643-1.73612418039i</v>
      </c>
      <c r="BU231" s="240" t="str">
        <f t="shared" ca="1" si="386"/>
        <v>-0.853120140558498+1.80377098685957i</v>
      </c>
      <c r="BV231" s="240" t="str">
        <f t="shared" ca="1" si="387"/>
        <v>0.718114949097868-1.86164300206701i</v>
      </c>
      <c r="BW231" s="240" t="str">
        <f t="shared" ca="1" si="388"/>
        <v>-0.579218230508749+1.9094266125487i</v>
      </c>
      <c r="BX231" s="240" t="str">
        <f t="shared" ca="1" si="389"/>
        <v>0.437182678141608-1.94686287477979i</v>
      </c>
      <c r="BY231" s="240" t="str">
        <f t="shared" ca="1" si="390"/>
        <v>-0.292777994964883+1.97374891841066i</v>
      </c>
      <c r="BZ231" s="240" t="str">
        <f t="shared" ca="1" si="391"/>
        <v>0.146786722466403-1.98993904564197i</v>
      </c>
      <c r="CA231" s="240" t="str">
        <f t="shared" ca="1" si="392"/>
        <v>-8.98579063890161E-13+1.9953455207715i</v>
      </c>
      <c r="CB231" s="240" t="str">
        <f t="shared" ca="1" si="393"/>
        <v>-0.14678672246659-1.98993904564195i</v>
      </c>
      <c r="CC231" s="240" t="str">
        <f t="shared" ca="1" si="394"/>
        <v>0.292777994965068+1.97374891841063i</v>
      </c>
      <c r="CD231" s="240" t="str">
        <f t="shared" ca="1" si="395"/>
        <v>-0.437182678141791-1.94686287477975i</v>
      </c>
      <c r="CE231" s="240" t="str">
        <f t="shared" ca="1" si="396"/>
        <v>0.579218230508928+1.90942661254865i</v>
      </c>
      <c r="CF231" s="240" t="str">
        <f t="shared" ca="1" si="397"/>
        <v>-0.718114949098044-1.86164300206694i</v>
      </c>
      <c r="CG231" s="240" t="str">
        <f t="shared" ca="1" si="398"/>
        <v>0.853120140558667+1.80377098685949i</v>
      </c>
      <c r="CH231" s="240" t="str">
        <f t="shared" ca="1" si="399"/>
        <v>-0.983502200062806-1.7361241803899i</v>
      </c>
      <c r="CI231" s="240" t="str">
        <f t="shared" ca="1" si="400"/>
        <v>1.10855457592985+1.65906916656536i</v>
      </c>
      <c r="CJ231" s="240" t="str">
        <f t="shared" ca="1" si="401"/>
        <v>-1.2275995985019-1.57302351318118i</v>
      </c>
      <c r="CK231" s="240" t="str">
        <f t="shared" ca="1" si="402"/>
        <v>1.33999215248724+1.4784535090883i</v>
      </c>
      <c r="CL231" s="240" t="str">
        <f t="shared" ca="1" si="403"/>
        <v>-1.44512317289933-1.37587163733114i</v>
      </c>
      <c r="CM231" s="240" t="str">
        <f t="shared" ca="1" si="404"/>
        <v>1.54242294562674+1.26583379796363i</v>
      </c>
      <c r="CN231" s="240" t="str">
        <f t="shared" ca="1" si="405"/>
        <v>-1.63136419477234-1.14893629556982i</v>
      </c>
      <c r="CO231" s="240" t="str">
        <f t="shared" ca="1" si="406"/>
        <v>1.71146494000189+1.02581260784181i</v>
      </c>
      <c r="CP231" s="240" t="str">
        <f t="shared" ca="1" si="407"/>
        <v>-1.7822911084347-0.897129952714487i</v>
      </c>
      <c r="CQ231" s="240" t="str">
        <f t="shared" ca="1" si="408"/>
        <v>1.84345888692864+0.763585672643699i</v>
      </c>
      <c r="CR231" s="240" t="str">
        <f t="shared" ca="1" si="409"/>
        <v>-1.89463680199286-0.625903455652046i</v>
      </c>
      <c r="CS231" s="240" t="str">
        <f t="shared" ca="1" si="410"/>
        <v>1.93554751607013+0.484829413606108i</v>
      </c>
      <c r="CT231" s="240" t="str">
        <f t="shared" ca="1" si="411"/>
        <v>-1.965969330457-0.341128038960971i</v>
      </c>
      <c r="CU231" s="240" t="str">
        <f t="shared" ca="1" si="412"/>
        <v>1.98573738670567+0.19557806191446i</v>
      </c>
      <c r="CV231" s="240" t="str">
        <f t="shared" ca="1" si="413"/>
        <v>-1.99474456000604-0.0489682304070595i</v>
      </c>
      <c r="CW231" s="240" t="str">
        <f t="shared" ca="1" si="414"/>
        <v>1.99294203970593-0.0979069641836507i</v>
      </c>
      <c r="CX231" s="240" t="str">
        <f t="shared" ca="1" si="415"/>
        <v>-1.98033959381904+0.244251592452425i</v>
      </c>
      <c r="CY231" s="240" t="str">
        <f t="shared" ca="1" si="416"/>
        <v>1.95700551609111-0.38927260018123i</v>
      </c>
      <c r="CZ231" s="240" t="str">
        <f t="shared" ca="1" si="417"/>
        <v>-1.92306625591174+0.532184105960044i</v>
      </c>
      <c r="DA231" s="240" t="str">
        <f t="shared" ca="1" si="418"/>
        <v>1.87870573307217-0.67221165995886i</v>
      </c>
      <c r="DB231" s="240" t="str">
        <f t="shared" ca="1" si="419"/>
        <v>-1.8241643410884+0.808596440731973i</v>
      </c>
      <c r="DC231" s="240" t="str">
        <f t="shared" ca="1" si="420"/>
        <v>1.75973764449063-0.940599367332066i</v>
      </c>
      <c r="DD231" s="240" t="str">
        <f t="shared" ca="1" si="421"/>
        <v>-1.68577477712915+1.06750510446463i</v>
      </c>
      <c r="DE231" s="240" t="str">
        <f t="shared" ca="1" si="422"/>
        <v>1.60267655018934-1.18862593894636i</v>
      </c>
      <c r="DF231" s="240" t="str">
        <f t="shared" ca="1" si="423"/>
        <v>-1.51089328016511+1.30330550647759i</v>
      </c>
      <c r="DG231" s="240" t="str">
        <f t="shared" ca="1" si="424"/>
        <v>1.41092234854798-1.41092234854748i</v>
      </c>
      <c r="DH231" s="240" t="str">
        <f t="shared" ca="1" si="425"/>
        <v>-1.30330550647813+1.51089328016464i</v>
      </c>
      <c r="DI231" s="240" t="str">
        <f t="shared" ca="1" si="426"/>
        <v>1.18862593894538-1.60267655019006i</v>
      </c>
      <c r="DJ231" s="240" t="str">
        <f t="shared" ca="1" si="427"/>
        <v>-1.06750510446533+1.68577477712871i</v>
      </c>
      <c r="DK231" s="240" t="str">
        <f t="shared" ca="1" si="428"/>
        <v>0.940599367332792-1.75973764449024i</v>
      </c>
      <c r="DL231" s="240" t="str">
        <f t="shared" ca="1" si="429"/>
        <v>-0.80859644073086+1.82416434108889i</v>
      </c>
      <c r="DM231" s="240" t="str">
        <f t="shared" ca="1" si="430"/>
        <v>0.67221165995953-1.87870573307193i</v>
      </c>
      <c r="DN231" s="240" t="str">
        <f t="shared" ca="1" si="431"/>
        <v>-0.532184105960728+1.92306625591155i</v>
      </c>
      <c r="DO231" s="240" t="str">
        <f t="shared" ca="1" si="432"/>
        <v>0.389272600180035-1.95700551609135i</v>
      </c>
      <c r="DP231" s="240" t="str">
        <f t="shared" ca="1" si="433"/>
        <v>-0.244251592453243+1.98033959381894i</v>
      </c>
      <c r="DQ231" s="240" t="str">
        <f t="shared" ca="1" si="434"/>
        <v>0.0979069641843606-1.9929420397059i</v>
      </c>
      <c r="DR231" s="240" t="str">
        <f t="shared" ca="1" si="435"/>
        <v>0.0489682304083898+1.99474456000601i</v>
      </c>
      <c r="DS231" s="240" t="str">
        <f t="shared" ca="1" si="436"/>
        <v>-0.195578061915784-1.98573738670554i</v>
      </c>
      <c r="DT231" s="240" t="str">
        <f t="shared" ca="1" si="437"/>
        <v>0.341128038960271+1.96596933045712i</v>
      </c>
      <c r="DU231" s="240" t="str">
        <f t="shared" ca="1" si="438"/>
        <v>-0.484829413605419-1.9355475160703i</v>
      </c>
      <c r="DV231" s="240" t="str">
        <f t="shared" ca="1" si="439"/>
        <v>0.625903455653201+1.89463680199248i</v>
      </c>
      <c r="DW231" s="240" t="str">
        <f t="shared" ca="1" si="440"/>
        <v>-0.763585672643042-1.84345888692891i</v>
      </c>
      <c r="DX231" s="240" t="str">
        <f t="shared" ca="1" si="441"/>
        <v>0.897129952713801+1.78229110843505i</v>
      </c>
      <c r="DY231" s="240" t="str">
        <f t="shared" ca="1" si="442"/>
        <v>-1.02581260784291-1.71146494000124i</v>
      </c>
      <c r="DZ231" s="240" t="str">
        <f t="shared" ca="1" si="443"/>
        <v>1.14893629556924+1.63136419477275i</v>
      </c>
      <c r="EA231" s="240" t="str">
        <f t="shared" ca="1" si="444"/>
        <v>-1.26583379796308-1.54242294562719i</v>
      </c>
      <c r="EB231" s="240" t="str">
        <f t="shared" ca="1" si="445"/>
        <v>1.37587163733206+1.44512317289845i</v>
      </c>
      <c r="EC231" s="240" t="str">
        <f t="shared" ca="1" si="446"/>
        <v>-1.47845350908779-1.3399921524878i</v>
      </c>
      <c r="ED231" s="240" t="str">
        <f t="shared" ca="1" si="447"/>
        <v>1.57302351318075+1.22759959850246i</v>
      </c>
      <c r="EE231" s="240" t="str">
        <f t="shared" ca="1" si="448"/>
        <v>-1.65906916656497-1.10855457593044i</v>
      </c>
      <c r="EF231" s="240" t="str">
        <f t="shared" ca="1" si="449"/>
        <v>1.7361241803905+0.983502200061747i</v>
      </c>
      <c r="EG231" s="240" t="str">
        <f t="shared" ca="1" si="450"/>
        <v>-1.80377098685916-0.853120140559362i</v>
      </c>
      <c r="EH231" s="240" t="str">
        <f t="shared" ca="1" si="451"/>
        <v>1.86164300206666+0.718114949098761i</v>
      </c>
      <c r="EI231" s="240" t="str">
        <f t="shared" ca="1" si="452"/>
        <v>-1.90942661254902-0.579218230507709i</v>
      </c>
      <c r="EJ231" s="240" t="str">
        <f t="shared" ca="1" si="453"/>
        <v>1.94686287477959+0.437182678142484i</v>
      </c>
      <c r="EK231" s="240" t="str">
        <f t="shared" ca="1" si="454"/>
        <v>-1.97374891841052-0.29277799496577i</v>
      </c>
      <c r="EL231" s="240" t="str">
        <f t="shared" ca="1" si="455"/>
        <v>1.98993904564204+0.146786722465376i</v>
      </c>
      <c r="EM231" s="240" t="str">
        <f t="shared" ca="1" si="456"/>
        <v>-1.9953455207715+1.31020312776954E-13i</v>
      </c>
      <c r="EN231" s="240"/>
      <c r="EO231" s="240"/>
      <c r="EP231" s="240"/>
    </row>
    <row r="232" spans="1:146" ht="15" thickBot="1">
      <c r="A232" s="277">
        <f t="shared" si="323"/>
        <v>2.5781250000000019E-3</v>
      </c>
      <c r="B232" s="276">
        <v>132</v>
      </c>
      <c r="C232" s="248">
        <f t="shared" si="324"/>
        <v>26400</v>
      </c>
      <c r="D232" s="247">
        <f t="shared" si="457"/>
        <v>165876.09210954109</v>
      </c>
      <c r="E232" s="247" t="str">
        <f t="shared" si="458"/>
        <v>165876.092109541i</v>
      </c>
      <c r="F232" s="247" t="str">
        <f t="shared" si="325"/>
        <v>-0.00290364497449496-0.0200323132742934i</v>
      </c>
      <c r="G232" s="247" t="str">
        <f t="shared" si="326"/>
        <v>-3.31088740453684+2.69928115999964i</v>
      </c>
      <c r="H232" s="247" t="str">
        <f t="shared" si="322"/>
        <v>0.00113275388234152-0.00319846344658981i</v>
      </c>
      <c r="I232" s="247" t="str">
        <f t="shared" si="459"/>
        <v>-0.00141765249175934+0.00332746370991377i</v>
      </c>
      <c r="J232" s="275" t="str">
        <f ca="1">IMPRODUCT(1/N_FFT2,EG100)</f>
        <v>0.0071520987458341+4.82173870043797E-07i</v>
      </c>
      <c r="K232" s="274" t="str">
        <f t="shared" ca="1" si="460"/>
        <v>-0.000010140795024395+0.0000237976654714944i</v>
      </c>
      <c r="N232" s="265">
        <f t="shared" ca="1" si="327"/>
        <v>5.9953347441483107</v>
      </c>
      <c r="O232" s="240">
        <f t="shared" ca="1" si="328"/>
        <v>1.9953347441483109</v>
      </c>
      <c r="P232" s="240" t="str">
        <f t="shared" ca="1" si="329"/>
        <v>-1.98572666197478+0.195577005621624i</v>
      </c>
      <c r="Q232" s="240" t="str">
        <f t="shared" ca="1" si="330"/>
        <v>1.95699494653781-0.389270497765866i</v>
      </c>
      <c r="R232" s="240" t="str">
        <f t="shared" ca="1" si="331"/>
        <v>-1.90941629996343+0.579215102219701i</v>
      </c>
      <c r="S232" s="240" t="str">
        <f t="shared" ca="1" si="332"/>
        <v>1.84344893062727-0.763581548608i</v>
      </c>
      <c r="T232" s="240" t="str">
        <f t="shared" ca="1" si="333"/>
        <v>-1.75972814035745+0.940594287267103i</v>
      </c>
      <c r="U232" s="241" t="str">
        <f t="shared" ca="1" si="334"/>
        <v>1.65906020613084-1.10854858875851i</v>
      </c>
      <c r="V232" s="240" t="str">
        <f t="shared" ca="1" si="335"/>
        <v>-1.54241461518453+1.26582696134604i</v>
      </c>
      <c r="W232" s="240" t="str">
        <f t="shared" ca="1" si="336"/>
        <v>1.41091472832439-1.4109147283244i</v>
      </c>
      <c r="X232" s="240" t="str">
        <f t="shared" ca="1" si="337"/>
        <v>-1.26582696134603+1.54241461518455i</v>
      </c>
      <c r="Y232" s="240" t="str">
        <f t="shared" ca="1" si="338"/>
        <v>1.10854858875865-1.65906020613075i</v>
      </c>
      <c r="Z232" s="240" t="str">
        <f t="shared" ca="1" si="339"/>
        <v>-0.940594287267085+1.75972814035746i</v>
      </c>
      <c r="AA232" s="240" t="str">
        <f t="shared" ca="1" si="340"/>
        <v>0.763581548607978-1.84344893062728i</v>
      </c>
      <c r="AB232" s="240" t="str">
        <f t="shared" ca="1" si="341"/>
        <v>-0.579215102219637+1.90941629996345i</v>
      </c>
      <c r="AC232" s="240" t="str">
        <f t="shared" ca="1" si="342"/>
        <v>0.389270497765944-1.95699494653779i</v>
      </c>
      <c r="AD232" s="240" t="str">
        <f t="shared" ca="1" si="343"/>
        <v>-0.195577005621661+1.98572666197477i</v>
      </c>
      <c r="AE232" s="240" t="str">
        <f t="shared" ca="1" si="344"/>
        <v>-2.78662795668961E-14-1.99533474414831i</v>
      </c>
      <c r="AF232" s="240" t="str">
        <f t="shared" ca="1" si="345"/>
        <v>0.195577005621702+1.98572666197477i</v>
      </c>
      <c r="AG232" s="240" t="str">
        <f t="shared" ca="1" si="346"/>
        <v>-0.389270497765791-1.95699494653782i</v>
      </c>
      <c r="AH232" s="240" t="str">
        <f t="shared" ca="1" si="347"/>
        <v>0.579215102219691+1.90941629996343i</v>
      </c>
      <c r="AI232" s="240" t="str">
        <f t="shared" ca="1" si="348"/>
        <v>-0.76358154860803-1.84344893062725i</v>
      </c>
      <c r="AJ232" s="240" t="str">
        <f t="shared" ca="1" si="349"/>
        <v>0.940594287267133+1.75972814035744i</v>
      </c>
      <c r="AK232" s="240" t="str">
        <f t="shared" ca="1" si="350"/>
        <v>-1.10854858875852-1.65906020613084i</v>
      </c>
      <c r="AL232" s="240" t="str">
        <f t="shared" ca="1" si="351"/>
        <v>1.26582696134606+1.54241461518452i</v>
      </c>
      <c r="AM232" s="240" t="str">
        <f t="shared" ca="1" si="352"/>
        <v>-1.41091472832442-1.41091472832437i</v>
      </c>
      <c r="AN232" s="240" t="str">
        <f t="shared" ca="1" si="353"/>
        <v>1.54241461518456+1.265826961346i</v>
      </c>
      <c r="AO232" s="240" t="str">
        <f t="shared" ca="1" si="354"/>
        <v>-1.65906020613077-1.10854858875863i</v>
      </c>
      <c r="AP232" s="240" t="str">
        <f t="shared" ca="1" si="355"/>
        <v>1.75972814035747+0.940594287267073i</v>
      </c>
      <c r="AQ232" s="240" t="str">
        <f t="shared" ca="1" si="356"/>
        <v>-1.84344893062728-0.763581548607964i</v>
      </c>
      <c r="AR232" s="240" t="str">
        <f t="shared" ca="1" si="357"/>
        <v>-1.84344893062728-0.763581548607964i</v>
      </c>
      <c r="AS232" s="240" t="str">
        <f t="shared" ca="1" si="358"/>
        <v>-1.9569949465378-0.389270497765918i</v>
      </c>
      <c r="AT232" s="240" t="str">
        <f t="shared" ca="1" si="359"/>
        <v>1.98572666197483+0.19557700562104i</v>
      </c>
      <c r="AU232" s="240" t="str">
        <f t="shared" ca="1" si="360"/>
        <v>-1.99533474414831-3.41243211068217E-13i</v>
      </c>
      <c r="AV232" s="240" t="str">
        <f t="shared" ca="1" si="361"/>
        <v>1.9857266619747-0.195577005622336i</v>
      </c>
      <c r="AW232" s="240" t="str">
        <f t="shared" ca="1" si="362"/>
        <v>-1.95699494653786+0.389270497765609i</v>
      </c>
      <c r="AX232" s="240" t="str">
        <f t="shared" ca="1" si="363"/>
        <v>1.9094162999632-0.579215102220463i</v>
      </c>
      <c r="AY232" s="240" t="str">
        <f t="shared" ca="1" si="364"/>
        <v>-1.84344893062733+0.763581548607859i</v>
      </c>
      <c r="AZ232" s="240" t="str">
        <f t="shared" ca="1" si="365"/>
        <v>1.75972814035705-0.940594287267845i</v>
      </c>
      <c r="BA232" s="240" t="str">
        <f t="shared" ca="1" si="366"/>
        <v>-1.65906020613081+1.10854858875856i</v>
      </c>
      <c r="BB232" s="240" t="str">
        <f t="shared" ca="1" si="367"/>
        <v>1.54241461518514-1.2658269613453i</v>
      </c>
      <c r="BC232" s="240" t="str">
        <f t="shared" ca="1" si="368"/>
        <v>-1.41091472832434+1.41091472832445i</v>
      </c>
      <c r="BD232" s="240" t="str">
        <f t="shared" ca="1" si="369"/>
        <v>1.26582696134676-1.54241461518394i</v>
      </c>
      <c r="BE232" s="240" t="str">
        <f t="shared" ca="1" si="370"/>
        <v>-1.10854858875843+1.6590602061309i</v>
      </c>
      <c r="BF232" s="240" t="str">
        <f t="shared" ca="1" si="371"/>
        <v>0.940594287267736-1.75972814035711i</v>
      </c>
      <c r="BG232" s="240" t="str">
        <f t="shared" ca="1" si="372"/>
        <v>-0.763581548607769+1.84344893062736i</v>
      </c>
      <c r="BH232" s="240" t="str">
        <f t="shared" ca="1" si="373"/>
        <v>0.579215102220343-1.90941629996323i</v>
      </c>
      <c r="BI232" s="240" t="str">
        <f t="shared" ca="1" si="374"/>
        <v>-0.389270497765515+1.95699494653788i</v>
      </c>
      <c r="BJ232" s="240" t="str">
        <f t="shared" ca="1" si="375"/>
        <v>0.195577005622184-1.98572666197472i</v>
      </c>
      <c r="BK232" s="240" t="str">
        <f t="shared" ca="1" si="376"/>
        <v>4.66396902824055E-13+1.99533474414831i</v>
      </c>
      <c r="BL232" s="240" t="str">
        <f t="shared" ca="1" si="377"/>
        <v>-0.195577005621137-1.98572666197482i</v>
      </c>
      <c r="BM232" s="240" t="str">
        <f t="shared" ca="1" si="378"/>
        <v>0.389270497766429+1.9569949465377i</v>
      </c>
      <c r="BN232" s="240" t="str">
        <f t="shared" ca="1" si="379"/>
        <v>-0.579215102219338-1.90941629996354i</v>
      </c>
      <c r="BO232" s="240" t="str">
        <f t="shared" ca="1" si="380"/>
        <v>0.763581548608631+1.84344893062701i</v>
      </c>
      <c r="BP232" s="240" t="str">
        <f t="shared" ca="1" si="381"/>
        <v>-0.940594287266808-1.75972814035761i</v>
      </c>
      <c r="BQ232" s="240" t="str">
        <f t="shared" ca="1" si="382"/>
        <v>1.10854858875925+1.65906020613035i</v>
      </c>
      <c r="BR232" s="240" t="str">
        <f t="shared" ca="1" si="383"/>
        <v>-1.26582696134595-1.54241461518461i</v>
      </c>
      <c r="BS232" s="240" t="str">
        <f t="shared" ca="1" si="384"/>
        <v>1.410914728325+1.41091472832379i</v>
      </c>
      <c r="BT232" s="240" t="str">
        <f t="shared" ca="1" si="385"/>
        <v>-1.54241461518447-1.26582696134612i</v>
      </c>
      <c r="BU232" s="240" t="str">
        <f t="shared" ca="1" si="386"/>
        <v>1.65906020613133+1.10854858875778i</v>
      </c>
      <c r="BV232" s="240" t="str">
        <f t="shared" ca="1" si="387"/>
        <v>-1.75972814035751-0.940594287266997i</v>
      </c>
      <c r="BW232" s="240" t="str">
        <f t="shared" ca="1" si="388"/>
        <v>1.84344893062692+0.76358154860883i</v>
      </c>
      <c r="BX232" s="240" t="str">
        <f t="shared" ca="1" si="389"/>
        <v>-1.90941629996346-0.579215102219599i</v>
      </c>
      <c r="BY232" s="240" t="str">
        <f t="shared" ca="1" si="390"/>
        <v>1.95699494653765+0.389270497766643i</v>
      </c>
      <c r="BZ232" s="240" t="str">
        <f t="shared" ca="1" si="391"/>
        <v>-1.9857266619748-0.195577005621408i</v>
      </c>
      <c r="CA232" s="240" t="str">
        <f t="shared" ca="1" si="392"/>
        <v>1.99533474414831+6.82486422136435E-13i</v>
      </c>
      <c r="CB232" s="240" t="str">
        <f t="shared" ca="1" si="393"/>
        <v>-1.98572666197474+0.195577005621969i</v>
      </c>
      <c r="CC232" s="240" t="str">
        <f t="shared" ca="1" si="394"/>
        <v>1.95699494653793-0.389270497765248i</v>
      </c>
      <c r="CD232" s="240" t="str">
        <f t="shared" ca="1" si="395"/>
        <v>-1.9094162999633+0.579215102220138i</v>
      </c>
      <c r="CE232" s="240" t="str">
        <f t="shared" ca="1" si="396"/>
        <v>1.84344893062747-0.763581548607517i</v>
      </c>
      <c r="CF232" s="240" t="str">
        <f t="shared" ca="1" si="397"/>
        <v>-1.75972814035722+0.940594287267544i</v>
      </c>
      <c r="CG232" s="240" t="str">
        <f t="shared" ca="1" si="398"/>
        <v>1.65906020613102-1.10854858875825i</v>
      </c>
      <c r="CH232" s="240" t="str">
        <f t="shared" ca="1" si="399"/>
        <v>-1.54241461518408+1.26582696134659i</v>
      </c>
      <c r="CI232" s="240" t="str">
        <f t="shared" ca="1" si="400"/>
        <v>1.4109147283246-1.41091472832419i</v>
      </c>
      <c r="CJ232" s="240" t="str">
        <f t="shared" ca="1" si="401"/>
        <v>-1.26582696134551+1.54241461518497i</v>
      </c>
      <c r="CK232" s="240" t="str">
        <f t="shared" ca="1" si="402"/>
        <v>1.10854858875874-1.65906020613069i</v>
      </c>
      <c r="CL232" s="240" t="str">
        <f t="shared" ca="1" si="403"/>
        <v>-0.940594287266311+1.75972814035787i</v>
      </c>
      <c r="CM232" s="240" t="str">
        <f t="shared" ca="1" si="404"/>
        <v>0.763581548608058-1.84344893062724i</v>
      </c>
      <c r="CN232" s="240" t="str">
        <f t="shared" ca="1" si="405"/>
        <v>-0.579215102218799+1.9094162999637i</v>
      </c>
      <c r="CO232" s="240" t="str">
        <f t="shared" ca="1" si="406"/>
        <v>0.389270497765878-1.95699494653781i</v>
      </c>
      <c r="CP232" s="240" t="str">
        <f t="shared" ca="1" si="407"/>
        <v>-0.195577005622552+1.98572666197469i</v>
      </c>
      <c r="CQ232" s="240" t="str">
        <f t="shared" ca="1" si="408"/>
        <v>-1.53509103913124E-13-1.99533474414831i</v>
      </c>
      <c r="CR232" s="240" t="str">
        <f t="shared" ca="1" si="409"/>
        <v>0.195577005620769+1.98572666197486i</v>
      </c>
      <c r="CS232" s="240" t="str">
        <f t="shared" ca="1" si="410"/>
        <v>-0.389270497766124-1.95699494653776i</v>
      </c>
      <c r="CT232" s="240" t="str">
        <f t="shared" ca="1" si="411"/>
        <v>0.579215102218985+1.90941629996365i</v>
      </c>
      <c r="CU232" s="240" t="str">
        <f t="shared" ca="1" si="412"/>
        <v>-0.763581548608341-1.84344893062712i</v>
      </c>
      <c r="CV232" s="240" t="str">
        <f t="shared" ca="1" si="413"/>
        <v>0.940594287266483+1.75972814035778i</v>
      </c>
      <c r="CW232" s="240" t="str">
        <f t="shared" ca="1" si="414"/>
        <v>-1.1085485887589-1.65906020613059i</v>
      </c>
      <c r="CX232" s="240" t="str">
        <f t="shared" ca="1" si="415"/>
        <v>1.26582696134566+1.54241461518485i</v>
      </c>
      <c r="CY232" s="240" t="str">
        <f t="shared" ca="1" si="416"/>
        <v>-1.41091472832474-1.41091472832405i</v>
      </c>
      <c r="CZ232" s="240" t="str">
        <f t="shared" ca="1" si="417"/>
        <v>1.54241461518424+1.2658269613464i</v>
      </c>
      <c r="DA232" s="240" t="str">
        <f t="shared" ca="1" si="418"/>
        <v>-1.65906020613113-1.10854858875809i</v>
      </c>
      <c r="DB232" s="240" t="str">
        <f t="shared" ca="1" si="419"/>
        <v>1.75972814035733+0.940594287267325i</v>
      </c>
      <c r="DC232" s="240" t="str">
        <f t="shared" ca="1" si="420"/>
        <v>-1.84344893062754-0.763581548607338i</v>
      </c>
      <c r="DD232" s="240" t="str">
        <f t="shared" ca="1" si="421"/>
        <v>1.90941629996337+0.579215102219898i</v>
      </c>
      <c r="DE232" s="240" t="str">
        <f t="shared" ca="1" si="422"/>
        <v>-1.95699494653797-0.389270497765058i</v>
      </c>
      <c r="DF232" s="240" t="str">
        <f t="shared" ca="1" si="423"/>
        <v>1.98572666197477+0.195577005621719i</v>
      </c>
      <c r="DG232" s="240" t="str">
        <f t="shared" ca="1" si="424"/>
        <v>-1.99533474414831+9.3279380564811E-13i</v>
      </c>
      <c r="DH232" s="240" t="str">
        <f t="shared" ca="1" si="425"/>
        <v>1.98572666197477-0.195577005621657i</v>
      </c>
      <c r="DI232" s="240" t="str">
        <f t="shared" ca="1" si="426"/>
        <v>-1.956994946538+0.389270497764885i</v>
      </c>
      <c r="DJ232" s="240" t="str">
        <f t="shared" ca="1" si="427"/>
        <v>1.90941629996339-0.579215102219839i</v>
      </c>
      <c r="DK232" s="240" t="str">
        <f t="shared" ca="1" si="428"/>
        <v>-1.84344893062761+0.763581548607176i</v>
      </c>
      <c r="DL232" s="240" t="str">
        <f t="shared" ca="1" si="429"/>
        <v>1.75972814035736-0.940594287267269i</v>
      </c>
      <c r="DM232" s="240" t="str">
        <f t="shared" ca="1" si="430"/>
        <v>-1.65906020613122+1.10854858875794i</v>
      </c>
      <c r="DN232" s="240" t="str">
        <f t="shared" ca="1" si="431"/>
        <v>1.54241461518435-1.26582696134626i</v>
      </c>
      <c r="DO232" s="240" t="str">
        <f t="shared" ca="1" si="432"/>
        <v>-1.41091472832486+1.41091472832393i</v>
      </c>
      <c r="DP232" s="240" t="str">
        <f t="shared" ca="1" si="433"/>
        <v>1.2658269613458-1.54241461518473i</v>
      </c>
      <c r="DQ232" s="240" t="str">
        <f t="shared" ca="1" si="434"/>
        <v>-1.10854858875904+1.65906020613049i</v>
      </c>
      <c r="DR232" s="240" t="str">
        <f t="shared" ca="1" si="435"/>
        <v>0.940594287266636-1.7597281403577i</v>
      </c>
      <c r="DS232" s="240" t="str">
        <f t="shared" ca="1" si="436"/>
        <v>-0.763581548608399+1.8434489306271i</v>
      </c>
      <c r="DT232" s="240" t="str">
        <f t="shared" ca="1" si="437"/>
        <v>0.579215102219152-1.90941629996359i</v>
      </c>
      <c r="DU232" s="240" t="str">
        <f t="shared" ca="1" si="438"/>
        <v>-0.389270497766184+1.95699494653774i</v>
      </c>
      <c r="DV232" s="240" t="str">
        <f t="shared" ca="1" si="439"/>
        <v>0.195577005620944-1.98572666197484i</v>
      </c>
      <c r="DW232" s="240" t="str">
        <f t="shared" ca="1" si="440"/>
        <v>-2.1608951931238E-13+1.99533474414831i</v>
      </c>
      <c r="DX232" s="240" t="str">
        <f t="shared" ca="1" si="441"/>
        <v>-0.195577005622433-1.98572666197469i</v>
      </c>
      <c r="DY232" s="240" t="str">
        <f t="shared" ca="1" si="442"/>
        <v>0.389270497765761+1.95699494653783i</v>
      </c>
      <c r="DZ232" s="240" t="str">
        <f t="shared" ca="1" si="443"/>
        <v>-0.579215102220583-1.90941629996316i</v>
      </c>
      <c r="EA232" s="240" t="str">
        <f t="shared" ca="1" si="444"/>
        <v>0.763581548608+1.84344893062727i</v>
      </c>
      <c r="EB232" s="240" t="str">
        <f t="shared" ca="1" si="445"/>
        <v>-0.940594287266155-1.75972814035796i</v>
      </c>
      <c r="EC232" s="240" t="str">
        <f t="shared" ca="1" si="446"/>
        <v>1.10854858875868+1.65906020613073i</v>
      </c>
      <c r="ED232" s="240" t="str">
        <f t="shared" ca="1" si="447"/>
        <v>-1.26582696134538-1.54241461518508i</v>
      </c>
      <c r="EE232" s="240" t="str">
        <f t="shared" ca="1" si="448"/>
        <v>1.41091472832448+1.41091472832431i</v>
      </c>
      <c r="EF232" s="240" t="str">
        <f t="shared" ca="1" si="449"/>
        <v>-1.542414615184-1.26582696134669i</v>
      </c>
      <c r="EG232" s="240" t="str">
        <f t="shared" ca="1" si="450"/>
        <v>1.65906020613092+1.1085485887584i</v>
      </c>
      <c r="EH232" s="240" t="str">
        <f t="shared" ca="1" si="451"/>
        <v>-1.75972814035716-0.94059428726765i</v>
      </c>
      <c r="EI232" s="240" t="str">
        <f t="shared" ca="1" si="452"/>
        <v>1.8434489306274+0.763581548607679i</v>
      </c>
      <c r="EJ232" s="240" t="str">
        <f t="shared" ca="1" si="453"/>
        <v>-1.90941629996326-0.579215102220252i</v>
      </c>
      <c r="EK232" s="240" t="str">
        <f t="shared" ca="1" si="454"/>
        <v>1.9569949465379+0.389270497765419i</v>
      </c>
      <c r="EL232" s="240" t="str">
        <f t="shared" ca="1" si="455"/>
        <v>-1.98572666197473-0.195577005622087i</v>
      </c>
      <c r="EM232" s="240" t="str">
        <f t="shared" ca="1" si="456"/>
        <v>1.99533474414831-5.63195182422606E-13i</v>
      </c>
      <c r="EN232" s="240"/>
      <c r="EO232" s="240"/>
      <c r="EP232" s="240"/>
    </row>
    <row r="233" spans="1:146" ht="15" thickBot="1">
      <c r="A233" s="277">
        <f t="shared" si="323"/>
        <v>2.5976562500000019E-3</v>
      </c>
      <c r="B233" s="276">
        <v>133</v>
      </c>
      <c r="C233" s="248">
        <f t="shared" si="324"/>
        <v>26600</v>
      </c>
      <c r="D233" s="247">
        <f t="shared" si="457"/>
        <v>167132.72917097699</v>
      </c>
      <c r="E233" s="247" t="str">
        <f t="shared" si="458"/>
        <v>167132.729170977i</v>
      </c>
      <c r="F233" s="247" t="str">
        <f t="shared" si="325"/>
        <v>-0.00290835595616788-0.019878297506517i</v>
      </c>
      <c r="G233" s="247" t="str">
        <f t="shared" si="326"/>
        <v>-3.28473635601091+2.70606031841069i</v>
      </c>
      <c r="H233" s="247" t="str">
        <f t="shared" si="322"/>
        <v>0.00113226791040991-0.00317442119347965i</v>
      </c>
      <c r="I233" s="247" t="str">
        <f t="shared" si="459"/>
        <v>-0.00141131776036362+0.00330257860382762i</v>
      </c>
      <c r="J233" s="275" t="str">
        <f ca="1">IMPRODUCT(1/N_FFT2,EH100)</f>
        <v>0.00857072469882145+0.000319806553116498i</v>
      </c>
      <c r="K233" s="274" t="str">
        <f t="shared" ca="1" si="460"/>
        <v>-0.0000131522022663203+0.0000278541433413307i</v>
      </c>
      <c r="N233" s="265">
        <f t="shared" ca="1" si="327"/>
        <v>5.9953209052380281</v>
      </c>
      <c r="O233" s="240">
        <f t="shared" ca="1" si="328"/>
        <v>1.9953209052380281</v>
      </c>
      <c r="P233" s="240" t="str">
        <f t="shared" ca="1" si="329"/>
        <v>-1.98031516340572+0.24424857924929i</v>
      </c>
      <c r="Q233" s="240" t="str">
        <f t="shared" ca="1" si="330"/>
        <v>1.93552363823332-0.484823432519482i</v>
      </c>
      <c r="R233" s="240" t="str">
        <f t="shared" ca="1" si="331"/>
        <v>-1.86162003595149+0.718106090089657i</v>
      </c>
      <c r="S233" s="240" t="str">
        <f t="shared" ca="1" si="332"/>
        <v>1.7597159355282-0.940587763649943i</v>
      </c>
      <c r="T233" s="240" t="str">
        <f t="shared" ca="1" si="333"/>
        <v>-1.63134406948651+1.14892212174329i</v>
      </c>
      <c r="U233" s="241" t="str">
        <f t="shared" ca="1" si="334"/>
        <v>1.47843527018035-1.33997562170611i</v>
      </c>
      <c r="V233" s="240" t="str">
        <f t="shared" ca="1" si="335"/>
        <v>-1.30328942827944+1.51087464106555i</v>
      </c>
      <c r="W233" s="240" t="str">
        <f t="shared" ca="1" si="336"/>
        <v>1.1085409002719-1.65904869949748i</v>
      </c>
      <c r="X233" s="240" t="str">
        <f t="shared" ca="1" si="337"/>
        <v>-0.897118885291708+1.78226912124204i</v>
      </c>
      <c r="Y233" s="240" t="str">
        <f t="shared" ca="1" si="338"/>
        <v>0.672203367236151-1.87868255646245i</v>
      </c>
      <c r="Z233" s="240" t="str">
        <f t="shared" ca="1" si="339"/>
        <v>-0.437177284848562+1.94683885735115i</v>
      </c>
      <c r="AA233" s="240" t="str">
        <f t="shared" ca="1" si="340"/>
        <v>0.195575649171284-1.98571288970262i</v>
      </c>
      <c r="AB233" s="240" t="str">
        <f t="shared" ca="1" si="341"/>
        <v>0.0489676263120314+1.9947199518863i</v>
      </c>
      <c r="AC233" s="240" t="str">
        <f t="shared" ca="1" si="342"/>
        <v>-0.292774383116238-1.97372456930313i</v>
      </c>
      <c r="AD233" s="240" t="str">
        <f t="shared" ca="1" si="343"/>
        <v>0.532177540683406+1.92304253204968i</v>
      </c>
      <c r="AE233" s="240" t="str">
        <f t="shared" ca="1" si="344"/>
        <v>-0.763576252686277-1.84343614514132i</v>
      </c>
      <c r="AF233" s="240" t="str">
        <f t="shared" ca="1" si="345"/>
        <v>0.983490067110196+1.73610276273482i</v>
      </c>
      <c r="AG233" s="240" t="str">
        <f t="shared" ca="1" si="346"/>
        <v>-1.1886112754895-1.60265677880797i</v>
      </c>
      <c r="AH233" s="240" t="str">
        <f t="shared" ca="1" si="347"/>
        <v>1.37585466392302+1.44510534517078i</v>
      </c>
      <c r="AI233" s="240" t="str">
        <f t="shared" ca="1" si="348"/>
        <v>-1.54240391756221-1.26581818203431i</v>
      </c>
      <c r="AJ233" s="240" t="str">
        <f t="shared" ca="1" si="349"/>
        <v>1.68575398060758+1.06749193521338i</v>
      </c>
      <c r="AK233" s="240" t="str">
        <f t="shared" ca="1" si="350"/>
        <v>-1.80374873468057-0.853109616062408i</v>
      </c>
      <c r="AL233" s="240" t="str">
        <f t="shared" ca="1" si="351"/>
        <v>1.8946134288499+0.625895734209399i</v>
      </c>
      <c r="AM233" s="240" t="str">
        <f t="shared" ca="1" si="352"/>
        <v>-1.95698137353832-0.389267797928327i</v>
      </c>
      <c r="AN233" s="240" t="str">
        <f t="shared" ca="1" si="353"/>
        <v>1.98991449680537+0.146784911635165i</v>
      </c>
      <c r="AO233" s="240" t="str">
        <f t="shared" ca="1" si="354"/>
        <v>-1.99291745382293+0.09790575635699i</v>
      </c>
      <c r="AP233" s="240" t="str">
        <f t="shared" ca="1" si="355"/>
        <v>1.96594507732229-0.341123830642409i</v>
      </c>
      <c r="AQ233" s="240" t="str">
        <f t="shared" ca="1" si="356"/>
        <v>-1.909403056952+0.579211084996026i</v>
      </c>
      <c r="AR233" s="240" t="str">
        <f t="shared" ca="1" si="357"/>
        <v>-1.909403056952+0.579211084996026i</v>
      </c>
      <c r="AS233" s="240" t="str">
        <f t="shared" ca="1" si="358"/>
        <v>-1.71144382655434+1.02579995292891i</v>
      </c>
      <c r="AT233" s="240" t="str">
        <f t="shared" ca="1" si="359"/>
        <v>1.57300410761306-1.2275844542484i</v>
      </c>
      <c r="AU233" s="240" t="str">
        <f t="shared" ca="1" si="360"/>
        <v>-1.41090494273655+1.41090494273763i</v>
      </c>
      <c r="AV233" s="240" t="str">
        <f t="shared" ca="1" si="361"/>
        <v>1.2275844542488-1.57300410761275i</v>
      </c>
      <c r="AW233" s="240" t="str">
        <f t="shared" ca="1" si="362"/>
        <v>-1.02579995292883+1.71144382655439i</v>
      </c>
      <c r="AX233" s="240" t="str">
        <f t="shared" ca="1" si="363"/>
        <v>0.808586465499475-1.82414183732816i</v>
      </c>
      <c r="AY233" s="240" t="str">
        <f t="shared" ca="1" si="364"/>
        <v>-0.579211084996499+1.90940305695185i</v>
      </c>
      <c r="AZ233" s="240" t="str">
        <f t="shared" ca="1" si="365"/>
        <v>0.341123830642114-1.96594507732234i</v>
      </c>
      <c r="BA233" s="240" t="str">
        <f t="shared" ca="1" si="366"/>
        <v>-0.0979057563578807+1.99291745382289i</v>
      </c>
      <c r="BB233" s="240" t="str">
        <f t="shared" ca="1" si="367"/>
        <v>-0.146784911634869-1.98991449680539i</v>
      </c>
      <c r="BC233" s="240" t="str">
        <f t="shared" ca="1" si="368"/>
        <v>0.389267797928844+1.95698137353822i</v>
      </c>
      <c r="BD233" s="240" t="str">
        <f t="shared" ca="1" si="369"/>
        <v>-0.625895734208525-1.89461342885019i</v>
      </c>
      <c r="BE233" s="240" t="str">
        <f t="shared" ca="1" si="370"/>
        <v>0.853109616062292+1.80374873468062i</v>
      </c>
      <c r="BF233" s="240" t="str">
        <f t="shared" ca="1" si="371"/>
        <v>-1.06749193521378-1.68575398060733i</v>
      </c>
      <c r="BG233" s="240" t="str">
        <f t="shared" ca="1" si="372"/>
        <v>1.26581818203377+1.54240391756265i</v>
      </c>
      <c r="BH233" s="240" t="str">
        <f t="shared" ca="1" si="373"/>
        <v>-1.44510534517072-1.37585466392309i</v>
      </c>
      <c r="BI233" s="240" t="str">
        <f t="shared" ca="1" si="374"/>
        <v>1.60265677880838+1.18861127548894i</v>
      </c>
      <c r="BJ233" s="240" t="str">
        <f t="shared" ca="1" si="375"/>
        <v>-1.73610276273459-0.983490067110613i</v>
      </c>
      <c r="BK233" s="240" t="str">
        <f t="shared" ca="1" si="376"/>
        <v>1.84343614514136+0.763576252686171i</v>
      </c>
      <c r="BL233" s="240" t="str">
        <f t="shared" ca="1" si="377"/>
        <v>-1.92304253204993-0.532177540682516i</v>
      </c>
      <c r="BM233" s="240" t="str">
        <f t="shared" ca="1" si="378"/>
        <v>1.97372456930305+0.292774383116741i</v>
      </c>
      <c r="BN233" s="240" t="str">
        <f t="shared" ca="1" si="379"/>
        <v>-1.9947199518863-0.0489676263117465i</v>
      </c>
      <c r="BO233" s="240" t="str">
        <f t="shared" ca="1" si="380"/>
        <v>1.98571288970253-0.195575649172174i</v>
      </c>
      <c r="BP233" s="240" t="str">
        <f t="shared" ca="1" si="381"/>
        <v>-1.94683885735122+0.437177284848273i</v>
      </c>
      <c r="BQ233" s="240" t="str">
        <f t="shared" ca="1" si="382"/>
        <v>1.87868255646234-0.672203367236446i</v>
      </c>
      <c r="BR233" s="240" t="str">
        <f t="shared" ca="1" si="383"/>
        <v>-1.78226912124243+0.897118885290924i</v>
      </c>
      <c r="BS233" s="240" t="str">
        <f t="shared" ca="1" si="384"/>
        <v>1.65904869949752-1.10854090027184i</v>
      </c>
      <c r="BT233" s="240" t="str">
        <f t="shared" ca="1" si="385"/>
        <v>-1.51087464106524+1.3032894282798i</v>
      </c>
      <c r="BU233" s="240" t="str">
        <f t="shared" ca="1" si="386"/>
        <v>1.33997562170663-1.47843527017987i</v>
      </c>
      <c r="BV233" s="240" t="str">
        <f t="shared" ca="1" si="387"/>
        <v>-1.14892212174338+1.63134406948645i</v>
      </c>
      <c r="BW233" s="240" t="str">
        <f t="shared" ca="1" si="388"/>
        <v>0.940587763649328-1.75971593552853i</v>
      </c>
      <c r="BX233" s="240" t="str">
        <f t="shared" ca="1" si="389"/>
        <v>-0.718106090090244+1.86162003595127i</v>
      </c>
      <c r="BY233" s="240" t="str">
        <f t="shared" ca="1" si="390"/>
        <v>0.48482343251939-1.93552363823334i</v>
      </c>
      <c r="BZ233" s="240" t="str">
        <f t="shared" ca="1" si="391"/>
        <v>-0.2442485792485+1.98031516340581i</v>
      </c>
      <c r="CA233" s="240" t="str">
        <f t="shared" ca="1" si="392"/>
        <v>5.23105829720215E-13-1.99532090523803i</v>
      </c>
      <c r="CB233" s="240" t="str">
        <f t="shared" ca="1" si="393"/>
        <v>0.244248579249487+1.98031516340569i</v>
      </c>
      <c r="CC233" s="240" t="str">
        <f t="shared" ca="1" si="394"/>
        <v>-0.484823432520356-1.9355236382331i</v>
      </c>
      <c r="CD233" s="240" t="str">
        <f t="shared" ca="1" si="395"/>
        <v>0.718106090089322+1.86162003595162i</v>
      </c>
      <c r="CE233" s="240" t="str">
        <f t="shared" ca="1" si="396"/>
        <v>-0.940587763650206-1.75971593552806i</v>
      </c>
      <c r="CF233" s="240" t="str">
        <f t="shared" ca="1" si="397"/>
        <v>1.14892212174257+1.63134406948702i</v>
      </c>
      <c r="CG233" s="240" t="str">
        <f t="shared" ca="1" si="398"/>
        <v>-1.3399756217059-1.47843527018054i</v>
      </c>
      <c r="CH233" s="240" t="str">
        <f t="shared" ca="1" si="399"/>
        <v>1.51087464106589+1.30328942827905i</v>
      </c>
      <c r="CI233" s="240" t="str">
        <f t="shared" ca="1" si="400"/>
        <v>-1.65904869949697-1.10854090027266i</v>
      </c>
      <c r="CJ233" s="240" t="str">
        <f t="shared" ca="1" si="401"/>
        <v>1.78226912124199+0.897118885291808i</v>
      </c>
      <c r="CK233" s="240" t="str">
        <f t="shared" ca="1" si="402"/>
        <v>-1.87868255646268-0.672203367235508i</v>
      </c>
      <c r="CL233" s="240" t="str">
        <f t="shared" ca="1" si="403"/>
        <v>1.946838857351+0.437177284849239i</v>
      </c>
      <c r="CM233" s="240" t="str">
        <f t="shared" ca="1" si="404"/>
        <v>-1.98571288970263-0.195575649171184i</v>
      </c>
      <c r="CN233" s="240" t="str">
        <f t="shared" ca="1" si="405"/>
        <v>1.99471995188628-0.0489676263127415i</v>
      </c>
      <c r="CO233" s="240" t="str">
        <f t="shared" ca="1" si="406"/>
        <v>-1.9737245693032+0.292774383115763i</v>
      </c>
      <c r="CP233" s="240" t="str">
        <f t="shared" ca="1" si="407"/>
        <v>1.92304253204965-0.53217754068353i</v>
      </c>
      <c r="CQ233" s="240" t="str">
        <f t="shared" ca="1" si="408"/>
        <v>-1.84343614514096+0.763576252687143i</v>
      </c>
      <c r="CR233" s="240" t="str">
        <f t="shared" ca="1" si="409"/>
        <v>1.73610276273507-0.983490067109753i</v>
      </c>
      <c r="CS233" s="240" t="str">
        <f t="shared" ca="1" si="410"/>
        <v>-1.60265677880779+1.18861127548974i</v>
      </c>
      <c r="CT233" s="240" t="str">
        <f t="shared" ca="1" si="411"/>
        <v>1.44510534517144-1.37585466392234i</v>
      </c>
      <c r="CU233" s="240" t="str">
        <f t="shared" ca="1" si="412"/>
        <v>-1.26581818203458+1.54240391756199i</v>
      </c>
      <c r="CV233" s="240" t="str">
        <f t="shared" ca="1" si="413"/>
        <v>1.06749193521299-1.68575398060783i</v>
      </c>
      <c r="CW233" s="240" t="str">
        <f t="shared" ca="1" si="414"/>
        <v>-0.853109616063188+1.8037487346802i</v>
      </c>
      <c r="CX233" s="240" t="str">
        <f t="shared" ca="1" si="415"/>
        <v>0.625895734209465-1.89461342884988i</v>
      </c>
      <c r="CY233" s="240" t="str">
        <f t="shared" ca="1" si="416"/>
        <v>-0.389267797927812+1.95698137353842i</v>
      </c>
      <c r="CZ233" s="240" t="str">
        <f t="shared" ca="1" si="417"/>
        <v>0.146784911635856-1.98991449680532i</v>
      </c>
      <c r="DA233" s="240" t="str">
        <f t="shared" ca="1" si="418"/>
        <v>0.0979057563568925+1.99291745382293i</v>
      </c>
      <c r="DB233" s="240" t="str">
        <f t="shared" ca="1" si="419"/>
        <v>-0.341123830643093-1.96594507732217i</v>
      </c>
      <c r="DC233" s="240" t="str">
        <f t="shared" ca="1" si="420"/>
        <v>0.579211084995499+1.90940305695216i</v>
      </c>
      <c r="DD233" s="240" t="str">
        <f t="shared" ca="1" si="421"/>
        <v>-0.808586465500359-1.82414183732777i</v>
      </c>
      <c r="DE233" s="240" t="str">
        <f t="shared" ca="1" si="422"/>
        <v>1.02579995292965+1.71144382655389i</v>
      </c>
      <c r="DF233" s="240" t="str">
        <f t="shared" ca="1" si="423"/>
        <v>-1.22758445424804-1.57300410761334i</v>
      </c>
      <c r="DG233" s="240" t="str">
        <f t="shared" ca="1" si="424"/>
        <v>1.4109049427373+1.41090494273688i</v>
      </c>
      <c r="DH233" s="240" t="str">
        <f t="shared" ca="1" si="425"/>
        <v>-1.5730041076137-1.22758445424757i</v>
      </c>
      <c r="DI233" s="240" t="str">
        <f t="shared" ca="1" si="426"/>
        <v>1.71144382655413+1.02579995292925i</v>
      </c>
      <c r="DJ233" s="240" t="str">
        <f t="shared" ca="1" si="427"/>
        <v>-1.82414183732796-0.808586465499928i</v>
      </c>
      <c r="DK233" s="240" t="str">
        <f t="shared" ca="1" si="428"/>
        <v>1.9094030569517+0.579211084997i</v>
      </c>
      <c r="DL233" s="240" t="str">
        <f t="shared" ca="1" si="429"/>
        <v>-1.96594507732225-0.341123830642628i</v>
      </c>
      <c r="DM233" s="240" t="str">
        <f t="shared" ca="1" si="430"/>
        <v>1.99291745382296+0.0979057563564208i</v>
      </c>
      <c r="DN233" s="240" t="str">
        <f t="shared" ca="1" si="431"/>
        <v>-1.98991449680542+0.146784911634404i</v>
      </c>
      <c r="DO233" s="240" t="str">
        <f t="shared" ca="1" si="432"/>
        <v>1.95698137353831-0.389267797928387i</v>
      </c>
      <c r="DP233" s="240" t="str">
        <f t="shared" ca="1" si="433"/>
        <v>-1.8946134288497+0.62589573421002i</v>
      </c>
      <c r="DQ233" s="240" t="str">
        <f t="shared" ca="1" si="434"/>
        <v>1.80374873468082-0.853109616061871i</v>
      </c>
      <c r="DR233" s="240" t="str">
        <f t="shared" ca="1" si="435"/>
        <v>-1.68575398060757+1.06749193521338i</v>
      </c>
      <c r="DS233" s="240" t="str">
        <f t="shared" ca="1" si="436"/>
        <v>1.54240391756169-1.26581818203495i</v>
      </c>
      <c r="DT233" s="240" t="str">
        <f t="shared" ca="1" si="437"/>
        <v>-1.37585466392347+1.44510534517036i</v>
      </c>
      <c r="DU233" s="240" t="str">
        <f t="shared" ca="1" si="438"/>
        <v>1.18861127548936-1.60265677880807i</v>
      </c>
      <c r="DV233" s="240" t="str">
        <f t="shared" ca="1" si="439"/>
        <v>-0.983490067109342+1.73610276273531i</v>
      </c>
      <c r="DW233" s="240" t="str">
        <f t="shared" ca="1" si="440"/>
        <v>0.763576252686602-1.84343614514118i</v>
      </c>
      <c r="DX233" s="240" t="str">
        <f t="shared" ca="1" si="441"/>
        <v>-0.532177540683075+1.92304253204978i</v>
      </c>
      <c r="DY233" s="240" t="str">
        <f t="shared" ca="1" si="442"/>
        <v>0.292774383117202-1.97372456930298i</v>
      </c>
      <c r="DZ233" s="240" t="str">
        <f t="shared" ca="1" si="443"/>
        <v>-0.0489676263122128+1.99471995188629i</v>
      </c>
      <c r="EA233" s="240" t="str">
        <f t="shared" ca="1" si="444"/>
        <v>-0.19557564917171-1.98571288970258i</v>
      </c>
      <c r="EB233" s="240" t="str">
        <f t="shared" ca="1" si="445"/>
        <v>0.437177284847762+1.94683885735133i</v>
      </c>
      <c r="EC233" s="240" t="str">
        <f t="shared" ca="1" si="446"/>
        <v>-0.672203367235953-1.87868255646252i</v>
      </c>
      <c r="ED233" s="240" t="str">
        <f t="shared" ca="1" si="447"/>
        <v>0.897118885292229+1.78226912124178i</v>
      </c>
      <c r="EE233" s="240" t="str">
        <f t="shared" ca="1" si="448"/>
        <v>-1.10854090027136-1.65904869949784i</v>
      </c>
      <c r="EF233" s="240" t="str">
        <f t="shared" ca="1" si="449"/>
        <v>1.30328942827941+1.51087464106558i</v>
      </c>
      <c r="EG233" s="240" t="str">
        <f t="shared" ca="1" si="450"/>
        <v>-1.47843527018085-1.33997562170555i</v>
      </c>
      <c r="EH233" s="240" t="str">
        <f t="shared" ca="1" si="451"/>
        <v>1.63134406948618+1.14892212174376i</v>
      </c>
      <c r="EI233" s="240" t="str">
        <f t="shared" ca="1" si="452"/>
        <v>-1.75971593552831-0.940587763649739i</v>
      </c>
      <c r="EJ233" s="240" t="str">
        <f t="shared" ca="1" si="453"/>
        <v>1.86162003595182+0.718106090088827i</v>
      </c>
      <c r="EK233" s="240" t="str">
        <f t="shared" ca="1" si="454"/>
        <v>-1.93552363823321-0.484823432519897i</v>
      </c>
      <c r="EL233" s="240" t="str">
        <f t="shared" ca="1" si="455"/>
        <v>1.98031516340575+0.244248579249019i</v>
      </c>
      <c r="EM233" s="240" t="str">
        <f t="shared" ca="1" si="456"/>
        <v>-1.99532090523803-1.04621165944043E-12i</v>
      </c>
      <c r="EN233" s="240"/>
      <c r="EO233" s="240"/>
      <c r="EP233" s="240"/>
    </row>
    <row r="234" spans="1:146" ht="15" thickBot="1">
      <c r="A234" s="277">
        <f t="shared" si="323"/>
        <v>2.6171875000000019E-3</v>
      </c>
      <c r="B234" s="276">
        <v>134</v>
      </c>
      <c r="C234" s="248">
        <f t="shared" si="324"/>
        <v>26800</v>
      </c>
      <c r="D234" s="247">
        <f t="shared" si="457"/>
        <v>168389.36623241293</v>
      </c>
      <c r="E234" s="247" t="str">
        <f t="shared" si="458"/>
        <v>168389.366232413i</v>
      </c>
      <c r="F234" s="247" t="str">
        <f t="shared" si="325"/>
        <v>-0.00291299974049237-0.0197265261598156i</v>
      </c>
      <c r="G234" s="247" t="str">
        <f t="shared" si="326"/>
        <v>-3.25874497376037+2.71249917235239i</v>
      </c>
      <c r="H234" s="247" t="str">
        <f t="shared" si="322"/>
        <v>0.0011317927650574-0.00315073768001026i</v>
      </c>
      <c r="I234" s="247" t="str">
        <f t="shared" si="459"/>
        <v>-0.00140514056705642+0.00327803173070289i</v>
      </c>
      <c r="J234" s="275" t="str">
        <f ca="1">IMPRODUCT(1/N_FFT2,EI100)</f>
        <v>0.00843165654800375-3.21449357971906E-07i</v>
      </c>
      <c r="K234" s="274" t="str">
        <f t="shared" ca="1" si="460"/>
        <v>-0.0000118466089418917+0.0000276396893882782i</v>
      </c>
      <c r="N234" s="265">
        <f t="shared" ca="1" si="327"/>
        <v>5.9953039621757753</v>
      </c>
      <c r="O234" s="240">
        <f t="shared" ca="1" si="328"/>
        <v>1.9953039621757753</v>
      </c>
      <c r="P234" s="240" t="str">
        <f t="shared" ca="1" si="329"/>
        <v>-1.97370780962393+0.292771897052705i</v>
      </c>
      <c r="Q234" s="240" t="str">
        <f t="shared" ca="1" si="330"/>
        <v>1.90938684345229-0.579206166684746i</v>
      </c>
      <c r="R234" s="240" t="str">
        <f t="shared" ca="1" si="331"/>
        <v>-1.80373341833369+0.853102371969869i</v>
      </c>
      <c r="S234" s="240" t="str">
        <f t="shared" ca="1" si="332"/>
        <v>1.65903461185598-1.108531487211i</v>
      </c>
      <c r="T234" s="240" t="str">
        <f t="shared" ca="1" si="333"/>
        <v>-1.47842271619931+1.33996424344092i</v>
      </c>
      <c r="U234" s="241" t="str">
        <f t="shared" ca="1" si="334"/>
        <v>1.26580743346941-1.54239082039798i</v>
      </c>
      <c r="V234" s="240" t="str">
        <f t="shared" ca="1" si="335"/>
        <v>-1.02579124245418+1.71142929400506i</v>
      </c>
      <c r="W234" s="240" t="str">
        <f t="shared" ca="1" si="336"/>
        <v>0.763569768857125-1.84342049179286i</v>
      </c>
      <c r="X234" s="240" t="str">
        <f t="shared" ca="1" si="337"/>
        <v>-0.484819315691227+1.93550720293339i</v>
      </c>
      <c r="Y234" s="240" t="str">
        <f t="shared" ca="1" si="338"/>
        <v>0.195573988460801-1.98569602822584i</v>
      </c>
      <c r="Z234" s="240" t="str">
        <f t="shared" ca="1" si="339"/>
        <v>0.0979049250003225+1.99290053116934i</v>
      </c>
      <c r="AA234" s="240" t="str">
        <f t="shared" ca="1" si="340"/>
        <v>-0.38926449250097-1.95696475603224i</v>
      </c>
      <c r="AB234" s="240" t="str">
        <f t="shared" ca="1" si="341"/>
        <v>0.672197659290321+1.87866660382276i</v>
      </c>
      <c r="AC234" s="240" t="str">
        <f t="shared" ca="1" si="342"/>
        <v>-0.940579776745635-1.75970099308135i</v>
      </c>
      <c r="AD234" s="240" t="str">
        <f t="shared" ca="1" si="343"/>
        <v>1.18860118251907+1.60264317001278i</v>
      </c>
      <c r="AE234" s="240" t="str">
        <f t="shared" ca="1" si="344"/>
        <v>-1.41089296218282-1.41089296218293i</v>
      </c>
      <c r="AF234" s="240" t="str">
        <f t="shared" ca="1" si="345"/>
        <v>1.60264317001282+1.18860118251902i</v>
      </c>
      <c r="AG234" s="240" t="str">
        <f t="shared" ca="1" si="346"/>
        <v>-1.75970099308137-0.940579776745583i</v>
      </c>
      <c r="AH234" s="240" t="str">
        <f t="shared" ca="1" si="347"/>
        <v>1.87866660382278+0.672197659290279i</v>
      </c>
      <c r="AI234" s="240" t="str">
        <f t="shared" ca="1" si="348"/>
        <v>-1.95696475603225-0.389264492500912i</v>
      </c>
      <c r="AJ234" s="240" t="str">
        <f t="shared" ca="1" si="349"/>
        <v>1.99290053116934+0.0979049250002776i</v>
      </c>
      <c r="AK234" s="240" t="str">
        <f t="shared" ca="1" si="350"/>
        <v>-1.98569602822585+0.195573988460663i</v>
      </c>
      <c r="AL234" s="240" t="str">
        <f t="shared" ca="1" si="351"/>
        <v>1.93550720293342-0.4848193156911i</v>
      </c>
      <c r="AM234" s="240" t="str">
        <f t="shared" ca="1" si="352"/>
        <v>-1.84342049179284+0.763569768857165i</v>
      </c>
      <c r="AN234" s="240" t="str">
        <f t="shared" ca="1" si="353"/>
        <v>1.71142929400503-1.02579124245423i</v>
      </c>
      <c r="AO234" s="240" t="str">
        <f t="shared" ca="1" si="354"/>
        <v>-1.54239082039795+1.26580743346944i</v>
      </c>
      <c r="AP234" s="240" t="str">
        <f t="shared" ca="1" si="355"/>
        <v>1.33996424344088-1.47842271619935i</v>
      </c>
      <c r="AQ234" s="240" t="str">
        <f t="shared" ca="1" si="356"/>
        <v>-1.10853148721095+1.65903461185601i</v>
      </c>
      <c r="AR234" s="240" t="str">
        <f t="shared" ca="1" si="357"/>
        <v>-1.10853148721095+1.65903461185601i</v>
      </c>
      <c r="AS234" s="240" t="str">
        <f t="shared" ca="1" si="358"/>
        <v>-0.579206166684828+1.90938684345227i</v>
      </c>
      <c r="AT234" s="240" t="str">
        <f t="shared" ca="1" si="359"/>
        <v>0.292771897053212-1.97370780962386i</v>
      </c>
      <c r="AU234" s="240" t="str">
        <f t="shared" ca="1" si="360"/>
        <v>-1.53508466382842E-13+1.99530396217578i</v>
      </c>
      <c r="AV234" s="240" t="str">
        <f t="shared" ca="1" si="361"/>
        <v>-0.292771897052937-1.9737078096239i</v>
      </c>
      <c r="AW234" s="240" t="str">
        <f t="shared" ca="1" si="362"/>
        <v>0.579206166685321+1.90938684345212i</v>
      </c>
      <c r="AX234" s="240" t="str">
        <f t="shared" ca="1" si="363"/>
        <v>-0.853102371970735-1.80373341833328i</v>
      </c>
      <c r="AY234" s="240" t="str">
        <f t="shared" ca="1" si="364"/>
        <v>1.10853148721039+1.65903461185639i</v>
      </c>
      <c r="AZ234" s="240" t="str">
        <f t="shared" ca="1" si="365"/>
        <v>-1.33996424344065-1.47842271619955i</v>
      </c>
      <c r="BA234" s="240" t="str">
        <f t="shared" ca="1" si="366"/>
        <v>1.54239082039801+1.26580743346937i</v>
      </c>
      <c r="BB234" s="240" t="str">
        <f t="shared" ca="1" si="367"/>
        <v>-1.71142929400528-1.02579124245381i</v>
      </c>
      <c r="BC234" s="240" t="str">
        <f t="shared" ca="1" si="368"/>
        <v>1.84342049179319+0.763569768856323i</v>
      </c>
      <c r="BD234" s="240" t="str">
        <f t="shared" ca="1" si="369"/>
        <v>-1.93550720293321-0.484819315691948i</v>
      </c>
      <c r="BE234" s="240" t="str">
        <f t="shared" ca="1" si="370"/>
        <v>1.98569602822581+0.195573988461166i</v>
      </c>
      <c r="BF234" s="240" t="str">
        <f t="shared" ca="1" si="371"/>
        <v>-1.99290053116934+0.0979049250001974i</v>
      </c>
      <c r="BG234" s="240" t="str">
        <f t="shared" ca="1" si="372"/>
        <v>1.95696475603219-0.389264492501221i</v>
      </c>
      <c r="BH234" s="240" t="str">
        <f t="shared" ca="1" si="373"/>
        <v>-1.87866660382255+0.672197659290923i</v>
      </c>
      <c r="BI234" s="240" t="str">
        <f t="shared" ca="1" si="374"/>
        <v>1.75970099308181-0.940579776744775i</v>
      </c>
      <c r="BJ234" s="240" t="str">
        <f t="shared" ca="1" si="375"/>
        <v>-1.6026431700131+1.18860118251864i</v>
      </c>
      <c r="BK234" s="240" t="str">
        <f t="shared" ca="1" si="376"/>
        <v>1.41089296218304-1.41089296218271i</v>
      </c>
      <c r="BL234" s="240" t="str">
        <f t="shared" ca="1" si="377"/>
        <v>-1.18860118251896+1.60264317001286i</v>
      </c>
      <c r="BM234" s="240" t="str">
        <f t="shared" ca="1" si="378"/>
        <v>0.94057977674518-1.75970099308159i</v>
      </c>
      <c r="BN234" s="240" t="str">
        <f t="shared" ca="1" si="379"/>
        <v>-0.672197659289489+1.87866660382306i</v>
      </c>
      <c r="BO234" s="240" t="str">
        <f t="shared" ca="1" si="380"/>
        <v>0.389264492501674-1.9569647560321i</v>
      </c>
      <c r="BP234" s="240" t="str">
        <f t="shared" ca="1" si="381"/>
        <v>-0.0979049250006009+1.99290053116932i</v>
      </c>
      <c r="BQ234" s="240" t="str">
        <f t="shared" ca="1" si="382"/>
        <v>-0.195573988460707-1.98569602822585i</v>
      </c>
      <c r="BR234" s="240" t="str">
        <f t="shared" ca="1" si="383"/>
        <v>0.484819315691501+1.93550720293332i</v>
      </c>
      <c r="BS234" s="240" t="str">
        <f t="shared" ca="1" si="384"/>
        <v>-0.763569768857784-1.84342049179259i</v>
      </c>
      <c r="BT234" s="240" t="str">
        <f t="shared" ca="1" si="385"/>
        <v>1.02579124245342+1.71142929400552i</v>
      </c>
      <c r="BU234" s="240" t="str">
        <f t="shared" ca="1" si="386"/>
        <v>-1.26580743346901-1.5423908203983i</v>
      </c>
      <c r="BV234" s="240" t="str">
        <f t="shared" ca="1" si="387"/>
        <v>1.47842271619926+1.33996424344097i</v>
      </c>
      <c r="BW234" s="240" t="str">
        <f t="shared" ca="1" si="388"/>
        <v>-1.65903461185615-1.10853148721075i</v>
      </c>
      <c r="BX234" s="240" t="str">
        <f t="shared" ca="1" si="389"/>
        <v>1.80373341833393+0.853102371969359i</v>
      </c>
      <c r="BY234" s="240" t="str">
        <f t="shared" ca="1" si="390"/>
        <v>-1.909386843452-0.579206166685708i</v>
      </c>
      <c r="BZ234" s="240" t="str">
        <f t="shared" ca="1" si="391"/>
        <v>1.97370780962384+0.292771897053364i</v>
      </c>
      <c r="CA234" s="240" t="str">
        <f t="shared" ca="1" si="392"/>
        <v>-1.99530396217578-3.07016932765684E-13i</v>
      </c>
      <c r="CB234" s="240" t="str">
        <f t="shared" ca="1" si="393"/>
        <v>1.97370780962392-0.292771897052813i</v>
      </c>
      <c r="CC234" s="240" t="str">
        <f t="shared" ca="1" si="394"/>
        <v>-1.90938684345216+0.579206166685175i</v>
      </c>
      <c r="CD234" s="240" t="str">
        <f t="shared" ca="1" si="395"/>
        <v>1.80373341833334-0.853102371970598i</v>
      </c>
      <c r="CE234" s="240" t="str">
        <f t="shared" ca="1" si="396"/>
        <v>-1.65903461185649+1.10853148721024i</v>
      </c>
      <c r="CF234" s="240" t="str">
        <f t="shared" ca="1" si="397"/>
        <v>1.47842271619964-1.33996424344056i</v>
      </c>
      <c r="CG234" s="240" t="str">
        <f t="shared" ca="1" si="398"/>
        <v>-1.26580743346949+1.54239082039791i</v>
      </c>
      <c r="CH234" s="240" t="str">
        <f t="shared" ca="1" si="399"/>
        <v>1.0257912424539-1.71142929400523i</v>
      </c>
      <c r="CI234" s="240" t="str">
        <f t="shared" ca="1" si="400"/>
        <v>-0.763569768856465+1.84342049179313i</v>
      </c>
      <c r="CJ234" s="240" t="str">
        <f t="shared" ca="1" si="401"/>
        <v>0.484819315692097-1.93550720293317i</v>
      </c>
      <c r="CK234" s="240" t="str">
        <f t="shared" ca="1" si="402"/>
        <v>-0.195573988461318+1.98569602822579i</v>
      </c>
      <c r="CL234" s="240" t="str">
        <f t="shared" ca="1" si="403"/>
        <v>-0.0979049250000442-1.99290053116935i</v>
      </c>
      <c r="CM234" s="240" t="str">
        <f t="shared" ca="1" si="404"/>
        <v>0.389264492501072+1.95696475603222i</v>
      </c>
      <c r="CN234" s="240" t="str">
        <f t="shared" ca="1" si="405"/>
        <v>-0.672197659290779-1.8786666038226i</v>
      </c>
      <c r="CO234" s="240" t="str">
        <f t="shared" ca="1" si="406"/>
        <v>0.940579776746389+1.75970099308094i</v>
      </c>
      <c r="CP234" s="240" t="str">
        <f t="shared" ca="1" si="407"/>
        <v>-1.18860118251847-1.60264317001323i</v>
      </c>
      <c r="CQ234" s="240" t="str">
        <f t="shared" ca="1" si="408"/>
        <v>1.41089296218261+1.41089296218315i</v>
      </c>
      <c r="CR234" s="240" t="str">
        <f t="shared" ca="1" si="409"/>
        <v>-1.60264317001277-1.18860118251909i</v>
      </c>
      <c r="CS234" s="240" t="str">
        <f t="shared" ca="1" si="410"/>
        <v>1.75970099308154+0.940579776745266i</v>
      </c>
      <c r="CT234" s="240" t="str">
        <f t="shared" ca="1" si="411"/>
        <v>-1.87866660382301-0.672197659289632i</v>
      </c>
      <c r="CU234" s="240" t="str">
        <f t="shared" ca="1" si="412"/>
        <v>1.95696475603207+0.389264492501824i</v>
      </c>
      <c r="CV234" s="240" t="str">
        <f t="shared" ca="1" si="413"/>
        <v>-1.99290053116932-0.0979049250007541i</v>
      </c>
      <c r="CW234" s="240" t="str">
        <f t="shared" ca="1" si="414"/>
        <v>1.98569602822586-0.195573988460611i</v>
      </c>
      <c r="CX234" s="240" t="str">
        <f t="shared" ca="1" si="415"/>
        <v>-1.93550720293336+0.484819315691351i</v>
      </c>
      <c r="CY234" s="240" t="str">
        <f t="shared" ca="1" si="416"/>
        <v>1.84342049179264-0.763569768857642i</v>
      </c>
      <c r="CZ234" s="240" t="str">
        <f t="shared" ca="1" si="417"/>
        <v>-1.71142929400455+1.02579124245504i</v>
      </c>
      <c r="DA234" s="240" t="str">
        <f t="shared" ca="1" si="418"/>
        <v>1.54239082039836-1.26580743346894i</v>
      </c>
      <c r="DB234" s="240" t="str">
        <f t="shared" ca="1" si="419"/>
        <v>-1.33996424344113+1.47842271619912i</v>
      </c>
      <c r="DC234" s="240" t="str">
        <f t="shared" ca="1" si="420"/>
        <v>1.10853148721087-1.65903461185606i</v>
      </c>
      <c r="DD234" s="240" t="str">
        <f t="shared" ca="1" si="421"/>
        <v>-0.853102371969446+1.80373341833389i</v>
      </c>
      <c r="DE234" s="240" t="str">
        <f t="shared" ca="1" si="422"/>
        <v>0.57920616668401-1.90938684345252i</v>
      </c>
      <c r="DF234" s="240" t="str">
        <f t="shared" ca="1" si="423"/>
        <v>-0.292771897053459+1.97370780962382i</v>
      </c>
      <c r="DG234" s="240" t="str">
        <f t="shared" ca="1" si="424"/>
        <v>4.60525399148526E-13-1.99530396217578i</v>
      </c>
      <c r="DH234" s="240" t="str">
        <f t="shared" ca="1" si="425"/>
        <v>0.292771897052661+1.97370780962394i</v>
      </c>
      <c r="DI234" s="240" t="str">
        <f t="shared" ca="1" si="426"/>
        <v>-0.579206166685081-1.90938684345219i</v>
      </c>
      <c r="DJ234" s="240" t="str">
        <f t="shared" ca="1" si="427"/>
        <v>0.853102371970458+1.80373341833341i</v>
      </c>
      <c r="DK234" s="240" t="str">
        <f t="shared" ca="1" si="428"/>
        <v>-1.10853148721011-1.65903461185657i</v>
      </c>
      <c r="DL234" s="240" t="str">
        <f t="shared" ca="1" si="429"/>
        <v>1.33996424344045+1.47842271619974i</v>
      </c>
      <c r="DM234" s="240" t="str">
        <f t="shared" ca="1" si="430"/>
        <v>-1.54239082039785-1.26580743346956i</v>
      </c>
      <c r="DN234" s="240" t="str">
        <f t="shared" ca="1" si="431"/>
        <v>1.71142929400512+1.02579124245408i</v>
      </c>
      <c r="DO234" s="240" t="str">
        <f t="shared" ca="1" si="432"/>
        <v>-1.84342049179307-0.763569768856607i</v>
      </c>
      <c r="DP234" s="240" t="str">
        <f t="shared" ca="1" si="433"/>
        <v>1.93550720293363+0.484819315690265i</v>
      </c>
      <c r="DQ234" s="240" t="str">
        <f t="shared" ca="1" si="434"/>
        <v>-1.98569602822578-0.195573988461415i</v>
      </c>
      <c r="DR234" s="240" t="str">
        <f t="shared" ca="1" si="435"/>
        <v>1.99290053116936-0.0979049249998343i</v>
      </c>
      <c r="DS234" s="240" t="str">
        <f t="shared" ca="1" si="436"/>
        <v>-1.95696475603225+0.38926449250092i</v>
      </c>
      <c r="DT234" s="240" t="str">
        <f t="shared" ca="1" si="437"/>
        <v>1.87866660382263-0.672197659290688i</v>
      </c>
      <c r="DU234" s="240" t="str">
        <f t="shared" ca="1" si="438"/>
        <v>-1.75970099308102+0.940579776746254i</v>
      </c>
      <c r="DV234" s="240" t="str">
        <f t="shared" ca="1" si="439"/>
        <v>1.60264317001325-1.18860118251844i</v>
      </c>
      <c r="DW234" s="240" t="str">
        <f t="shared" ca="1" si="440"/>
        <v>-1.41089296218326+1.4108929621825i</v>
      </c>
      <c r="DX234" s="240" t="str">
        <f t="shared" ca="1" si="441"/>
        <v>1.18860118251921-1.60264317001268i</v>
      </c>
      <c r="DY234" s="240" t="str">
        <f t="shared" ca="1" si="442"/>
        <v>-0.940579776745402+1.75970099308147i</v>
      </c>
      <c r="DZ234" s="240" t="str">
        <f t="shared" ca="1" si="443"/>
        <v>0.672197659289778-1.87866660382296i</v>
      </c>
      <c r="EA234" s="240" t="str">
        <f t="shared" ca="1" si="444"/>
        <v>-0.389264492501976+1.95696475603204i</v>
      </c>
      <c r="EB234" s="240" t="str">
        <f t="shared" ca="1" si="445"/>
        <v>0.0979049250009073-1.99290053116931i</v>
      </c>
      <c r="EC234" s="240" t="str">
        <f t="shared" ca="1" si="446"/>
        <v>0.195573988460458+1.98569602822587i</v>
      </c>
      <c r="ED234" s="240" t="str">
        <f t="shared" ca="1" si="447"/>
        <v>-0.484819315691203-1.9355072029334i</v>
      </c>
      <c r="EE234" s="240" t="str">
        <f t="shared" ca="1" si="448"/>
        <v>0.7635697688575+1.8434204917927i</v>
      </c>
      <c r="EF234" s="240" t="str">
        <f t="shared" ca="1" si="449"/>
        <v>-1.02579124245491-1.71142929400463i</v>
      </c>
      <c r="EG234" s="240" t="str">
        <f t="shared" ca="1" si="450"/>
        <v>1.26580743346882+1.54239082039846i</v>
      </c>
      <c r="EH234" s="240" t="str">
        <f t="shared" ca="1" si="451"/>
        <v>-1.47842271619902-1.33996424344124i</v>
      </c>
      <c r="EI234" s="240" t="str">
        <f t="shared" ca="1" si="452"/>
        <v>1.65903461185598+1.108531487211i</v>
      </c>
      <c r="EJ234" s="240" t="str">
        <f t="shared" ca="1" si="453"/>
        <v>-1.80373341833382-0.853102371969584i</v>
      </c>
      <c r="EK234" s="240" t="str">
        <f t="shared" ca="1" si="454"/>
        <v>1.90938684345247+0.579206166684158i</v>
      </c>
      <c r="EL234" s="240" t="str">
        <f t="shared" ca="1" si="455"/>
        <v>-1.9737078096238-0.292771897053611i</v>
      </c>
      <c r="EM234" s="240" t="str">
        <f t="shared" ca="1" si="456"/>
        <v>1.99530396217578+6.1403386553137E-13i</v>
      </c>
      <c r="EN234" s="240"/>
      <c r="EO234" s="240"/>
      <c r="EP234" s="240"/>
    </row>
    <row r="235" spans="1:146" ht="15" thickBot="1">
      <c r="A235" s="277">
        <f t="shared" si="323"/>
        <v>2.6367187500000019E-3</v>
      </c>
      <c r="B235" s="276">
        <v>135</v>
      </c>
      <c r="C235" s="248">
        <f t="shared" si="324"/>
        <v>27000</v>
      </c>
      <c r="D235" s="247">
        <f t="shared" si="457"/>
        <v>169646.00329384883</v>
      </c>
      <c r="E235" s="247" t="str">
        <f t="shared" si="458"/>
        <v>169646.003293849i</v>
      </c>
      <c r="F235" s="247" t="str">
        <f t="shared" si="325"/>
        <v>-0.00291757813485273-0.0195769489046166i</v>
      </c>
      <c r="G235" s="247" t="str">
        <f t="shared" si="326"/>
        <v>-3.23291586361862+2.71860529797979i</v>
      </c>
      <c r="H235" s="247" t="str">
        <f t="shared" si="322"/>
        <v>0.0011313281266818-0.00312740493729931i</v>
      </c>
      <c r="I235" s="247" t="str">
        <f t="shared" si="459"/>
        <v>-0.00139911644311747+0.00325381697583086i</v>
      </c>
      <c r="J235" s="275" t="str">
        <f ca="1">IMPRODUCT(1/N_FFT2,EJ100)</f>
        <v>0.00732502549274176-0.000319806741597097i</v>
      </c>
      <c r="K235" s="274" t="str">
        <f t="shared" ca="1" si="460"/>
        <v>-9.20797100835586E-06+0.0000242817391674653i</v>
      </c>
      <c r="N235" s="265">
        <f t="shared" ca="1" si="327"/>
        <v>5.9952838632280967</v>
      </c>
      <c r="O235" s="240">
        <f t="shared" ca="1" si="328"/>
        <v>1.9952838632280967</v>
      </c>
      <c r="P235" s="240" t="str">
        <f t="shared" ca="1" si="329"/>
        <v>-1.96590858065808+0.341117497870416i</v>
      </c>
      <c r="Q235" s="240" t="str">
        <f t="shared" ca="1" si="330"/>
        <v>1.87864767977787-0.672190888158776i</v>
      </c>
      <c r="R235" s="240" t="str">
        <f t="shared" ca="1" si="331"/>
        <v>-1.73607053296391+0.98347180917038i</v>
      </c>
      <c r="S235" s="240" t="str">
        <f t="shared" ca="1" si="332"/>
        <v>1.54237528370135-1.26579468283194i</v>
      </c>
      <c r="T235" s="240" t="str">
        <f t="shared" ca="1" si="333"/>
        <v>-1.30326523344453+1.51084659252792i</v>
      </c>
      <c r="U235" s="241" t="str">
        <f t="shared" ca="1" si="334"/>
        <v>1.02578090953003-1.7114120545626i</v>
      </c>
      <c r="V235" s="240" t="str">
        <f t="shared" ca="1" si="335"/>
        <v>-0.71809275885414+1.86158547602298i</v>
      </c>
      <c r="W235" s="240" t="str">
        <f t="shared" ca="1" si="336"/>
        <v>0.389260571390715-1.95694504328022i</v>
      </c>
      <c r="X235" s="240" t="str">
        <f t="shared" ca="1" si="337"/>
        <v>-0.048966717255493+1.99468292103273i</v>
      </c>
      <c r="Y235" s="240" t="str">
        <f t="shared" ca="1" si="338"/>
        <v>-0.292768947924688-1.973687928217i</v>
      </c>
      <c r="Z235" s="240" t="str">
        <f t="shared" ca="1" si="339"/>
        <v>0.62588411480715+1.89457825641764i</v>
      </c>
      <c r="AA235" s="240" t="str">
        <f t="shared" ca="1" si="340"/>
        <v>-0.940570302167262-1.75968326739201i</v>
      </c>
      <c r="AB235" s="240" t="str">
        <f t="shared" ca="1" si="341"/>
        <v>1.22756166483367+1.57297490567689i</v>
      </c>
      <c r="AC235" s="240" t="str">
        <f t="shared" ca="1" si="342"/>
        <v>-1.47840782386146-1.33995074581257i</v>
      </c>
      <c r="AD235" s="240" t="str">
        <f t="shared" ca="1" si="343"/>
        <v>1.68572268553349+1.06747211782612i</v>
      </c>
      <c r="AE235" s="240" t="str">
        <f t="shared" ca="1" si="344"/>
        <v>-1.84340192278652-0.763562077322733i</v>
      </c>
      <c r="AF235" s="240" t="str">
        <f t="shared" ca="1" si="345"/>
        <v>1.94680271538314+0.437169168898356i</v>
      </c>
      <c r="AG235" s="240" t="str">
        <f t="shared" ca="1" si="346"/>
        <v>-1.99288045643172-0.0979039387916931i</v>
      </c>
      <c r="AH235" s="240" t="str">
        <f t="shared" ca="1" si="347"/>
        <v>1.98027839996894-0.244244044911816i</v>
      </c>
      <c r="AI235" s="240" t="str">
        <f t="shared" ca="1" si="348"/>
        <v>-1.90936760995855+0.579200332268212i</v>
      </c>
      <c r="AJ235" s="240" t="str">
        <f t="shared" ca="1" si="349"/>
        <v>1.78223603441859-0.897102230784383i</v>
      </c>
      <c r="AK235" s="240" t="str">
        <f t="shared" ca="1" si="350"/>
        <v>-1.60262702638657+1.18858920959i</v>
      </c>
      <c r="AL235" s="240" t="str">
        <f t="shared" ca="1" si="351"/>
        <v>1.37582912195532-1.44507851760314i</v>
      </c>
      <c r="AM235" s="240" t="str">
        <f t="shared" ca="1" si="352"/>
        <v>-1.10852032083395+1.65901790019175i</v>
      </c>
      <c r="AN235" s="240" t="str">
        <f t="shared" ca="1" si="353"/>
        <v>0.808571454547563-1.82410797316093i</v>
      </c>
      <c r="AO235" s="240" t="str">
        <f t="shared" ca="1" si="354"/>
        <v>-0.48481443204526+1.935487706326i</v>
      </c>
      <c r="AP235" s="240" t="str">
        <f t="shared" ca="1" si="355"/>
        <v>0.146782186655838-1.98987755516237i</v>
      </c>
      <c r="AQ235" s="240" t="str">
        <f t="shared" ca="1" si="356"/>
        <v>0.195572018419374+1.98567602606009i</v>
      </c>
      <c r="AR235" s="240" t="str">
        <f t="shared" ca="1" si="357"/>
        <v>0.195572018419374+1.98567602606009i</v>
      </c>
      <c r="AS235" s="240" t="str">
        <f t="shared" ca="1" si="358"/>
        <v>0.853093778562331+1.80371524910022i</v>
      </c>
      <c r="AT235" s="240" t="str">
        <f t="shared" ca="1" si="359"/>
        <v>-1.14890079265134-1.63131378450118i</v>
      </c>
      <c r="AU235" s="240" t="str">
        <f t="shared" ca="1" si="360"/>
        <v>1.41087875008135+1.41087875008001i</v>
      </c>
      <c r="AV235" s="240" t="str">
        <f t="shared" ca="1" si="361"/>
        <v>-1.63131378450228-1.14890079264977i</v>
      </c>
      <c r="AW235" s="240" t="str">
        <f t="shared" ca="1" si="362"/>
        <v>1.80371524909976+0.853093778563309i</v>
      </c>
      <c r="AX235" s="240" t="str">
        <f t="shared" ca="1" si="363"/>
        <v>-1.92300683184685-0.532167661107637i</v>
      </c>
      <c r="AY235" s="240" t="str">
        <f t="shared" ca="1" si="364"/>
        <v>1.98567602606001+0.195572018420255i</v>
      </c>
      <c r="AZ235" s="240" t="str">
        <f t="shared" ca="1" si="365"/>
        <v>-1.98987755516244+0.146782186654956i</v>
      </c>
      <c r="BA235" s="240" t="str">
        <f t="shared" ca="1" si="366"/>
        <v>1.93548770632621-0.484814432044403i</v>
      </c>
      <c r="BB235" s="240" t="str">
        <f t="shared" ca="1" si="367"/>
        <v>-1.82410797316129+0.808571454546754i</v>
      </c>
      <c r="BC235" s="240" t="str">
        <f t="shared" ca="1" si="368"/>
        <v>1.65901790019222-1.10852032083324i</v>
      </c>
      <c r="BD235" s="240" t="str">
        <f t="shared" ca="1" si="369"/>
        <v>-1.44507851760363+1.37582912195481i</v>
      </c>
      <c r="BE235" s="240" t="str">
        <f t="shared" ca="1" si="370"/>
        <v>1.18858920959056-1.60262702638616i</v>
      </c>
      <c r="BF235" s="240" t="str">
        <f t="shared" ca="1" si="371"/>
        <v>-0.897102230784998+1.78223603441829i</v>
      </c>
      <c r="BG235" s="240" t="str">
        <f t="shared" ca="1" si="372"/>
        <v>0.579200332268841-1.90936760995836i</v>
      </c>
      <c r="BH235" s="240" t="str">
        <f t="shared" ca="1" si="373"/>
        <v>-0.244244044912526+1.98027839996885i</v>
      </c>
      <c r="BI235" s="240" t="str">
        <f t="shared" ca="1" si="374"/>
        <v>-0.0979039387909936-1.99288045643176i</v>
      </c>
      <c r="BJ235" s="240" t="str">
        <f t="shared" ca="1" si="375"/>
        <v>0.437169168897688+1.94680271538329i</v>
      </c>
      <c r="BK235" s="240" t="str">
        <f t="shared" ca="1" si="376"/>
        <v>-0.763562077322296-1.8434019227867i</v>
      </c>
      <c r="BL235" s="240" t="str">
        <f t="shared" ca="1" si="377"/>
        <v>1.06747211782573+1.68572268553374i</v>
      </c>
      <c r="BM235" s="240" t="str">
        <f t="shared" ca="1" si="378"/>
        <v>-1.3399507458122-1.4784078238618i</v>
      </c>
      <c r="BN235" s="240" t="str">
        <f t="shared" ca="1" si="379"/>
        <v>1.57297490567659+1.22756166483406i</v>
      </c>
      <c r="BO235" s="240" t="str">
        <f t="shared" ca="1" si="380"/>
        <v>-1.75968326739179-0.940570302167679i</v>
      </c>
      <c r="BP235" s="240" t="str">
        <f t="shared" ca="1" si="381"/>
        <v>1.8945782564175+0.625884114807585i</v>
      </c>
      <c r="BQ235" s="240" t="str">
        <f t="shared" ca="1" si="382"/>
        <v>-1.97368792821695-0.292768947924987i</v>
      </c>
      <c r="BR235" s="240" t="str">
        <f t="shared" ca="1" si="383"/>
        <v>1.99468292103274-0.0489667172551967i</v>
      </c>
      <c r="BS235" s="240" t="str">
        <f t="shared" ca="1" si="384"/>
        <v>-1.95694504328027+0.38926057139044i</v>
      </c>
      <c r="BT235" s="240" t="str">
        <f t="shared" ca="1" si="385"/>
        <v>1.86158547602307-0.718092758853888i</v>
      </c>
      <c r="BU235" s="240" t="str">
        <f t="shared" ca="1" si="386"/>
        <v>-1.71141205456276+1.02578090952977i</v>
      </c>
      <c r="BV235" s="240" t="str">
        <f t="shared" ca="1" si="387"/>
        <v>1.51084659252811-1.3032652334443i</v>
      </c>
      <c r="BW235" s="240" t="str">
        <f t="shared" ca="1" si="388"/>
        <v>-1.26579468283216+1.54237528370117i</v>
      </c>
      <c r="BX235" s="240" t="str">
        <f t="shared" ca="1" si="389"/>
        <v>0.98347180917053-1.73607053296382i</v>
      </c>
      <c r="BY235" s="240" t="str">
        <f t="shared" ca="1" si="390"/>
        <v>-0.67219088815889+1.87864767977782i</v>
      </c>
      <c r="BZ235" s="240" t="str">
        <f t="shared" ca="1" si="391"/>
        <v>0.341117497870557-1.96590858065806i</v>
      </c>
      <c r="CA235" s="240" t="str">
        <f t="shared" ca="1" si="392"/>
        <v>-9.09315617362253E-14+1.9952838632281i</v>
      </c>
      <c r="CB235" s="240" t="str">
        <f t="shared" ca="1" si="393"/>
        <v>-0.341117497870378-1.96590858065809i</v>
      </c>
      <c r="CC235" s="240" t="str">
        <f t="shared" ca="1" si="394"/>
        <v>0.672190888158772+1.87864767977787i</v>
      </c>
      <c r="CD235" s="240" t="str">
        <f t="shared" ca="1" si="395"/>
        <v>-0.983471809170372-1.73607053296391i</v>
      </c>
      <c r="CE235" s="240" t="str">
        <f t="shared" ca="1" si="396"/>
        <v>1.26579468283202+1.54237528370129i</v>
      </c>
      <c r="CF235" s="240" t="str">
        <f t="shared" ca="1" si="397"/>
        <v>-1.51084659252799-1.30326523344444i</v>
      </c>
      <c r="CG235" s="240" t="str">
        <f t="shared" ca="1" si="398"/>
        <v>1.71141205456266+1.02578090952992i</v>
      </c>
      <c r="CH235" s="240" t="str">
        <f t="shared" ca="1" si="399"/>
        <v>-1.86158547602301-0.718092758854058i</v>
      </c>
      <c r="CI235" s="240" t="str">
        <f t="shared" ca="1" si="400"/>
        <v>1.95694504328024+0.389260571390618i</v>
      </c>
      <c r="CJ235" s="240" t="str">
        <f t="shared" ca="1" si="401"/>
        <v>-1.99468292103273-0.0489667172553784i</v>
      </c>
      <c r="CK235" s="240" t="str">
        <f t="shared" ca="1" si="402"/>
        <v>1.97368792821698-0.292768947924808i</v>
      </c>
      <c r="CL235" s="240" t="str">
        <f t="shared" ca="1" si="403"/>
        <v>-1.89457825641754+0.625884114807468i</v>
      </c>
      <c r="CM235" s="240" t="str">
        <f t="shared" ca="1" si="404"/>
        <v>1.75968326739187-0.940570302167519i</v>
      </c>
      <c r="CN235" s="240" t="str">
        <f t="shared" ca="1" si="405"/>
        <v>-1.5729749056767+1.22756166483391i</v>
      </c>
      <c r="CO235" s="240" t="str">
        <f t="shared" ca="1" si="406"/>
        <v>1.33995074581237-1.47840782386164i</v>
      </c>
      <c r="CP235" s="240" t="str">
        <f t="shared" ca="1" si="407"/>
        <v>-1.06747211782584+1.68572268553367i</v>
      </c>
      <c r="CQ235" s="240" t="str">
        <f t="shared" ca="1" si="408"/>
        <v>0.763562077322464-1.84340192278663i</v>
      </c>
      <c r="CR235" s="240" t="str">
        <f t="shared" ca="1" si="409"/>
        <v>-0.43716916889781+1.94680271538326i</v>
      </c>
      <c r="CS235" s="240" t="str">
        <f t="shared" ca="1" si="410"/>
        <v>0.0979039387911751-1.99288045643175i</v>
      </c>
      <c r="CT235" s="240" t="str">
        <f t="shared" ca="1" si="411"/>
        <v>0.244244044912288+1.98027839996888i</v>
      </c>
      <c r="CU235" s="240" t="str">
        <f t="shared" ca="1" si="412"/>
        <v>-0.579200332268721-1.9093676099584i</v>
      </c>
      <c r="CV235" s="240" t="str">
        <f t="shared" ca="1" si="413"/>
        <v>0.897102230784835+1.78223603441837i</v>
      </c>
      <c r="CW235" s="240" t="str">
        <f t="shared" ca="1" si="414"/>
        <v>-1.18858920959045-1.60262702638623i</v>
      </c>
      <c r="CX235" s="240" t="str">
        <f t="shared" ca="1" si="415"/>
        <v>1.4450785176035+1.37582912195494i</v>
      </c>
      <c r="CY235" s="240" t="str">
        <f t="shared" ca="1" si="416"/>
        <v>-1.65901790019212-1.10852032083339i</v>
      </c>
      <c r="CZ235" s="240" t="str">
        <f t="shared" ca="1" si="417"/>
        <v>1.82410797316124+0.808571454546868i</v>
      </c>
      <c r="DA235" s="240" t="str">
        <f t="shared" ca="1" si="418"/>
        <v>-1.93548770632617-0.484814432044578i</v>
      </c>
      <c r="DB235" s="240" t="str">
        <f t="shared" ca="1" si="419"/>
        <v>1.98987755516242+0.146782186655165i</v>
      </c>
      <c r="DC235" s="240" t="str">
        <f t="shared" ca="1" si="420"/>
        <v>-1.98567602606002+0.195572018420102i</v>
      </c>
      <c r="DD235" s="240" t="str">
        <f t="shared" ca="1" si="421"/>
        <v>1.9230068318469-0.532167661107461i</v>
      </c>
      <c r="DE235" s="240" t="str">
        <f t="shared" ca="1" si="422"/>
        <v>-1.80371524909981+0.853093778563197i</v>
      </c>
      <c r="DF235" s="240" t="str">
        <f t="shared" ca="1" si="423"/>
        <v>1.63131378450123-1.14890079265127i</v>
      </c>
      <c r="DG235" s="240" t="str">
        <f t="shared" ca="1" si="424"/>
        <v>-1.41087875008009+1.41087875008126i</v>
      </c>
      <c r="DH235" s="240" t="str">
        <f t="shared" ca="1" si="425"/>
        <v>1.14890079264982-1.63131378450225i</v>
      </c>
      <c r="DI235" s="240" t="str">
        <f t="shared" ca="1" si="426"/>
        <v>-0.853093778563341+1.80371524909975i</v>
      </c>
      <c r="DJ235" s="240" t="str">
        <f t="shared" ca="1" si="427"/>
        <v>0.532167661105757-1.92300683184737i</v>
      </c>
      <c r="DK235" s="240" t="str">
        <f t="shared" ca="1" si="428"/>
        <v>-0.195572018420374+1.98567602606i</v>
      </c>
      <c r="DL235" s="240" t="str">
        <f t="shared" ca="1" si="429"/>
        <v>-0.146782186654893-1.98987755516244i</v>
      </c>
      <c r="DM235" s="240" t="str">
        <f t="shared" ca="1" si="430"/>
        <v>0.484814432044315+1.93548770632623i</v>
      </c>
      <c r="DN235" s="240" t="str">
        <f t="shared" ca="1" si="431"/>
        <v>-0.808571454546619-1.82410797316135i</v>
      </c>
      <c r="DO235" s="240" t="str">
        <f t="shared" ca="1" si="432"/>
        <v>1.10852032083316+1.65901790019227i</v>
      </c>
      <c r="DP235" s="240" t="str">
        <f t="shared" ca="1" si="433"/>
        <v>-1.37582912195474-1.44507851760369i</v>
      </c>
      <c r="DQ235" s="240" t="str">
        <f t="shared" ca="1" si="434"/>
        <v>1.60262702638614+1.18858920959058i</v>
      </c>
      <c r="DR235" s="240" t="str">
        <f t="shared" ca="1" si="435"/>
        <v>-1.78223603441825-0.897102230785078i</v>
      </c>
      <c r="DS235" s="240" t="str">
        <f t="shared" ca="1" si="436"/>
        <v>1.90936760995832+0.579200332268982i</v>
      </c>
      <c r="DT235" s="240" t="str">
        <f t="shared" ca="1" si="437"/>
        <v>-1.98027839996885-0.24424404491256i</v>
      </c>
      <c r="DU235" s="240" t="str">
        <f t="shared" ca="1" si="438"/>
        <v>1.99288045643176-0.0979039387909026i</v>
      </c>
      <c r="DV235" s="240" t="str">
        <f t="shared" ca="1" si="439"/>
        <v>-1.94680271538329+0.437169168897654i</v>
      </c>
      <c r="DW235" s="240" t="str">
        <f t="shared" ca="1" si="440"/>
        <v>1.84340192278673-0.763562077322212i</v>
      </c>
      <c r="DX235" s="240" t="str">
        <f t="shared" ca="1" si="441"/>
        <v>-1.68572268553382+1.06747211782561i</v>
      </c>
      <c r="DY235" s="240" t="str">
        <f t="shared" ca="1" si="442"/>
        <v>1.47840782386182-1.33995074581217i</v>
      </c>
      <c r="DZ235" s="240" t="str">
        <f t="shared" ca="1" si="443"/>
        <v>-1.22756166483413+1.57297490567653i</v>
      </c>
      <c r="EA235" s="240" t="str">
        <f t="shared" ca="1" si="444"/>
        <v>0.940570302167808-1.75968326739172i</v>
      </c>
      <c r="EB235" s="240" t="str">
        <f t="shared" ca="1" si="445"/>
        <v>-0.625884114807673+1.89457825641747i</v>
      </c>
      <c r="EC235" s="240" t="str">
        <f t="shared" ca="1" si="446"/>
        <v>0.292768947925077-1.97368792821694i</v>
      </c>
      <c r="ED235" s="240" t="str">
        <f t="shared" ca="1" si="447"/>
        <v>0.0489667172551623+1.99468292103274i</v>
      </c>
      <c r="EE235" s="240" t="str">
        <f t="shared" ca="1" si="448"/>
        <v>-0.38926057139035-1.95694504328029i</v>
      </c>
      <c r="EF235" s="240" t="str">
        <f t="shared" ca="1" si="449"/>
        <v>0.718092758853751+1.86158547602313i</v>
      </c>
      <c r="EG235" s="240" t="str">
        <f t="shared" ca="1" si="450"/>
        <v>-1.02578090952974-1.71141205456278i</v>
      </c>
      <c r="EH235" s="240" t="str">
        <f t="shared" ca="1" si="451"/>
        <v>1.30326523344423+1.51084659252817i</v>
      </c>
      <c r="EI235" s="240" t="str">
        <f t="shared" ca="1" si="452"/>
        <v>-1.54237528370115-1.26579468283218i</v>
      </c>
      <c r="EJ235" s="240" t="str">
        <f t="shared" ca="1" si="453"/>
        <v>1.73607053296378+0.98347180917061i</v>
      </c>
      <c r="EK235" s="240" t="str">
        <f t="shared" ca="1" si="454"/>
        <v>-1.87864767977778-0.672190888159027i</v>
      </c>
      <c r="EL235" s="240" t="str">
        <f t="shared" ca="1" si="455"/>
        <v>1.96590858065805+0.341117497870591i</v>
      </c>
      <c r="EM235" s="240" t="str">
        <f t="shared" ca="1" si="456"/>
        <v>-1.9952838632281-1.81863123472451E-13i</v>
      </c>
      <c r="EN235" s="240"/>
      <c r="EO235" s="240"/>
      <c r="EP235" s="240"/>
    </row>
    <row r="236" spans="1:146" ht="15" thickBot="1">
      <c r="A236" s="277">
        <f t="shared" si="323"/>
        <v>2.6562500000000019E-3</v>
      </c>
      <c r="B236" s="276">
        <v>136</v>
      </c>
      <c r="C236" s="248">
        <f t="shared" si="324"/>
        <v>27200</v>
      </c>
      <c r="D236" s="247">
        <f t="shared" si="457"/>
        <v>170902.64035528473</v>
      </c>
      <c r="E236" s="247" t="str">
        <f t="shared" si="458"/>
        <v>170902.640355285i</v>
      </c>
      <c r="F236" s="247" t="str">
        <f t="shared" si="325"/>
        <v>-0.00292209287266751-0.0194295168924163i</v>
      </c>
      <c r="G236" s="247" t="str">
        <f t="shared" si="326"/>
        <v>-3.20725144544553+2.72438615311832i</v>
      </c>
      <c r="H236" s="247" t="str">
        <f t="shared" si="322"/>
        <v>0.00113087368738589-0.0031044152307279i</v>
      </c>
      <c r="I236" s="247" t="str">
        <f t="shared" si="459"/>
        <v>-0.00139324105598333+0.00322992835453109i</v>
      </c>
      <c r="J236" s="275" t="str">
        <f ca="1">IMPRODUCT(1/N_FFT2,EL100)</f>
        <v>0.00794741891485891+0.000319806835808322i</v>
      </c>
      <c r="K236" s="274" t="str">
        <f t="shared" ca="1" si="460"/>
        <v>-0.0000121056234882301+0.0000252240256848072i</v>
      </c>
      <c r="N236" s="265">
        <f t="shared" ca="1" si="327"/>
        <v>5.9952605464006297</v>
      </c>
      <c r="O236" s="240">
        <f t="shared" ca="1" si="328"/>
        <v>1.9952605464006292</v>
      </c>
      <c r="P236" s="240" t="str">
        <f t="shared" ca="1" si="329"/>
        <v>-1.95692217447904+0.389256022503384i</v>
      </c>
      <c r="Q236" s="240" t="str">
        <f t="shared" ca="1" si="330"/>
        <v>1.84338038084683-0.763553154359236i</v>
      </c>
      <c r="R236" s="240" t="str">
        <f t="shared" ca="1" si="331"/>
        <v>-1.65899851295826+1.10850736669867i</v>
      </c>
      <c r="S236" s="240" t="str">
        <f t="shared" ca="1" si="332"/>
        <v>1.41086226259389-1.41086226259383i</v>
      </c>
      <c r="T236" s="240" t="str">
        <f t="shared" ca="1" si="333"/>
        <v>-1.10850736669858+1.65899851295832i</v>
      </c>
      <c r="U236" s="241" t="str">
        <f t="shared" ca="1" si="334"/>
        <v>0.763553154359297-1.8433803808468i</v>
      </c>
      <c r="V236" s="240" t="str">
        <f t="shared" ca="1" si="335"/>
        <v>-0.38925602250335+1.95692217447905i</v>
      </c>
      <c r="W236" s="240" t="str">
        <f t="shared" ca="1" si="336"/>
        <v>8.35965953328659E-14-1.99526054640063i</v>
      </c>
      <c r="X236" s="240" t="str">
        <f t="shared" ca="1" si="337"/>
        <v>0.389256022503382+1.95692217447904i</v>
      </c>
      <c r="Y236" s="240" t="str">
        <f t="shared" ca="1" si="338"/>
        <v>-0.763553154359328-1.84338038084679i</v>
      </c>
      <c r="Z236" s="240" t="str">
        <f t="shared" ca="1" si="339"/>
        <v>1.10850736669861+1.6589985129583i</v>
      </c>
      <c r="AA236" s="240" t="str">
        <f t="shared" ca="1" si="340"/>
        <v>-1.41086226259391-1.41086226259381i</v>
      </c>
      <c r="AB236" s="240" t="str">
        <f t="shared" ca="1" si="341"/>
        <v>1.65899851295827+1.10850736669865i</v>
      </c>
      <c r="AC236" s="240" t="str">
        <f t="shared" ca="1" si="342"/>
        <v>-1.84338038084685-0.763553154359192i</v>
      </c>
      <c r="AD236" s="240" t="str">
        <f t="shared" ca="1" si="343"/>
        <v>1.95692217447903+0.389256022503432i</v>
      </c>
      <c r="AE236" s="240" t="str">
        <f t="shared" ca="1" si="344"/>
        <v>-1.99526054640063+3.12873135413856E-14i</v>
      </c>
      <c r="AF236" s="240" t="str">
        <f t="shared" ca="1" si="345"/>
        <v>1.95692217447906-0.3892560225033i</v>
      </c>
      <c r="AG236" s="240" t="str">
        <f t="shared" ca="1" si="346"/>
        <v>-1.84338038084682+0.76355315435925i</v>
      </c>
      <c r="AH236" s="240" t="str">
        <f t="shared" ca="1" si="347"/>
        <v>1.65899851295836-1.10850736669853i</v>
      </c>
      <c r="AI236" s="240" t="str">
        <f t="shared" ca="1" si="348"/>
        <v>-1.41086226259386+1.41086226259386i</v>
      </c>
      <c r="AJ236" s="240" t="str">
        <f t="shared" ca="1" si="349"/>
        <v>1.10850736669856-1.65899851295834i</v>
      </c>
      <c r="AK236" s="240" t="str">
        <f t="shared" ca="1" si="350"/>
        <v>-0.763553154359256+1.84338038084682i</v>
      </c>
      <c r="AL236" s="240" t="str">
        <f t="shared" ca="1" si="351"/>
        <v>0.38925602250332-1.95692217447906i</v>
      </c>
      <c r="AM236" s="240" t="str">
        <f t="shared" ca="1" si="352"/>
        <v>-6.64864606634173E-14+1.99526054640063i</v>
      </c>
      <c r="AN236" s="240" t="str">
        <f t="shared" ca="1" si="353"/>
        <v>-0.389256022503412-1.95692217447904i</v>
      </c>
      <c r="AO236" s="240" t="str">
        <f t="shared" ca="1" si="354"/>
        <v>0.76355315435916+1.84338038084686i</v>
      </c>
      <c r="AP236" s="240" t="str">
        <f t="shared" ca="1" si="355"/>
        <v>-1.10850736669863-1.65899851295828i</v>
      </c>
      <c r="AQ236" s="240" t="str">
        <f t="shared" ca="1" si="356"/>
        <v>1.41086226259379+1.41086226259393i</v>
      </c>
      <c r="AR236" s="240" t="str">
        <f t="shared" ca="1" si="357"/>
        <v>1.41086226259379+1.41086226259393i</v>
      </c>
      <c r="AS236" s="240" t="str">
        <f t="shared" ca="1" si="358"/>
        <v>1.84338038084709+0.763553154358613i</v>
      </c>
      <c r="AT236" s="240" t="str">
        <f t="shared" ca="1" si="359"/>
        <v>-1.95692217447912-0.389256022502999i</v>
      </c>
      <c r="AU236" s="240" t="str">
        <f t="shared" ca="1" si="360"/>
        <v>1.99526054640063-6.2574627082771E-14i</v>
      </c>
      <c r="AV236" s="240" t="str">
        <f t="shared" ca="1" si="361"/>
        <v>-1.95692217447909+0.389256022503121i</v>
      </c>
      <c r="AW236" s="240" t="str">
        <f t="shared" ca="1" si="362"/>
        <v>1.84338038084704-0.763553154358729i</v>
      </c>
      <c r="AX236" s="240" t="str">
        <f t="shared" ca="1" si="363"/>
        <v>-1.65899851295878+1.10850736669789i</v>
      </c>
      <c r="AY236" s="240" t="str">
        <f t="shared" ca="1" si="364"/>
        <v>1.41086226259328-1.41086226259444i</v>
      </c>
      <c r="AZ236" s="240" t="str">
        <f t="shared" ca="1" si="365"/>
        <v>-1.1085073666982+1.65899851295857i</v>
      </c>
      <c r="BA236" s="240" t="str">
        <f t="shared" ca="1" si="366"/>
        <v>0.763553154359044-1.84338038084691i</v>
      </c>
      <c r="BB236" s="240" t="str">
        <f t="shared" ca="1" si="367"/>
        <v>-0.389256022503512+1.95692217447902i</v>
      </c>
      <c r="BC236" s="240" t="str">
        <f t="shared" ca="1" si="368"/>
        <v>4.03805797792392E-13-1.99526054640063i</v>
      </c>
      <c r="BD236" s="240" t="str">
        <f t="shared" ca="1" si="369"/>
        <v>0.389256022502664+1.95692217447918i</v>
      </c>
      <c r="BE236" s="240" t="str">
        <f t="shared" ca="1" si="370"/>
        <v>-0.763553154360106-1.84338038084647i</v>
      </c>
      <c r="BF236" s="240" t="str">
        <f t="shared" ca="1" si="371"/>
        <v>1.10850736669913+1.65899851295795i</v>
      </c>
      <c r="BG236" s="240" t="str">
        <f t="shared" ca="1" si="372"/>
        <v>-1.41086226259411-1.41086226259361i</v>
      </c>
      <c r="BH236" s="240" t="str">
        <f t="shared" ca="1" si="373"/>
        <v>1.65899851295832+1.10850736669859i</v>
      </c>
      <c r="BI236" s="240" t="str">
        <f t="shared" ca="1" si="374"/>
        <v>-1.84338038084672-0.763553154359501i</v>
      </c>
      <c r="BJ236" s="240" t="str">
        <f t="shared" ca="1" si="375"/>
        <v>1.95692217447893+0.389256022503969i</v>
      </c>
      <c r="BK236" s="240" t="str">
        <f t="shared" ca="1" si="376"/>
        <v>-1.99526054640063-9.26894938155305E-13i</v>
      </c>
      <c r="BL236" s="240" t="str">
        <f t="shared" ca="1" si="377"/>
        <v>1.95692217447889-0.389256022504154i</v>
      </c>
      <c r="BM236" s="240" t="str">
        <f t="shared" ca="1" si="378"/>
        <v>-1.84338038084665+0.763553154359675i</v>
      </c>
      <c r="BN236" s="240" t="str">
        <f t="shared" ca="1" si="379"/>
        <v>1.65899851295821-1.10850736669874i</v>
      </c>
      <c r="BO236" s="240" t="str">
        <f t="shared" ca="1" si="380"/>
        <v>-1.41086226259398+1.41086226259374i</v>
      </c>
      <c r="BP236" s="240" t="str">
        <f t="shared" ca="1" si="381"/>
        <v>1.10850736669902-1.65899851295802i</v>
      </c>
      <c r="BQ236" s="240" t="str">
        <f t="shared" ca="1" si="382"/>
        <v>-0.763553154359932+1.84338038084654i</v>
      </c>
      <c r="BR236" s="240" t="str">
        <f t="shared" ca="1" si="383"/>
        <v>0.38925602250248-1.95692217447922i</v>
      </c>
      <c r="BS236" s="240" t="str">
        <f t="shared" ca="1" si="384"/>
        <v>5.91529679040707E-13+1.99526054640063i</v>
      </c>
      <c r="BT236" s="240" t="str">
        <f t="shared" ca="1" si="385"/>
        <v>-0.38925602250364-1.95692217447899i</v>
      </c>
      <c r="BU236" s="240" t="str">
        <f t="shared" ca="1" si="386"/>
        <v>0.763553154359244+1.84338038084682i</v>
      </c>
      <c r="BV236" s="240" t="str">
        <f t="shared" ca="1" si="387"/>
        <v>-1.10850736669836-1.65899851295847i</v>
      </c>
      <c r="BW236" s="240" t="str">
        <f t="shared" ca="1" si="388"/>
        <v>1.41086226259341+1.41086226259431i</v>
      </c>
      <c r="BX236" s="240" t="str">
        <f t="shared" ca="1" si="389"/>
        <v>-1.65899851295776-1.10850736669941i</v>
      </c>
      <c r="BY236" s="240" t="str">
        <f t="shared" ca="1" si="390"/>
        <v>1.84338038084712+0.763553154358529i</v>
      </c>
      <c r="BZ236" s="240" t="str">
        <f t="shared" ca="1" si="391"/>
        <v>-1.95692217447913-0.389256022502937i</v>
      </c>
      <c r="CA236" s="240" t="str">
        <f t="shared" ca="1" si="392"/>
        <v>1.99526054640063-1.25149254165542E-13i</v>
      </c>
      <c r="CB236" s="240" t="str">
        <f t="shared" ca="1" si="393"/>
        <v>-1.95692217447908+0.389256022503183i</v>
      </c>
      <c r="CC236" s="240" t="str">
        <f t="shared" ca="1" si="394"/>
        <v>1.84338038084703-0.763553154358761i</v>
      </c>
      <c r="CD236" s="240" t="str">
        <f t="shared" ca="1" si="395"/>
        <v>-1.65899851295876+1.10850736669792i</v>
      </c>
      <c r="CE236" s="240" t="str">
        <f t="shared" ca="1" si="396"/>
        <v>1.41086226259324-1.41086226259449i</v>
      </c>
      <c r="CF236" s="240" t="str">
        <f t="shared" ca="1" si="397"/>
        <v>-1.10850736669815+1.65899851295861i</v>
      </c>
      <c r="CG236" s="240" t="str">
        <f t="shared" ca="1" si="398"/>
        <v>0.763553154359012-1.84338038084692i</v>
      </c>
      <c r="CH236" s="240" t="str">
        <f t="shared" ca="1" si="399"/>
        <v>-0.38925602250345+1.95692217447903i</v>
      </c>
      <c r="CI236" s="240" t="str">
        <f t="shared" ca="1" si="400"/>
        <v>3.41231170709622E-13-1.99526054640063i</v>
      </c>
      <c r="CJ236" s="240" t="str">
        <f t="shared" ca="1" si="401"/>
        <v>0.389256022502726+1.95692217447917i</v>
      </c>
      <c r="CK236" s="240" t="str">
        <f t="shared" ca="1" si="402"/>
        <v>-0.76355315435833-1.8433803808472i</v>
      </c>
      <c r="CL236" s="240" t="str">
        <f t="shared" ca="1" si="403"/>
        <v>1.10850736669918+1.65899851295792i</v>
      </c>
      <c r="CM236" s="240" t="str">
        <f t="shared" ca="1" si="404"/>
        <v>-1.41086226259416-1.41086226259356i</v>
      </c>
      <c r="CN236" s="240" t="str">
        <f t="shared" ca="1" si="405"/>
        <v>1.65899851295832+1.10850736669858i</v>
      </c>
      <c r="CO236" s="240" t="str">
        <f t="shared" ca="1" si="406"/>
        <v>-1.84338038084672-0.763553154359495i</v>
      </c>
      <c r="CP236" s="240" t="str">
        <f t="shared" ca="1" si="407"/>
        <v>1.95692217447895+0.389256022503853i</v>
      </c>
      <c r="CQ236" s="240" t="str">
        <f t="shared" ca="1" si="408"/>
        <v>-1.99526054640063-8.07611595584786E-13i</v>
      </c>
      <c r="CR236" s="240" t="str">
        <f t="shared" ca="1" si="409"/>
        <v>1.95692217447889-0.389256022504158i</v>
      </c>
      <c r="CS236" s="240" t="str">
        <f t="shared" ca="1" si="410"/>
        <v>-1.84338038084664+0.763553154359681i</v>
      </c>
      <c r="CT236" s="240" t="str">
        <f t="shared" ca="1" si="411"/>
        <v>1.65899851295814-1.10850736669884i</v>
      </c>
      <c r="CU236" s="240" t="str">
        <f t="shared" ca="1" si="412"/>
        <v>-1.4108622625939+1.41086226259383i</v>
      </c>
      <c r="CV236" s="240" t="str">
        <f t="shared" ca="1" si="413"/>
        <v>1.10850736669892-1.65899851295809i</v>
      </c>
      <c r="CW236" s="240" t="str">
        <f t="shared" ca="1" si="414"/>
        <v>-0.763553154359874+1.84338038084656i</v>
      </c>
      <c r="CX236" s="240" t="str">
        <f t="shared" ca="1" si="415"/>
        <v>0.389256022504366-1.95692217447885i</v>
      </c>
      <c r="CY236" s="240" t="str">
        <f t="shared" ca="1" si="416"/>
        <v>7.10813021611224E-13+1.99526054640063i</v>
      </c>
      <c r="CZ236" s="240" t="str">
        <f t="shared" ca="1" si="417"/>
        <v>-0.389256022503757-1.95692217447897i</v>
      </c>
      <c r="DA236" s="240" t="str">
        <f t="shared" ca="1" si="418"/>
        <v>0.763553154359301+1.8433803808468i</v>
      </c>
      <c r="DB236" s="240" t="str">
        <f t="shared" ca="1" si="419"/>
        <v>-1.10850736669841-1.65899851295843i</v>
      </c>
      <c r="DC236" s="240" t="str">
        <f t="shared" ca="1" si="420"/>
        <v>1.41086226259346+1.41086226259426i</v>
      </c>
      <c r="DD236" s="240" t="str">
        <f t="shared" ca="1" si="421"/>
        <v>-1.6589985129578-1.10850736669936i</v>
      </c>
      <c r="DE236" s="240" t="str">
        <f t="shared" ca="1" si="422"/>
        <v>1.84338038084715+0.763553154358471i</v>
      </c>
      <c r="DF236" s="240" t="str">
        <f t="shared" ca="1" si="423"/>
        <v>-1.95692217447914-0.389256022502875i</v>
      </c>
      <c r="DG236" s="240" t="str">
        <f t="shared" ca="1" si="424"/>
        <v>1.99526054640063-1.87723881248313E-13i</v>
      </c>
      <c r="DH236" s="240" t="str">
        <f t="shared" ca="1" si="425"/>
        <v>-1.95692217447907+0.389256022503245i</v>
      </c>
      <c r="DI236" s="240" t="str">
        <f t="shared" ca="1" si="426"/>
        <v>1.843380380847-0.763553154358819i</v>
      </c>
      <c r="DJ236" s="240" t="str">
        <f t="shared" ca="1" si="427"/>
        <v>-1.65899851295873+1.10850736669797i</v>
      </c>
      <c r="DK236" s="240" t="str">
        <f t="shared" ca="1" si="428"/>
        <v>1.41086226259319-1.41086226259453i</v>
      </c>
      <c r="DL236" s="240" t="str">
        <f t="shared" ca="1" si="429"/>
        <v>-1.1085073666981+1.65899851295864i</v>
      </c>
      <c r="DM236" s="240" t="str">
        <f t="shared" ca="1" si="430"/>
        <v>0.763553154358954-1.84338038084694i</v>
      </c>
      <c r="DN236" s="240" t="str">
        <f t="shared" ca="1" si="431"/>
        <v>-0.38925602250339+1.95692217447904i</v>
      </c>
      <c r="DO236" s="240" t="str">
        <f t="shared" ca="1" si="432"/>
        <v>3.35365259114598E-13-1.99526054640063i</v>
      </c>
      <c r="DP236" s="240" t="str">
        <f t="shared" ca="1" si="433"/>
        <v>0.389256022502732+1.95692217447917i</v>
      </c>
      <c r="DQ236" s="240" t="str">
        <f t="shared" ca="1" si="434"/>
        <v>-0.763553154358336-1.8433803808472i</v>
      </c>
      <c r="DR236" s="240" t="str">
        <f t="shared" ca="1" si="435"/>
        <v>1.10850736669923+1.65899851295788i</v>
      </c>
      <c r="DS236" s="240" t="str">
        <f t="shared" ca="1" si="436"/>
        <v>-1.41086226259416-1.41086226259356i</v>
      </c>
      <c r="DT236" s="240" t="str">
        <f t="shared" ca="1" si="437"/>
        <v>1.65899851295835+1.10850736669853i</v>
      </c>
      <c r="DU236" s="240" t="str">
        <f t="shared" ca="1" si="438"/>
        <v>-1.84338038084674-0.763553154359437i</v>
      </c>
      <c r="DV236" s="240" t="str">
        <f t="shared" ca="1" si="439"/>
        <v>1.95692217447896+0.389256022503791i</v>
      </c>
      <c r="DW236" s="240" t="str">
        <f t="shared" ca="1" si="440"/>
        <v>-1.99526054640063-7.45036968502014E-13i</v>
      </c>
      <c r="DX236" s="240" t="str">
        <f t="shared" ca="1" si="441"/>
        <v>1.95692217447888-0.38925602250422i</v>
      </c>
      <c r="DY236" s="240" t="str">
        <f t="shared" ca="1" si="442"/>
        <v>-1.84338038084662+0.763553154359739i</v>
      </c>
      <c r="DZ236" s="240" t="str">
        <f t="shared" ca="1" si="443"/>
        <v>1.65899851295817-1.1085073666988i</v>
      </c>
      <c r="EA236" s="240" t="str">
        <f t="shared" ca="1" si="444"/>
        <v>-1.41086226259385+1.41086226259387i</v>
      </c>
      <c r="EB236" s="240" t="str">
        <f t="shared" ca="1" si="445"/>
        <v>1.10850736669887-1.65899851295813i</v>
      </c>
      <c r="EC236" s="240" t="str">
        <f t="shared" ca="1" si="446"/>
        <v>-0.763553154359816+1.84338038084659i</v>
      </c>
      <c r="ED236" s="240" t="str">
        <f t="shared" ca="1" si="447"/>
        <v>0.389256022504304-1.95692217447886i</v>
      </c>
      <c r="EE236" s="240" t="str">
        <f t="shared" ca="1" si="448"/>
        <v>7.73387648693996E-13+1.99526054640063i</v>
      </c>
      <c r="EF236" s="240" t="str">
        <f t="shared" ca="1" si="449"/>
        <v>-0.389256022503819-1.95692217447896i</v>
      </c>
      <c r="EG236" s="240" t="str">
        <f t="shared" ca="1" si="450"/>
        <v>0.763553154359359+1.84338038084678i</v>
      </c>
      <c r="EH236" s="240" t="str">
        <f t="shared" ca="1" si="451"/>
        <v>-1.10850736669846-1.6589985129584i</v>
      </c>
      <c r="EI236" s="240" t="str">
        <f t="shared" ca="1" si="452"/>
        <v>1.4108622625935+1.41086226259422i</v>
      </c>
      <c r="EJ236" s="240" t="str">
        <f t="shared" ca="1" si="453"/>
        <v>-1.65899851295783-1.10850736669931i</v>
      </c>
      <c r="EK236" s="240" t="str">
        <f t="shared" ca="1" si="454"/>
        <v>1.84338038084717+0.763553154358414i</v>
      </c>
      <c r="EL236" s="240" t="str">
        <f t="shared" ca="1" si="455"/>
        <v>-1.95692217447915-0.389256022502816i</v>
      </c>
      <c r="EM236" s="240" t="str">
        <f t="shared" ca="1" si="456"/>
        <v>1.99526054640063-2.50298508331085E-13i</v>
      </c>
      <c r="EN236" s="240"/>
      <c r="EO236" s="240"/>
      <c r="EP236" s="240"/>
    </row>
    <row r="237" spans="1:146" ht="15" thickBot="1">
      <c r="A237" s="277">
        <f t="shared" si="323"/>
        <v>2.6757812500000019E-3</v>
      </c>
      <c r="B237" s="276">
        <v>137</v>
      </c>
      <c r="C237" s="248">
        <f t="shared" si="324"/>
        <v>27400</v>
      </c>
      <c r="D237" s="247">
        <f t="shared" si="457"/>
        <v>172159.27741672067</v>
      </c>
      <c r="E237" s="247" t="str">
        <f t="shared" si="458"/>
        <v>172159.277416721i</v>
      </c>
      <c r="F237" s="247" t="str">
        <f t="shared" si="325"/>
        <v>-0.00292654561663946-0.0192841827018398i</v>
      </c>
      <c r="G237" s="247" t="str">
        <f t="shared" si="326"/>
        <v>-3.18175396032082+2.72984907705889i</v>
      </c>
      <c r="H237" s="247" t="str">
        <f t="shared" si="322"/>
        <v>0.00113042915046682-0.00308176105139595i</v>
      </c>
      <c r="I237" s="247" t="str">
        <f t="shared" si="459"/>
        <v>-0.00138751020502991+0.00320636000897262i</v>
      </c>
      <c r="J237" s="275" t="str">
        <f ca="1">IMPRODUCT(1/N_FFT2,EM100)</f>
        <v>0.0084316567634275-6.38126686761891E-15i</v>
      </c>
      <c r="K237" s="274" t="str">
        <f t="shared" ca="1" si="460"/>
        <v>-0.0000116990098045447+0.0000270349270556463i</v>
      </c>
      <c r="N237" s="265">
        <f t="shared" ca="1" si="327"/>
        <v>5.9952339389617748</v>
      </c>
      <c r="O237" s="240">
        <f t="shared" ca="1" si="328"/>
        <v>1.9952339389617744</v>
      </c>
      <c r="P237" s="240" t="str">
        <f t="shared" ca="1" si="329"/>
        <v>-1.94675400417017+0.437158230429609i</v>
      </c>
      <c r="Q237" s="240" t="str">
        <f t="shared" ca="1" si="330"/>
        <v>1.80367011809796-0.853072433188069i</v>
      </c>
      <c r="R237" s="240" t="str">
        <f t="shared" ca="1" si="331"/>
        <v>-1.57293554805985+1.22753094984794i</v>
      </c>
      <c r="S237" s="240" t="str">
        <f t="shared" ca="1" si="332"/>
        <v>1.26576301121273-1.54233669172156i</v>
      </c>
      <c r="T237" s="240" t="str">
        <f t="shared" ca="1" si="333"/>
        <v>-0.897079784268648+1.78219144085068i</v>
      </c>
      <c r="U237" s="241" t="str">
        <f t="shared" ca="1" si="334"/>
        <v>0.48480230143794-1.9354392782274i</v>
      </c>
      <c r="V237" s="240" t="str">
        <f t="shared" ca="1" si="335"/>
        <v>-0.0489654920526922+1.99463301180266i</v>
      </c>
      <c r="W237" s="240" t="str">
        <f t="shared" ca="1" si="336"/>
        <v>-0.389250831649554-1.95689607829467i</v>
      </c>
      <c r="X237" s="240" t="str">
        <f t="shared" ca="1" si="337"/>
        <v>0.808551223172166+1.82406233190966i</v>
      </c>
      <c r="Y237" s="240" t="str">
        <f t="shared" ca="1" si="338"/>
        <v>-1.1885594697393-1.60258692683983i</v>
      </c>
      <c r="Z237" s="240" t="str">
        <f t="shared" ca="1" si="339"/>
        <v>1.51080878943186+1.3032326242695i</v>
      </c>
      <c r="AA237" s="240" t="str">
        <f t="shared" ca="1" si="340"/>
        <v>-1.75963923811991-0.940546768031075i</v>
      </c>
      <c r="AB237" s="240" t="str">
        <f t="shared" ca="1" si="341"/>
        <v>1.9229587160341+0.532154345668055i</v>
      </c>
      <c r="AC237" s="240" t="str">
        <f t="shared" ca="1" si="342"/>
        <v>-1.99283059230137-0.0979014891239097i</v>
      </c>
      <c r="AD237" s="240" t="str">
        <f t="shared" ca="1" si="343"/>
        <v>1.96585939139465-0.341108962723592i</v>
      </c>
      <c r="AE237" s="240" t="str">
        <f t="shared" ca="1" si="344"/>
        <v>-1.84335579877866+0.763542972133196i</v>
      </c>
      <c r="AF237" s="240" t="str">
        <f t="shared" ca="1" si="345"/>
        <v>1.6312729671798-1.14887204584902i</v>
      </c>
      <c r="AG237" s="240" t="str">
        <f t="shared" ca="1" si="346"/>
        <v>-1.33991721872441+1.47837083242019i</v>
      </c>
      <c r="AH237" s="240" t="str">
        <f t="shared" ca="1" si="347"/>
        <v>0.983447201589742-1.73602709450925i</v>
      </c>
      <c r="AI237" s="240" t="str">
        <f t="shared" ca="1" si="348"/>
        <v>-0.579185840018682+1.90931983541437i</v>
      </c>
      <c r="AJ237" s="240" t="str">
        <f t="shared" ca="1" si="349"/>
        <v>0.146778513999042-1.989827766168i</v>
      </c>
      <c r="AK237" s="240" t="str">
        <f t="shared" ca="1" si="350"/>
        <v>0.292761622513366+1.97363854430548i</v>
      </c>
      <c r="AL237" s="240" t="str">
        <f t="shared" ca="1" si="351"/>
        <v>-0.718074791358526-1.86153889704199i</v>
      </c>
      <c r="AM237" s="240" t="str">
        <f t="shared" ca="1" si="352"/>
        <v>1.10849258439759+1.65897638968144i</v>
      </c>
      <c r="AN237" s="240" t="str">
        <f t="shared" ca="1" si="353"/>
        <v>-1.44504236009877-1.37579469714965i</v>
      </c>
      <c r="AO237" s="240" t="str">
        <f t="shared" ca="1" si="354"/>
        <v>1.71136923309109+1.02575524332763i</v>
      </c>
      <c r="AP237" s="240" t="str">
        <f t="shared" ca="1" si="355"/>
        <v>-1.89453085191986-0.625868454476448i</v>
      </c>
      <c r="AQ237" s="240" t="str">
        <f t="shared" ca="1" si="356"/>
        <v>1.98562634219276+0.19556712498556i</v>
      </c>
      <c r="AR237" s="240" t="str">
        <f t="shared" ca="1" si="357"/>
        <v>1.98562634219276+0.19556712498556i</v>
      </c>
      <c r="AS237" s="240" t="str">
        <f t="shared" ca="1" si="358"/>
        <v>1.87860067388105-0.672174069180449i</v>
      </c>
      <c r="AT237" s="240" t="str">
        <f t="shared" ca="1" si="359"/>
        <v>-1.68568050683918+1.06744540846234i</v>
      </c>
      <c r="AU237" s="240" t="str">
        <f t="shared" ca="1" si="360"/>
        <v>1.410843448294-1.41084344829284i</v>
      </c>
      <c r="AV237" s="240" t="str">
        <f t="shared" ca="1" si="361"/>
        <v>-1.06744540846208+1.68568050683934i</v>
      </c>
      <c r="AW237" s="240" t="str">
        <f t="shared" ca="1" si="362"/>
        <v>0.672174069180153-1.87860067388115i</v>
      </c>
      <c r="AX237" s="240" t="str">
        <f t="shared" ca="1" si="363"/>
        <v>-0.244237933649472+1.98022885115624i</v>
      </c>
      <c r="AY237" s="240" t="str">
        <f t="shared" ca="1" si="364"/>
        <v>-0.195567124986069-1.98562634219271i</v>
      </c>
      <c r="AZ237" s="240" t="str">
        <f t="shared" ca="1" si="365"/>
        <v>0.625868454476368+1.89453085191988i</v>
      </c>
      <c r="BA237" s="240" t="str">
        <f t="shared" ca="1" si="366"/>
        <v>-1.02575524332707-1.71136923309143i</v>
      </c>
      <c r="BB237" s="240" t="str">
        <f t="shared" ca="1" si="367"/>
        <v>1.37579469715002+1.44504236009842i</v>
      </c>
      <c r="BC237" s="240" t="str">
        <f t="shared" ca="1" si="368"/>
        <v>-1.65897638968141-1.10849258439764i</v>
      </c>
      <c r="BD237" s="240" t="str">
        <f t="shared" ca="1" si="369"/>
        <v>1.86153889704175+0.71807479135916i</v>
      </c>
      <c r="BE237" s="240" t="str">
        <f t="shared" ca="1" si="370"/>
        <v>-1.97363854430558-0.292761622512663i</v>
      </c>
      <c r="BF237" s="240" t="str">
        <f t="shared" ca="1" si="371"/>
        <v>1.98982776616801-0.146778513998987i</v>
      </c>
      <c r="BG237" s="240" t="str">
        <f t="shared" ca="1" si="372"/>
        <v>-1.90931983541457+0.579185840018031i</v>
      </c>
      <c r="BH237" s="240" t="str">
        <f t="shared" ca="1" si="373"/>
        <v>1.73602709450889-0.983447201590372i</v>
      </c>
      <c r="BI237" s="240" t="str">
        <f t="shared" ca="1" si="374"/>
        <v>-1.47837083242009+1.33991721872452i</v>
      </c>
      <c r="BJ237" s="240" t="str">
        <f t="shared" ca="1" si="375"/>
        <v>1.14887204584959-1.6312729671794i</v>
      </c>
      <c r="BK237" s="240" t="str">
        <f t="shared" ca="1" si="376"/>
        <v>-0.763542972132528+1.84335579877894i</v>
      </c>
      <c r="BL237" s="240" t="str">
        <f t="shared" ca="1" si="377"/>
        <v>0.341108962723452-1.96585939139468i</v>
      </c>
      <c r="BM237" s="240" t="str">
        <f t="shared" ca="1" si="378"/>
        <v>0.0979014891234151+1.9928305923014i</v>
      </c>
      <c r="BN237" s="240" t="str">
        <f t="shared" ca="1" si="379"/>
        <v>-0.532154345668753-1.92295871603391i</v>
      </c>
      <c r="BO237" s="240" t="str">
        <f t="shared" ca="1" si="380"/>
        <v>0.940546768031201+1.75963923811984i</v>
      </c>
      <c r="BP237" s="240" t="str">
        <f t="shared" ca="1" si="381"/>
        <v>-1.30323262426913-1.51080878943218i</v>
      </c>
      <c r="BQ237" s="240" t="str">
        <f t="shared" ca="1" si="382"/>
        <v>1.60258692684039+1.18855946973856i</v>
      </c>
      <c r="BR237" s="240" t="str">
        <f t="shared" ca="1" si="383"/>
        <v>-1.82406233190972-0.808551223172036i</v>
      </c>
      <c r="BS237" s="240" t="str">
        <f t="shared" ca="1" si="384"/>
        <v>1.95689607829457+0.389250831650033i</v>
      </c>
      <c r="BT237" s="240" t="str">
        <f t="shared" ca="1" si="385"/>
        <v>-1.99463301180264+0.0489654920536075i</v>
      </c>
      <c r="BU237" s="240" t="str">
        <f t="shared" ca="1" si="386"/>
        <v>1.93543927822732-0.484802301438271i</v>
      </c>
      <c r="BV237" s="240" t="str">
        <f t="shared" ca="1" si="387"/>
        <v>-1.7821914408509+0.897079784268213i</v>
      </c>
      <c r="BW237" s="240" t="str">
        <f t="shared" ca="1" si="388"/>
        <v>1.54233669172098-1.26576301121344i</v>
      </c>
      <c r="BX237" s="240" t="str">
        <f t="shared" ca="1" si="389"/>
        <v>-1.22753094984767+1.57293554806006i</v>
      </c>
      <c r="BY237" s="240" t="str">
        <f t="shared" ca="1" si="390"/>
        <v>0.853072433188422-1.80367011809779i</v>
      </c>
      <c r="BZ237" s="240" t="str">
        <f t="shared" ca="1" si="391"/>
        <v>-0.437158230428656+1.94675400417038i</v>
      </c>
      <c r="CA237" s="240" t="str">
        <f t="shared" ca="1" si="392"/>
        <v>-3.41224457045626E-13-1.99523393896177i</v>
      </c>
      <c r="CB237" s="240" t="str">
        <f t="shared" ca="1" si="393"/>
        <v>0.437158230429266+1.94675400417024i</v>
      </c>
      <c r="CC237" s="240" t="str">
        <f t="shared" ca="1" si="394"/>
        <v>-0.853072433187195-1.80367011809837i</v>
      </c>
      <c r="CD237" s="240" t="str">
        <f t="shared" ca="1" si="395"/>
        <v>1.22753094984821+1.57293554805964i</v>
      </c>
      <c r="CE237" s="240" t="str">
        <f t="shared" ca="1" si="396"/>
        <v>-1.54233669172137-1.26576301121295i</v>
      </c>
      <c r="CF237" s="240" t="str">
        <f t="shared" ca="1" si="397"/>
        <v>1.78219144085029+0.897079784269426i</v>
      </c>
      <c r="CG237" s="240" t="str">
        <f t="shared" ca="1" si="398"/>
        <v>-1.93543927822748-0.484802301437609i</v>
      </c>
      <c r="CH237" s="240" t="str">
        <f t="shared" ca="1" si="399"/>
        <v>1.99463301180265+0.0489654920529818i</v>
      </c>
      <c r="CI237" s="240" t="str">
        <f t="shared" ca="1" si="400"/>
        <v>-1.95689607829484+0.3892508316487i</v>
      </c>
      <c r="CJ237" s="240" t="str">
        <f t="shared" ca="1" si="401"/>
        <v>1.82406233190944-0.80855122317266i</v>
      </c>
      <c r="CK237" s="240" t="str">
        <f t="shared" ca="1" si="402"/>
        <v>-1.60258692684001+1.18855946973906i</v>
      </c>
      <c r="CL237" s="240" t="str">
        <f t="shared" ca="1" si="403"/>
        <v>1.30323262427015-1.51080878943129i</v>
      </c>
      <c r="CM237" s="240" t="str">
        <f t="shared" ca="1" si="404"/>
        <v>-0.940546768030598+1.75963923812016i</v>
      </c>
      <c r="CN237" s="240" t="str">
        <f t="shared" ca="1" si="405"/>
        <v>0.532154345668095-1.92295871603409i</v>
      </c>
      <c r="CO237" s="240" t="str">
        <f t="shared" ca="1" si="406"/>
        <v>-0.0979014891248291+1.99283059230133i</v>
      </c>
      <c r="CP237" s="240" t="str">
        <f t="shared" ca="1" si="407"/>
        <v>-0.341108962724125-1.96585939139456i</v>
      </c>
      <c r="CQ237" s="240" t="str">
        <f t="shared" ca="1" si="408"/>
        <v>0.763542972133158+1.84335579877868i</v>
      </c>
      <c r="CR237" s="240" t="str">
        <f t="shared" ca="1" si="409"/>
        <v>-1.14887204584843-1.63127296718022i</v>
      </c>
      <c r="CS237" s="240" t="str">
        <f t="shared" ca="1" si="410"/>
        <v>1.47837083242055+1.33991721872401i</v>
      </c>
      <c r="CT237" s="240" t="str">
        <f t="shared" ca="1" si="411"/>
        <v>-1.73602709450923-0.983447201589778i</v>
      </c>
      <c r="CU237" s="240" t="str">
        <f t="shared" ca="1" si="412"/>
        <v>1.90931983541416+0.579185840019386i</v>
      </c>
      <c r="CV237" s="240" t="str">
        <f t="shared" ca="1" si="413"/>
        <v>-1.98982776616806-0.146778513998306i</v>
      </c>
      <c r="CW237" s="240" t="str">
        <f t="shared" ca="1" si="414"/>
        <v>1.97363854430548-0.292761622513338i</v>
      </c>
      <c r="CX237" s="240" t="str">
        <f t="shared" ca="1" si="415"/>
        <v>-1.86153889704226+0.718074791357839i</v>
      </c>
      <c r="CY237" s="240" t="str">
        <f t="shared" ca="1" si="416"/>
        <v>1.65897638968103-1.1084925843982i</v>
      </c>
      <c r="CZ237" s="240" t="str">
        <f t="shared" ca="1" si="417"/>
        <v>-1.37579469714953+1.44504236009889i</v>
      </c>
      <c r="DA237" s="240" t="str">
        <f t="shared" ca="1" si="418"/>
        <v>1.02575524332826-1.71136923309071i</v>
      </c>
      <c r="DB237" s="240" t="str">
        <f t="shared" ca="1" si="419"/>
        <v>-0.625868454475748+1.89453085192009i</v>
      </c>
      <c r="DC237" s="240" t="str">
        <f t="shared" ca="1" si="420"/>
        <v>0.19556712498539-1.98562634219278i</v>
      </c>
      <c r="DD237" s="240" t="str">
        <f t="shared" ca="1" si="421"/>
        <v>0.244237933648096+1.98022885115641i</v>
      </c>
      <c r="DE237" s="240" t="str">
        <f t="shared" ca="1" si="422"/>
        <v>-0.67217406918077-1.87860067388093i</v>
      </c>
      <c r="DF237" s="240" t="str">
        <f t="shared" ca="1" si="423"/>
        <v>1.06744540846265+1.68568050683898i</v>
      </c>
      <c r="DG237" s="240" t="str">
        <f t="shared" ca="1" si="424"/>
        <v>-1.41084344829302-1.41084344829382i</v>
      </c>
      <c r="DH237" s="240" t="str">
        <f t="shared" ca="1" si="425"/>
        <v>1.68568050683953+1.06744540846179i</v>
      </c>
      <c r="DI237" s="240" t="str">
        <f t="shared" ca="1" si="426"/>
        <v>-1.87860067388127-0.672174069179806i</v>
      </c>
      <c r="DJ237" s="240" t="str">
        <f t="shared" ca="1" si="427"/>
        <v>1.98022885115603+0.244237933651132i</v>
      </c>
      <c r="DK237" s="240" t="str">
        <f t="shared" ca="1" si="428"/>
        <v>-1.98562634219268+0.195567124986408i</v>
      </c>
      <c r="DL237" s="240" t="str">
        <f t="shared" ca="1" si="429"/>
        <v>1.89453085191977-0.625868454476719i</v>
      </c>
      <c r="DM237" s="240" t="str">
        <f t="shared" ca="1" si="430"/>
        <v>-1.71136923309124+1.02575524332739i</v>
      </c>
      <c r="DN237" s="240" t="str">
        <f t="shared" ca="1" si="431"/>
        <v>1.44504236009959-1.37579469714879i</v>
      </c>
      <c r="DO237" s="240" t="str">
        <f t="shared" ca="1" si="432"/>
        <v>-1.10849258439735+1.6589763896816i</v>
      </c>
      <c r="DP237" s="240" t="str">
        <f t="shared" ca="1" si="433"/>
        <v>0.718074791358789-1.86153889704189i</v>
      </c>
      <c r="DQ237" s="240" t="str">
        <f t="shared" ca="1" si="434"/>
        <v>-0.292761622514345+1.97363854430534i</v>
      </c>
      <c r="DR237" s="240" t="str">
        <f t="shared" ca="1" si="435"/>
        <v>-0.146778513999327-1.98982776616798i</v>
      </c>
      <c r="DS237" s="240" t="str">
        <f t="shared" ca="1" si="436"/>
        <v>0.579185840018412+1.90931983541446i</v>
      </c>
      <c r="DT237" s="240" t="str">
        <f t="shared" ca="1" si="437"/>
        <v>-0.983447201588892-1.73602709450973i</v>
      </c>
      <c r="DU237" s="240" t="str">
        <f t="shared" ca="1" si="438"/>
        <v>1.33991721872477+1.47837083241986i</v>
      </c>
      <c r="DV237" s="240" t="str">
        <f t="shared" ca="1" si="439"/>
        <v>-1.63127296717963-1.14887204584926i</v>
      </c>
      <c r="DW237" s="240" t="str">
        <f t="shared" ca="1" si="440"/>
        <v>1.84335579877829+0.763542972134098i</v>
      </c>
      <c r="DX237" s="240" t="str">
        <f t="shared" ca="1" si="441"/>
        <v>-1.96585939139474-0.341108962723115i</v>
      </c>
      <c r="DY237" s="240" t="str">
        <f t="shared" ca="1" si="442"/>
        <v>1.99283059230138-0.0979014891238126i</v>
      </c>
      <c r="DZ237" s="240" t="str">
        <f t="shared" ca="1" si="443"/>
        <v>-1.92295871603436+0.532154345667115i</v>
      </c>
      <c r="EA237" s="240" t="str">
        <f t="shared" ca="1" si="444"/>
        <v>1.75963923811968-0.940546768031502i</v>
      </c>
      <c r="EB237" s="240" t="str">
        <f t="shared" ca="1" si="445"/>
        <v>-1.51080878943192+1.30323262426943i</v>
      </c>
      <c r="EC237" s="240" t="str">
        <f t="shared" ca="1" si="446"/>
        <v>1.18855946973993-1.60258692683937i</v>
      </c>
      <c r="ED237" s="240" t="str">
        <f t="shared" ca="1" si="447"/>
        <v>-0.808551223171725+1.82406233190986i</v>
      </c>
      <c r="EE237" s="240" t="str">
        <f t="shared" ca="1" si="448"/>
        <v>0.389250831649642-1.95689607829465i</v>
      </c>
      <c r="EF237" s="240" t="str">
        <f t="shared" ca="1" si="449"/>
        <v>0.0489654920519075+1.99463301180268i</v>
      </c>
      <c r="EG237" s="240" t="str">
        <f t="shared" ca="1" si="450"/>
        <v>-0.484802301438603-1.93543927822723i</v>
      </c>
      <c r="EH237" s="240" t="str">
        <f t="shared" ca="1" si="451"/>
        <v>0.897079784268568+1.78219144085072i</v>
      </c>
      <c r="EI237" s="240" t="str">
        <f t="shared" ca="1" si="452"/>
        <v>-1.26576301121212-1.54233669172205i</v>
      </c>
      <c r="EJ237" s="240" t="str">
        <f t="shared" ca="1" si="453"/>
        <v>1.57293554806027+1.2275309498474i</v>
      </c>
      <c r="EK237" s="240" t="str">
        <f t="shared" ca="1" si="454"/>
        <v>-1.80367011809796-0.853072433188063i</v>
      </c>
      <c r="EL237" s="240" t="str">
        <f t="shared" ca="1" si="455"/>
        <v>1.94675400417001+0.437158230430316i</v>
      </c>
      <c r="EM237" s="240" t="str">
        <f t="shared" ca="1" si="456"/>
        <v>-1.99523393896177+6.82448914091252E-13i</v>
      </c>
      <c r="EN237" s="240"/>
      <c r="EO237" s="240"/>
      <c r="EP237" s="240"/>
    </row>
    <row r="238" spans="1:146" s="269" customFormat="1">
      <c r="A238" s="273">
        <f t="shared" si="323"/>
        <v>2.695312500000002E-3</v>
      </c>
      <c r="B238" s="272">
        <v>138</v>
      </c>
      <c r="C238" s="271">
        <f t="shared" si="324"/>
        <v>27600</v>
      </c>
      <c r="N238" s="265">
        <f t="shared" ca="1" si="327"/>
        <v>5.9952039568753985</v>
      </c>
      <c r="O238" s="269">
        <f t="shared" ca="1" si="328"/>
        <v>1.9952039568753981</v>
      </c>
      <c r="P238" s="269" t="str">
        <f t="shared" ca="1" si="329"/>
        <v>-1.93541019466655+0.484795016385296i</v>
      </c>
      <c r="Q238" s="269" t="str">
        <f t="shared" ca="1" si="330"/>
        <v>1.75961279628039-0.940532634573378i</v>
      </c>
      <c r="R238" s="269" t="str">
        <f t="shared" ca="1" si="331"/>
        <v>-1.47834861715948+1.3398970839859i</v>
      </c>
      <c r="S238" s="269" t="str">
        <f t="shared" ca="1" si="332"/>
        <v>1.10847592724287-1.65895146048771i</v>
      </c>
      <c r="T238" s="269" t="str">
        <f t="shared" ca="1" si="333"/>
        <v>-0.67216396851929+1.87857244442573i</v>
      </c>
      <c r="U238" s="270" t="str">
        <f t="shared" ca="1" si="334"/>
        <v>0.195564186227098-1.98559650447833i</v>
      </c>
      <c r="V238" s="269" t="str">
        <f t="shared" ca="1" si="335"/>
        <v>0.292757223227603+1.97360888672992i</v>
      </c>
      <c r="W238" s="269" t="str">
        <f t="shared" ca="1" si="336"/>
        <v>-0.76353149848555-1.84332809894268i</v>
      </c>
      <c r="X238" s="269" t="str">
        <f t="shared" ca="1" si="337"/>
        <v>1.18854160943128+1.60256284500226i</v>
      </c>
      <c r="Y238" s="269" t="str">
        <f t="shared" ca="1" si="338"/>
        <v>-1.54231351525543-1.26574399077842i</v>
      </c>
      <c r="Z238" s="269" t="str">
        <f t="shared" ca="1" si="339"/>
        <v>1.80364301461284+0.853059614194429i</v>
      </c>
      <c r="AA238" s="269" t="str">
        <f t="shared" ca="1" si="340"/>
        <v>-1.95686667230565-0.389244982434766i</v>
      </c>
      <c r="AB238" s="269" t="str">
        <f t="shared" ca="1" si="341"/>
        <v>1.99280064632973-0.0979000179726456i</v>
      </c>
      <c r="AC238" s="269" t="str">
        <f t="shared" ca="1" si="342"/>
        <v>-1.9092911443466+0.579177136678329i</v>
      </c>
      <c r="AD238" s="269" t="str">
        <f t="shared" ca="1" si="343"/>
        <v>1.71134351659782-1.02573982945475i</v>
      </c>
      <c r="AE238" s="269" t="str">
        <f t="shared" ca="1" si="344"/>
        <v>-1.41082224775688+1.41082224775677i</v>
      </c>
      <c r="AF238" s="269" t="str">
        <f t="shared" ca="1" si="345"/>
        <v>1.02573982945486-1.71134351659775i</v>
      </c>
      <c r="AG238" s="269" t="str">
        <f t="shared" ca="1" si="346"/>
        <v>-0.579177136678454+1.90929114434656i</v>
      </c>
      <c r="AH238" s="269" t="str">
        <f t="shared" ca="1" si="347"/>
        <v>0.097900017972792-1.99280064632973i</v>
      </c>
      <c r="AI238" s="269" t="str">
        <f t="shared" ca="1" si="348"/>
        <v>0.38924498243465+1.95686667230568i</v>
      </c>
      <c r="AJ238" s="269" t="str">
        <f t="shared" ca="1" si="349"/>
        <v>-0.853059614194309-1.8036430146129i</v>
      </c>
      <c r="AK238" s="269" t="str">
        <f t="shared" ca="1" si="350"/>
        <v>1.26574399077847+1.54231351525539i</v>
      </c>
      <c r="AL238" s="269" t="str">
        <f t="shared" ca="1" si="351"/>
        <v>-1.60256284500229-1.18854160943124i</v>
      </c>
      <c r="AM238" s="269" t="str">
        <f t="shared" ca="1" si="352"/>
        <v>1.84332809894272+0.763531498485476i</v>
      </c>
      <c r="AN238" s="269" t="str">
        <f t="shared" ca="1" si="353"/>
        <v>-1.97360888672993-0.292757223227531i</v>
      </c>
      <c r="AO238" s="269" t="str">
        <f t="shared" ca="1" si="354"/>
        <v>1.98559650447833-0.195564186227164i</v>
      </c>
      <c r="AP238" s="269" t="str">
        <f t="shared" ca="1" si="355"/>
        <v>-1.87857244442571+0.672163968519344i</v>
      </c>
      <c r="AQ238" s="269" t="str">
        <f t="shared" ca="1" si="356"/>
        <v>1.65895146048767-1.10847592724293i</v>
      </c>
      <c r="AR238" s="269" t="str">
        <f t="shared" ca="1" si="357"/>
        <v>1.65895146048767-1.10847592724293i</v>
      </c>
      <c r="AS238" s="269" t="str">
        <f t="shared" ca="1" si="358"/>
        <v>0.940532634573162-1.75961279628051i</v>
      </c>
      <c r="AT238" s="269" t="str">
        <f t="shared" ca="1" si="359"/>
        <v>-0.484795016386009+1.93541019466637i</v>
      </c>
      <c r="AU238" s="269" t="str">
        <f t="shared" ca="1" si="360"/>
        <v>-2.78646477173092E-13-1.9952039568754i</v>
      </c>
      <c r="AV238" s="269" t="str">
        <f t="shared" ca="1" si="361"/>
        <v>0.484795016384598+1.93541019466673i</v>
      </c>
      <c r="AW238" s="269" t="str">
        <f t="shared" ca="1" si="362"/>
        <v>-0.940532634573629-1.75961279628026i</v>
      </c>
      <c r="AX238" s="269" t="str">
        <f t="shared" ca="1" si="363"/>
        <v>1.33989708398535+1.47834861715997i</v>
      </c>
      <c r="AY238" s="269" t="str">
        <f t="shared" ca="1" si="364"/>
        <v>-1.65895146048785-1.10847592724266i</v>
      </c>
      <c r="AZ238" s="269" t="str">
        <f t="shared" ca="1" si="365"/>
        <v>1.87857244442548+0.672163968519969i</v>
      </c>
      <c r="BA238" s="269" t="str">
        <f t="shared" ca="1" si="366"/>
        <v>-1.98559650447836-0.195564186226864i</v>
      </c>
      <c r="BB238" s="269" t="str">
        <f t="shared" ca="1" si="367"/>
        <v>1.97360888673002-0.292757223226904i</v>
      </c>
      <c r="BC238" s="269" t="str">
        <f t="shared" ca="1" si="368"/>
        <v>-1.84332809894258+0.763531498485808i</v>
      </c>
      <c r="BD238" s="269" t="str">
        <f t="shared" ca="1" si="369"/>
        <v>1.60256284500269-1.18854160943071i</v>
      </c>
      <c r="BE238" s="269" t="str">
        <f t="shared" ca="1" si="370"/>
        <v>-1.26574399077821+1.5423135152556i</v>
      </c>
      <c r="BF238" s="269" t="str">
        <f t="shared" ca="1" si="371"/>
        <v>0.853059614194908-1.80364301461261i</v>
      </c>
      <c r="BG238" s="269" t="str">
        <f t="shared" ca="1" si="372"/>
        <v>-0.389244982434327+1.95686667230574i</v>
      </c>
      <c r="BH238" s="269" t="str">
        <f t="shared" ca="1" si="373"/>
        <v>-0.0979000179721027-1.99280064632976i</v>
      </c>
      <c r="BI238" s="269" t="str">
        <f t="shared" ca="1" si="374"/>
        <v>0.579177136678744+1.90929114434647i</v>
      </c>
      <c r="BJ238" s="269" t="str">
        <f t="shared" ca="1" si="375"/>
        <v>-1.02573982945427-1.7113435165981i</v>
      </c>
      <c r="BK238" s="269" t="str">
        <f t="shared" ca="1" si="376"/>
        <v>1.41082224775712+1.41082224775653i</v>
      </c>
      <c r="BL238" s="269" t="str">
        <f t="shared" ca="1" si="377"/>
        <v>-1.71134351659748-1.02573982945531i</v>
      </c>
      <c r="BM238" s="269" t="str">
        <f t="shared" ca="1" si="378"/>
        <v>1.9092911443467+0.579177136677997i</v>
      </c>
      <c r="BN238" s="269" t="str">
        <f t="shared" ca="1" si="379"/>
        <v>-1.9928006463297-0.0979000179733066i</v>
      </c>
      <c r="BO238" s="269" t="str">
        <f t="shared" ca="1" si="380"/>
        <v>1.95686667230559-0.389244982435091i</v>
      </c>
      <c r="BP238" s="269" t="str">
        <f t="shared" ca="1" si="381"/>
        <v>-1.80364301461313+0.853059614193818i</v>
      </c>
      <c r="BQ238" s="269" t="str">
        <f t="shared" ca="1" si="382"/>
        <v>1.54231351525511-1.26574399077881i</v>
      </c>
      <c r="BR238" s="269" t="str">
        <f t="shared" ca="1" si="383"/>
        <v>-1.18854160943168+1.60256284500197i</v>
      </c>
      <c r="BS238" s="269" t="str">
        <f t="shared" ca="1" si="384"/>
        <v>0.763531498485035-1.8433280989429i</v>
      </c>
      <c r="BT238" s="269" t="str">
        <f t="shared" ca="1" si="385"/>
        <v>-0.29275722322804+1.97360888672985i</v>
      </c>
      <c r="BU238" s="269" t="str">
        <f t="shared" ca="1" si="386"/>
        <v>-0.195564186227639-1.98559650447828i</v>
      </c>
      <c r="BV238" s="269" t="str">
        <f t="shared" ca="1" si="387"/>
        <v>0.672163968518859+1.87857244442588i</v>
      </c>
      <c r="BW238" s="269" t="str">
        <f t="shared" ca="1" si="388"/>
        <v>-1.10847592724331-1.65895146048742i</v>
      </c>
      <c r="BX238" s="269" t="str">
        <f t="shared" ca="1" si="389"/>
        <v>1.47834861715916+1.33989708398625i</v>
      </c>
      <c r="BY238" s="269" t="str">
        <f t="shared" ca="1" si="390"/>
        <v>-1.75961279628063-0.940532634572943i</v>
      </c>
      <c r="BZ238" s="269" t="str">
        <f t="shared" ca="1" si="391"/>
        <v>1.93541019466644+0.484795016385767i</v>
      </c>
      <c r="CA238" s="269" t="str">
        <f t="shared" ca="1" si="392"/>
        <v>-1.9952039568754+5.57292954346182E-13i</v>
      </c>
      <c r="CB238" s="269" t="str">
        <f t="shared" ca="1" si="393"/>
        <v>1.93541019466666-0.484795016384867i</v>
      </c>
      <c r="CC238" s="269" t="str">
        <f t="shared" ca="1" si="394"/>
        <v>-1.75961279628013+0.940532634573875i</v>
      </c>
      <c r="CD238" s="269" t="str">
        <f t="shared" ca="1" si="395"/>
        <v>1.47834861715978-1.33989708398556i</v>
      </c>
      <c r="CE238" s="269" t="str">
        <f t="shared" ca="1" si="396"/>
        <v>-1.10847592724243+1.658951460488i</v>
      </c>
      <c r="CF238" s="269" t="str">
        <f t="shared" ca="1" si="397"/>
        <v>0.672163968519733-1.87857244442557i</v>
      </c>
      <c r="CG238" s="269" t="str">
        <f t="shared" ca="1" si="398"/>
        <v>-0.195564186226586+1.98559650447838i</v>
      </c>
      <c r="CH238" s="269" t="str">
        <f t="shared" ca="1" si="399"/>
        <v>-0.292757223227124-1.97360888672999i</v>
      </c>
      <c r="CI238" s="269" t="str">
        <f t="shared" ca="1" si="400"/>
        <v>0.763531498486013+1.84332809894249i</v>
      </c>
      <c r="CJ238" s="269" t="str">
        <f t="shared" ca="1" si="401"/>
        <v>-1.18854160943093-1.60256284500252i</v>
      </c>
      <c r="CK238" s="269" t="str">
        <f t="shared" ca="1" si="402"/>
        <v>1.54231351525578+1.265743990778i</v>
      </c>
      <c r="CL238" s="269" t="str">
        <f t="shared" ca="1" si="403"/>
        <v>-1.80364301461273-0.853059614194654i</v>
      </c>
      <c r="CM238" s="269" t="str">
        <f t="shared" ca="1" si="404"/>
        <v>1.95686667230579+0.38924498243411i</v>
      </c>
      <c r="CN238" s="269" t="str">
        <f t="shared" ca="1" si="405"/>
        <v>-1.99280064632975+0.0979000179723808i</v>
      </c>
      <c r="CO238" s="269" t="str">
        <f t="shared" ca="1" si="406"/>
        <v>1.90929114434639-0.579177136679011i</v>
      </c>
      <c r="CP238" s="269" t="str">
        <f t="shared" ca="1" si="407"/>
        <v>-1.71134351659793+1.02573982945456i</v>
      </c>
      <c r="CQ238" s="269" t="str">
        <f t="shared" ca="1" si="408"/>
        <v>1.41082224775633-1.41082224775732i</v>
      </c>
      <c r="CR238" s="269" t="str">
        <f t="shared" ca="1" si="409"/>
        <v>-1.02573982945512+1.7113435165976i</v>
      </c>
      <c r="CS238" s="269" t="str">
        <f t="shared" ca="1" si="410"/>
        <v>0.579177136677786-1.90929114434676i</v>
      </c>
      <c r="CT238" s="269" t="str">
        <f t="shared" ca="1" si="411"/>
        <v>-0.0979000179730283+1.99280064632971i</v>
      </c>
      <c r="CU238" s="269" t="str">
        <f t="shared" ca="1" si="412"/>
        <v>-0.389244982435365-1.95686667230554i</v>
      </c>
      <c r="CV238" s="269" t="str">
        <f t="shared" ca="1" si="413"/>
        <v>0.853059614194018+1.80364301461304i</v>
      </c>
      <c r="CW238" s="269" t="str">
        <f t="shared" ca="1" si="414"/>
        <v>-1.26574399077907-1.54231351525489i</v>
      </c>
      <c r="CX238" s="269" t="str">
        <f t="shared" ca="1" si="415"/>
        <v>1.60256284500213+1.18854160943145i</v>
      </c>
      <c r="CY238" s="269" t="str">
        <f t="shared" ca="1" si="416"/>
        <v>-1.84332809894298-0.76353149848483i</v>
      </c>
      <c r="CZ238" s="269" t="str">
        <f t="shared" ca="1" si="417"/>
        <v>1.97360888672989+0.292757223227764i</v>
      </c>
      <c r="DA238" s="269" t="str">
        <f t="shared" ca="1" si="418"/>
        <v>-1.98559650447825+0.195564186227916i</v>
      </c>
      <c r="DB238" s="269" t="str">
        <f t="shared" ca="1" si="419"/>
        <v>1.8785724444258-0.672163968519069i</v>
      </c>
      <c r="DC238" s="269" t="str">
        <f t="shared" ca="1" si="420"/>
        <v>-1.65895146048729+1.10847592724349i</v>
      </c>
      <c r="DD238" s="269" t="str">
        <f t="shared" ca="1" si="421"/>
        <v>1.33989708398604-1.47834861715935i</v>
      </c>
      <c r="DE238" s="269" t="str">
        <f t="shared" ca="1" si="422"/>
        <v>-0.940532634572698+1.75961279628076i</v>
      </c>
      <c r="DF238" s="269" t="str">
        <f t="shared" ca="1" si="423"/>
        <v>0.484795016385442-1.93541019466652i</v>
      </c>
      <c r="DG238" s="269" t="str">
        <f t="shared" ca="1" si="424"/>
        <v>8.35939431519274E-13+1.9952039568754i</v>
      </c>
      <c r="DH238" s="269" t="str">
        <f t="shared" ca="1" si="425"/>
        <v>-0.484795016385083-1.93541019466661i</v>
      </c>
      <c r="DI238" s="269" t="str">
        <f t="shared" ca="1" si="426"/>
        <v>0.940532634574072+1.75961279628002i</v>
      </c>
      <c r="DJ238" s="269" t="str">
        <f t="shared" ca="1" si="427"/>
        <v>-1.33989708398577-1.47834861715959i</v>
      </c>
      <c r="DK238" s="269" t="str">
        <f t="shared" ca="1" si="428"/>
        <v>1.65895146048816+1.1084759272422i</v>
      </c>
      <c r="DL238" s="269" t="str">
        <f t="shared" ca="1" si="429"/>
        <v>-1.87857244442564-0.672163968519524i</v>
      </c>
      <c r="DM238" s="269" t="str">
        <f t="shared" ca="1" si="430"/>
        <v>1.98559650447842+0.195564186226252i</v>
      </c>
      <c r="DN238" s="269" t="str">
        <f t="shared" ca="1" si="431"/>
        <v>-1.97360888672995+0.292757223227399i</v>
      </c>
      <c r="DO238" s="269" t="str">
        <f t="shared" ca="1" si="432"/>
        <v>1.84332809894239-0.763531498486271i</v>
      </c>
      <c r="DP238" s="269" t="str">
        <f t="shared" ca="1" si="433"/>
        <v>-1.60256284500235+1.18854160943116i</v>
      </c>
      <c r="DQ238" s="269" t="str">
        <f t="shared" ca="1" si="434"/>
        <v>1.26574399077778-1.54231351525595i</v>
      </c>
      <c r="DR238" s="269" t="str">
        <f t="shared" ca="1" si="435"/>
        <v>-0.853059614194455+1.80364301461283i</v>
      </c>
      <c r="DS238" s="269" t="str">
        <f t="shared" ca="1" si="436"/>
        <v>0.389244982433836-1.95686667230584i</v>
      </c>
      <c r="DT238" s="269" t="str">
        <f t="shared" ca="1" si="437"/>
        <v>0.0979000179726592+1.99280064632973i</v>
      </c>
      <c r="DU238" s="269" t="str">
        <f t="shared" ca="1" si="438"/>
        <v>-0.579177136679276-1.90929114434631i</v>
      </c>
      <c r="DV238" s="269" t="str">
        <f t="shared" ca="1" si="439"/>
        <v>1.0257398294548+1.71134351659779i</v>
      </c>
      <c r="DW238" s="269" t="str">
        <f t="shared" ca="1" si="440"/>
        <v>-1.41082224775752-1.41082224775614i</v>
      </c>
      <c r="DX238" s="269" t="str">
        <f t="shared" ca="1" si="441"/>
        <v>1.71134351659774+1.02573982945488i</v>
      </c>
      <c r="DY238" s="269" t="str">
        <f t="shared" ca="1" si="442"/>
        <v>-1.90929114434628-0.579177136679364i</v>
      </c>
      <c r="DZ238" s="269" t="str">
        <f t="shared" ca="1" si="443"/>
        <v>1.99280064632973+0.09790001797275i</v>
      </c>
      <c r="EA238" s="269" t="str">
        <f t="shared" ca="1" si="444"/>
        <v>-1.95686667230588+0.389244982433635i</v>
      </c>
      <c r="EB238" s="269" t="str">
        <f t="shared" ca="1" si="445"/>
        <v>1.80364301461292-0.853059614194269i</v>
      </c>
      <c r="EC238" s="269" t="str">
        <f t="shared" ca="1" si="446"/>
        <v>-1.54231351525601+1.26574399077771i</v>
      </c>
      <c r="ED238" s="269" t="str">
        <f t="shared" ca="1" si="447"/>
        <v>1.18854160943123-1.6025628450023i</v>
      </c>
      <c r="EE238" s="269" t="str">
        <f t="shared" ca="1" si="448"/>
        <v>-0.763531498486458+1.84332809894231i</v>
      </c>
      <c r="EF238" s="269" t="str">
        <f t="shared" ca="1" si="449"/>
        <v>0.292757223227489-1.97360888672994i</v>
      </c>
      <c r="EG238" s="269" t="str">
        <f t="shared" ca="1" si="450"/>
        <v>0.195564186228194+1.98559650447823i</v>
      </c>
      <c r="EH238" s="269" t="str">
        <f t="shared" ca="1" si="451"/>
        <v>-0.67216396851933-1.87857244442571i</v>
      </c>
      <c r="EI238" s="269" t="str">
        <f t="shared" ca="1" si="452"/>
        <v>1.10847592724212+1.65895146048821i</v>
      </c>
      <c r="EJ238" s="269" t="str">
        <f t="shared" ca="1" si="453"/>
        <v>-1.47834861715954-1.33989708398583i</v>
      </c>
      <c r="EK238" s="269" t="str">
        <f t="shared" ca="1" si="454"/>
        <v>1.75961279627993+0.940532634574252i</v>
      </c>
      <c r="EL238" s="269" t="str">
        <f t="shared" ca="1" si="455"/>
        <v>-1.93541019466656-0.48479501638528i</v>
      </c>
      <c r="EM238" s="269" t="str">
        <f t="shared" ca="1" si="456"/>
        <v>1.9952039568754+9.26869947509012E-13i</v>
      </c>
    </row>
    <row r="239" spans="1:146">
      <c r="A239" s="268">
        <f t="shared" si="323"/>
        <v>2.714843750000002E-3</v>
      </c>
      <c r="B239" s="267">
        <v>139</v>
      </c>
      <c r="C239" s="266">
        <f t="shared" si="324"/>
        <v>27800</v>
      </c>
      <c r="N239" s="265">
        <f t="shared" ca="1" si="327"/>
        <v>5.9951705041345118</v>
      </c>
      <c r="O239" s="240">
        <f t="shared" ca="1" si="328"/>
        <v>1.9951705041345116</v>
      </c>
      <c r="P239" s="240" t="str">
        <f t="shared" ca="1" si="329"/>
        <v>-1.92289757906586+0.532137426790306i</v>
      </c>
      <c r="Q239" s="240" t="str">
        <f t="shared" ca="1" si="330"/>
        <v>1.71131482322484-1.02572263130892i</v>
      </c>
      <c r="R239" s="240" t="str">
        <f t="shared" ca="1" si="331"/>
        <v>-1.37575095626424+1.44499641761023i</v>
      </c>
      <c r="S239" s="240" t="str">
        <f t="shared" ca="1" si="332"/>
        <v>0.940516865060428-1.75958329359689i</v>
      </c>
      <c r="T239" s="240" t="str">
        <f t="shared" ca="1" si="333"/>
        <v>-0.437144331780335+1.94669211067407i</v>
      </c>
      <c r="U239" s="241" t="str">
        <f t="shared" ca="1" si="334"/>
        <v>-0.0978983765245478-1.99276723388413i</v>
      </c>
      <c r="V239" s="240" t="str">
        <f t="shared" ca="1" si="335"/>
        <v>0.625848556129518+1.89447061876371i</v>
      </c>
      <c r="W239" s="240" t="str">
        <f t="shared" ca="1" si="336"/>
        <v>-1.1084573418958-1.65892364555023i</v>
      </c>
      <c r="X239" s="240" t="str">
        <f t="shared" ca="1" si="337"/>
        <v>1.51076075601946+1.30319119036305i</v>
      </c>
      <c r="Y239" s="240" t="str">
        <f t="shared" ca="1" si="338"/>
        <v>-1.80361277369334-0.8530453113045i</v>
      </c>
      <c r="Z239" s="240" t="str">
        <f t="shared" ca="1" si="339"/>
        <v>1.9657968904776+0.34109811778573i</v>
      </c>
      <c r="AA239" s="240" t="str">
        <f t="shared" ca="1" si="340"/>
        <v>-1.98556321282153+0.195560907285163i</v>
      </c>
      <c r="AB239" s="240" t="str">
        <f t="shared" ca="1" si="341"/>
        <v>1.86147971280494-0.718051961479102i</v>
      </c>
      <c r="AC239" s="240" t="str">
        <f t="shared" ca="1" si="342"/>
        <v>-1.6025359755089+1.18852168165671i</v>
      </c>
      <c r="AD239" s="240" t="str">
        <f t="shared" ca="1" si="343"/>
        <v>1.22749192273821-1.57288553944043i</v>
      </c>
      <c r="AE239" s="240" t="str">
        <f t="shared" ca="1" si="344"/>
        <v>-0.763518696675708+1.84329719264013i</v>
      </c>
      <c r="AF239" s="240" t="str">
        <f t="shared" ca="1" si="345"/>
        <v>0.244230168548708-1.98016589338849i</v>
      </c>
      <c r="AG239" s="240" t="str">
        <f t="shared" ca="1" si="346"/>
        <v>0.292752314691023+1.97357579606444i</v>
      </c>
      <c r="AH239" s="240" t="str">
        <f t="shared" ca="1" si="347"/>
        <v>-0.808525516759378-1.82400433917174i</v>
      </c>
      <c r="AI239" s="240" t="str">
        <f t="shared" ca="1" si="348"/>
        <v>1.2657227685843+1.542287655937i</v>
      </c>
      <c r="AJ239" s="240" t="str">
        <f t="shared" ca="1" si="349"/>
        <v>-1.63122110382838-1.1488355195559i</v>
      </c>
      <c r="AK239" s="240" t="str">
        <f t="shared" ca="1" si="350"/>
        <v>1.87854094719603+0.672152698630457i</v>
      </c>
      <c r="AL239" s="240" t="str">
        <f t="shared" ca="1" si="351"/>
        <v>-1.98976450322016-0.146773847443626i</v>
      </c>
      <c r="AM239" s="240" t="str">
        <f t="shared" ca="1" si="352"/>
        <v>1.95683386234982-0.389238456128702i</v>
      </c>
      <c r="AN239" s="240" t="str">
        <f t="shared" ca="1" si="353"/>
        <v>-1.78213477932141+0.897051263251644i</v>
      </c>
      <c r="AO239" s="240" t="str">
        <f t="shared" ca="1" si="354"/>
        <v>1.47832383031352-1.33987461849813i</v>
      </c>
      <c r="AP239" s="240" t="str">
        <f t="shared" ca="1" si="355"/>
        <v>-1.06741147098087+1.68562691369912i</v>
      </c>
      <c r="AQ239" s="240" t="str">
        <f t="shared" ca="1" si="356"/>
        <v>0.579167425860399-1.90925913206945i</v>
      </c>
      <c r="AR239" s="240" t="str">
        <f t="shared" ca="1" si="357"/>
        <v>0.579167425860399-1.90925913206945i</v>
      </c>
      <c r="AS239" s="240" t="str">
        <f t="shared" ca="1" si="358"/>
        <v>-0.484786888032321-1.93537774446238i</v>
      </c>
      <c r="AT239" s="240" t="str">
        <f t="shared" ca="1" si="359"/>
        <v>0.98341593467869+1.73597190069091i</v>
      </c>
      <c r="AU239" s="240" t="str">
        <f t="shared" ca="1" si="360"/>
        <v>-1.41079859309645-1.41079859309734i</v>
      </c>
      <c r="AV239" s="240" t="str">
        <f t="shared" ca="1" si="361"/>
        <v>1.73597190069126+0.983415934678066i</v>
      </c>
      <c r="AW239" s="240" t="str">
        <f t="shared" ca="1" si="362"/>
        <v>-1.93537774446256-0.484786888031599i</v>
      </c>
      <c r="AX239" s="240" t="str">
        <f t="shared" ca="1" si="363"/>
        <v>1.9945695960808-0.0489639352835257i</v>
      </c>
      <c r="AY239" s="240" t="str">
        <f t="shared" ca="1" si="364"/>
        <v>-1.90925913206947+0.579167425860353i</v>
      </c>
      <c r="AZ239" s="240" t="str">
        <f t="shared" ca="1" si="365"/>
        <v>1.68562691369872-1.0674114709815i</v>
      </c>
      <c r="BA239" s="240" t="str">
        <f t="shared" ca="1" si="366"/>
        <v>-1.33987461849861+1.47832383031309i</v>
      </c>
      <c r="BB239" s="240" t="str">
        <f t="shared" ca="1" si="367"/>
        <v>0.897051263251536-1.78213477932147i</v>
      </c>
      <c r="BC239" s="240" t="str">
        <f t="shared" ca="1" si="368"/>
        <v>-0.389238456127972+1.95683386234996i</v>
      </c>
      <c r="BD239" s="240" t="str">
        <f t="shared" ca="1" si="369"/>
        <v>-0.146773847442956-1.9897645032202i</v>
      </c>
      <c r="BE239" s="240" t="str">
        <f t="shared" ca="1" si="370"/>
        <v>0.672152698630411+1.87854094719605i</v>
      </c>
      <c r="BF239" s="240" t="str">
        <f t="shared" ca="1" si="371"/>
        <v>-1.14883551955649-1.63122110382797i</v>
      </c>
      <c r="BG239" s="240" t="str">
        <f t="shared" ca="1" si="372"/>
        <v>1.54228765593659+1.2657227685848i</v>
      </c>
      <c r="BH239" s="240" t="str">
        <f t="shared" ca="1" si="373"/>
        <v>-1.82400433917173-0.808525516759396i</v>
      </c>
      <c r="BI239" s="240" t="str">
        <f t="shared" ca="1" si="374"/>
        <v>1.97357579606455+0.2927523146903i</v>
      </c>
      <c r="BJ239" s="240" t="str">
        <f t="shared" ca="1" si="375"/>
        <v>-1.98016589338857+0.244230168548081i</v>
      </c>
      <c r="BK239" s="240" t="str">
        <f t="shared" ca="1" si="376"/>
        <v>1.84329719264009-0.76351869667582i</v>
      </c>
      <c r="BL239" s="240" t="str">
        <f t="shared" ca="1" si="377"/>
        <v>-1.57288553943997+1.2274919227388i</v>
      </c>
      <c r="BM239" s="240" t="str">
        <f t="shared" ca="1" si="378"/>
        <v>1.18852168165725-1.6025359755085i</v>
      </c>
      <c r="BN239" s="240" t="str">
        <f t="shared" ca="1" si="379"/>
        <v>-0.718051961478963+1.861479712805i</v>
      </c>
      <c r="BO239" s="240" t="str">
        <f t="shared" ca="1" si="380"/>
        <v>0.195560907284407-1.98556321282161i</v>
      </c>
      <c r="BP239" s="240" t="str">
        <f t="shared" ca="1" si="381"/>
        <v>0.341098117785081+1.96579689047771i</v>
      </c>
      <c r="BQ239" s="240" t="str">
        <f t="shared" ca="1" si="382"/>
        <v>-0.853045311304648-1.80361277369327i</v>
      </c>
      <c r="BR239" s="240" t="str">
        <f t="shared" ca="1" si="383"/>
        <v>1.3031911903636+1.51076075601899i</v>
      </c>
      <c r="BS239" s="240" t="str">
        <f t="shared" ca="1" si="384"/>
        <v>-1.65892364554987-1.10845734189633i</v>
      </c>
      <c r="BT239" s="240" t="str">
        <f t="shared" ca="1" si="385"/>
        <v>1.89447061876375+0.625848556129404i</v>
      </c>
      <c r="BU239" s="240" t="str">
        <f t="shared" ca="1" si="386"/>
        <v>-1.99276723388417-0.0978983765238108i</v>
      </c>
      <c r="BV239" s="240" t="str">
        <f t="shared" ca="1" si="387"/>
        <v>1.94669211067422-0.437144331779672i</v>
      </c>
      <c r="BW239" s="240" t="str">
        <f t="shared" ca="1" si="388"/>
        <v>-1.75958329359682+0.940516865060548i</v>
      </c>
      <c r="BX239" s="240" t="str">
        <f t="shared" ca="1" si="389"/>
        <v>1.44499641760971-1.37575095626478i</v>
      </c>
      <c r="BY239" s="240" t="str">
        <f t="shared" ca="1" si="390"/>
        <v>-1.02572263130944+1.71131482322453i</v>
      </c>
      <c r="BZ239" s="240" t="str">
        <f t="shared" ca="1" si="391"/>
        <v>0.532137426790216-1.92289757906589i</v>
      </c>
      <c r="CA239" s="240" t="str">
        <f t="shared" ca="1" si="392"/>
        <v>7.16647456133404E-13+1.99517050413451i</v>
      </c>
      <c r="CB239" s="240" t="str">
        <f t="shared" ca="1" si="393"/>
        <v>-0.532137426789739-1.92289757906602i</v>
      </c>
      <c r="CC239" s="240" t="str">
        <f t="shared" ca="1" si="394"/>
        <v>1.02572263130897+1.71131482322481i</v>
      </c>
      <c r="CD239" s="240" t="str">
        <f t="shared" ca="1" si="395"/>
        <v>-1.44499641761074-1.37575095626371i</v>
      </c>
      <c r="CE239" s="240" t="str">
        <f t="shared" ca="1" si="396"/>
        <v>1.75958329359659+0.940516865060983i</v>
      </c>
      <c r="CF239" s="240" t="str">
        <f t="shared" ca="1" si="397"/>
        <v>-1.9466921106741-0.437144331780211i</v>
      </c>
      <c r="CG239" s="240" t="str">
        <f t="shared" ca="1" si="398"/>
        <v>1.9927672338841-0.097898376525299i</v>
      </c>
      <c r="CH239" s="240" t="str">
        <f t="shared" ca="1" si="399"/>
        <v>-1.89447061876392+0.62584855612888i</v>
      </c>
      <c r="CI239" s="240" t="str">
        <f t="shared" ca="1" si="400"/>
        <v>1.65892364555015-1.10845734189592i</v>
      </c>
      <c r="CJ239" s="240" t="str">
        <f t="shared" ca="1" si="401"/>
        <v>-1.30319119036251+1.51076075601992i</v>
      </c>
      <c r="CK239" s="240" t="str">
        <f t="shared" ca="1" si="402"/>
        <v>0.853045311305095-1.80361277369306i</v>
      </c>
      <c r="CL239" s="240" t="str">
        <f t="shared" ca="1" si="403"/>
        <v>-0.34109811778557+1.96579689047763i</v>
      </c>
      <c r="CM239" s="240" t="str">
        <f t="shared" ca="1" si="404"/>
        <v>-0.19556090728589-1.98556321282146i</v>
      </c>
      <c r="CN239" s="240" t="str">
        <f t="shared" ca="1" si="405"/>
        <v>0.71805196147845+1.86147971280519i</v>
      </c>
      <c r="CO239" s="240" t="str">
        <f t="shared" ca="1" si="406"/>
        <v>-1.18852168165681-1.60253597550883i</v>
      </c>
      <c r="CP239" s="240" t="str">
        <f t="shared" ca="1" si="407"/>
        <v>1.57288553944089+1.22749192273763i</v>
      </c>
      <c r="CQ239" s="240" t="str">
        <f t="shared" ca="1" si="408"/>
        <v>-1.84329719263987-0.763518696676329i</v>
      </c>
      <c r="CR239" s="240" t="str">
        <f t="shared" ca="1" si="409"/>
        <v>1.98016589338851+0.244230168548572i</v>
      </c>
      <c r="CS239" s="240" t="str">
        <f t="shared" ca="1" si="410"/>
        <v>-1.97357579606433+0.292752314691773i</v>
      </c>
      <c r="CT239" s="240" t="str">
        <f t="shared" ca="1" si="411"/>
        <v>1.82400433917193-0.808525516758945i</v>
      </c>
      <c r="CU239" s="240" t="str">
        <f t="shared" ca="1" si="412"/>
        <v>-1.54228765593691+1.26572276858442i</v>
      </c>
      <c r="CV239" s="240" t="str">
        <f t="shared" ca="1" si="413"/>
        <v>1.14883551955527-1.63122110382883i</v>
      </c>
      <c r="CW239" s="240" t="str">
        <f t="shared" ca="1" si="414"/>
        <v>-0.672152698630878+1.87854094719588i</v>
      </c>
      <c r="CX239" s="240" t="str">
        <f t="shared" ca="1" si="415"/>
        <v>0.146773847443449-1.98976450322017i</v>
      </c>
      <c r="CY239" s="240" t="str">
        <f t="shared" ca="1" si="416"/>
        <v>0.389238456129379+1.95683386234968i</v>
      </c>
      <c r="CZ239" s="240" t="str">
        <f t="shared" ca="1" si="417"/>
        <v>-0.897051263251096-1.78213477932169i</v>
      </c>
      <c r="DA239" s="240" t="str">
        <f t="shared" ca="1" si="418"/>
        <v>1.33987461849829+1.47832383031338i</v>
      </c>
      <c r="DB239" s="240" t="str">
        <f t="shared" ca="1" si="419"/>
        <v>-1.68562691369949-1.06741147098029i</v>
      </c>
      <c r="DC239" s="240" t="str">
        <f t="shared" ca="1" si="420"/>
        <v>1.90925913206933+0.5791674258608i</v>
      </c>
      <c r="DD239" s="240" t="str">
        <f t="shared" ca="1" si="421"/>
        <v>-1.99456959608078-0.0489639352840769i</v>
      </c>
      <c r="DE239" s="240" t="str">
        <f t="shared" ca="1" si="422"/>
        <v>1.93537774446221-0.484786888033016i</v>
      </c>
      <c r="DF239" s="240" t="str">
        <f t="shared" ca="1" si="423"/>
        <v>-1.73597190069155+0.983415934677561i</v>
      </c>
      <c r="DG239" s="240" t="str">
        <f t="shared" ca="1" si="424"/>
        <v>1.41079859309684-1.41079859309695i</v>
      </c>
      <c r="DH239" s="240" t="str">
        <f t="shared" ca="1" si="425"/>
        <v>-0.983415934677417+1.73597190069163i</v>
      </c>
      <c r="DI239" s="240" t="str">
        <f t="shared" ca="1" si="426"/>
        <v>0.484786888032856-1.93537774446225i</v>
      </c>
      <c r="DJ239" s="240" t="str">
        <f t="shared" ca="1" si="427"/>
        <v>0.0489639352842421+1.99456959608078i</v>
      </c>
      <c r="DK239" s="240" t="str">
        <f t="shared" ca="1" si="428"/>
        <v>-0.579167425861065-1.90925913206925i</v>
      </c>
      <c r="DL239" s="240" t="str">
        <f t="shared" ca="1" si="429"/>
        <v>1.06741147098043+1.6856269136994i</v>
      </c>
      <c r="DM239" s="240" t="str">
        <f t="shared" ca="1" si="430"/>
        <v>-1.47832383031357-1.33987461849808i</v>
      </c>
      <c r="DN239" s="240" t="str">
        <f t="shared" ca="1" si="431"/>
        <v>1.78213477932182+0.897051263250846i</v>
      </c>
      <c r="DO239" s="240" t="str">
        <f t="shared" ca="1" si="432"/>
        <v>-1.95683386234972-0.389238456129217i</v>
      </c>
      <c r="DP239" s="240" t="str">
        <f t="shared" ca="1" si="433"/>
        <v>1.98976450322015-0.146773847443727i</v>
      </c>
      <c r="DQ239" s="240" t="str">
        <f t="shared" ca="1" si="434"/>
        <v>-1.87854094719578+0.672152698631139i</v>
      </c>
      <c r="DR239" s="240" t="str">
        <f t="shared" ca="1" si="435"/>
        <v>1.63122110382867-1.1488355195555i</v>
      </c>
      <c r="DS239" s="240" t="str">
        <f t="shared" ca="1" si="436"/>
        <v>-1.2657227685842+1.54228765593708i</v>
      </c>
      <c r="DT239" s="240" t="str">
        <f t="shared" ca="1" si="437"/>
        <v>0.808525516758793-1.824004339172i</v>
      </c>
      <c r="DU239" s="240" t="str">
        <f t="shared" ca="1" si="438"/>
        <v>-0.292752314691497+1.97357579606438i</v>
      </c>
      <c r="DV239" s="240" t="str">
        <f t="shared" ca="1" si="439"/>
        <v>-0.244230168548736-1.98016589338849i</v>
      </c>
      <c r="DW239" s="240" t="str">
        <f t="shared" ca="1" si="440"/>
        <v>0.763518696676482+1.84329719263981i</v>
      </c>
      <c r="DX239" s="240" t="str">
        <f t="shared" ca="1" si="441"/>
        <v>-1.22749192273785-1.57288553944071i</v>
      </c>
      <c r="DY239" s="240" t="str">
        <f t="shared" ca="1" si="442"/>
        <v>1.60253597550893+1.18852168165667i</v>
      </c>
      <c r="DZ239" s="240" t="str">
        <f t="shared" ca="1" si="443"/>
        <v>-1.86147971280525-0.718051961478294i</v>
      </c>
      <c r="EA239" s="240" t="str">
        <f t="shared" ca="1" si="444"/>
        <v>1.98556321282148+0.195560907285726i</v>
      </c>
      <c r="EB239" s="240" t="str">
        <f t="shared" ca="1" si="445"/>
        <v>-1.96579689047759+0.341098117785788i</v>
      </c>
      <c r="EC239" s="240" t="str">
        <f t="shared" ca="1" si="446"/>
        <v>1.80361277369296-0.853045311305296i</v>
      </c>
      <c r="ED239" s="240" t="str">
        <f t="shared" ca="1" si="447"/>
        <v>-1.51076075601982+1.30319119036264i</v>
      </c>
      <c r="EE239" s="240" t="str">
        <f t="shared" ca="1" si="448"/>
        <v>1.10845734189574-1.65892364555027i</v>
      </c>
      <c r="EF239" s="240" t="str">
        <f t="shared" ca="1" si="449"/>
        <v>-0.62584855612867+1.89447061876399i</v>
      </c>
      <c r="EG239" s="240" t="str">
        <f t="shared" ca="1" si="450"/>
        <v>0.0978983765250773-1.99276723388411i</v>
      </c>
      <c r="EH239" s="240" t="str">
        <f t="shared" ca="1" si="451"/>
        <v>0.437144331780427+1.94669211067405i</v>
      </c>
      <c r="EI239" s="240" t="str">
        <f t="shared" ca="1" si="452"/>
        <v>-0.94051686506123-1.75958329359646i</v>
      </c>
      <c r="EJ239" s="240" t="str">
        <f t="shared" ca="1" si="453"/>
        <v>1.37575095626387+1.44499641761058i</v>
      </c>
      <c r="EK239" s="240" t="str">
        <f t="shared" ca="1" si="454"/>
        <v>-1.71131482322492-1.02572263130878i</v>
      </c>
      <c r="EL239" s="240" t="str">
        <f t="shared" ca="1" si="455"/>
        <v>1.92289757906609+0.53213742678947i</v>
      </c>
      <c r="EM239" s="240" t="str">
        <f t="shared" ca="1" si="456"/>
        <v>-1.99517050413451-4.94714403042401E-13i</v>
      </c>
      <c r="EN239" s="240"/>
      <c r="EO239" s="240"/>
      <c r="EP239" s="240"/>
    </row>
    <row r="240" spans="1:146">
      <c r="A240" s="268">
        <f t="shared" si="323"/>
        <v>2.734375000000002E-3</v>
      </c>
      <c r="B240" s="267">
        <v>140</v>
      </c>
      <c r="C240" s="266">
        <f t="shared" si="324"/>
        <v>28000</v>
      </c>
      <c r="N240" s="265">
        <f t="shared" ca="1" si="327"/>
        <v>5.9951334719855218</v>
      </c>
      <c r="O240" s="240">
        <f t="shared" ca="1" si="328"/>
        <v>1.9951334719855216</v>
      </c>
      <c r="P240" s="240" t="str">
        <f t="shared" ca="1" si="329"/>
        <v>-1.90922369451239+0.579156675994899i</v>
      </c>
      <c r="Q240" s="240" t="str">
        <f t="shared" ca="1" si="330"/>
        <v>1.65889285444363-1.1084367679362i</v>
      </c>
      <c r="R240" s="240" t="str">
        <f t="shared" ca="1" si="331"/>
        <v>-1.26569927563772+1.54225902969869i</v>
      </c>
      <c r="S240" s="240" t="str">
        <f t="shared" ca="1" si="332"/>
        <v>0.763504525085982-1.84326297939557i</v>
      </c>
      <c r="T240" s="240" t="str">
        <f t="shared" ca="1" si="333"/>
        <v>-0.19555727749977+1.98552635899247i</v>
      </c>
      <c r="U240" s="241" t="str">
        <f t="shared" ca="1" si="334"/>
        <v>-0.389231231514777-1.9567975417632i</v>
      </c>
      <c r="V240" s="240" t="str">
        <f t="shared" ca="1" si="335"/>
        <v>0.940499408226378+1.75955063415715i</v>
      </c>
      <c r="W240" s="240" t="str">
        <f t="shared" ca="1" si="336"/>
        <v>-1.41077240741324-1.41077240741321i</v>
      </c>
      <c r="X240" s="240" t="str">
        <f t="shared" ca="1" si="337"/>
        <v>1.75955063415717+0.940499408226346i</v>
      </c>
      <c r="Y240" s="240" t="str">
        <f t="shared" ca="1" si="338"/>
        <v>-1.95679754176321-0.389231231514737i</v>
      </c>
      <c r="Z240" s="240" t="str">
        <f t="shared" ca="1" si="339"/>
        <v>1.98552635899246-0.195557277499812i</v>
      </c>
      <c r="AA240" s="240" t="str">
        <f t="shared" ca="1" si="340"/>
        <v>-1.84326297939563+0.763504525085835i</v>
      </c>
      <c r="AB240" s="240" t="str">
        <f t="shared" ca="1" si="341"/>
        <v>1.54225902969866-1.26569927563775i</v>
      </c>
      <c r="AC240" s="240" t="str">
        <f t="shared" ca="1" si="342"/>
        <v>-1.10843676793622+1.65889285444362i</v>
      </c>
      <c r="AD240" s="240" t="str">
        <f t="shared" ca="1" si="343"/>
        <v>0.579156675994979-1.90922369451237i</v>
      </c>
      <c r="AE240" s="240" t="str">
        <f t="shared" ca="1" si="344"/>
        <v>3.47071731648122E-14+1.99513347198552i</v>
      </c>
      <c r="AF240" s="240" t="str">
        <f t="shared" ca="1" si="345"/>
        <v>-0.579156675994855-1.9092236945124i</v>
      </c>
      <c r="AG240" s="240" t="str">
        <f t="shared" ca="1" si="346"/>
        <v>1.10843676793628+1.65889285444358i</v>
      </c>
      <c r="AH240" s="240" t="str">
        <f t="shared" ca="1" si="347"/>
        <v>-1.54225902969872-1.26569927563769i</v>
      </c>
      <c r="AI240" s="240" t="str">
        <f t="shared" ca="1" si="348"/>
        <v>1.84326297939559+0.76350452508594i</v>
      </c>
      <c r="AJ240" s="240" t="str">
        <f t="shared" ca="1" si="349"/>
        <v>-1.98552635899247-0.195557277499729i</v>
      </c>
      <c r="AK240" s="240" t="str">
        <f t="shared" ca="1" si="350"/>
        <v>1.95679754176319-0.389231231514819i</v>
      </c>
      <c r="AL240" s="240" t="str">
        <f t="shared" ca="1" si="351"/>
        <v>-1.75955063415723+0.940499408226239i</v>
      </c>
      <c r="AM240" s="240" t="str">
        <f t="shared" ca="1" si="352"/>
        <v>1.41077240741318-1.41077240741326i</v>
      </c>
      <c r="AN240" s="240" t="str">
        <f t="shared" ca="1" si="353"/>
        <v>-0.940499408226311+1.75955063415719i</v>
      </c>
      <c r="AO240" s="240" t="str">
        <f t="shared" ca="1" si="354"/>
        <v>0.389231231514897-1.95679754176317i</v>
      </c>
      <c r="AP240" s="240" t="str">
        <f t="shared" ca="1" si="355"/>
        <v>0.195557277499846+1.98552635899246i</v>
      </c>
      <c r="AQ240" s="240" t="str">
        <f t="shared" ca="1" si="356"/>
        <v>-0.763504525085867-1.84326297939562i</v>
      </c>
      <c r="AR240" s="240" t="str">
        <f t="shared" ca="1" si="357"/>
        <v>-0.763504525085867-1.84326297939562i</v>
      </c>
      <c r="AS240" s="240" t="str">
        <f t="shared" ca="1" si="358"/>
        <v>-1.65889285444353-1.10843676793636i</v>
      </c>
      <c r="AT240" s="240" t="str">
        <f t="shared" ca="1" si="359"/>
        <v>1.90922369451243+0.579156675994756i</v>
      </c>
      <c r="AU240" s="240" t="str">
        <f t="shared" ca="1" si="360"/>
        <v>-1.99513347198552+4.66350073039143E-13i</v>
      </c>
      <c r="AV240" s="240" t="str">
        <f t="shared" ca="1" si="361"/>
        <v>1.90922369451216-0.579156675995647i</v>
      </c>
      <c r="AW240" s="240" t="str">
        <f t="shared" ca="1" si="362"/>
        <v>-1.65889285444412+1.10843676793548i</v>
      </c>
      <c r="AX240" s="240" t="str">
        <f t="shared" ca="1" si="363"/>
        <v>1.26569927563813-1.54225902969835i</v>
      </c>
      <c r="AY240" s="240" t="str">
        <f t="shared" ca="1" si="364"/>
        <v>-0.763504525086104+1.84326297939552i</v>
      </c>
      <c r="AZ240" s="240" t="str">
        <f t="shared" ca="1" si="365"/>
        <v>0.195557277499708-1.98552635899247i</v>
      </c>
      <c r="BA240" s="240" t="str">
        <f t="shared" ca="1" si="366"/>
        <v>0.389231231515256+1.9567975417631i</v>
      </c>
      <c r="BB240" s="240" t="str">
        <f t="shared" ca="1" si="367"/>
        <v>-0.940499408226983-1.75955063415683i</v>
      </c>
      <c r="BC240" s="240" t="str">
        <f t="shared" ca="1" si="368"/>
        <v>1.4107724074126+1.41077240741385i</v>
      </c>
      <c r="BD240" s="240" t="str">
        <f t="shared" ca="1" si="369"/>
        <v>-1.75955063415693-0.940499408226791i</v>
      </c>
      <c r="BE240" s="240" t="str">
        <f t="shared" ca="1" si="370"/>
        <v>1.95679754176314+0.389231231515044i</v>
      </c>
      <c r="BF240" s="240" t="str">
        <f t="shared" ca="1" si="371"/>
        <v>-1.98552635899245+0.195557277499895i</v>
      </c>
      <c r="BG240" s="240" t="str">
        <f t="shared" ca="1" si="372"/>
        <v>1.84326297939545-0.763504525086278i</v>
      </c>
      <c r="BH240" s="240" t="str">
        <f t="shared" ca="1" si="373"/>
        <v>-1.54225902969823+1.26569927563828i</v>
      </c>
      <c r="BI240" s="240" t="str">
        <f t="shared" ca="1" si="374"/>
        <v>1.10843676793697-1.65889285444312i</v>
      </c>
      <c r="BJ240" s="240" t="str">
        <f t="shared" ca="1" si="375"/>
        <v>-0.579156675995468+1.90922369451222i</v>
      </c>
      <c r="BK240" s="240" t="str">
        <f t="shared" ca="1" si="376"/>
        <v>2.78637931261171E-13-1.99513347198552i</v>
      </c>
      <c r="BL240" s="240" t="str">
        <f t="shared" ca="1" si="377"/>
        <v>0.579156675994935+1.90922369451238i</v>
      </c>
      <c r="BM240" s="240" t="str">
        <f t="shared" ca="1" si="378"/>
        <v>-1.10843676793651-1.65889285444343i</v>
      </c>
      <c r="BN240" s="240" t="str">
        <f t="shared" ca="1" si="379"/>
        <v>1.54225902969914+1.26569927563718i</v>
      </c>
      <c r="BO240" s="240" t="str">
        <f t="shared" ca="1" si="380"/>
        <v>-1.84326297939523-0.763504525086792i</v>
      </c>
      <c r="BP240" s="240" t="str">
        <f t="shared" ca="1" si="381"/>
        <v>1.9855263589924+0.19555727750045i</v>
      </c>
      <c r="BQ240" s="240" t="str">
        <f t="shared" ca="1" si="382"/>
        <v>-1.95679754176325+0.389231231514498i</v>
      </c>
      <c r="BR240" s="240" t="str">
        <f t="shared" ca="1" si="383"/>
        <v>1.75955063415719-0.940499408226301i</v>
      </c>
      <c r="BS240" s="240" t="str">
        <f t="shared" ca="1" si="384"/>
        <v>-1.41077240741299+1.41077240741345i</v>
      </c>
      <c r="BT240" s="240" t="str">
        <f t="shared" ca="1" si="385"/>
        <v>0.940499408225724-1.7595506341575i</v>
      </c>
      <c r="BU240" s="240" t="str">
        <f t="shared" ca="1" si="386"/>
        <v>-0.389231231513855+1.95679754176338i</v>
      </c>
      <c r="BV240" s="240" t="str">
        <f t="shared" ca="1" si="387"/>
        <v>-0.195557277499125-1.98552635899253i</v>
      </c>
      <c r="BW240" s="240" t="str">
        <f t="shared" ca="1" si="388"/>
        <v>0.763504525085563+1.84326297939574i</v>
      </c>
      <c r="BX240" s="240" t="str">
        <f t="shared" ca="1" si="389"/>
        <v>-1.26569927563768-1.54225902969872i</v>
      </c>
      <c r="BY240" s="240" t="str">
        <f t="shared" ca="1" si="390"/>
        <v>1.65889285444379+1.10843676793597i</v>
      </c>
      <c r="BZ240" s="240" t="str">
        <f t="shared" ca="1" si="391"/>
        <v>-1.90922369451257-0.579156675994309i</v>
      </c>
      <c r="CA240" s="240" t="str">
        <f t="shared" ca="1" si="392"/>
        <v>1.99513347198552-9.32700146078287E-13i</v>
      </c>
      <c r="CB240" s="240" t="str">
        <f t="shared" ca="1" si="393"/>
        <v>-1.9092236945126+0.579156675994195i</v>
      </c>
      <c r="CC240" s="240" t="str">
        <f t="shared" ca="1" si="394"/>
        <v>1.65889285444386-1.10843676793587i</v>
      </c>
      <c r="CD240" s="240" t="str">
        <f t="shared" ca="1" si="395"/>
        <v>-1.26569927563777+1.54225902969865i</v>
      </c>
      <c r="CE240" s="240" t="str">
        <f t="shared" ca="1" si="396"/>
        <v>0.763504525085673-1.8432629793957i</v>
      </c>
      <c r="CF240" s="240" t="str">
        <f t="shared" ca="1" si="397"/>
        <v>-0.195557277499244+1.98552635899252i</v>
      </c>
      <c r="CG240" s="240" t="str">
        <f t="shared" ca="1" si="398"/>
        <v>-0.389231231515685-1.95679754176302i</v>
      </c>
      <c r="CH240" s="240" t="str">
        <f t="shared" ca="1" si="399"/>
        <v>0.940499408225618+1.75955063415756i</v>
      </c>
      <c r="CI240" s="240" t="str">
        <f t="shared" ca="1" si="400"/>
        <v>-1.41077240741291-1.41077240741354i</v>
      </c>
      <c r="CJ240" s="240" t="str">
        <f t="shared" ca="1" si="401"/>
        <v>1.75955063415714+0.940499408226406i</v>
      </c>
      <c r="CK240" s="240" t="str">
        <f t="shared" ca="1" si="402"/>
        <v>-1.95679754176323-0.389231231514613i</v>
      </c>
      <c r="CL240" s="240" t="str">
        <f t="shared" ca="1" si="403"/>
        <v>1.98552635899241-0.195557277500331i</v>
      </c>
      <c r="CM240" s="240" t="str">
        <f t="shared" ca="1" si="404"/>
        <v>-1.84326297939526+0.763504525086734i</v>
      </c>
      <c r="CN240" s="240" t="str">
        <f t="shared" ca="1" si="405"/>
        <v>1.54225902969918-1.26569927563713i</v>
      </c>
      <c r="CO240" s="240" t="str">
        <f t="shared" ca="1" si="406"/>
        <v>-1.10843676793661+1.65889285444336i</v>
      </c>
      <c r="CP240" s="240" t="str">
        <f t="shared" ca="1" si="407"/>
        <v>0.579156675994995-1.90922369451236i</v>
      </c>
      <c r="CQ240" s="240" t="str">
        <f t="shared" ca="1" si="408"/>
        <v>1.59359589870149E-13+1.99513347198552i</v>
      </c>
      <c r="CR240" s="240" t="str">
        <f t="shared" ca="1" si="409"/>
        <v>-0.579156675995408-1.90922369451224i</v>
      </c>
      <c r="CS240" s="240" t="str">
        <f t="shared" ca="1" si="410"/>
        <v>1.10843676793687+1.65889285444319i</v>
      </c>
      <c r="CT240" s="240" t="str">
        <f t="shared" ca="1" si="411"/>
        <v>-1.54225902969816-1.26569927563837i</v>
      </c>
      <c r="CU240" s="240" t="str">
        <f t="shared" ca="1" si="412"/>
        <v>1.84326297939542+0.763504525086335i</v>
      </c>
      <c r="CV240" s="240" t="str">
        <f t="shared" ca="1" si="413"/>
        <v>-1.98552635899244-0.195557277500014i</v>
      </c>
      <c r="CW240" s="240" t="str">
        <f t="shared" ca="1" si="414"/>
        <v>1.95679754176316-0.389231231514983i</v>
      </c>
      <c r="CX240" s="240" t="str">
        <f t="shared" ca="1" si="415"/>
        <v>-1.75955063415699+0.940499408226688i</v>
      </c>
      <c r="CY240" s="240" t="str">
        <f t="shared" ca="1" si="416"/>
        <v>1.41077240741264-1.4107724074138i</v>
      </c>
      <c r="CZ240" s="240" t="str">
        <f t="shared" ca="1" si="417"/>
        <v>-0.940499408227039+1.7595506341568i</v>
      </c>
      <c r="DA240" s="240" t="str">
        <f t="shared" ca="1" si="418"/>
        <v>0.389231231515372-1.95679754176308i</v>
      </c>
      <c r="DB240" s="240" t="str">
        <f t="shared" ca="1" si="419"/>
        <v>0.195557277499618+1.98552635899248i</v>
      </c>
      <c r="DC240" s="240" t="str">
        <f t="shared" ca="1" si="420"/>
        <v>-0.763504525085968-1.84326297939557i</v>
      </c>
      <c r="DD240" s="240" t="str">
        <f t="shared" ca="1" si="421"/>
        <v>1.26569927563806+1.54225902969841i</v>
      </c>
      <c r="DE240" s="240" t="str">
        <f t="shared" ca="1" si="422"/>
        <v>-1.65889285444404-1.1084367679356i</v>
      </c>
      <c r="DF240" s="240" t="str">
        <f t="shared" ca="1" si="423"/>
        <v>1.90922369451212+0.579156675995789i</v>
      </c>
      <c r="DG240" s="240" t="str">
        <f t="shared" ca="1" si="424"/>
        <v>-1.99513347198552-5.57275862522342E-13i</v>
      </c>
      <c r="DH240" s="240" t="str">
        <f t="shared" ca="1" si="425"/>
        <v>1.90922369451248-0.579156675994614i</v>
      </c>
      <c r="DI240" s="240" t="str">
        <f t="shared" ca="1" si="426"/>
        <v>-1.65889285444358+1.10843676793628i</v>
      </c>
      <c r="DJ240" s="240" t="str">
        <f t="shared" ca="1" si="427"/>
        <v>1.26569927563744-1.54225902969893i</v>
      </c>
      <c r="DK240" s="240" t="str">
        <f t="shared" ca="1" si="428"/>
        <v>-0.763504525085216+1.84326297939589i</v>
      </c>
      <c r="DL240" s="240" t="str">
        <f t="shared" ca="1" si="429"/>
        <v>0.195557277500727-1.98552635899237i</v>
      </c>
      <c r="DM240" s="240" t="str">
        <f t="shared" ca="1" si="430"/>
        <v>0.389231231514168+1.95679754176332i</v>
      </c>
      <c r="DN240" s="240" t="str">
        <f t="shared" ca="1" si="431"/>
        <v>-0.940499408226055-1.75955063415732i</v>
      </c>
      <c r="DO240" s="240" t="str">
        <f t="shared" ca="1" si="432"/>
        <v>1.41077240741322+1.41077240741323i</v>
      </c>
      <c r="DP240" s="240" t="str">
        <f t="shared" ca="1" si="433"/>
        <v>-1.75955063415737-0.940499408225969i</v>
      </c>
      <c r="DQ240" s="240" t="str">
        <f t="shared" ca="1" si="434"/>
        <v>1.95679754176332+0.389231231514184i</v>
      </c>
      <c r="DR240" s="240" t="str">
        <f t="shared" ca="1" si="435"/>
        <v>-1.98552635899256+0.195557277498792i</v>
      </c>
      <c r="DS240" s="240" t="str">
        <f t="shared" ca="1" si="436"/>
        <v>1.84326297939585-0.763504525085306i</v>
      </c>
      <c r="DT240" s="240" t="str">
        <f t="shared" ca="1" si="437"/>
        <v>-1.54225902969894+1.26569927563742i</v>
      </c>
      <c r="DU240" s="240" t="str">
        <f t="shared" ca="1" si="438"/>
        <v>1.1084367679362-1.65889285444364i</v>
      </c>
      <c r="DV240" s="240" t="str">
        <f t="shared" ca="1" si="439"/>
        <v>-0.57915667599463+1.90922369451247i</v>
      </c>
      <c r="DW240" s="240" t="str">
        <f t="shared" ca="1" si="440"/>
        <v>-6.54062214817116E-13-1.99513347198552i</v>
      </c>
      <c r="DX240" s="240" t="str">
        <f t="shared" ca="1" si="441"/>
        <v>0.579156675993928+1.90922369451268i</v>
      </c>
      <c r="DY240" s="240" t="str">
        <f t="shared" ca="1" si="442"/>
        <v>-1.10843676793559-1.65889285444404i</v>
      </c>
      <c r="DZ240" s="240" t="str">
        <f t="shared" ca="1" si="443"/>
        <v>1.54225902969847+1.26569927563799i</v>
      </c>
      <c r="EA240" s="240" t="str">
        <f t="shared" ca="1" si="444"/>
        <v>-1.84326297939561-0.763504525085879i</v>
      </c>
      <c r="EB240" s="240" t="str">
        <f t="shared" ca="1" si="445"/>
        <v>1.98552635899249+0.195557277499521i</v>
      </c>
      <c r="EC240" s="240" t="str">
        <f t="shared" ca="1" si="446"/>
        <v>-1.95679754176306+0.389231231515467i</v>
      </c>
      <c r="ED240" s="240" t="str">
        <f t="shared" ca="1" si="447"/>
        <v>1.75955063415772-0.940499408225323i</v>
      </c>
      <c r="EE240" s="240" t="str">
        <f t="shared" ca="1" si="448"/>
        <v>-1.41077240741373+1.41077240741271i</v>
      </c>
      <c r="EF240" s="240" t="str">
        <f t="shared" ca="1" si="449"/>
        <v>0.940499408226602-1.75955063415703i</v>
      </c>
      <c r="EG240" s="240" t="str">
        <f t="shared" ca="1" si="450"/>
        <v>-0.389231231514887+1.95679754176318i</v>
      </c>
      <c r="EH240" s="240" t="str">
        <f t="shared" ca="1" si="451"/>
        <v>-0.19555727750011-1.98552635899243i</v>
      </c>
      <c r="EI240" s="240" t="str">
        <f t="shared" ca="1" si="452"/>
        <v>0.763504525086425+1.84326297939539i</v>
      </c>
      <c r="EJ240" s="240" t="str">
        <f t="shared" ca="1" si="453"/>
        <v>-1.26569927563845-1.5422590296981i</v>
      </c>
      <c r="EK240" s="240" t="str">
        <f t="shared" ca="1" si="454"/>
        <v>1.65889285444324+1.10843676793679i</v>
      </c>
      <c r="EL240" s="240" t="str">
        <f t="shared" ca="1" si="455"/>
        <v>-1.90922369451226-0.579156675995316i</v>
      </c>
      <c r="EM240" s="240" t="str">
        <f t="shared" ca="1" si="456"/>
        <v>1.99513347198552+6.25732375753763E-14i</v>
      </c>
      <c r="EN240" s="240"/>
      <c r="EO240" s="240"/>
      <c r="EP240" s="240"/>
    </row>
    <row r="241" spans="1:146">
      <c r="A241" s="268">
        <f t="shared" si="323"/>
        <v>2.753906250000002E-3</v>
      </c>
      <c r="B241" s="267">
        <v>141</v>
      </c>
      <c r="C241" s="266">
        <f t="shared" si="324"/>
        <v>28200</v>
      </c>
      <c r="N241" s="265">
        <f t="shared" ca="1" si="327"/>
        <v>5.9950927380311274</v>
      </c>
      <c r="O241" s="240">
        <f t="shared" ca="1" si="328"/>
        <v>1.9950927380311279</v>
      </c>
      <c r="P241" s="240" t="str">
        <f t="shared" ca="1" si="329"/>
        <v>-1.89439677765708+0.625824162322801i</v>
      </c>
      <c r="Q241" s="240" t="str">
        <f t="shared" ca="1" si="330"/>
        <v>1.60247351318895-1.18847535644304i</v>
      </c>
      <c r="R241" s="240" t="str">
        <f t="shared" ca="1" si="331"/>
        <v>-1.14879074119661+1.63115752344324i</v>
      </c>
      <c r="S241" s="240" t="str">
        <f t="shared" ca="1" si="332"/>
        <v>0.579144851552137-1.90918471454838i</v>
      </c>
      <c r="T241" s="240" t="str">
        <f t="shared" ca="1" si="333"/>
        <v>0.0489620268083613+1.9944918533991i</v>
      </c>
      <c r="U241" s="241" t="str">
        <f t="shared" ca="1" si="334"/>
        <v>-0.672126500019112-1.87846772698298i</v>
      </c>
      <c r="V241" s="240" t="str">
        <f t="shared" ca="1" si="335"/>
        <v>1.22744407857467+1.57282423281068i</v>
      </c>
      <c r="W241" s="240" t="str">
        <f t="shared" ca="1" si="336"/>
        <v>-1.65885898539842-1.10841413736359i</v>
      </c>
      <c r="X241" s="240" t="str">
        <f t="shared" ca="1" si="337"/>
        <v>1.92282262995671+0.532116685578347i</v>
      </c>
      <c r="Y241" s="240" t="str">
        <f t="shared" ca="1" si="338"/>
        <v>-1.99268956145342+0.0978945607227795i</v>
      </c>
      <c r="Z241" s="240" t="str">
        <f t="shared" ca="1" si="339"/>
        <v>1.8614071575905-0.718023973844458i</v>
      </c>
      <c r="AA241" s="240" t="str">
        <f t="shared" ca="1" si="340"/>
        <v>-1.54222754192612+1.26567343429063i</v>
      </c>
      <c r="AB241" s="240" t="str">
        <f t="shared" ca="1" si="341"/>
        <v>1.06736986630066-1.68556121272941i</v>
      </c>
      <c r="AC241" s="240" t="str">
        <f t="shared" ca="1" si="342"/>
        <v>-0.484767992410487+1.93530230891167i</v>
      </c>
      <c r="AD241" s="240" t="str">
        <f t="shared" ca="1" si="343"/>
        <v>-0.146768126614126-1.9896869478274i</v>
      </c>
      <c r="AE241" s="240" t="str">
        <f t="shared" ca="1" si="344"/>
        <v>0.763488936876407+1.84322534612887i</v>
      </c>
      <c r="AF241" s="240" t="str">
        <f t="shared" ca="1" si="345"/>
        <v>-1.30314039565621-1.51070187083803i</v>
      </c>
      <c r="AG241" s="240" t="str">
        <f t="shared" ca="1" si="346"/>
        <v>1.71124812101306+1.0256826515418i</v>
      </c>
      <c r="AH241" s="240" t="str">
        <f t="shared" ca="1" si="347"/>
        <v>-1.94661623412136-0.437127293130629i</v>
      </c>
      <c r="AI241" s="240" t="str">
        <f t="shared" ca="1" si="348"/>
        <v>1.9854858211832-0.195553284874029i</v>
      </c>
      <c r="AJ241" s="240" t="str">
        <f t="shared" ca="1" si="349"/>
        <v>-1.82393324464135+0.808494002721486i</v>
      </c>
      <c r="AK241" s="240" t="str">
        <f t="shared" ca="1" si="350"/>
        <v>1.47826620943172-1.339822393975i</v>
      </c>
      <c r="AL241" s="240" t="str">
        <f t="shared" ca="1" si="351"/>
        <v>-0.983377603906415+1.73590423741629i</v>
      </c>
      <c r="AM241" s="240" t="str">
        <f t="shared" ca="1" si="352"/>
        <v>0.389223284714463-1.95675759050032i</v>
      </c>
      <c r="AN241" s="240" t="str">
        <f t="shared" ca="1" si="353"/>
        <v>0.244220649147501+1.98008871212239i</v>
      </c>
      <c r="AO241" s="240" t="str">
        <f t="shared" ca="1" si="354"/>
        <v>-0.853012062011018-1.80354247396845i</v>
      </c>
      <c r="AP241" s="240" t="str">
        <f t="shared" ca="1" si="355"/>
        <v>1.37569733338298+1.44494009573668i</v>
      </c>
      <c r="AQ241" s="240" t="str">
        <f t="shared" ca="1" si="356"/>
        <v>-1.75951471001665-0.940480206373097i</v>
      </c>
      <c r="AR241" s="240" t="str">
        <f t="shared" ca="1" si="357"/>
        <v>-1.75951471001665-0.940480206373097i</v>
      </c>
      <c r="AS241" s="240" t="str">
        <f t="shared" ca="1" si="358"/>
        <v>-1.97349887166177+0.292740904033364i</v>
      </c>
      <c r="AT241" s="240" t="str">
        <f t="shared" ca="1" si="359"/>
        <v>1.78206531674828-0.897016298730063i</v>
      </c>
      <c r="AU241" s="240" t="str">
        <f t="shared" ca="1" si="360"/>
        <v>-1.41074360415814+1.41074360415755i</v>
      </c>
      <c r="AV241" s="240" t="str">
        <f t="shared" ca="1" si="361"/>
        <v>0.897016298730809-1.78206531674791i</v>
      </c>
      <c r="AW241" s="240" t="str">
        <f t="shared" ca="1" si="362"/>
        <v>-0.29274090403419+1.97349887166165i</v>
      </c>
      <c r="AX241" s="240" t="str">
        <f t="shared" ca="1" si="363"/>
        <v>-0.341084822745317-1.96572026927468i</v>
      </c>
      <c r="AY241" s="240" t="str">
        <f t="shared" ca="1" si="364"/>
        <v>0.94048020637271+1.75951471001685i</v>
      </c>
      <c r="AZ241" s="240" t="str">
        <f t="shared" ca="1" si="365"/>
        <v>-1.44494009573635-1.37569733338331i</v>
      </c>
      <c r="BA241" s="240" t="str">
        <f t="shared" ca="1" si="366"/>
        <v>1.80354247396827+0.853012062011415i</v>
      </c>
      <c r="BB241" s="240" t="str">
        <f t="shared" ca="1" si="367"/>
        <v>-1.98008871212234-0.244220649147966i</v>
      </c>
      <c r="BC241" s="240" t="str">
        <f t="shared" ca="1" si="368"/>
        <v>1.95675759050041-0.389223284714032i</v>
      </c>
      <c r="BD241" s="240" t="str">
        <f t="shared" ca="1" si="369"/>
        <v>-1.73590423741662+0.983377603905836i</v>
      </c>
      <c r="BE241" s="240" t="str">
        <f t="shared" ca="1" si="370"/>
        <v>1.33982239397545-1.47826620943131i</v>
      </c>
      <c r="BF241" s="240" t="str">
        <f t="shared" ca="1" si="371"/>
        <v>-0.808494002722068+1.82393324464109i</v>
      </c>
      <c r="BG241" s="240" t="str">
        <f t="shared" ca="1" si="372"/>
        <v>0.195553284874635-1.98548582118314i</v>
      </c>
      <c r="BH241" s="240" t="str">
        <f t="shared" ca="1" si="373"/>
        <v>0.437127293130007+1.9466162341215i</v>
      </c>
      <c r="BI241" s="240" t="str">
        <f t="shared" ca="1" si="374"/>
        <v>-1.02568265154123-1.7112481210134i</v>
      </c>
      <c r="BJ241" s="240" t="str">
        <f t="shared" ca="1" si="375"/>
        <v>1.51070187083761+1.30314039565669i</v>
      </c>
      <c r="BK241" s="240" t="str">
        <f t="shared" ca="1" si="376"/>
        <v>-1.84322534612861-0.763488936877022i</v>
      </c>
      <c r="BL241" s="240" t="str">
        <f t="shared" ca="1" si="377"/>
        <v>1.98968694782736+0.146768126614762i</v>
      </c>
      <c r="BM241" s="240" t="str">
        <f t="shared" ca="1" si="378"/>
        <v>-1.93530230891183+0.484767992409841i</v>
      </c>
      <c r="BN241" s="240" t="str">
        <f t="shared" ca="1" si="379"/>
        <v>1.68556121272975-1.06736986630013i</v>
      </c>
      <c r="BO241" s="240" t="str">
        <f t="shared" ca="1" si="380"/>
        <v>-1.26567343429115+1.5422275419257i</v>
      </c>
      <c r="BP241" s="240" t="str">
        <f t="shared" ca="1" si="381"/>
        <v>0.71802397384504-1.86140715759028i</v>
      </c>
      <c r="BQ241" s="240" t="str">
        <f t="shared" ca="1" si="382"/>
        <v>-0.0978945607234303+1.99268956145339i</v>
      </c>
      <c r="BR241" s="240" t="str">
        <f t="shared" ca="1" si="383"/>
        <v>-0.532116685577746-1.92282262995688i</v>
      </c>
      <c r="BS241" s="240" t="str">
        <f t="shared" ca="1" si="384"/>
        <v>1.10841413736305+1.65885898539878i</v>
      </c>
      <c r="BT241" s="240" t="str">
        <f t="shared" ca="1" si="385"/>
        <v>-1.57282423281018-1.22744407857532i</v>
      </c>
      <c r="BU241" s="240" t="str">
        <f t="shared" ca="1" si="386"/>
        <v>1.87846772698269+0.672126500019914i</v>
      </c>
      <c r="BV241" s="240" t="str">
        <f t="shared" ca="1" si="387"/>
        <v>-1.99449185339908-0.0489620268091755i</v>
      </c>
      <c r="BW241" s="240" t="str">
        <f t="shared" ca="1" si="388"/>
        <v>1.90918471454863-0.579144851551331i</v>
      </c>
      <c r="BX241" s="240" t="str">
        <f t="shared" ca="1" si="389"/>
        <v>-1.63115752344374+1.1487907411959i</v>
      </c>
      <c r="BY241" s="240" t="str">
        <f t="shared" ca="1" si="390"/>
        <v>1.1884753564437-1.60247351318846i</v>
      </c>
      <c r="BZ241" s="240" t="str">
        <f t="shared" ca="1" si="391"/>
        <v>-0.625824162323603+1.89439677765681i</v>
      </c>
      <c r="CA241" s="240" t="str">
        <f t="shared" ca="1" si="392"/>
        <v>8.35895429368552E-13-1.99509273803113i</v>
      </c>
      <c r="CB241" s="240" t="str">
        <f t="shared" ca="1" si="393"/>
        <v>0.625824162321963+1.89439677765735i</v>
      </c>
      <c r="CC241" s="240" t="str">
        <f t="shared" ca="1" si="394"/>
        <v>-1.18847535644236-1.60247351318945i</v>
      </c>
      <c r="CD241" s="240" t="str">
        <f t="shared" ca="1" si="395"/>
        <v>1.63115752344274+1.14879074119731i</v>
      </c>
      <c r="CE241" s="240" t="str">
        <f t="shared" ca="1" si="396"/>
        <v>-1.90918471454814-0.579144851552931i</v>
      </c>
      <c r="CF241" s="240" t="str">
        <f t="shared" ca="1" si="397"/>
        <v>1.99449185339912-0.0489620268075042i</v>
      </c>
      <c r="CG241" s="240" t="str">
        <f t="shared" ca="1" si="398"/>
        <v>-1.87846772698326+0.67212650001834i</v>
      </c>
      <c r="CH241" s="240" t="str">
        <f t="shared" ca="1" si="399"/>
        <v>1.5728242328112-1.227444078574i</v>
      </c>
      <c r="CI241" s="240" t="str">
        <f t="shared" ca="1" si="400"/>
        <v>-1.10841413736444+1.65885898539785i</v>
      </c>
      <c r="CJ241" s="240" t="str">
        <f t="shared" ca="1" si="401"/>
        <v>0.532116685579358-1.92282262995644i</v>
      </c>
      <c r="CK241" s="240" t="str">
        <f t="shared" ca="1" si="402"/>
        <v>0.0978945607217037+1.99268956145348i</v>
      </c>
      <c r="CL241" s="240" t="str">
        <f t="shared" ca="1" si="403"/>
        <v>-0.718023973843426-1.8614071575909i</v>
      </c>
      <c r="CM241" s="240" t="str">
        <f t="shared" ca="1" si="404"/>
        <v>1.26567343428986+1.54222754192676i</v>
      </c>
      <c r="CN241" s="240" t="str">
        <f t="shared" ca="1" si="405"/>
        <v>-1.68556121272995-1.06736986629982i</v>
      </c>
      <c r="CO241" s="240" t="str">
        <f t="shared" ca="1" si="406"/>
        <v>1.93530230891191+0.484767992409537i</v>
      </c>
      <c r="CP241" s="240" t="str">
        <f t="shared" ca="1" si="407"/>
        <v>-1.98968694782733+0.146768126615074i</v>
      </c>
      <c r="CQ241" s="240" t="str">
        <f t="shared" ca="1" si="408"/>
        <v>1.84322534612851-0.763488936877259i</v>
      </c>
      <c r="CR241" s="240" t="str">
        <f t="shared" ca="1" si="409"/>
        <v>-1.51070187083744+1.30314039565689i</v>
      </c>
      <c r="CS241" s="240" t="str">
        <f t="shared" ca="1" si="410"/>
        <v>1.02568265154096-1.71124812101356i</v>
      </c>
      <c r="CT241" s="240" t="str">
        <f t="shared" ca="1" si="411"/>
        <v>-0.437127293129702+1.94661623412157i</v>
      </c>
      <c r="CU241" s="240" t="str">
        <f t="shared" ca="1" si="412"/>
        <v>-0.195553284874946-1.98548582118311i</v>
      </c>
      <c r="CV241" s="240" t="str">
        <f t="shared" ca="1" si="413"/>
        <v>0.808494002722304+1.82393324464099i</v>
      </c>
      <c r="CW241" s="240" t="str">
        <f t="shared" ca="1" si="414"/>
        <v>-1.33982239397573-1.47826620943107i</v>
      </c>
      <c r="CX241" s="240" t="str">
        <f t="shared" ca="1" si="415"/>
        <v>1.73590423741677+0.983377603905565i</v>
      </c>
      <c r="CY241" s="240" t="str">
        <f t="shared" ca="1" si="416"/>
        <v>-1.95675759050047-0.389223284713727i</v>
      </c>
      <c r="CZ241" s="240" t="str">
        <f t="shared" ca="1" si="417"/>
        <v>1.9800887121223-0.244220649148219i</v>
      </c>
      <c r="DA241" s="240" t="str">
        <f t="shared" ca="1" si="418"/>
        <v>-1.80354247396811+0.85301206201175i</v>
      </c>
      <c r="DB241" s="240" t="str">
        <f t="shared" ca="1" si="419"/>
        <v>1.44494009573614-1.37569733338354i</v>
      </c>
      <c r="DC241" s="240" t="str">
        <f t="shared" ca="1" si="420"/>
        <v>-0.940480206372435+1.759514710017i</v>
      </c>
      <c r="DD241" s="240" t="str">
        <f t="shared" ca="1" si="421"/>
        <v>0.341084822745038-1.96572026927473i</v>
      </c>
      <c r="DE241" s="240" t="str">
        <f t="shared" ca="1" si="422"/>
        <v>0.292740904034555+1.97349887166159i</v>
      </c>
      <c r="DF241" s="240" t="str">
        <f t="shared" ca="1" si="423"/>
        <v>-0.897016298731114-1.78206531674776i</v>
      </c>
      <c r="DG241" s="240" t="str">
        <f t="shared" ca="1" si="424"/>
        <v>1.41074360415836+1.41074360415733i</v>
      </c>
      <c r="DH241" s="240" t="str">
        <f t="shared" ca="1" si="425"/>
        <v>-1.78206531674841-0.897016298729807i</v>
      </c>
      <c r="DI241" s="240" t="str">
        <f t="shared" ca="1" si="426"/>
        <v>1.97349887166181+0.29274090403311i</v>
      </c>
      <c r="DJ241" s="240" t="str">
        <f t="shared" ca="1" si="427"/>
        <v>-1.96572026927448+0.341084822746476i</v>
      </c>
      <c r="DK241" s="240" t="str">
        <f t="shared" ca="1" si="428"/>
        <v>1.75951471001631-0.940480206373724i</v>
      </c>
      <c r="DL241" s="240" t="str">
        <f t="shared" ca="1" si="429"/>
        <v>-1.37569733338248+1.44494009573714i</v>
      </c>
      <c r="DM241" s="240" t="str">
        <f t="shared" ca="1" si="430"/>
        <v>0.853012062010427-1.80354247396873i</v>
      </c>
      <c r="DN241" s="240" t="str">
        <f t="shared" ca="1" si="431"/>
        <v>-0.244220649146769+1.98008871212248i</v>
      </c>
      <c r="DO241" s="240" t="str">
        <f t="shared" ca="1" si="432"/>
        <v>-0.38922328471516-1.95675759050018i</v>
      </c>
      <c r="DP241" s="240" t="str">
        <f t="shared" ca="1" si="433"/>
        <v>0.983377603906836+1.73590423741605i</v>
      </c>
      <c r="DQ241" s="240" t="str">
        <f t="shared" ca="1" si="434"/>
        <v>-1.47826620943205-1.33982239397464i</v>
      </c>
      <c r="DR241" s="240" t="str">
        <f t="shared" ca="1" si="435"/>
        <v>1.82393324464158+0.808494002720967i</v>
      </c>
      <c r="DS241" s="240" t="str">
        <f t="shared" ca="1" si="436"/>
        <v>-1.98548582118325-0.195553284873492i</v>
      </c>
      <c r="DT241" s="240" t="str">
        <f t="shared" ca="1" si="437"/>
        <v>1.94661623412125-0.437127293131128i</v>
      </c>
      <c r="DU241" s="240" t="str">
        <f t="shared" ca="1" si="438"/>
        <v>-1.71124812101281+1.02568265154221i</v>
      </c>
      <c r="DV241" s="240" t="str">
        <f t="shared" ca="1" si="439"/>
        <v>1.30314039565587-1.51070187083833i</v>
      </c>
      <c r="DW241" s="240" t="str">
        <f t="shared" ca="1" si="440"/>
        <v>-0.763488936875909+1.84322534612907i</v>
      </c>
      <c r="DX241" s="240" t="str">
        <f t="shared" ca="1" si="441"/>
        <v>0.146768126613616-1.98968694782744i</v>
      </c>
      <c r="DY241" s="240" t="str">
        <f t="shared" ca="1" si="442"/>
        <v>0.484767992410956+1.93530230891156i</v>
      </c>
      <c r="DZ241" s="240" t="str">
        <f t="shared" ca="1" si="443"/>
        <v>-1.06736986630105-1.68556121272917i</v>
      </c>
      <c r="EA241" s="240" t="str">
        <f t="shared" ca="1" si="444"/>
        <v>1.54222754192647+1.26567343429022i</v>
      </c>
      <c r="EB241" s="240" t="str">
        <f t="shared" ca="1" si="445"/>
        <v>-1.86140715759069-0.718023973843969i</v>
      </c>
      <c r="EC241" s="240" t="str">
        <f t="shared" ca="1" si="446"/>
        <v>1.99268956145345+0.0978945607222829i</v>
      </c>
      <c r="ED241" s="240" t="str">
        <f t="shared" ca="1" si="447"/>
        <v>-1.92282262995659+0.532116685578799i</v>
      </c>
      <c r="EE241" s="240" t="str">
        <f t="shared" ca="1" si="448"/>
        <v>1.65885898539811-1.10841413736405i</v>
      </c>
      <c r="EF241" s="240" t="str">
        <f t="shared" ca="1" si="449"/>
        <v>-1.22744407857442+1.57282423281088i</v>
      </c>
      <c r="EG241" s="240" t="str">
        <f t="shared" ca="1" si="450"/>
        <v>0.67212650001883-1.87846772698308i</v>
      </c>
      <c r="EH241" s="240" t="str">
        <f t="shared" ca="1" si="451"/>
        <v>-0.0489620268080838+1.9944918533991i</v>
      </c>
      <c r="EI241" s="240" t="str">
        <f t="shared" ca="1" si="452"/>
        <v>-0.579144851552484-1.90918471454828i</v>
      </c>
      <c r="EJ241" s="240" t="str">
        <f t="shared" ca="1" si="453"/>
        <v>1.14879074119689+1.63115752344304i</v>
      </c>
      <c r="EK241" s="240" t="str">
        <f t="shared" ca="1" si="454"/>
        <v>-1.60247351318914-1.18847535644278i</v>
      </c>
      <c r="EL241" s="240" t="str">
        <f t="shared" ca="1" si="455"/>
        <v>1.89439677765717+0.625824162322514i</v>
      </c>
      <c r="EM241" s="240" t="str">
        <f t="shared" ca="1" si="456"/>
        <v>-1.99509273803113+2.56143308221913E-13i</v>
      </c>
      <c r="EN241" s="240"/>
      <c r="EO241" s="240"/>
      <c r="EP241" s="240"/>
    </row>
    <row r="242" spans="1:146">
      <c r="A242" s="268">
        <f t="shared" si="323"/>
        <v>2.773437500000002E-3</v>
      </c>
      <c r="B242" s="267">
        <v>142</v>
      </c>
      <c r="C242" s="266">
        <f t="shared" si="324"/>
        <v>28400</v>
      </c>
      <c r="N242" s="265">
        <f t="shared" ca="1" si="327"/>
        <v>5.9950481651978293</v>
      </c>
      <c r="O242" s="240">
        <f t="shared" ca="1" si="328"/>
        <v>1.9950481651978289</v>
      </c>
      <c r="P242" s="240" t="str">
        <f t="shared" ca="1" si="329"/>
        <v>-1.87842575969629+0.67211148388392i</v>
      </c>
      <c r="Q242" s="240" t="str">
        <f t="shared" ca="1" si="330"/>
        <v>1.54219308666007-1.2656451575845i</v>
      </c>
      <c r="R242" s="240" t="str">
        <f t="shared" ca="1" si="331"/>
        <v>-1.02565973652591+1.71120988961869i</v>
      </c>
      <c r="S242" s="240" t="str">
        <f t="shared" ca="1" si="332"/>
        <v>0.389214588986144-1.9567138741215i</v>
      </c>
      <c r="T242" s="240" t="str">
        <f t="shared" ca="1" si="333"/>
        <v>0.292734363840809+1.97345478126202i</v>
      </c>
      <c r="U242" s="241" t="str">
        <f t="shared" ca="1" si="334"/>
        <v>-0.940459194885019-1.7594754002871i</v>
      </c>
      <c r="V242" s="240" t="str">
        <f t="shared" ca="1" si="335"/>
        <v>1.47823318314063+1.33979246068977i</v>
      </c>
      <c r="W242" s="240" t="str">
        <f t="shared" ca="1" si="336"/>
        <v>-1.84318416620046-0.763471879591606i</v>
      </c>
      <c r="X242" s="240" t="str">
        <f t="shared" ca="1" si="337"/>
        <v>1.99264504231006+0.0978923736374243i</v>
      </c>
      <c r="Y242" s="240" t="str">
        <f t="shared" ca="1" si="338"/>
        <v>-1.90914206100632+0.579131912741622i</v>
      </c>
      <c r="Z242" s="240" t="str">
        <f t="shared" ca="1" si="339"/>
        <v>1.6024377119536-1.18844880443718i</v>
      </c>
      <c r="AA242" s="240" t="str">
        <f t="shared" ca="1" si="340"/>
        <v>-1.10838937402433+1.65882192444192i</v>
      </c>
      <c r="AB242" s="240" t="str">
        <f t="shared" ca="1" si="341"/>
        <v>0.484757162095439-1.93525907187033i</v>
      </c>
      <c r="AC242" s="240" t="str">
        <f t="shared" ca="1" si="342"/>
        <v>0.19554891597247+1.98544146298027i</v>
      </c>
      <c r="AD242" s="240" t="str">
        <f t="shared" ca="1" si="343"/>
        <v>-0.852993004668975-1.80350218060445i</v>
      </c>
      <c r="AE242" s="240" t="str">
        <f t="shared" ca="1" si="344"/>
        <v>1.41071208640513+1.4107120864052i</v>
      </c>
      <c r="AF242" s="240" t="str">
        <f t="shared" ca="1" si="345"/>
        <v>-1.8035021806044-0.852993004669088i</v>
      </c>
      <c r="AG242" s="240" t="str">
        <f t="shared" ca="1" si="346"/>
        <v>1.98544146298027+0.195548915972397i</v>
      </c>
      <c r="AH242" s="240" t="str">
        <f t="shared" ca="1" si="347"/>
        <v>-1.93525907187031+0.484757162095525i</v>
      </c>
      <c r="AI242" s="240" t="str">
        <f t="shared" ca="1" si="348"/>
        <v>1.65882192444198-1.10838937402423i</v>
      </c>
      <c r="AJ242" s="240" t="str">
        <f t="shared" ca="1" si="349"/>
        <v>-1.18844880443727+1.60243771195353i</v>
      </c>
      <c r="AK242" s="240" t="str">
        <f t="shared" ca="1" si="350"/>
        <v>0.579131912741552-1.90914206100634i</v>
      </c>
      <c r="AL242" s="240" t="str">
        <f t="shared" ca="1" si="351"/>
        <v>0.0978923736374972+1.99264504231005i</v>
      </c>
      <c r="AM242" s="240" t="str">
        <f t="shared" ca="1" si="352"/>
        <v>-0.763471879591496-1.8431841662005i</v>
      </c>
      <c r="AN242" s="240" t="str">
        <f t="shared" ca="1" si="353"/>
        <v>1.33979246068968+1.47823318314071i</v>
      </c>
      <c r="AO242" s="240" t="str">
        <f t="shared" ca="1" si="354"/>
        <v>-1.75947540028714-0.940459194884941i</v>
      </c>
      <c r="AP242" s="240" t="str">
        <f t="shared" ca="1" si="355"/>
        <v>1.97345478126204+0.292734363840715i</v>
      </c>
      <c r="AQ242" s="240" t="str">
        <f t="shared" ca="1" si="356"/>
        <v>-1.95671387412149+0.389214588986212i</v>
      </c>
      <c r="AR242" s="240" t="str">
        <f t="shared" ca="1" si="357"/>
        <v>-1.95671387412149+0.389214588986212i</v>
      </c>
      <c r="AS242" s="240" t="str">
        <f t="shared" ca="1" si="358"/>
        <v>-1.26564515758498+1.54219308665968i</v>
      </c>
      <c r="AT242" s="240" t="str">
        <f t="shared" ca="1" si="359"/>
        <v>0.672111483884814-1.87842575969597i</v>
      </c>
      <c r="AU242" s="240" t="str">
        <f t="shared" ca="1" si="360"/>
        <v>6.82386886241941E-13+1.99504816519783i</v>
      </c>
      <c r="AV242" s="240" t="str">
        <f t="shared" ca="1" si="361"/>
        <v>-0.672111483884231-1.87842575969618i</v>
      </c>
      <c r="AW242" s="240" t="str">
        <f t="shared" ca="1" si="362"/>
        <v>1.26564515758447+1.54219308666009i</v>
      </c>
      <c r="AX242" s="240" t="str">
        <f t="shared" ca="1" si="363"/>
        <v>-1.71120988961853-1.02565973652619i</v>
      </c>
      <c r="AY242" s="240" t="str">
        <f t="shared" ca="1" si="364"/>
        <v>1.95671387412136+0.389214588986848i</v>
      </c>
      <c r="AZ242" s="240" t="str">
        <f t="shared" ca="1" si="365"/>
        <v>-1.97345478126189+0.292734363841673i</v>
      </c>
      <c r="BA242" s="240" t="str">
        <f t="shared" ca="1" si="366"/>
        <v>1.75947540028687-0.940459194885444i</v>
      </c>
      <c r="BB242" s="240" t="str">
        <f t="shared" ca="1" si="367"/>
        <v>-1.33979246068956+1.47823318314082i</v>
      </c>
      <c r="BC242" s="240" t="str">
        <f t="shared" ca="1" si="368"/>
        <v>0.763471879591702-1.84318416620042i</v>
      </c>
      <c r="BD242" s="240" t="str">
        <f t="shared" ca="1" si="369"/>
        <v>-0.0978923736379179+1.99264504231003i</v>
      </c>
      <c r="BE242" s="240" t="str">
        <f t="shared" ca="1" si="370"/>
        <v>-0.579131912740716-1.90914206100659i</v>
      </c>
      <c r="BF242" s="240" t="str">
        <f t="shared" ca="1" si="371"/>
        <v>1.18844880443791+1.60243771195305i</v>
      </c>
      <c r="BG242" s="240" t="str">
        <f t="shared" ca="1" si="372"/>
        <v>-1.65882192444217-1.10838937402395i</v>
      </c>
      <c r="BH242" s="240" t="str">
        <f t="shared" ca="1" si="373"/>
        <v>1.93525907187034+0.484757162095383i</v>
      </c>
      <c r="BI242" s="240" t="str">
        <f t="shared" ca="1" si="374"/>
        <v>-1.9854414629803+0.195548915972147i</v>
      </c>
      <c r="BJ242" s="240" t="str">
        <f t="shared" ca="1" si="375"/>
        <v>1.80350218060468-0.852993004668502i</v>
      </c>
      <c r="BK242" s="240" t="str">
        <f t="shared" ca="1" si="376"/>
        <v>-1.41071208640585+1.41071208640447i</v>
      </c>
      <c r="BL242" s="240" t="str">
        <f t="shared" ca="1" si="377"/>
        <v>0.852993004668472-1.80350218060469i</v>
      </c>
      <c r="BM242" s="240" t="str">
        <f t="shared" ca="1" si="378"/>
        <v>-0.195548915972113+1.9854414629803i</v>
      </c>
      <c r="BN242" s="240" t="str">
        <f t="shared" ca="1" si="379"/>
        <v>-0.484757162095415-1.93525907187033i</v>
      </c>
      <c r="BO242" s="240" t="str">
        <f t="shared" ca="1" si="380"/>
        <v>1.10838937402398+1.65882192444215i</v>
      </c>
      <c r="BP242" s="240" t="str">
        <f t="shared" ca="1" si="381"/>
        <v>-1.60243771195311-1.18844880443783i</v>
      </c>
      <c r="BQ242" s="240" t="str">
        <f t="shared" ca="1" si="382"/>
        <v>1.9091420610066+0.579131912740683i</v>
      </c>
      <c r="BR242" s="240" t="str">
        <f t="shared" ca="1" si="383"/>
        <v>-1.99264504231003+0.0978923736380087i</v>
      </c>
      <c r="BS242" s="240" t="str">
        <f t="shared" ca="1" si="384"/>
        <v>1.84318416620041-0.763471879591734i</v>
      </c>
      <c r="BT242" s="240" t="str">
        <f t="shared" ca="1" si="385"/>
        <v>-1.4782331831408+1.33979246068958i</v>
      </c>
      <c r="BU242" s="240" t="str">
        <f t="shared" ca="1" si="386"/>
        <v>0.940459194885414-1.75947540028689i</v>
      </c>
      <c r="BV242" s="240" t="str">
        <f t="shared" ca="1" si="387"/>
        <v>-0.292734363841639+1.9734547812619i</v>
      </c>
      <c r="BW242" s="240" t="str">
        <f t="shared" ca="1" si="388"/>
        <v>-0.389214588986882-1.95671387412135i</v>
      </c>
      <c r="BX242" s="240" t="str">
        <f t="shared" ca="1" si="389"/>
        <v>1.02565973652622+1.71120988961851i</v>
      </c>
      <c r="BY242" s="240" t="str">
        <f t="shared" ca="1" si="390"/>
        <v>-1.54219308666012-1.26564515758445i</v>
      </c>
      <c r="BZ242" s="240" t="str">
        <f t="shared" ca="1" si="391"/>
        <v>1.8784257596962+0.672111483884171i</v>
      </c>
      <c r="CA242" s="240" t="str">
        <f t="shared" ca="1" si="392"/>
        <v>-1.99504816519783-6.19820001298084E-13i</v>
      </c>
      <c r="CB242" s="240" t="str">
        <f t="shared" ca="1" si="393"/>
        <v>1.87842575969662-0.672111483883004i</v>
      </c>
      <c r="CC242" s="240" t="str">
        <f t="shared" ca="1" si="394"/>
        <v>-1.54219308665964+1.26564515758503i</v>
      </c>
      <c r="CD242" s="240" t="str">
        <f t="shared" ca="1" si="395"/>
        <v>1.02565973652558-1.71120988961889i</v>
      </c>
      <c r="CE242" s="240" t="str">
        <f t="shared" ca="1" si="396"/>
        <v>-0.389214588986206+1.95671387412149i</v>
      </c>
      <c r="CF242" s="240" t="str">
        <f t="shared" ca="1" si="397"/>
        <v>-0.292734363840358-1.97345478126209i</v>
      </c>
      <c r="CG242" s="240" t="str">
        <f t="shared" ca="1" si="398"/>
        <v>0.940459194884271+1.7594754002875i</v>
      </c>
      <c r="CH242" s="240" t="str">
        <f t="shared" ca="1" si="399"/>
        <v>-1.47823318314126-1.33979246068907i</v>
      </c>
      <c r="CI242" s="240" t="str">
        <f t="shared" ca="1" si="400"/>
        <v>1.84318416620067+0.763471879591097i</v>
      </c>
      <c r="CJ242" s="240" t="str">
        <f t="shared" ca="1" si="401"/>
        <v>-1.99264504231007-0.0978923736372647i</v>
      </c>
      <c r="CK242" s="240" t="str">
        <f t="shared" ca="1" si="402"/>
        <v>1.9091420610064-0.579131912741341i</v>
      </c>
      <c r="CL242" s="240" t="str">
        <f t="shared" ca="1" si="403"/>
        <v>-1.60243771195388+1.18844880443679i</v>
      </c>
      <c r="CM242" s="240" t="str">
        <f t="shared" ca="1" si="404"/>
        <v>1.10838937402505-1.65882192444143i</v>
      </c>
      <c r="CN242" s="240" t="str">
        <f t="shared" ca="1" si="405"/>
        <v>-0.484757162094693+1.93525907187051i</v>
      </c>
      <c r="CO242" s="240" t="str">
        <f t="shared" ca="1" si="406"/>
        <v>-0.195548915972854-1.98544146298023i</v>
      </c>
      <c r="CP242" s="240" t="str">
        <f t="shared" ca="1" si="407"/>
        <v>0.852993004669144+1.80350218060437i</v>
      </c>
      <c r="CQ242" s="240" t="str">
        <f t="shared" ca="1" si="408"/>
        <v>-1.41071208640498-1.41071208640535i</v>
      </c>
      <c r="CR242" s="240" t="str">
        <f t="shared" ca="1" si="409"/>
        <v>1.80350218060415+0.852993004669623i</v>
      </c>
      <c r="CS242" s="240" t="str">
        <f t="shared" ca="1" si="410"/>
        <v>-1.98544146298018-0.195548915973381i</v>
      </c>
      <c r="CT242" s="240" t="str">
        <f t="shared" ca="1" si="411"/>
        <v>1.93525907187017-0.48475716209605i</v>
      </c>
      <c r="CU242" s="240" t="str">
        <f t="shared" ca="1" si="412"/>
        <v>-1.65882192444179+1.10838937402452i</v>
      </c>
      <c r="CV242" s="240" t="str">
        <f t="shared" ca="1" si="413"/>
        <v>1.18844880443731-1.6024377119535i</v>
      </c>
      <c r="CW242" s="240" t="str">
        <f t="shared" ca="1" si="414"/>
        <v>-0.579131912741955+1.90914206100622i</v>
      </c>
      <c r="CX242" s="240" t="str">
        <f t="shared" ca="1" si="415"/>
        <v>-0.0978923736366798-1.99264504231009i</v>
      </c>
      <c r="CY242" s="240" t="str">
        <f t="shared" ca="1" si="416"/>
        <v>0.763471879592338+1.84318416620016i</v>
      </c>
      <c r="CZ242" s="240" t="str">
        <f t="shared" ca="1" si="417"/>
        <v>-1.33979246069007-1.47823318314036i</v>
      </c>
      <c r="DA242" s="240" t="str">
        <f t="shared" ca="1" si="418"/>
        <v>1.7594754002872+0.940459194884837i</v>
      </c>
      <c r="DB242" s="240" t="str">
        <f t="shared" ca="1" si="419"/>
        <v>-1.973454781262-0.292734363840992i</v>
      </c>
      <c r="DC242" s="240" t="str">
        <f t="shared" ca="1" si="420"/>
        <v>1.95671387412161-0.389214588985577i</v>
      </c>
      <c r="DD242" s="240" t="str">
        <f t="shared" ca="1" si="421"/>
        <v>-1.7112098896192+1.02565973652507i</v>
      </c>
      <c r="DE242" s="240" t="str">
        <f t="shared" ca="1" si="422"/>
        <v>1.2656451575839-1.54219308666057i</v>
      </c>
      <c r="DF242" s="240" t="str">
        <f t="shared" ca="1" si="423"/>
        <v>-0.672111483883503+1.87842575969644i</v>
      </c>
      <c r="DG242" s="240" t="str">
        <f t="shared" ca="1" si="424"/>
        <v>-9.09182245693156E-14-1.99504816519783i</v>
      </c>
      <c r="DH242" s="240" t="str">
        <f t="shared" ca="1" si="425"/>
        <v>0.672111483883567+1.87842575969641i</v>
      </c>
      <c r="DI242" s="240" t="str">
        <f t="shared" ca="1" si="426"/>
        <v>-1.26564515758395-1.54219308666052i</v>
      </c>
      <c r="DJ242" s="240" t="str">
        <f t="shared" ca="1" si="427"/>
        <v>1.71120988961923+1.02565973652502i</v>
      </c>
      <c r="DK242" s="240" t="str">
        <f t="shared" ca="1" si="428"/>
        <v>-1.95671387412163-0.389214588985509i</v>
      </c>
      <c r="DL242" s="240" t="str">
        <f t="shared" ca="1" si="429"/>
        <v>1.97345478126199-0.29273436384106i</v>
      </c>
      <c r="DM242" s="240" t="str">
        <f t="shared" ca="1" si="430"/>
        <v>-1.75947540028716+0.940459194884897i</v>
      </c>
      <c r="DN242" s="240" t="str">
        <f t="shared" ca="1" si="431"/>
        <v>1.33979246069002-1.47823318314041i</v>
      </c>
      <c r="DO242" s="240" t="str">
        <f t="shared" ca="1" si="432"/>
        <v>-0.763471879592275+1.84318416620018i</v>
      </c>
      <c r="DP242" s="240" t="str">
        <f t="shared" ca="1" si="433"/>
        <v>0.0978923736366114-1.9926450423101i</v>
      </c>
      <c r="DQ242" s="240" t="str">
        <f t="shared" ca="1" si="434"/>
        <v>0.579131912742021+1.9091420610062i</v>
      </c>
      <c r="DR242" s="240" t="str">
        <f t="shared" ca="1" si="435"/>
        <v>-1.18844880443736-1.60243771195346i</v>
      </c>
      <c r="DS242" s="240" t="str">
        <f t="shared" ca="1" si="436"/>
        <v>1.65882192444183+1.10838937402446i</v>
      </c>
      <c r="DT242" s="240" t="str">
        <f t="shared" ca="1" si="437"/>
        <v>-1.93525907187019-0.484757162095984i</v>
      </c>
      <c r="DU242" s="240" t="str">
        <f t="shared" ca="1" si="438"/>
        <v>1.98544146298036-0.19554891597153i</v>
      </c>
      <c r="DV242" s="240" t="str">
        <f t="shared" ca="1" si="439"/>
        <v>-1.80350218060412+0.852993004669685i</v>
      </c>
      <c r="DW242" s="240" t="str">
        <f t="shared" ca="1" si="440"/>
        <v>1.41071208640493-1.4107120864054i</v>
      </c>
      <c r="DX242" s="240" t="str">
        <f t="shared" ca="1" si="441"/>
        <v>-0.852993004669082+1.8035021806044i</v>
      </c>
      <c r="DY242" s="240" t="str">
        <f t="shared" ca="1" si="442"/>
        <v>0.195548915972786-1.98544146298023i</v>
      </c>
      <c r="DZ242" s="240" t="str">
        <f t="shared" ca="1" si="443"/>
        <v>0.484757162094761+1.9352590718705i</v>
      </c>
      <c r="EA242" s="240" t="str">
        <f t="shared" ca="1" si="444"/>
        <v>-1.10838937402511-1.65882192444139i</v>
      </c>
      <c r="EB242" s="240" t="str">
        <f t="shared" ca="1" si="445"/>
        <v>1.60243771195392+1.18844880443674i</v>
      </c>
      <c r="EC242" s="240" t="str">
        <f t="shared" ca="1" si="446"/>
        <v>-1.90914206100642-0.579131912741275i</v>
      </c>
      <c r="ED242" s="240" t="str">
        <f t="shared" ca="1" si="447"/>
        <v>1.99264504231006-0.0978923736373896i</v>
      </c>
      <c r="EE242" s="240" t="str">
        <f t="shared" ca="1" si="448"/>
        <v>-1.84318416620062+0.763471879591213i</v>
      </c>
      <c r="EF242" s="240" t="str">
        <f t="shared" ca="1" si="449"/>
        <v>1.47823318314125-1.33979246068908i</v>
      </c>
      <c r="EG242" s="240" t="str">
        <f t="shared" ca="1" si="450"/>
        <v>-0.940459194884211+1.75947540028753i</v>
      </c>
      <c r="EH242" s="240" t="str">
        <f t="shared" ca="1" si="451"/>
        <v>0.29273436384029-1.9734547812621i</v>
      </c>
      <c r="EI242" s="240" t="str">
        <f t="shared" ca="1" si="452"/>
        <v>0.389214588986273+1.95671387412147i</v>
      </c>
      <c r="EJ242" s="240" t="str">
        <f t="shared" ca="1" si="453"/>
        <v>-1.02565973652568-1.71120988961883i</v>
      </c>
      <c r="EK242" s="240" t="str">
        <f t="shared" ca="1" si="454"/>
        <v>1.54219308665972+1.26564515758493i</v>
      </c>
      <c r="EL242" s="240" t="str">
        <f t="shared" ca="1" si="455"/>
        <v>-1.87842575969599-0.672111483884756i</v>
      </c>
      <c r="EM242" s="240" t="str">
        <f t="shared" ca="1" si="456"/>
        <v>1.99504816519783-6.88251091934888E-13i</v>
      </c>
      <c r="EN242" s="240"/>
      <c r="EO242" s="240"/>
      <c r="EP242" s="240"/>
    </row>
    <row r="243" spans="1:146">
      <c r="A243" s="268">
        <f t="shared" si="323"/>
        <v>2.792968750000002E-3</v>
      </c>
      <c r="B243" s="267">
        <v>143</v>
      </c>
      <c r="C243" s="266">
        <f t="shared" si="324"/>
        <v>28600</v>
      </c>
      <c r="N243" s="265">
        <f t="shared" ca="1" si="327"/>
        <v>5.9949996005508508</v>
      </c>
      <c r="O243" s="240">
        <f t="shared" ca="1" si="328"/>
        <v>1.9949996005508506</v>
      </c>
      <c r="P243" s="240" t="str">
        <f t="shared" ca="1" si="329"/>
        <v>-1.86132026099212+0.717990454127541i</v>
      </c>
      <c r="Q243" s="240" t="str">
        <f t="shared" ca="1" si="330"/>
        <v>1.47819719911085-1.33975984666614i</v>
      </c>
      <c r="R243" s="240" t="str">
        <f t="shared" ca="1" si="331"/>
        <v>-0.89697442306415+1.78198212408733i</v>
      </c>
      <c r="S243" s="240" t="str">
        <f t="shared" ca="1" si="332"/>
        <v>0.195544155804586-1.98539313218534i</v>
      </c>
      <c r="T243" s="240" t="str">
        <f t="shared" ca="1" si="333"/>
        <v>0.532091844624172+1.92273286628239i</v>
      </c>
      <c r="U243" s="241" t="str">
        <f t="shared" ca="1" si="334"/>
        <v>-1.18841987451085-1.6023987044633i</v>
      </c>
      <c r="V243" s="240" t="str">
        <f t="shared" ca="1" si="335"/>
        <v>1.6854825251971+1.06732003797046i</v>
      </c>
      <c r="W243" s="240" t="str">
        <f t="shared" ca="1" si="336"/>
        <v>-1.95666624263061-0.389205114493464i</v>
      </c>
      <c r="X243" s="240" t="str">
        <f t="shared" ca="1" si="337"/>
        <v>1.96562850299763-0.34106889978617i</v>
      </c>
      <c r="Y243" s="240" t="str">
        <f t="shared" ca="1" si="338"/>
        <v>-1.71116823433155+1.02563476930763i</v>
      </c>
      <c r="Z243" s="240" t="str">
        <f t="shared" ca="1" si="339"/>
        <v>1.22738677745465-1.57275080821075i</v>
      </c>
      <c r="AA243" s="240" t="str">
        <f t="shared" ca="1" si="340"/>
        <v>-0.579117815168614+1.90909558753677i</v>
      </c>
      <c r="AB243" s="240" t="str">
        <f t="shared" ca="1" si="341"/>
        <v>-0.146761274996007-1.98959406270716i</v>
      </c>
      <c r="AC243" s="240" t="str">
        <f t="shared" ca="1" si="342"/>
        <v>0.852972240606972+1.80345827868348i</v>
      </c>
      <c r="AD243" s="240" t="str">
        <f t="shared" ca="1" si="343"/>
        <v>-1.44487264118829-1.37563311131407i</v>
      </c>
      <c r="AE243" s="240" t="str">
        <f t="shared" ca="1" si="344"/>
        <v>1.84313929831716+0.763453294705693i</v>
      </c>
      <c r="AF243" s="240" t="str">
        <f t="shared" ca="1" si="345"/>
        <v>-1.99439874397008-0.0489597411002398i</v>
      </c>
      <c r="AG243" s="240" t="str">
        <f t="shared" ca="1" si="346"/>
        <v>1.87838003394118-0.672095122947016i</v>
      </c>
      <c r="AH243" s="240" t="str">
        <f t="shared" ca="1" si="347"/>
        <v>-1.510631346314+1.30307956078345i</v>
      </c>
      <c r="AI243" s="240" t="str">
        <f t="shared" ca="1" si="348"/>
        <v>0.940436301668908-1.75943257009223i</v>
      </c>
      <c r="AJ243" s="240" t="str">
        <f t="shared" ca="1" si="349"/>
        <v>-0.244209248125588+1.97999627507932i</v>
      </c>
      <c r="AK243" s="240" t="str">
        <f t="shared" ca="1" si="350"/>
        <v>-0.48474536184871-1.93521196264498i</v>
      </c>
      <c r="AL243" s="240" t="str">
        <f t="shared" ca="1" si="351"/>
        <v>1.14873711187254+1.63108137565383i</v>
      </c>
      <c r="AM243" s="240" t="str">
        <f t="shared" ca="1" si="352"/>
        <v>-1.65878154441372-1.10836239295209i</v>
      </c>
      <c r="AN243" s="240" t="str">
        <f t="shared" ca="1" si="353"/>
        <v>1.94652535968349+0.43710688659312i</v>
      </c>
      <c r="AO243" s="240" t="str">
        <f t="shared" ca="1" si="354"/>
        <v>-1.97340674225403+0.29272723792703i</v>
      </c>
      <c r="AP243" s="240" t="str">
        <f t="shared" ca="1" si="355"/>
        <v>1.73582319970634-0.983331696610705i</v>
      </c>
      <c r="AQ243" s="240" t="str">
        <f t="shared" ca="1" si="356"/>
        <v>-1.26561434849864+1.54215554568027i</v>
      </c>
      <c r="AR243" s="240" t="str">
        <f t="shared" ca="1" si="357"/>
        <v>-1.26561434849864+1.54215554568027i</v>
      </c>
      <c r="AS243" s="240" t="str">
        <f t="shared" ca="1" si="358"/>
        <v>0.0978899906823356+1.99259653616136i</v>
      </c>
      <c r="AT243" s="240" t="str">
        <f t="shared" ca="1" si="359"/>
        <v>-0.808456259567096-1.82384809744804i</v>
      </c>
      <c r="AU243" s="240" t="str">
        <f t="shared" ca="1" si="360"/>
        <v>1.41067774601382+1.4106777460141i</v>
      </c>
      <c r="AV243" s="240" t="str">
        <f t="shared" ca="1" si="361"/>
        <v>-1.82384809744787-0.808456259567491i</v>
      </c>
      <c r="AW243" s="240" t="str">
        <f t="shared" ca="1" si="362"/>
        <v>1.99259653616134+0.0978899906827671i</v>
      </c>
      <c r="AX243" s="240" t="str">
        <f t="shared" ca="1" si="363"/>
        <v>-1.89430834099497+0.62579494679561i</v>
      </c>
      <c r="AY243" s="240" t="str">
        <f t="shared" ca="1" si="364"/>
        <v>1.54215554568093-1.26561434849784i</v>
      </c>
      <c r="AZ243" s="240" t="str">
        <f t="shared" ca="1" si="365"/>
        <v>-0.983331696610366+1.73582319970653i</v>
      </c>
      <c r="BA243" s="240" t="str">
        <f t="shared" ca="1" si="366"/>
        <v>0.292727237927457-1.97340674225397i</v>
      </c>
      <c r="BB243" s="240" t="str">
        <f t="shared" ca="1" si="367"/>
        <v>0.437106886594025+1.94652535968328i</v>
      </c>
      <c r="BC243" s="240" t="str">
        <f t="shared" ca="1" si="368"/>
        <v>-1.10836239295225-1.65878154441361i</v>
      </c>
      <c r="BD243" s="240" t="str">
        <f t="shared" ca="1" si="369"/>
        <v>1.63108137565358+1.14873711187289i</v>
      </c>
      <c r="BE243" s="240" t="str">
        <f t="shared" ca="1" si="370"/>
        <v>-1.93521196264517-0.484745361847946i</v>
      </c>
      <c r="BF243" s="240" t="str">
        <f t="shared" ca="1" si="371"/>
        <v>1.9799962750793-0.244209248125751i</v>
      </c>
      <c r="BG243" s="240" t="str">
        <f t="shared" ca="1" si="372"/>
        <v>-1.75943257009253+0.940436301668352i</v>
      </c>
      <c r="BH243" s="240" t="str">
        <f t="shared" ca="1" si="373"/>
        <v>1.30307956078286-1.51063134631451i</v>
      </c>
      <c r="BI243" s="240" t="str">
        <f t="shared" ca="1" si="374"/>
        <v>-0.67209512294705+1.87838003394117i</v>
      </c>
      <c r="BJ243" s="240" t="str">
        <f t="shared" ca="1" si="375"/>
        <v>-0.0489597410995954-1.9943987439701i</v>
      </c>
      <c r="BK243" s="240" t="str">
        <f t="shared" ca="1" si="376"/>
        <v>0.763453294706419+1.84313929831686i</v>
      </c>
      <c r="BL243" s="240" t="str">
        <f t="shared" ca="1" si="377"/>
        <v>-1.37563311131405-1.44487264118831i</v>
      </c>
      <c r="BM243" s="240" t="str">
        <f t="shared" ca="1" si="378"/>
        <v>1.8034582786832+0.852972240607554i</v>
      </c>
      <c r="BN243" s="240" t="str">
        <f t="shared" ca="1" si="379"/>
        <v>-1.98959406270721-0.146761274995434i</v>
      </c>
      <c r="BO243" s="240" t="str">
        <f t="shared" ca="1" si="380"/>
        <v>1.90909558753679-0.579117815168581i</v>
      </c>
      <c r="BP243" s="240" t="str">
        <f t="shared" ca="1" si="381"/>
        <v>-1.57275080821127+1.22738677745397i</v>
      </c>
      <c r="BQ243" s="240" t="str">
        <f t="shared" ca="1" si="382"/>
        <v>1.02563476930713-1.71116823433184i</v>
      </c>
      <c r="BR243" s="240" t="str">
        <f t="shared" ca="1" si="383"/>
        <v>-0.341068899786413+1.96562850299759i</v>
      </c>
      <c r="BS243" s="240" t="str">
        <f t="shared" ca="1" si="384"/>
        <v>-0.38920511449268-1.95666624263076i</v>
      </c>
      <c r="BT243" s="240" t="str">
        <f t="shared" ca="1" si="385"/>
        <v>1.06732003797077+1.6854825251969i</v>
      </c>
      <c r="BU243" s="240" t="str">
        <f t="shared" ca="1" si="386"/>
        <v>-1.60239870446315-1.18841987451105i</v>
      </c>
      <c r="BV243" s="240" t="str">
        <f t="shared" ca="1" si="387"/>
        <v>1.92273286628212+0.532091844625141i</v>
      </c>
      <c r="BW243" s="240" t="str">
        <f t="shared" ca="1" si="388"/>
        <v>-1.98539313218531+0.195544155804946i</v>
      </c>
      <c r="BX243" s="240" t="str">
        <f t="shared" ca="1" si="389"/>
        <v>1.78198212408753-0.896974423063745i</v>
      </c>
      <c r="BY243" s="240" t="str">
        <f t="shared" ca="1" si="390"/>
        <v>-1.33975984666544+1.47819719911149i</v>
      </c>
      <c r="BZ243" s="240" t="str">
        <f t="shared" ca="1" si="391"/>
        <v>0.717990454127303-1.86132026099221i</v>
      </c>
      <c r="CA243" s="240" t="str">
        <f t="shared" ca="1" si="392"/>
        <v>-4.03753419518112E-13+1.99499960055085i</v>
      </c>
      <c r="CB243" s="240" t="str">
        <f t="shared" ca="1" si="393"/>
        <v>-0.717990454128349-1.86132026099181i</v>
      </c>
      <c r="CC243" s="240" t="str">
        <f t="shared" ca="1" si="394"/>
        <v>1.33975984666627+1.47819719911074i</v>
      </c>
      <c r="CD243" s="240" t="str">
        <f t="shared" ca="1" si="395"/>
        <v>-1.78198212408715-0.896974423064517i</v>
      </c>
      <c r="CE243" s="240" t="str">
        <f t="shared" ca="1" si="396"/>
        <v>1.98539313218542+0.195544155803831i</v>
      </c>
      <c r="CF243" s="240" t="str">
        <f t="shared" ca="1" si="397"/>
        <v>-1.92273286628235+0.532091844624309i</v>
      </c>
      <c r="CG243" s="240" t="str">
        <f t="shared" ca="1" si="398"/>
        <v>1.60239870446367-1.18841987451036i</v>
      </c>
      <c r="CH243" s="240" t="str">
        <f t="shared" ca="1" si="399"/>
        <v>-1.06732003796983+1.6854825251975i</v>
      </c>
      <c r="CI243" s="240" t="str">
        <f t="shared" ca="1" si="400"/>
        <v>0.389205114493528-1.9566662426306i</v>
      </c>
      <c r="CJ243" s="240" t="str">
        <f t="shared" ca="1" si="401"/>
        <v>0.341068899785505+1.96562850299774i</v>
      </c>
      <c r="CK243" s="240" t="str">
        <f t="shared" ca="1" si="402"/>
        <v>-1.02563476930814-1.71116823433124i</v>
      </c>
      <c r="CL243" s="240" t="str">
        <f t="shared" ca="1" si="403"/>
        <v>1.57275080821071+1.2273867774547i</v>
      </c>
      <c r="CM243" s="240" t="str">
        <f t="shared" ca="1" si="404"/>
        <v>-1.90909558753653-0.579117815169408i</v>
      </c>
      <c r="CN243" s="240" t="str">
        <f t="shared" ca="1" si="405"/>
        <v>1.98959406270712-0.146761274996552i</v>
      </c>
      <c r="CO243" s="240" t="str">
        <f t="shared" ca="1" si="406"/>
        <v>-1.80345827868357+0.852972240606773i</v>
      </c>
      <c r="CP243" s="240" t="str">
        <f t="shared" ca="1" si="407"/>
        <v>1.37563311131472-1.44487264118768i</v>
      </c>
      <c r="CQ243" s="240" t="str">
        <f t="shared" ca="1" si="408"/>
        <v>-0.763453294705332+1.84313929831731i</v>
      </c>
      <c r="CR243" s="240" t="str">
        <f t="shared" ca="1" si="409"/>
        <v>0.0489597411005159-1.99439874397008i</v>
      </c>
      <c r="CS243" s="240" t="str">
        <f t="shared" ca="1" si="410"/>
        <v>0.672095122946236+1.87838003394146i</v>
      </c>
      <c r="CT243" s="240" t="str">
        <f t="shared" ca="1" si="411"/>
        <v>-1.30307956078371-1.51063134631378i</v>
      </c>
      <c r="CU243" s="240" t="str">
        <f t="shared" ca="1" si="412"/>
        <v>1.75943257009212+0.940436301669114i</v>
      </c>
      <c r="CV243" s="240" t="str">
        <f t="shared" ca="1" si="413"/>
        <v>-1.9799962750792-0.244209248126551i</v>
      </c>
      <c r="CW243" s="240" t="str">
        <f t="shared" ca="1" si="414"/>
        <v>1.93521196264488-0.484745361849087i</v>
      </c>
      <c r="CX243" s="240" t="str">
        <f t="shared" ca="1" si="415"/>
        <v>-1.63108137565411+1.14873711187214i</v>
      </c>
      <c r="CY243" s="240" t="str">
        <f t="shared" ca="1" si="416"/>
        <v>1.10836239295127-1.65878154441427i</v>
      </c>
      <c r="CZ243" s="240" t="str">
        <f t="shared" ca="1" si="417"/>
        <v>-0.437106886592988+1.94652535968352i</v>
      </c>
      <c r="DA243" s="240" t="str">
        <f t="shared" ca="1" si="418"/>
        <v>-0.292727237926603-1.97340674225409i</v>
      </c>
      <c r="DB243" s="240" t="str">
        <f t="shared" ca="1" si="419"/>
        <v>0.983331696611342+1.73582319970598i</v>
      </c>
      <c r="DC243" s="240" t="str">
        <f t="shared" ca="1" si="420"/>
        <v>-1.54215554568038-1.26561434849851i</v>
      </c>
      <c r="DD243" s="240" t="str">
        <f t="shared" ca="1" si="421"/>
        <v>1.89430834099472+0.625794946796376i</v>
      </c>
      <c r="DE243" s="240" t="str">
        <f t="shared" ca="1" si="422"/>
        <v>-1.99259653616129+0.0978899906839144i</v>
      </c>
      <c r="DF243" s="240" t="str">
        <f t="shared" ca="1" si="423"/>
        <v>1.82384809744824-0.808456259566649i</v>
      </c>
      <c r="DG243" s="240" t="str">
        <f t="shared" ca="1" si="424"/>
        <v>-1.41067774601443+1.41067774601349i</v>
      </c>
      <c r="DH243" s="240" t="str">
        <f t="shared" ca="1" si="425"/>
        <v>0.808456259566096-1.82384809744848i</v>
      </c>
      <c r="DI243" s="240" t="str">
        <f t="shared" ca="1" si="426"/>
        <v>-0.0978899906831986+1.99259653616132i</v>
      </c>
      <c r="DJ243" s="240" t="str">
        <f t="shared" ca="1" si="427"/>
        <v>-0.625794946795225-1.8943083409951i</v>
      </c>
      <c r="DK243" s="240" t="str">
        <f t="shared" ca="1" si="428"/>
        <v>1.26561434849906+1.54215554567992i</v>
      </c>
      <c r="DL243" s="240" t="str">
        <f t="shared" ca="1" si="429"/>
        <v>-1.73582319970634-0.983331696610717i</v>
      </c>
      <c r="DM243" s="240" t="str">
        <f t="shared" ca="1" si="430"/>
        <v>1.9734067422539+0.292727237927912i</v>
      </c>
      <c r="DN243" s="240" t="str">
        <f t="shared" ca="1" si="431"/>
        <v>-1.94652535968338+0.437106886593577i</v>
      </c>
      <c r="DO243" s="240" t="str">
        <f t="shared" ca="1" si="432"/>
        <v>1.65878154441387-1.10836239295187i</v>
      </c>
      <c r="DP243" s="240" t="str">
        <f t="shared" ca="1" si="433"/>
        <v>-1.14873711187322+1.63108137565335i</v>
      </c>
      <c r="DQ243" s="240" t="str">
        <f t="shared" ca="1" si="434"/>
        <v>0.484745361848392-1.93521196264505i</v>
      </c>
      <c r="DR243" s="240" t="str">
        <f t="shared" ca="1" si="435"/>
        <v>0.24420924812535+1.97999627507935i</v>
      </c>
      <c r="DS243" s="240" t="str">
        <f t="shared" ca="1" si="436"/>
        <v>-0.940436301667945-1.75943257009275i</v>
      </c>
      <c r="DT243" s="240" t="str">
        <f t="shared" ca="1" si="437"/>
        <v>1.51063134631425+1.30307956078317i</v>
      </c>
      <c r="DU243" s="240" t="str">
        <f t="shared" ca="1" si="438"/>
        <v>-1.87838003394102-0.672095122947483i</v>
      </c>
      <c r="DV243" s="240" t="str">
        <f t="shared" ca="1" si="439"/>
        <v>1.99439874397006-0.048959741101119i</v>
      </c>
      <c r="DW243" s="240" t="str">
        <f t="shared" ca="1" si="440"/>
        <v>-1.84313929831704+0.763453294705994i</v>
      </c>
      <c r="DX243" s="240" t="str">
        <f t="shared" ca="1" si="441"/>
        <v>1.44487264118859-1.37563311131376i</v>
      </c>
      <c r="DY243" s="240" t="str">
        <f t="shared" ca="1" si="442"/>
        <v>-0.852972240606126+1.80345827868388i</v>
      </c>
      <c r="DZ243" s="240" t="str">
        <f t="shared" ca="1" si="443"/>
        <v>0.146761274995837-1.98959406270718i</v>
      </c>
      <c r="EA243" s="240" t="str">
        <f t="shared" ca="1" si="444"/>
        <v>0.579117815168142+1.90909558753692i</v>
      </c>
      <c r="EB243" s="240" t="str">
        <f t="shared" ca="1" si="445"/>
        <v>-1.22738677745526-1.57275080821027i</v>
      </c>
      <c r="EC243" s="240" t="str">
        <f t="shared" ca="1" si="446"/>
        <v>1.71116823433161+1.02563476930753i</v>
      </c>
      <c r="ED243" s="240" t="str">
        <f t="shared" ca="1" si="447"/>
        <v>-1.96562850299752-0.341068899786812i</v>
      </c>
      <c r="EE243" s="240" t="str">
        <f t="shared" ca="1" si="448"/>
        <v>1.95666624263047-0.389205114494175i</v>
      </c>
      <c r="EF243" s="240" t="str">
        <f t="shared" ca="1" si="449"/>
        <v>-1.68548252519712+1.06732003797043i</v>
      </c>
      <c r="EG243" s="240" t="str">
        <f t="shared" ca="1" si="450"/>
        <v>1.18841987451142-1.60239870446288i</v>
      </c>
      <c r="EH243" s="240" t="str">
        <f t="shared" ca="1" si="451"/>
        <v>-0.532091844623619+1.92273286628254i</v>
      </c>
      <c r="EI243" s="240" t="str">
        <f t="shared" ca="1" si="452"/>
        <v>-0.195544155804488-1.98539313218535i</v>
      </c>
      <c r="EJ243" s="240" t="str">
        <f t="shared" ca="1" si="453"/>
        <v>0.896974423063383+1.78198212408771i</v>
      </c>
      <c r="EK243" s="240" t="str">
        <f t="shared" ca="1" si="454"/>
        <v>-1.47819719911118-1.33975984666578i</v>
      </c>
      <c r="EL243" s="240" t="str">
        <f t="shared" ca="1" si="455"/>
        <v>1.86132026099207+0.717990454127678i</v>
      </c>
      <c r="EM243" s="240" t="str">
        <f t="shared" ca="1" si="456"/>
        <v>-1.99499960055085-8.07506839036223E-13i</v>
      </c>
      <c r="EN243" s="240"/>
      <c r="EO243" s="240"/>
      <c r="EP243" s="240"/>
    </row>
    <row r="244" spans="1:146">
      <c r="A244" s="268">
        <f t="shared" si="323"/>
        <v>2.8125000000000021E-3</v>
      </c>
      <c r="B244" s="267">
        <v>144</v>
      </c>
      <c r="C244" s="266">
        <f t="shared" si="324"/>
        <v>28800</v>
      </c>
      <c r="N244" s="265">
        <f t="shared" ca="1" si="327"/>
        <v>5.9949468739368843</v>
      </c>
      <c r="O244" s="240">
        <f t="shared" ca="1" si="328"/>
        <v>1.9949468739368843</v>
      </c>
      <c r="P244" s="240" t="str">
        <f t="shared" ca="1" si="329"/>
        <v>-1.84309058527766+0.763433117104177i</v>
      </c>
      <c r="Q244" s="240" t="str">
        <f t="shared" ca="1" si="330"/>
        <v>1.41064046266768-1.41064046266767i</v>
      </c>
      <c r="R244" s="240" t="str">
        <f t="shared" ca="1" si="331"/>
        <v>-0.763433117104086+1.8430905852777i</v>
      </c>
      <c r="S244" s="240" t="str">
        <f t="shared" ca="1" si="332"/>
        <v>-5.91436901677821E-14-1.99494687393688i</v>
      </c>
      <c r="T244" s="240" t="str">
        <f t="shared" ca="1" si="333"/>
        <v>0.763433117104199+1.84309058527765i</v>
      </c>
      <c r="U244" s="241" t="str">
        <f t="shared" ca="1" si="334"/>
        <v>-1.41064046266767-1.41064046266768i</v>
      </c>
      <c r="V244" s="240" t="str">
        <f t="shared" ca="1" si="335"/>
        <v>1.84309058527765+0.763433117104211i</v>
      </c>
      <c r="W244" s="240" t="str">
        <f t="shared" ca="1" si="336"/>
        <v>-1.99494687393688-8.01619209948803E-14i</v>
      </c>
      <c r="X244" s="240" t="str">
        <f t="shared" ca="1" si="337"/>
        <v>1.84309058527763-0.763433117104253i</v>
      </c>
      <c r="Y244" s="240" t="str">
        <f t="shared" ca="1" si="338"/>
        <v>-1.41064046266764+1.41064046266771i</v>
      </c>
      <c r="Z244" s="240" t="str">
        <f t="shared" ca="1" si="339"/>
        <v>0.763433117104157-1.84309058527767i</v>
      </c>
      <c r="AA244" s="240" t="str">
        <f t="shared" ca="1" si="340"/>
        <v>-2.10182308270982E-14+1.99494687393688i</v>
      </c>
      <c r="AB244" s="240" t="str">
        <f t="shared" ca="1" si="341"/>
        <v>-0.763433117104132-1.84309058527768i</v>
      </c>
      <c r="AC244" s="240" t="str">
        <f t="shared" ca="1" si="342"/>
        <v>1.41064046266762+1.41064046266773i</v>
      </c>
      <c r="AD244" s="240" t="str">
        <f t="shared" ca="1" si="343"/>
        <v>-1.84309058527769-0.763433117104102i</v>
      </c>
      <c r="AE244" s="240" t="str">
        <f t="shared" ca="1" si="344"/>
        <v>1.99494687393688-3.81254593406838E-14i</v>
      </c>
      <c r="AF244" s="240" t="str">
        <f t="shared" ca="1" si="345"/>
        <v>-1.84309058527766+0.763433117104185i</v>
      </c>
      <c r="AG244" s="240" t="str">
        <f t="shared" ca="1" si="346"/>
        <v>1.41064046266769-1.41064046266766i</v>
      </c>
      <c r="AH244" s="240" t="str">
        <f t="shared" ca="1" si="347"/>
        <v>-0.763433117104231+1.84309058527764i</v>
      </c>
      <c r="AI244" s="240" t="str">
        <f t="shared" ca="1" si="348"/>
        <v>8.70052017269468E-14-1.99494687393688i</v>
      </c>
      <c r="AJ244" s="240" t="str">
        <f t="shared" ca="1" si="349"/>
        <v>0.763433117104227+1.84309058527764i</v>
      </c>
      <c r="AK244" s="240" t="str">
        <f t="shared" ca="1" si="350"/>
        <v>-1.4106404626677-1.41064046266765i</v>
      </c>
      <c r="AL244" s="240" t="str">
        <f t="shared" ca="1" si="351"/>
        <v>1.84309058527767+0.763433117104163i</v>
      </c>
      <c r="AM244" s="240" t="str">
        <f t="shared" ca="1" si="352"/>
        <v>-1.99494687393688-4.20364616541965E-14i</v>
      </c>
      <c r="AN244" s="240" t="str">
        <f t="shared" ca="1" si="353"/>
        <v>1.84309058527769-0.763433117104112i</v>
      </c>
      <c r="AO244" s="240" t="str">
        <f t="shared" ca="1" si="354"/>
        <v>-1.41064046266774+1.41064046266761i</v>
      </c>
      <c r="AP244" s="240" t="str">
        <f t="shared" ca="1" si="355"/>
        <v>0.763433117104122-1.84309058527768i</v>
      </c>
      <c r="AQ244" s="240" t="str">
        <f t="shared" ca="1" si="356"/>
        <v>3.12821786086173E-14+1.99494687393688i</v>
      </c>
      <c r="AR244" s="240" t="str">
        <f t="shared" ca="1" si="357"/>
        <v>3.12821786086173E-14+1.99494687393688i</v>
      </c>
      <c r="AS244" s="240" t="str">
        <f t="shared" ca="1" si="358"/>
        <v>1.41064046266834+1.41064046266701i</v>
      </c>
      <c r="AT244" s="240" t="str">
        <f t="shared" ca="1" si="359"/>
        <v>-1.84309058527763-0.763433117104237i</v>
      </c>
      <c r="AU244" s="240" t="str">
        <f t="shared" ca="1" si="360"/>
        <v>1.99494687393688-8.98398024193208E-13i</v>
      </c>
      <c r="AV244" s="240" t="str">
        <f t="shared" ca="1" si="361"/>
        <v>-1.84309058527772+0.763433117104038i</v>
      </c>
      <c r="AW244" s="240" t="str">
        <f t="shared" ca="1" si="362"/>
        <v>1.41064046266709-1.41064046266826i</v>
      </c>
      <c r="AX244" s="240" t="str">
        <f t="shared" ca="1" si="363"/>
        <v>-0.763433117104379+1.84309058527758i</v>
      </c>
      <c r="AY244" s="240" t="str">
        <f t="shared" ca="1" si="364"/>
        <v>-7.44917462935513E-13-1.99494687393688i</v>
      </c>
      <c r="AZ244" s="240" t="str">
        <f t="shared" ca="1" si="365"/>
        <v>0.763433117103896+1.84309058527778i</v>
      </c>
      <c r="BA244" s="240" t="str">
        <f t="shared" ca="1" si="366"/>
        <v>-1.41064046266815-1.4106404626672i</v>
      </c>
      <c r="BB244" s="240" t="str">
        <f t="shared" ca="1" si="367"/>
        <v>1.84309058527753+0.763433117104495i</v>
      </c>
      <c r="BC244" s="240" t="str">
        <f t="shared" ca="1" si="368"/>
        <v>-1.99494687393688+6.19786801867884E-13i</v>
      </c>
      <c r="BD244" s="240" t="str">
        <f t="shared" ca="1" si="369"/>
        <v>1.84309058527784-0.763433117103754i</v>
      </c>
      <c r="BE244" s="240" t="str">
        <f t="shared" ca="1" si="370"/>
        <v>-1.41064046266731+1.41064046266804i</v>
      </c>
      <c r="BF244" s="240" t="str">
        <f t="shared" ca="1" si="371"/>
        <v>0.763433117104636-1.84309058527747i</v>
      </c>
      <c r="BG244" s="240" t="str">
        <f t="shared" ca="1" si="372"/>
        <v>4.66306240610189E-13+1.99494687393688i</v>
      </c>
      <c r="BH244" s="240" t="str">
        <f t="shared" ca="1" si="373"/>
        <v>-0.763433117103665-1.84309058527787i</v>
      </c>
      <c r="BI244" s="240" t="str">
        <f t="shared" ca="1" si="374"/>
        <v>1.41064046266797+1.41064046266738i</v>
      </c>
      <c r="BJ244" s="240" t="str">
        <f t="shared" ca="1" si="375"/>
        <v>-1.84309058527741-0.763433117104778i</v>
      </c>
      <c r="BK244" s="240" t="str">
        <f t="shared" ca="1" si="376"/>
        <v>1.99494687393688-3.12825679352495E-13i</v>
      </c>
      <c r="BL244" s="240" t="str">
        <f t="shared" ca="1" si="377"/>
        <v>-1.84309058527793+0.763433117103523i</v>
      </c>
      <c r="BM244" s="240" t="str">
        <f t="shared" ca="1" si="378"/>
        <v>1.41064046266749-1.41064046266786i</v>
      </c>
      <c r="BN244" s="240" t="str">
        <f t="shared" ca="1" si="379"/>
        <v>-0.763433117104868+1.84309058527737i</v>
      </c>
      <c r="BO244" s="240" t="str">
        <f t="shared" ca="1" si="380"/>
        <v>-2.16044918474929E-13-1.99494687393688i</v>
      </c>
      <c r="BP244" s="240" t="str">
        <f t="shared" ca="1" si="381"/>
        <v>0.763433117103381+1.84309058527799i</v>
      </c>
      <c r="BQ244" s="240" t="str">
        <f t="shared" ca="1" si="382"/>
        <v>-1.41064046266775-1.4106404626676i</v>
      </c>
      <c r="BR244" s="240" t="str">
        <f t="shared" ca="1" si="383"/>
        <v>1.84309058527731+0.763433117105009i</v>
      </c>
      <c r="BS244" s="240" t="str">
        <f t="shared" ca="1" si="384"/>
        <v>-1.99494687393688+6.25643572172346E-14i</v>
      </c>
      <c r="BT244" s="240" t="str">
        <f t="shared" ca="1" si="385"/>
        <v>1.84309058527803-0.763433117103292i</v>
      </c>
      <c r="BU244" s="240" t="str">
        <f t="shared" ca="1" si="386"/>
        <v>-1.41064046266771+1.41064046266764i</v>
      </c>
      <c r="BV244" s="240" t="str">
        <f t="shared" ca="1" si="387"/>
        <v>0.763433117103318-1.84309058527802i</v>
      </c>
      <c r="BW244" s="240" t="str">
        <f t="shared" ca="1" si="388"/>
        <v>-9.09162040404593E-14+1.99494687393688i</v>
      </c>
      <c r="BX244" s="240" t="str">
        <f t="shared" ca="1" si="389"/>
        <v>-0.763433117104983-1.84309058527733i</v>
      </c>
      <c r="BY244" s="240" t="str">
        <f t="shared" ca="1" si="390"/>
        <v>1.41064046266758+1.41064046266777i</v>
      </c>
      <c r="BZ244" s="240" t="str">
        <f t="shared" ca="1" si="391"/>
        <v>-1.84309058527798-0.763433117103407i</v>
      </c>
      <c r="CA244" s="240" t="str">
        <f t="shared" ca="1" si="392"/>
        <v>1.99494687393688+2.44396765298153E-13i</v>
      </c>
      <c r="CB244" s="240" t="str">
        <f t="shared" ca="1" si="393"/>
        <v>-1.84309058527738+0.763433117104842i</v>
      </c>
      <c r="CC244" s="240" t="str">
        <f t="shared" ca="1" si="394"/>
        <v>1.41064046266788-1.41064046266747i</v>
      </c>
      <c r="CD244" s="240" t="str">
        <f t="shared" ca="1" si="395"/>
        <v>-0.763433117103549+1.84309058527792i</v>
      </c>
      <c r="CE244" s="240" t="str">
        <f t="shared" ca="1" si="396"/>
        <v>3.41177526175721E-13-1.99494687393688i</v>
      </c>
      <c r="CF244" s="240" t="str">
        <f t="shared" ca="1" si="397"/>
        <v>0.7634331171047+1.84309058527744i</v>
      </c>
      <c r="CG244" s="240" t="str">
        <f t="shared" ca="1" si="398"/>
        <v>-1.41064046266736-1.41064046266799i</v>
      </c>
      <c r="CH244" s="240" t="str">
        <f t="shared" ca="1" si="399"/>
        <v>1.84309058527786+0.763433117103691i</v>
      </c>
      <c r="CI244" s="240" t="str">
        <f t="shared" ca="1" si="400"/>
        <v>-1.99494687393688-4.94658087433414E-13i</v>
      </c>
      <c r="CJ244" s="240" t="str">
        <f t="shared" ca="1" si="401"/>
        <v>1.84309058527748-0.76343311710461i</v>
      </c>
      <c r="CK244" s="240" t="str">
        <f t="shared" ca="1" si="402"/>
        <v>-1.4106404626681+1.41064046266725i</v>
      </c>
      <c r="CL244" s="240" t="str">
        <f t="shared" ca="1" si="403"/>
        <v>0.763433117103832-1.8430905852778i</v>
      </c>
      <c r="CM244" s="240" t="str">
        <f t="shared" ca="1" si="404"/>
        <v>-5.91438848310981E-13+1.99494687393688i</v>
      </c>
      <c r="CN244" s="240" t="str">
        <f t="shared" ca="1" si="405"/>
        <v>-0.76343311710452-1.84309058527752i</v>
      </c>
      <c r="CO244" s="240" t="str">
        <f t="shared" ca="1" si="406"/>
        <v>1.41064046266718+1.41064046266817i</v>
      </c>
      <c r="CP244" s="240" t="str">
        <f t="shared" ca="1" si="407"/>
        <v>-1.84309058527777-0.763433117103922i</v>
      </c>
      <c r="CQ244" s="240" t="str">
        <f t="shared" ca="1" si="408"/>
        <v>1.99494687393688+8.01619209948803E-13i</v>
      </c>
      <c r="CR244" s="240" t="str">
        <f t="shared" ca="1" si="409"/>
        <v>-1.8430905852776+0.763433117104327i</v>
      </c>
      <c r="CS244" s="240" t="str">
        <f t="shared" ca="1" si="410"/>
        <v>1.41064046266832-1.41064046266703i</v>
      </c>
      <c r="CT244" s="240" t="str">
        <f t="shared" ca="1" si="411"/>
        <v>-0.763433117104116+1.84309058527769i</v>
      </c>
      <c r="CU244" s="240" t="str">
        <f t="shared" ca="1" si="412"/>
        <v>8.98399970826369E-13-1.99494687393688i</v>
      </c>
      <c r="CV244" s="240" t="str">
        <f t="shared" ca="1" si="413"/>
        <v>0.763433117104237+1.84309058527763i</v>
      </c>
      <c r="CW244" s="240" t="str">
        <f t="shared" ca="1" si="414"/>
        <v>-1.41064046266841-1.41064046266694i</v>
      </c>
      <c r="CX244" s="240" t="str">
        <f t="shared" ca="1" si="415"/>
        <v>1.84309058527765+0.763433117104205i</v>
      </c>
      <c r="CY244" s="240" t="str">
        <f t="shared" ca="1" si="416"/>
        <v>-1.99494687393688-1.10858033246419E-12i</v>
      </c>
      <c r="CZ244" s="240" t="str">
        <f t="shared" ca="1" si="417"/>
        <v>1.84309058527772-0.763433117104044i</v>
      </c>
      <c r="DA244" s="240" t="str">
        <f t="shared" ca="1" si="418"/>
        <v>-1.41064046266709+1.41064046266826i</v>
      </c>
      <c r="DB244" s="240" t="str">
        <f t="shared" ca="1" si="419"/>
        <v>0.763433117104295-1.84309058527761i</v>
      </c>
      <c r="DC244" s="240" t="str">
        <f t="shared" ca="1" si="420"/>
        <v>8.35831720342813E-13+1.99494687393688i</v>
      </c>
      <c r="DD244" s="240" t="str">
        <f t="shared" ca="1" si="421"/>
        <v>-0.763433117103954-1.84309058527775i</v>
      </c>
      <c r="DE244" s="240" t="str">
        <f t="shared" ca="1" si="422"/>
        <v>1.41064046266819+1.41064046266716i</v>
      </c>
      <c r="DF244" s="240" t="str">
        <f t="shared" ca="1" si="423"/>
        <v>-1.84309058527753-0.763433117104489i</v>
      </c>
      <c r="DG244" s="240" t="str">
        <f t="shared" ca="1" si="424"/>
        <v>1.99494687393688-6.25651358704991E-13i</v>
      </c>
      <c r="DH244" s="240" t="str">
        <f t="shared" ca="1" si="425"/>
        <v>-1.84309058527779+0.763433117103864i</v>
      </c>
      <c r="DI244" s="240" t="str">
        <f t="shared" ca="1" si="426"/>
        <v>1.41064046266723-1.41064046266812i</v>
      </c>
      <c r="DJ244" s="240" t="str">
        <f t="shared" ca="1" si="427"/>
        <v>-0.763433117104578+1.84309058527749i</v>
      </c>
      <c r="DK244" s="240" t="str">
        <f t="shared" ca="1" si="428"/>
        <v>-5.28870597827424E-13-1.99494687393688i</v>
      </c>
      <c r="DL244" s="240" t="str">
        <f t="shared" ca="1" si="429"/>
        <v>0.763433117103671+1.84309058527787i</v>
      </c>
      <c r="DM244" s="240" t="str">
        <f t="shared" ca="1" si="430"/>
        <v>-1.41064046266798-1.41064046266738i</v>
      </c>
      <c r="DN244" s="240" t="str">
        <f t="shared" ca="1" si="431"/>
        <v>1.84309058527746+0.763433117104668i</v>
      </c>
      <c r="DO244" s="240" t="str">
        <f t="shared" ca="1" si="432"/>
        <v>-1.99494687393688+4.32089836949858E-13i</v>
      </c>
      <c r="DP244" s="240" t="str">
        <f t="shared" ca="1" si="433"/>
        <v>1.84309058527791-0.763433117103581i</v>
      </c>
      <c r="DQ244" s="240" t="str">
        <f t="shared" ca="1" si="434"/>
        <v>-1.41064046266744+1.41064046266791i</v>
      </c>
      <c r="DR244" s="240" t="str">
        <f t="shared" ca="1" si="435"/>
        <v>0.763433117104862-1.84309058527738i</v>
      </c>
      <c r="DS244" s="240" t="str">
        <f t="shared" ca="1" si="436"/>
        <v>2.21909475312036E-13+1.99494687393688i</v>
      </c>
      <c r="DT244" s="240" t="str">
        <f t="shared" ca="1" si="437"/>
        <v>-0.763433117103491-1.84309058527794i</v>
      </c>
      <c r="DU244" s="240" t="str">
        <f t="shared" ca="1" si="438"/>
        <v>1.41064046266776+1.41064046266759i</v>
      </c>
      <c r="DV244" s="240" t="str">
        <f t="shared" ca="1" si="439"/>
        <v>-1.84309058527734-0.763433117104951i</v>
      </c>
      <c r="DW244" s="240" t="str">
        <f t="shared" ca="1" si="440"/>
        <v>1.99494687393688-1.25128714434469E-13i</v>
      </c>
      <c r="DX244" s="240" t="str">
        <f t="shared" ca="1" si="441"/>
        <v>-1.84309058527803+0.763433117103298i</v>
      </c>
      <c r="DY244" s="240" t="str">
        <f t="shared" ca="1" si="442"/>
        <v>1.41064046266766-1.41064046266769i</v>
      </c>
      <c r="DZ244" s="240" t="str">
        <f t="shared" ca="1" si="443"/>
        <v>-0.763433117105145+1.84309058527726i</v>
      </c>
      <c r="EA244" s="240" t="str">
        <f t="shared" ca="1" si="444"/>
        <v>8.50516472033516E-14-1.99494687393688i</v>
      </c>
      <c r="EB244" s="240" t="str">
        <f t="shared" ca="1" si="445"/>
        <v>0.763433117104989+1.84309058527732i</v>
      </c>
      <c r="EC244" s="240" t="str">
        <f t="shared" ca="1" si="446"/>
        <v>-1.41064046266762-1.41064046266773i</v>
      </c>
      <c r="ED244" s="240" t="str">
        <f t="shared" ca="1" si="447"/>
        <v>1.843090585278+0.763433117103349i</v>
      </c>
      <c r="EE244" s="240" t="str">
        <f t="shared" ca="1" si="448"/>
        <v>-1.99494687393688-1.81832408080919E-13i</v>
      </c>
      <c r="EF244" s="240" t="str">
        <f t="shared" ca="1" si="449"/>
        <v>1.84309058527736-0.7634331171049i</v>
      </c>
      <c r="EG244" s="240" t="str">
        <f t="shared" ca="1" si="450"/>
        <v>-1.41064046266788+1.41064046266747i</v>
      </c>
      <c r="EH244" s="240" t="str">
        <f t="shared" ca="1" si="451"/>
        <v>0.763433117103543-1.84309058527792i</v>
      </c>
      <c r="EI244" s="240" t="str">
        <f t="shared" ca="1" si="452"/>
        <v>-2.78613168958487E-13+1.99494687393688i</v>
      </c>
      <c r="EJ244" s="240" t="str">
        <f t="shared" ca="1" si="453"/>
        <v>-0.76343311710481-1.8430905852774i</v>
      </c>
      <c r="EK244" s="240" t="str">
        <f t="shared" ca="1" si="454"/>
        <v>1.41064046266741+1.41064046266795i</v>
      </c>
      <c r="EL244" s="240" t="str">
        <f t="shared" ca="1" si="455"/>
        <v>-1.84309058527789-0.763433117103633i</v>
      </c>
      <c r="EM244" s="240" t="str">
        <f t="shared" ca="1" si="456"/>
        <v>1.99494687393688+4.88793530596306E-13i</v>
      </c>
      <c r="EN244" s="240"/>
      <c r="EO244" s="240"/>
      <c r="EP244" s="240"/>
    </row>
    <row r="245" spans="1:146">
      <c r="A245" s="268">
        <f t="shared" si="323"/>
        <v>2.8320312500000021E-3</v>
      </c>
      <c r="B245" s="267">
        <v>145</v>
      </c>
      <c r="C245" s="266">
        <f t="shared" si="324"/>
        <v>29000</v>
      </c>
      <c r="N245" s="265">
        <f t="shared" ca="1" si="327"/>
        <v>5.9948897964310834</v>
      </c>
      <c r="O245" s="240">
        <f t="shared" ca="1" si="328"/>
        <v>1.994889796431083</v>
      </c>
      <c r="P245" s="240" t="str">
        <f t="shared" ca="1" si="329"/>
        <v>-1.82374771345073+0.808411762400883i</v>
      </c>
      <c r="Q245" s="240" t="str">
        <f t="shared" ca="1" si="330"/>
        <v>1.33968610672625-1.47811583962473i</v>
      </c>
      <c r="R245" s="240" t="str">
        <f t="shared" ca="1" si="331"/>
        <v>-0.625760503248422+1.89420407888884i</v>
      </c>
      <c r="S245" s="240" t="str">
        <f t="shared" ca="1" si="332"/>
        <v>-0.195533393118693-1.98528385680243i</v>
      </c>
      <c r="T245" s="240" t="str">
        <f t="shared" ca="1" si="333"/>
        <v>0.983277574358459+1.73572766057023i</v>
      </c>
      <c r="U245" s="241" t="str">
        <f t="shared" ca="1" si="334"/>
        <v>-1.60231050896731-1.18835446427309i</v>
      </c>
      <c r="V245" s="240" t="str">
        <f t="shared" ca="1" si="335"/>
        <v>1.94641822356993+0.437082828374362i</v>
      </c>
      <c r="W245" s="240" t="str">
        <f t="shared" ca="1" si="336"/>
        <v>-1.9565585483662+0.389183692772426i</v>
      </c>
      <c r="X245" s="240" t="str">
        <f t="shared" ca="1" si="337"/>
        <v>1.63099160147309-1.14867388576092i</v>
      </c>
      <c r="Y245" s="240" t="str">
        <f t="shared" ca="1" si="338"/>
        <v>-1.02557831870823+1.71107405219658i</v>
      </c>
      <c r="Z245" s="240" t="str">
        <f t="shared" ca="1" si="339"/>
        <v>0.244195806929082-1.97988729673765i</v>
      </c>
      <c r="AA245" s="240" t="str">
        <f t="shared" ca="1" si="340"/>
        <v>0.57908594071531+1.90899051154549i</v>
      </c>
      <c r="AB245" s="240" t="str">
        <f t="shared" ca="1" si="341"/>
        <v>-1.30300783971431-1.51054820166319i</v>
      </c>
      <c r="AC245" s="240" t="str">
        <f t="shared" ca="1" si="342"/>
        <v>1.80335901693488+0.852925293296258i</v>
      </c>
      <c r="AD245" s="240" t="str">
        <f t="shared" ca="1" si="343"/>
        <v>-1.99428897292126-0.0489570463722717i</v>
      </c>
      <c r="AE245" s="240" t="str">
        <f t="shared" ca="1" si="344"/>
        <v>1.84303785253829-0.763411274488337i</v>
      </c>
      <c r="AF245" s="240" t="str">
        <f t="shared" ca="1" si="345"/>
        <v>-1.37555739692149+1.44479311587487i</v>
      </c>
      <c r="AG245" s="240" t="str">
        <f t="shared" ca="1" si="346"/>
        <v>0.672058131053253-1.87827664852387i</v>
      </c>
      <c r="AH245" s="240" t="str">
        <f t="shared" ca="1" si="347"/>
        <v>0.146753197303945+1.98948455610641i</v>
      </c>
      <c r="AI245" s="240" t="str">
        <f t="shared" ca="1" si="348"/>
        <v>-0.940384540365006-1.75933573150418i</v>
      </c>
      <c r="AJ245" s="240" t="str">
        <f t="shared" ca="1" si="349"/>
        <v>1.57266424452516+1.22731922249143i</v>
      </c>
      <c r="AK245" s="240" t="str">
        <f t="shared" ca="1" si="350"/>
        <v>-1.93510544921704-0.484718681624058i</v>
      </c>
      <c r="AL245" s="240" t="str">
        <f t="shared" ca="1" si="351"/>
        <v>1.96552031545338-0.34105012746647i</v>
      </c>
      <c r="AM245" s="240" t="str">
        <f t="shared" ca="1" si="352"/>
        <v>-1.65869024562486+1.10830138905164i</v>
      </c>
      <c r="AN245" s="240" t="str">
        <f t="shared" ca="1" si="353"/>
        <v>1.06726129302768-1.68538975679507i</v>
      </c>
      <c r="AO245" s="240" t="str">
        <f t="shared" ca="1" si="354"/>
        <v>-0.292711126316449+1.97329812659806i</v>
      </c>
      <c r="AP245" s="240" t="str">
        <f t="shared" ca="1" si="355"/>
        <v>-0.532062558464724-1.9226270396998i</v>
      </c>
      <c r="AQ245" s="240" t="str">
        <f t="shared" ca="1" si="356"/>
        <v>1.26554468950253+1.54207066594783i</v>
      </c>
      <c r="AR245" s="240" t="str">
        <f t="shared" ca="1" si="357"/>
        <v>1.26554468950253+1.54207066594783i</v>
      </c>
      <c r="AS245" s="240" t="str">
        <f t="shared" ca="1" si="358"/>
        <v>1.99248686430546+0.0978846028496378i</v>
      </c>
      <c r="AT245" s="240" t="str">
        <f t="shared" ca="1" si="359"/>
        <v>-1.86121781453932+0.717950936169263i</v>
      </c>
      <c r="AU245" s="240" t="str">
        <f t="shared" ca="1" si="360"/>
        <v>1.41060010277628-1.41060010277626i</v>
      </c>
      <c r="AV245" s="240" t="str">
        <f t="shared" ca="1" si="361"/>
        <v>-0.717950936169263+1.86121781453932i</v>
      </c>
      <c r="AW245" s="240" t="str">
        <f t="shared" ca="1" si="362"/>
        <v>-0.0978846028496095-1.99248686430546i</v>
      </c>
      <c r="AX245" s="240" t="str">
        <f t="shared" ca="1" si="363"/>
        <v>0.896925053887672+1.78188404437928i</v>
      </c>
      <c r="AY245" s="240" t="str">
        <f t="shared" ca="1" si="364"/>
        <v>-1.54207066594821-1.26554468950207i</v>
      </c>
      <c r="AZ245" s="240" t="str">
        <f t="shared" ca="1" si="365"/>
        <v>1.92262703969958+0.532062558465516i</v>
      </c>
      <c r="BA245" s="240" t="str">
        <f t="shared" ca="1" si="366"/>
        <v>-1.97329812659809+0.292711126316226i</v>
      </c>
      <c r="BB245" s="240" t="str">
        <f t="shared" ca="1" si="367"/>
        <v>1.68538975679488-1.06726129302797i</v>
      </c>
      <c r="BC245" s="240" t="str">
        <f t="shared" ca="1" si="368"/>
        <v>-1.10830138905246+1.65869024562431i</v>
      </c>
      <c r="BD245" s="240" t="str">
        <f t="shared" ca="1" si="369"/>
        <v>0.341050127466889-1.96552031545331i</v>
      </c>
      <c r="BE245" s="240" t="str">
        <f t="shared" ca="1" si="370"/>
        <v>0.484718681624224+1.935105449217i</v>
      </c>
      <c r="BF245" s="240" t="str">
        <f t="shared" ca="1" si="371"/>
        <v>-1.22731922249205-1.57266424452467i</v>
      </c>
      <c r="BG245" s="240" t="str">
        <f t="shared" ca="1" si="372"/>
        <v>1.7593357315039+0.940384540365531i</v>
      </c>
      <c r="BH245" s="240" t="str">
        <f t="shared" ca="1" si="373"/>
        <v>-1.98948455610642-0.146753197303776i</v>
      </c>
      <c r="BI245" s="240" t="str">
        <f t="shared" ca="1" si="374"/>
        <v>1.87827664852361-0.672058131053973i</v>
      </c>
      <c r="BJ245" s="240" t="str">
        <f t="shared" ca="1" si="375"/>
        <v>-1.44479311587528+1.37555739692106i</v>
      </c>
      <c r="BK245" s="240" t="str">
        <f t="shared" ca="1" si="376"/>
        <v>0.763411274488348-1.84303785253828i</v>
      </c>
      <c r="BL245" s="240" t="str">
        <f t="shared" ca="1" si="377"/>
        <v>0.0489570463728385+1.99428897292125i</v>
      </c>
      <c r="BM245" s="240" t="str">
        <f t="shared" ca="1" si="378"/>
        <v>-0.852925293295502-1.80335901693524i</v>
      </c>
      <c r="BN245" s="240" t="str">
        <f t="shared" ca="1" si="379"/>
        <v>1.51054820166306+1.30300783971446i</v>
      </c>
      <c r="BO245" s="240" t="str">
        <f t="shared" ca="1" si="380"/>
        <v>-1.90899051154566-0.579085940714753i</v>
      </c>
      <c r="BP245" s="240" t="str">
        <f t="shared" ca="1" si="381"/>
        <v>1.97988729673775-0.244195806928266i</v>
      </c>
      <c r="BQ245" s="240" t="str">
        <f t="shared" ca="1" si="382"/>
        <v>-1.71107405219671+1.02557831870803i</v>
      </c>
      <c r="BR245" s="240" t="str">
        <f t="shared" ca="1" si="383"/>
        <v>1.14867388576059-1.63099160147332i</v>
      </c>
      <c r="BS245" s="240" t="str">
        <f t="shared" ca="1" si="384"/>
        <v>-0.389183692771472+1.95655854836639i</v>
      </c>
      <c r="BT245" s="240" t="str">
        <f t="shared" ca="1" si="385"/>
        <v>-0.437082828373941-1.94641822357002i</v>
      </c>
      <c r="BU245" s="240" t="str">
        <f t="shared" ca="1" si="386"/>
        <v>1.18835446427325+1.60231050896718i</v>
      </c>
      <c r="BV245" s="240" t="str">
        <f t="shared" ca="1" si="387"/>
        <v>-1.73572766057061-0.983277574357775i</v>
      </c>
      <c r="BW245" s="240" t="str">
        <f t="shared" ca="1" si="388"/>
        <v>1.98528385680237+0.195533393119311i</v>
      </c>
      <c r="BX245" s="240" t="str">
        <f t="shared" ca="1" si="389"/>
        <v>-1.89420407888879+0.625760503248573i</v>
      </c>
      <c r="BY245" s="240" t="str">
        <f t="shared" ca="1" si="390"/>
        <v>1.47811583962424-1.33968610672679i</v>
      </c>
      <c r="BZ245" s="240" t="str">
        <f t="shared" ca="1" si="391"/>
        <v>-0.808411762401458+1.82374771345047i</v>
      </c>
      <c r="CA245" s="240" t="str">
        <f t="shared" ca="1" si="392"/>
        <v>2.83501705018465E-14-1.99488979643108i</v>
      </c>
      <c r="CB245" s="240" t="str">
        <f t="shared" ca="1" si="393"/>
        <v>0.808411762401406+1.82374771345049i</v>
      </c>
      <c r="CC245" s="240" t="str">
        <f t="shared" ca="1" si="394"/>
        <v>-1.47811583962424-1.33968610672679i</v>
      </c>
      <c r="CD245" s="240" t="str">
        <f t="shared" ca="1" si="395"/>
        <v>1.89420407888877+0.625760503248627i</v>
      </c>
      <c r="CE245" s="240" t="str">
        <f t="shared" ca="1" si="396"/>
        <v>-1.98528385680238+0.195533393119254i</v>
      </c>
      <c r="CF245" s="240" t="str">
        <f t="shared" ca="1" si="397"/>
        <v>1.73572766057064-0.983277574357725i</v>
      </c>
      <c r="CG245" s="240" t="str">
        <f t="shared" ca="1" si="398"/>
        <v>-1.18835446427325+1.60231050896718i</v>
      </c>
      <c r="CH245" s="240" t="str">
        <f t="shared" ca="1" si="399"/>
        <v>0.437082828373995-1.94641822357001i</v>
      </c>
      <c r="CI245" s="240" t="str">
        <f t="shared" ca="1" si="400"/>
        <v>0.389183692773419+1.95655854836601i</v>
      </c>
      <c r="CJ245" s="240" t="str">
        <f t="shared" ca="1" si="401"/>
        <v>-1.14867388576059-1.63099160147332i</v>
      </c>
      <c r="CK245" s="240" t="str">
        <f t="shared" ca="1" si="402"/>
        <v>1.71107405219665+1.02557831870812i</v>
      </c>
      <c r="CL245" s="240" t="str">
        <f t="shared" ca="1" si="403"/>
        <v>-1.97988729673774-0.244195806928324i</v>
      </c>
      <c r="CM245" s="240" t="str">
        <f t="shared" ca="1" si="404"/>
        <v>1.90899051154568-0.5790859407147i</v>
      </c>
      <c r="CN245" s="240" t="str">
        <f t="shared" ca="1" si="405"/>
        <v>-1.51054820166306+1.30300783971446i</v>
      </c>
      <c r="CO245" s="240" t="str">
        <f t="shared" ca="1" si="406"/>
        <v>0.852925293295604-1.80335901693519i</v>
      </c>
      <c r="CP245" s="240" t="str">
        <f t="shared" ca="1" si="407"/>
        <v>-0.0489570463728385+1.99428897292125i</v>
      </c>
      <c r="CQ245" s="240" t="str">
        <f t="shared" ca="1" si="408"/>
        <v>-0.763411274488297-1.8430378525383i</v>
      </c>
      <c r="CR245" s="240" t="str">
        <f t="shared" ca="1" si="409"/>
        <v>1.44479311587528+1.37555739692106i</v>
      </c>
      <c r="CS245" s="240" t="str">
        <f t="shared" ca="1" si="410"/>
        <v>-1.87827664852359-0.672058131054027i</v>
      </c>
      <c r="CT245" s="240" t="str">
        <f t="shared" ca="1" si="411"/>
        <v>1.98948455610642-0.146753197303776i</v>
      </c>
      <c r="CU245" s="240" t="str">
        <f t="shared" ca="1" si="412"/>
        <v>-1.75933573150393+0.940384540365481i</v>
      </c>
      <c r="CV245" s="240" t="str">
        <f t="shared" ca="1" si="413"/>
        <v>1.2273192224921-1.57266424452464i</v>
      </c>
      <c r="CW245" s="240" t="str">
        <f t="shared" ca="1" si="414"/>
        <v>-0.48471868162428+1.93510544921698i</v>
      </c>
      <c r="CX245" s="240" t="str">
        <f t="shared" ca="1" si="415"/>
        <v>-0.341050127466889-1.96552031545331i</v>
      </c>
      <c r="CY245" s="240" t="str">
        <f t="shared" ca="1" si="416"/>
        <v>1.10830138905082+1.65869024562541i</v>
      </c>
      <c r="CZ245" s="240" t="str">
        <f t="shared" ca="1" si="417"/>
        <v>-1.68538975679482-1.06726129302806i</v>
      </c>
      <c r="DA245" s="240" t="str">
        <f t="shared" ca="1" si="418"/>
        <v>1.97329812659808+0.292711126316282i</v>
      </c>
      <c r="DB245" s="240" t="str">
        <f t="shared" ca="1" si="419"/>
        <v>-1.92262703969958+0.532062558465516i</v>
      </c>
      <c r="DC245" s="240" t="str">
        <f t="shared" ca="1" si="420"/>
        <v>1.54207066594821-1.26554468950207i</v>
      </c>
      <c r="DD245" s="240" t="str">
        <f t="shared" ca="1" si="421"/>
        <v>-0.896925053887748+1.78188404437924i</v>
      </c>
      <c r="DE245" s="240" t="str">
        <f t="shared" ca="1" si="422"/>
        <v>0.0978846028496662-1.99248686430546i</v>
      </c>
      <c r="DF245" s="240" t="str">
        <f t="shared" ca="1" si="423"/>
        <v>0.717950936169209+1.86121781453934i</v>
      </c>
      <c r="DG245" s="240" t="str">
        <f t="shared" ca="1" si="424"/>
        <v>-1.41060010277626-1.41060010277628i</v>
      </c>
      <c r="DH245" s="240" t="str">
        <f t="shared" ca="1" si="425"/>
        <v>1.86121781453933+0.717950936169235i</v>
      </c>
      <c r="DI245" s="240" t="str">
        <f t="shared" ca="1" si="426"/>
        <v>-1.99248686430546+0.0978846028496378i</v>
      </c>
      <c r="DJ245" s="240" t="str">
        <f t="shared" ca="1" si="427"/>
        <v>1.7818840443793-0.896925053887622i</v>
      </c>
      <c r="DK245" s="240" t="str">
        <f t="shared" ca="1" si="428"/>
        <v>-1.26554468950209+1.54207066594819i</v>
      </c>
      <c r="DL245" s="240" t="str">
        <f t="shared" ca="1" si="429"/>
        <v>0.532062558465544-1.92262703969957i</v>
      </c>
      <c r="DM245" s="240" t="str">
        <f t="shared" ca="1" si="430"/>
        <v>0.292711126316254+1.97329812659809i</v>
      </c>
      <c r="DN245" s="240" t="str">
        <f t="shared" ca="1" si="431"/>
        <v>-1.06726129302794-1.6853897567949i</v>
      </c>
      <c r="DO245" s="240" t="str">
        <f t="shared" ca="1" si="432"/>
        <v>1.65869024562539+1.10830138905084i</v>
      </c>
      <c r="DP245" s="240" t="str">
        <f t="shared" ca="1" si="433"/>
        <v>-1.9655203154533-0.341050127466917i</v>
      </c>
      <c r="DQ245" s="240" t="str">
        <f t="shared" ca="1" si="434"/>
        <v>1.93510544921699-0.484718681624252i</v>
      </c>
      <c r="DR245" s="240" t="str">
        <f t="shared" ca="1" si="435"/>
        <v>-1.57266424452472+1.22731922249199i</v>
      </c>
      <c r="DS245" s="240" t="str">
        <f t="shared" ca="1" si="436"/>
        <v>0.940384540365605-1.75933573150386i</v>
      </c>
      <c r="DT245" s="240" t="str">
        <f t="shared" ca="1" si="437"/>
        <v>-0.146753197303804+1.98948455610642i</v>
      </c>
      <c r="DU245" s="240" t="str">
        <f t="shared" ca="1" si="438"/>
        <v>-0.672058131053999-1.8782766485236i</v>
      </c>
      <c r="DV245" s="240" t="str">
        <f t="shared" ca="1" si="439"/>
        <v>1.37555739692104+1.4447931158753i</v>
      </c>
      <c r="DW245" s="240" t="str">
        <f t="shared" ca="1" si="440"/>
        <v>-1.84303785253829-0.763411274488323i</v>
      </c>
      <c r="DX245" s="240" t="str">
        <f t="shared" ca="1" si="441"/>
        <v>1.99428897292125-0.0489570463728101i</v>
      </c>
      <c r="DY245" s="240" t="str">
        <f t="shared" ca="1" si="442"/>
        <v>-1.80335901693525+0.852925293295476i</v>
      </c>
      <c r="DZ245" s="240" t="str">
        <f t="shared" ca="1" si="443"/>
        <v>1.30300783971448-1.51054820166304i</v>
      </c>
      <c r="EA245" s="240" t="str">
        <f t="shared" ca="1" si="444"/>
        <v>-0.579085940714728+1.90899051154567i</v>
      </c>
      <c r="EB245" s="240" t="str">
        <f t="shared" ca="1" si="445"/>
        <v>-0.244195806928294-1.97988729673774i</v>
      </c>
      <c r="EC245" s="240" t="str">
        <f t="shared" ca="1" si="446"/>
        <v>1.025578318708+1.71107405219672i</v>
      </c>
      <c r="ED245" s="240" t="str">
        <f t="shared" ca="1" si="447"/>
        <v>-1.6309916014733-1.14867388576062i</v>
      </c>
      <c r="EE245" s="240" t="str">
        <f t="shared" ca="1" si="448"/>
        <v>1.956558548366+0.389183692773447i</v>
      </c>
      <c r="EF245" s="240" t="str">
        <f t="shared" ca="1" si="449"/>
        <v>-1.94641822357002+0.437082828373967i</v>
      </c>
      <c r="EG245" s="240" t="str">
        <f t="shared" ca="1" si="450"/>
        <v>1.60231050896723-1.18835446427318i</v>
      </c>
      <c r="EH245" s="240" t="str">
        <f t="shared" ca="1" si="451"/>
        <v>-0.983277574357799+1.7357276605706i</v>
      </c>
      <c r="EI245" s="240" t="str">
        <f t="shared" ca="1" si="452"/>
        <v>0.195533393119339-1.98528385680237i</v>
      </c>
      <c r="EJ245" s="240" t="str">
        <f t="shared" ca="1" si="453"/>
        <v>0.625760503248601+1.89420407888878i</v>
      </c>
      <c r="EK245" s="240" t="str">
        <f t="shared" ca="1" si="454"/>
        <v>-1.33968610672673-1.47811583962429i</v>
      </c>
      <c r="EL245" s="240" t="str">
        <f t="shared" ca="1" si="455"/>
        <v>1.82374771345044+0.808411762401535i</v>
      </c>
      <c r="EM245" s="240" t="str">
        <f t="shared" ca="1" si="456"/>
        <v>-1.99488979643108-5.67003410036932E-14i</v>
      </c>
      <c r="EN245" s="240"/>
      <c r="EO245" s="240"/>
      <c r="EP245" s="240"/>
    </row>
    <row r="246" spans="1:146">
      <c r="A246" s="268">
        <f t="shared" si="323"/>
        <v>2.8515625000000021E-3</v>
      </c>
      <c r="B246" s="267">
        <v>146</v>
      </c>
      <c r="C246" s="266">
        <f t="shared" si="324"/>
        <v>29200</v>
      </c>
      <c r="N246" s="265">
        <f t="shared" ca="1" si="327"/>
        <v>5.9948281585602796</v>
      </c>
      <c r="O246" s="240">
        <f t="shared" ca="1" si="328"/>
        <v>1.9948281585602794</v>
      </c>
      <c r="P246" s="240" t="str">
        <f t="shared" ca="1" si="329"/>
        <v>-1.80330329695965+0.852898939710602i</v>
      </c>
      <c r="Q246" s="240" t="str">
        <f t="shared" ca="1" si="330"/>
        <v>1.26550558685117-1.54202301922944i</v>
      </c>
      <c r="R246" s="240" t="str">
        <f t="shared" ca="1" si="331"/>
        <v>-0.484703704843022+1.93504565855601i</v>
      </c>
      <c r="S246" s="240" t="str">
        <f t="shared" ca="1" si="332"/>
        <v>-0.389171667820303-1.95649809484982i</v>
      </c>
      <c r="T246" s="240" t="str">
        <f t="shared" ca="1" si="333"/>
        <v>1.1883177466363+1.60226100096527i</v>
      </c>
      <c r="U246" s="241" t="str">
        <f t="shared" ca="1" si="334"/>
        <v>-1.75928137175514-0.940355484474016i</v>
      </c>
      <c r="V246" s="240" t="str">
        <f t="shared" ca="1" si="335"/>
        <v>1.99242530068014+0.0978815784234109i</v>
      </c>
      <c r="W246" s="240" t="str">
        <f t="shared" ca="1" si="336"/>
        <v>-1.84298090657099+0.763387686696448i</v>
      </c>
      <c r="X246" s="240" t="str">
        <f t="shared" ca="1" si="337"/>
        <v>1.33964471326217-1.47807016897497i</v>
      </c>
      <c r="Y246" s="240" t="str">
        <f t="shared" ca="1" si="338"/>
        <v>-0.579068048185742+1.90893152778075i</v>
      </c>
      <c r="Z246" s="240" t="str">
        <f t="shared" ca="1" si="339"/>
        <v>-0.292702082162398-1.97323715586414i</v>
      </c>
      <c r="AA246" s="240" t="str">
        <f t="shared" ca="1" si="340"/>
        <v>1.1082671448854+1.65863899560831i</v>
      </c>
      <c r="AB246" s="240" t="str">
        <f t="shared" ca="1" si="341"/>
        <v>-1.71102118363136-1.02554663050968i</v>
      </c>
      <c r="AC246" s="240" t="str">
        <f t="shared" ca="1" si="342"/>
        <v>1.98522251573481+0.195527351550986i</v>
      </c>
      <c r="AD246" s="240" t="str">
        <f t="shared" ca="1" si="343"/>
        <v>-1.87821861375238+0.672037365880103i</v>
      </c>
      <c r="AE246" s="240" t="str">
        <f t="shared" ca="1" si="344"/>
        <v>1.41055651821988-1.41055651821981i</v>
      </c>
      <c r="AF246" s="240" t="str">
        <f t="shared" ca="1" si="345"/>
        <v>-0.672037365880013+1.87821861375242i</v>
      </c>
      <c r="AG246" s="240" t="str">
        <f t="shared" ca="1" si="346"/>
        <v>-0.195527351550882-1.98522251573482i</v>
      </c>
      <c r="AH246" s="240" t="str">
        <f t="shared" ca="1" si="347"/>
        <v>1.02554663050974+1.71102118363131i</v>
      </c>
      <c r="AI246" s="240" t="str">
        <f t="shared" ca="1" si="348"/>
        <v>-1.65863899560837-1.10826714488532i</v>
      </c>
      <c r="AJ246" s="240" t="str">
        <f t="shared" ca="1" si="349"/>
        <v>1.97323715586412+0.292702082162502i</v>
      </c>
      <c r="AK246" s="240" t="str">
        <f t="shared" ca="1" si="350"/>
        <v>-1.90893152778072+0.579068048185843i</v>
      </c>
      <c r="AL246" s="240" t="str">
        <f t="shared" ca="1" si="351"/>
        <v>1.47807016897504-1.33964471326209i</v>
      </c>
      <c r="AM246" s="240" t="str">
        <f t="shared" ca="1" si="352"/>
        <v>-0.763387686696374+1.84298090657102i</v>
      </c>
      <c r="AN246" s="240" t="str">
        <f t="shared" ca="1" si="353"/>
        <v>-0.0978815784233066-1.99242530068014i</v>
      </c>
      <c r="AO246" s="240" t="str">
        <f t="shared" ca="1" si="354"/>
        <v>0.94035548447391+1.75928137175519i</v>
      </c>
      <c r="AP246" s="240" t="str">
        <f t="shared" ca="1" si="355"/>
        <v>-1.60226100096533-1.18831774663622i</v>
      </c>
      <c r="AQ246" s="240" t="str">
        <f t="shared" ca="1" si="356"/>
        <v>1.95649809484979+0.389171667820412i</v>
      </c>
      <c r="AR246" s="240" t="str">
        <f t="shared" ca="1" si="357"/>
        <v>1.95649809484979+0.389171667820412i</v>
      </c>
      <c r="AS246" s="240" t="str">
        <f t="shared" ca="1" si="358"/>
        <v>1.54202301922911-1.26550558685157i</v>
      </c>
      <c r="AT246" s="240" t="str">
        <f t="shared" ca="1" si="359"/>
        <v>-0.85289893970986+1.80330329696i</v>
      </c>
      <c r="AU246" s="240" t="str">
        <f t="shared" ca="1" si="360"/>
        <v>8.98345643686955E-13-1.99482815856028i</v>
      </c>
      <c r="AV246" s="240" t="str">
        <f t="shared" ca="1" si="361"/>
        <v>0.852898939710029+1.80330329695992i</v>
      </c>
      <c r="AW246" s="240" t="str">
        <f t="shared" ca="1" si="362"/>
        <v>-1.54202301922923-1.26550558685143i</v>
      </c>
      <c r="AX246" s="240" t="str">
        <f t="shared" ca="1" si="363"/>
        <v>1.93504565855598+0.484703704843133i</v>
      </c>
      <c r="AY246" s="240" t="str">
        <f t="shared" ca="1" si="364"/>
        <v>-1.95649809484976+0.389171667820598i</v>
      </c>
      <c r="AZ246" s="240" t="str">
        <f t="shared" ca="1" si="365"/>
        <v>1.60226100096496-1.18831774663671i</v>
      </c>
      <c r="BA246" s="240" t="str">
        <f t="shared" ca="1" si="366"/>
        <v>-0.940355484473246+1.75928137175555i</v>
      </c>
      <c r="BB246" s="240" t="str">
        <f t="shared" ca="1" si="367"/>
        <v>0.0978815784243082-1.99242530068009i</v>
      </c>
      <c r="BC246" s="240" t="str">
        <f t="shared" ca="1" si="368"/>
        <v>0.763387686695813+1.84298090657126i</v>
      </c>
      <c r="BD246" s="240" t="str">
        <f t="shared" ca="1" si="369"/>
        <v>-1.47807016897475-1.33964471326242i</v>
      </c>
      <c r="BE246" s="240" t="str">
        <f t="shared" ca="1" si="370"/>
        <v>1.90893152778072+0.579068048185855i</v>
      </c>
      <c r="BF246" s="240" t="str">
        <f t="shared" ca="1" si="371"/>
        <v>-1.97323715586409+0.292702082162687i</v>
      </c>
      <c r="BG246" s="240" t="str">
        <f t="shared" ca="1" si="372"/>
        <v>1.65863899560803-1.10826714488583i</v>
      </c>
      <c r="BH246" s="240" t="str">
        <f t="shared" ca="1" si="373"/>
        <v>-1.0255466305091+1.7110211836317i</v>
      </c>
      <c r="BI246" s="240" t="str">
        <f t="shared" ca="1" si="374"/>
        <v>0.19552735155188-1.98522251573472i</v>
      </c>
      <c r="BJ246" s="240" t="str">
        <f t="shared" ca="1" si="375"/>
        <v>0.672037365879456+1.87821861375262i</v>
      </c>
      <c r="BK246" s="240" t="str">
        <f t="shared" ca="1" si="376"/>
        <v>-1.41055651821958-1.41055651822012i</v>
      </c>
      <c r="BL246" s="240" t="str">
        <f t="shared" ca="1" si="377"/>
        <v>1.87821861375238+0.672037365880127i</v>
      </c>
      <c r="BM246" s="240" t="str">
        <f t="shared" ca="1" si="378"/>
        <v>-1.98522251573479+0.195527351551173i</v>
      </c>
      <c r="BN246" s="240" t="str">
        <f t="shared" ca="1" si="379"/>
        <v>1.71102118363105-1.02554663051019i</v>
      </c>
      <c r="BO246" s="240" t="str">
        <f t="shared" ca="1" si="380"/>
        <v>-1.10826714488477+1.65863899560873i</v>
      </c>
      <c r="BP246" s="240" t="str">
        <f t="shared" ca="1" si="381"/>
        <v>0.292702082163389-1.97323715586399i</v>
      </c>
      <c r="BQ246" s="240" t="str">
        <f t="shared" ca="1" si="382"/>
        <v>0.579068048185175+1.90893152778092i</v>
      </c>
      <c r="BR246" s="240" t="str">
        <f t="shared" ca="1" si="383"/>
        <v>-1.33964471326185-1.47807016897526i</v>
      </c>
      <c r="BS246" s="240" t="str">
        <f t="shared" ca="1" si="384"/>
        <v>1.84298090657098+0.76338768669647i</v>
      </c>
      <c r="BT246" s="240" t="str">
        <f t="shared" ca="1" si="385"/>
        <v>-1.99242530068013+0.0978815784235984i</v>
      </c>
      <c r="BU246" s="240" t="str">
        <f t="shared" ca="1" si="386"/>
        <v>1.75928137175495-0.940355484474369i</v>
      </c>
      <c r="BV246" s="240" t="str">
        <f t="shared" ca="1" si="387"/>
        <v>-1.18831774663569+1.60226100096572i</v>
      </c>
      <c r="BW246" s="240" t="str">
        <f t="shared" ca="1" si="388"/>
        <v>0.389171667821294-1.95649809484962i</v>
      </c>
      <c r="BX246" s="240" t="str">
        <f t="shared" ca="1" si="389"/>
        <v>0.484703704842443+1.93504565855615i</v>
      </c>
      <c r="BY246" s="240" t="str">
        <f t="shared" ca="1" si="390"/>
        <v>-1.26550558685086-1.54202301922969i</v>
      </c>
      <c r="BZ246" s="240" t="str">
        <f t="shared" ca="1" si="391"/>
        <v>1.8033032969596+0.852898939710697i</v>
      </c>
      <c r="CA246" s="240" t="str">
        <f t="shared" ca="1" si="392"/>
        <v>-1.99482815856028+1.87683632642673E-13i</v>
      </c>
      <c r="CB246" s="240" t="str">
        <f t="shared" ca="1" si="393"/>
        <v>1.80330329695944-0.852898939711037i</v>
      </c>
      <c r="CC246" s="240" t="str">
        <f t="shared" ca="1" si="394"/>
        <v>-1.26550558685061+1.5420230192299i</v>
      </c>
      <c r="CD246" s="240" t="str">
        <f t="shared" ca="1" si="395"/>
        <v>0.484703704844005-1.93504565855576i</v>
      </c>
      <c r="CE246" s="240" t="str">
        <f t="shared" ca="1" si="396"/>
        <v>0.389171667819716+1.95649809484993i</v>
      </c>
      <c r="CF246" s="240" t="str">
        <f t="shared" ca="1" si="397"/>
        <v>-1.18831774663599-1.6022610009655i</v>
      </c>
      <c r="CG246" s="240" t="str">
        <f t="shared" ca="1" si="398"/>
        <v>1.75928137175512+0.940355484474038i</v>
      </c>
      <c r="CH246" s="240" t="str">
        <f t="shared" ca="1" si="399"/>
        <v>-1.99242530068015-0.0978815784232236i</v>
      </c>
      <c r="CI246" s="240" t="str">
        <f t="shared" ca="1" si="400"/>
        <v>1.84298090657084-0.763387686696817i</v>
      </c>
      <c r="CJ246" s="240" t="str">
        <f t="shared" ca="1" si="401"/>
        <v>-1.33964471326161+1.47807016897548i</v>
      </c>
      <c r="CK246" s="240" t="str">
        <f t="shared" ca="1" si="402"/>
        <v>0.57906804818476-1.90893152778105i</v>
      </c>
      <c r="CL246" s="240" t="str">
        <f t="shared" ca="1" si="403"/>
        <v>0.292702082161742+1.97323715586424i</v>
      </c>
      <c r="CM246" s="240" t="str">
        <f t="shared" ca="1" si="404"/>
        <v>-1.10826714488509-1.65863899560852i</v>
      </c>
      <c r="CN246" s="240" t="str">
        <f t="shared" ca="1" si="405"/>
        <v>1.71102118363124+1.02554663050987i</v>
      </c>
      <c r="CO246" s="240" t="str">
        <f t="shared" ca="1" si="406"/>
        <v>-1.98522251573484-0.195527351550743i</v>
      </c>
      <c r="CP246" s="240" t="str">
        <f t="shared" ca="1" si="407"/>
        <v>1.87821861375225-0.67203736588048i</v>
      </c>
      <c r="CQ246" s="240" t="str">
        <f t="shared" ca="1" si="408"/>
        <v>-1.41055651821935+1.41055651822034i</v>
      </c>
      <c r="CR246" s="240" t="str">
        <f t="shared" ca="1" si="409"/>
        <v>0.672037365880972-1.87821861375207i</v>
      </c>
      <c r="CS246" s="240" t="str">
        <f t="shared" ca="1" si="410"/>
        <v>0.195527351550223+1.98522251573489i</v>
      </c>
      <c r="CT246" s="240" t="str">
        <f t="shared" ca="1" si="411"/>
        <v>-1.02554663050942-1.71102118363151i</v>
      </c>
      <c r="CU246" s="240" t="str">
        <f t="shared" ca="1" si="412"/>
        <v>1.65863899560823+1.10826714488552i</v>
      </c>
      <c r="CV246" s="240" t="str">
        <f t="shared" ca="1" si="413"/>
        <v>-1.97323715586416-0.29270208216226i</v>
      </c>
      <c r="CW246" s="240" t="str">
        <f t="shared" ca="1" si="414"/>
        <v>1.90893152778061-0.579068048186214i</v>
      </c>
      <c r="CX246" s="240" t="str">
        <f t="shared" ca="1" si="415"/>
        <v>-1.47807016897454+1.33964471326266i</v>
      </c>
      <c r="CY246" s="240" t="str">
        <f t="shared" ca="1" si="416"/>
        <v>0.763387686697299-1.84298090657064i</v>
      </c>
      <c r="CZ246" s="240" t="str">
        <f t="shared" ca="1" si="417"/>
        <v>0.0978815784226445+1.99242530068018i</v>
      </c>
      <c r="DA246" s="240" t="str">
        <f t="shared" ca="1" si="418"/>
        <v>-0.940355484473577-1.75928137175537i</v>
      </c>
      <c r="DB246" s="240" t="str">
        <f t="shared" ca="1" si="419"/>
        <v>1.60226100096519+1.18831774663641i</v>
      </c>
      <c r="DC246" s="240" t="str">
        <f t="shared" ca="1" si="420"/>
        <v>-1.95649809484984-0.389171667820173i</v>
      </c>
      <c r="DD246" s="240" t="str">
        <f t="shared" ca="1" si="421"/>
        <v>1.93504565855589-0.484703704843496i</v>
      </c>
      <c r="DE246" s="240" t="str">
        <f t="shared" ca="1" si="422"/>
        <v>-1.542023019229+1.2655055868517i</v>
      </c>
      <c r="DF246" s="240" t="str">
        <f t="shared" ca="1" si="423"/>
        <v>0.852898939709664-1.80330329696009i</v>
      </c>
      <c r="DG246" s="240" t="str">
        <f t="shared" ca="1" si="424"/>
        <v>-7.67358437330471E-13+1.99482815856028i</v>
      </c>
      <c r="DH246" s="240" t="str">
        <f t="shared" ca="1" si="425"/>
        <v>-0.852898939710225-1.80330329695982i</v>
      </c>
      <c r="DI246" s="240" t="str">
        <f t="shared" ca="1" si="426"/>
        <v>1.54202301922933+1.26550558685131i</v>
      </c>
      <c r="DJ246" s="240" t="str">
        <f t="shared" ca="1" si="427"/>
        <v>-1.93504565855604-0.484703704842896i</v>
      </c>
      <c r="DK246" s="240" t="str">
        <f t="shared" ca="1" si="428"/>
        <v>1.95649809484972-0.389171667820781i</v>
      </c>
      <c r="DL246" s="240" t="str">
        <f t="shared" ca="1" si="429"/>
        <v>-1.60226100096489+1.18831774663681i</v>
      </c>
      <c r="DM246" s="240" t="str">
        <f t="shared" ca="1" si="430"/>
        <v>0.940355484473031-1.75928137175566i</v>
      </c>
      <c r="DN246" s="240" t="str">
        <f t="shared" ca="1" si="431"/>
        <v>-0.0978815784241775+1.9924253006801i</v>
      </c>
      <c r="DO246" s="240" t="str">
        <f t="shared" ca="1" si="432"/>
        <v>-0.763387686695987-1.84298090657118i</v>
      </c>
      <c r="DP246" s="240" t="str">
        <f t="shared" ca="1" si="433"/>
        <v>1.47807016897488+1.33964471326228i</v>
      </c>
      <c r="DQ246" s="240" t="str">
        <f t="shared" ca="1" si="434"/>
        <v>-1.90893152778079-0.57906804818562i</v>
      </c>
      <c r="DR246" s="240" t="str">
        <f t="shared" ca="1" si="435"/>
        <v>1.97323715586407-0.292702082162873i</v>
      </c>
      <c r="DS246" s="240" t="str">
        <f t="shared" ca="1" si="436"/>
        <v>-1.65863899560795+1.10826714488594i</v>
      </c>
      <c r="DT246" s="240" t="str">
        <f t="shared" ca="1" si="437"/>
        <v>1.02554663051064-1.71102118363078i</v>
      </c>
      <c r="DU246" s="240" t="str">
        <f t="shared" ca="1" si="438"/>
        <v>-0.19552735155175+1.98522251573474i</v>
      </c>
      <c r="DV246" s="240" t="str">
        <f t="shared" ca="1" si="439"/>
        <v>-0.672037365879634-1.87821861375255i</v>
      </c>
      <c r="DW246" s="240" t="str">
        <f t="shared" ca="1" si="440"/>
        <v>1.41055651821971+1.41055651821999i</v>
      </c>
      <c r="DX246" s="240" t="str">
        <f t="shared" ca="1" si="441"/>
        <v>-1.87821861375246-0.672037365879895i</v>
      </c>
      <c r="DY246" s="240" t="str">
        <f t="shared" ca="1" si="442"/>
        <v>1.98522251573477-0.19552735155136i</v>
      </c>
      <c r="DZ246" s="240" t="str">
        <f t="shared" ca="1" si="443"/>
        <v>-1.71102118363098+1.0255466305103i</v>
      </c>
      <c r="EA246" s="240" t="str">
        <f t="shared" ca="1" si="444"/>
        <v>1.10826714488457-1.65863899560887i</v>
      </c>
      <c r="EB246" s="240" t="str">
        <f t="shared" ca="1" si="445"/>
        <v>-0.29270208216326+1.97323715586401i</v>
      </c>
      <c r="EC246" s="240" t="str">
        <f t="shared" ca="1" si="446"/>
        <v>-0.579068048185355-1.90893152778087i</v>
      </c>
      <c r="ED246" s="240" t="str">
        <f t="shared" ca="1" si="447"/>
        <v>1.33964471326199+1.47807016897514i</v>
      </c>
      <c r="EE246" s="240" t="str">
        <f t="shared" ca="1" si="448"/>
        <v>-1.84298090657108-0.763387686696244i</v>
      </c>
      <c r="EF246" s="240" t="str">
        <f t="shared" ca="1" si="449"/>
        <v>1.99242530068012-0.0978815784237859i</v>
      </c>
      <c r="EG246" s="240" t="str">
        <f t="shared" ca="1" si="450"/>
        <v>-1.75928137175488+0.940355484474485i</v>
      </c>
      <c r="EH246" s="240" t="str">
        <f t="shared" ca="1" si="451"/>
        <v>1.18831774663549-1.60226100096587i</v>
      </c>
      <c r="EI246" s="240" t="str">
        <f t="shared" ca="1" si="452"/>
        <v>-0.389171667821166+1.95649809484965i</v>
      </c>
      <c r="EJ246" s="240" t="str">
        <f t="shared" ca="1" si="453"/>
        <v>-0.484703704842625-1.9350456585561i</v>
      </c>
      <c r="EK246" s="240" t="str">
        <f t="shared" ca="1" si="454"/>
        <v>1.265505586851+1.54202301922958i</v>
      </c>
      <c r="EL246" s="240" t="str">
        <f t="shared" ca="1" si="455"/>
        <v>-1.8033032969597-0.852898939710476i</v>
      </c>
      <c r="EM246" s="240" t="str">
        <f t="shared" ca="1" si="456"/>
        <v>1.99482815856028-3.75367265285346E-13i</v>
      </c>
      <c r="EN246" s="240"/>
      <c r="EO246" s="240"/>
      <c r="EP246" s="240"/>
    </row>
    <row r="247" spans="1:146">
      <c r="A247" s="268">
        <f t="shared" si="323"/>
        <v>2.8710937500000021E-3</v>
      </c>
      <c r="B247" s="267">
        <v>147</v>
      </c>
      <c r="C247" s="266">
        <f t="shared" si="324"/>
        <v>29400</v>
      </c>
      <c r="N247" s="265">
        <f t="shared" ca="1" si="327"/>
        <v>5.9947617282695438</v>
      </c>
      <c r="O247" s="240">
        <f t="shared" ca="1" si="328"/>
        <v>1.9947617282695436</v>
      </c>
      <c r="P247" s="240" t="str">
        <f t="shared" ca="1" si="329"/>
        <v>-1.78176965078512+0.896867472991393i</v>
      </c>
      <c r="Q247" s="240" t="str">
        <f t="shared" ca="1" si="330"/>
        <v>1.18827817415828-1.60220764365545i</v>
      </c>
      <c r="R247" s="240" t="str">
        <f t="shared" ca="1" si="331"/>
        <v>-0.341028232691694+1.96539413275711i</v>
      </c>
      <c r="S247" s="240" t="str">
        <f t="shared" ca="1" si="332"/>
        <v>-0.579048764490255-1.90886795795602i</v>
      </c>
      <c r="T247" s="240" t="str">
        <f t="shared" ca="1" si="333"/>
        <v>1.37546908873158+1.4447003628825i</v>
      </c>
      <c r="U247" s="241" t="str">
        <f t="shared" ca="1" si="334"/>
        <v>-1.87815606670643-0.67201498618908i</v>
      </c>
      <c r="V247" s="240" t="str">
        <f t="shared" ca="1" si="335"/>
        <v>1.97976019170827-0.244180130019032i</v>
      </c>
      <c r="W247" s="240" t="str">
        <f t="shared" ca="1" si="336"/>
        <v>-1.65858376084026+1.10823023819325i</v>
      </c>
      <c r="X247" s="240" t="str">
        <f t="shared" ca="1" si="337"/>
        <v>0.983214449793311-1.73561623012881i</v>
      </c>
      <c r="Y247" s="240" t="str">
        <f t="shared" ca="1" si="338"/>
        <v>-0.0978783188434875+1.9923589504076i</v>
      </c>
      <c r="Z247" s="240" t="str">
        <f t="shared" ca="1" si="339"/>
        <v>-0.808359863890791-1.82363063228806i</v>
      </c>
      <c r="AA247" s="240" t="str">
        <f t="shared" ca="1" si="340"/>
        <v>1.54197166792023+1.26546344392092i</v>
      </c>
      <c r="AB247" s="240" t="str">
        <f t="shared" ca="1" si="341"/>
        <v>-1.94629326719195-0.437054768481248i</v>
      </c>
      <c r="AC247" s="240" t="str">
        <f t="shared" ca="1" si="342"/>
        <v>1.93498121909782-0.484687563599083i</v>
      </c>
      <c r="AD247" s="240" t="str">
        <f t="shared" ca="1" si="343"/>
        <v>-1.51045122731829+1.30292418906917i</v>
      </c>
      <c r="AE247" s="240" t="str">
        <f t="shared" ca="1" si="344"/>
        <v>0.763362264924614-1.84291953298511i</v>
      </c>
      <c r="AF247" s="240" t="str">
        <f t="shared" ca="1" si="345"/>
        <v>0.146743776025503+1.9893568349511i</v>
      </c>
      <c r="AG247" s="240" t="str">
        <f t="shared" ca="1" si="346"/>
        <v>-1.02551247851497-1.71096420447038i</v>
      </c>
      <c r="AH247" s="240" t="str">
        <f t="shared" ca="1" si="347"/>
        <v>1.68528155795215+1.06719277686615i</v>
      </c>
      <c r="AI247" s="240" t="str">
        <f t="shared" ca="1" si="348"/>
        <v>-1.98515640532409-0.195520840243753i</v>
      </c>
      <c r="AJ247" s="240" t="str">
        <f t="shared" ca="1" si="349"/>
        <v>1.86109832786662-0.717904845074177i</v>
      </c>
      <c r="AK247" s="240" t="str">
        <f t="shared" ca="1" si="350"/>
        <v>-1.33960010140556+1.47802094737629i</v>
      </c>
      <c r="AL247" s="240" t="str">
        <f t="shared" ca="1" si="351"/>
        <v>0.532028401052249-1.92250361067091i</v>
      </c>
      <c r="AM247" s="240" t="str">
        <f t="shared" ca="1" si="352"/>
        <v>0.389158707913597+1.95643294099847i</v>
      </c>
      <c r="AN247" s="240" t="str">
        <f t="shared" ca="1" si="353"/>
        <v>-1.22724043091262-1.57256328244758i</v>
      </c>
      <c r="AO247" s="240" t="str">
        <f t="shared" ca="1" si="354"/>
        <v>1.80324324468806+0.852870537101487i</v>
      </c>
      <c r="AP247" s="240" t="str">
        <f t="shared" ca="1" si="355"/>
        <v>-1.99416094333146+0.0489539034222978i</v>
      </c>
      <c r="AQ247" s="240" t="str">
        <f t="shared" ca="1" si="356"/>
        <v>1.75922278546898-0.940324169452034i</v>
      </c>
      <c r="AR247" s="240" t="str">
        <f t="shared" ca="1" si="357"/>
        <v>1.75922278546898-0.940324169452034i</v>
      </c>
      <c r="AS247" s="240" t="str">
        <f t="shared" ca="1" si="358"/>
        <v>0.292692334814087-1.97317144458103i</v>
      </c>
      <c r="AT247" s="240" t="str">
        <f t="shared" ca="1" si="359"/>
        <v>0.625720330604917+1.89408247456033i</v>
      </c>
      <c r="AU247" s="240" t="str">
        <f t="shared" ca="1" si="360"/>
        <v>-1.41050954491093-1.41050954491065i</v>
      </c>
      <c r="AV247" s="240" t="str">
        <f t="shared" ca="1" si="361"/>
        <v>1.89408247456044+0.625720330604562i</v>
      </c>
      <c r="AW247" s="240" t="str">
        <f t="shared" ca="1" si="362"/>
        <v>-1.97317144458097+0.292692334814458i</v>
      </c>
      <c r="AX247" s="240" t="str">
        <f t="shared" ca="1" si="363"/>
        <v>1.63088689488917-1.14860014306445i</v>
      </c>
      <c r="AY247" s="240" t="str">
        <f t="shared" ca="1" si="364"/>
        <v>-0.940324169451679+1.75922278546917i</v>
      </c>
      <c r="AZ247" s="240" t="str">
        <f t="shared" ca="1" si="365"/>
        <v>0.0489539034223193-1.99416094333146i</v>
      </c>
      <c r="BA247" s="240" t="str">
        <f t="shared" ca="1" si="366"/>
        <v>0.852870537101288+1.80324324468815i</v>
      </c>
      <c r="BB247" s="240" t="str">
        <f t="shared" ca="1" si="367"/>
        <v>-1.57256328244746-1.22724043091277i</v>
      </c>
      <c r="BC247" s="240" t="str">
        <f t="shared" ca="1" si="368"/>
        <v>1.95643294099843+0.389158707913787i</v>
      </c>
      <c r="BD247" s="240" t="str">
        <f t="shared" ca="1" si="369"/>
        <v>-1.92250361067101+0.532028401051872i</v>
      </c>
      <c r="BE247" s="240" t="str">
        <f t="shared" ca="1" si="370"/>
        <v>1.47802094737657-1.33960010140525i</v>
      </c>
      <c r="BF247" s="240" t="str">
        <f t="shared" ca="1" si="371"/>
        <v>-0.717904845074568+1.86109832786647i</v>
      </c>
      <c r="BG247" s="240" t="str">
        <f t="shared" ca="1" si="372"/>
        <v>-0.195520840243337-1.98515640532413i</v>
      </c>
      <c r="BH247" s="240" t="str">
        <f t="shared" ca="1" si="373"/>
        <v>1.06719277686565+1.68528155795246i</v>
      </c>
      <c r="BI247" s="240" t="str">
        <f t="shared" ca="1" si="374"/>
        <v>-1.71096420447008-1.02551247851548i</v>
      </c>
      <c r="BJ247" s="240" t="str">
        <f t="shared" ca="1" si="375"/>
        <v>1.98935683495106+0.146743776026104i</v>
      </c>
      <c r="BK247" s="240" t="str">
        <f t="shared" ca="1" si="376"/>
        <v>-1.84291953298534+0.763362264924058i</v>
      </c>
      <c r="BL247" s="240" t="str">
        <f t="shared" ca="1" si="377"/>
        <v>1.30292418906979-1.51045122731776i</v>
      </c>
      <c r="BM247" s="240" t="str">
        <f t="shared" ca="1" si="378"/>
        <v>-0.484687563599889+1.93498121909762i</v>
      </c>
      <c r="BN247" s="240" t="str">
        <f t="shared" ca="1" si="379"/>
        <v>-0.437054768480494-1.94629326719211i</v>
      </c>
      <c r="BO247" s="240" t="str">
        <f t="shared" ca="1" si="380"/>
        <v>1.26546344392016+1.54197166792085i</v>
      </c>
      <c r="BP247" s="240" t="str">
        <f t="shared" ca="1" si="381"/>
        <v>-1.82363063228766-0.808359863891704i</v>
      </c>
      <c r="BQ247" s="240" t="str">
        <f t="shared" ca="1" si="382"/>
        <v>1.99235895040755-0.0978783188444712i</v>
      </c>
      <c r="BR247" s="240" t="str">
        <f t="shared" ca="1" si="383"/>
        <v>-1.73561623012843+0.983214449793984i</v>
      </c>
      <c r="BS247" s="240" t="str">
        <f t="shared" ca="1" si="384"/>
        <v>1.10823023819257-1.65858376084072i</v>
      </c>
      <c r="BT247" s="240" t="str">
        <f t="shared" ca="1" si="385"/>
        <v>-0.244180130018232+1.97976019170837i</v>
      </c>
      <c r="BU247" s="240" t="str">
        <f t="shared" ca="1" si="386"/>
        <v>-0.672014986189834-1.87815606670617i</v>
      </c>
      <c r="BV247" s="240" t="str">
        <f t="shared" ca="1" si="387"/>
        <v>1.44470036288291+1.37546908873115i</v>
      </c>
      <c r="BW247" s="240" t="str">
        <f t="shared" ca="1" si="388"/>
        <v>-1.90886795795619-0.579048764489695i</v>
      </c>
      <c r="BX247" s="240" t="str">
        <f t="shared" ca="1" si="389"/>
        <v>1.96539413275701-0.34102823269226i</v>
      </c>
      <c r="BY247" s="240" t="str">
        <f t="shared" ca="1" si="390"/>
        <v>-1.60220764365516+1.18827817415868i</v>
      </c>
      <c r="BZ247" s="240" t="str">
        <f t="shared" ca="1" si="391"/>
        <v>0.896867472990972-1.78176965078533i</v>
      </c>
      <c r="CA247" s="240" t="str">
        <f t="shared" ca="1" si="392"/>
        <v>4.03703115556913E-13+1.99476172826954i</v>
      </c>
      <c r="CB247" s="240" t="str">
        <f t="shared" ca="1" si="393"/>
        <v>-0.896867472991692-1.78176965078497i</v>
      </c>
      <c r="CC247" s="240" t="str">
        <f t="shared" ca="1" si="394"/>
        <v>1.60220764365561+1.18827817415807i</v>
      </c>
      <c r="CD247" s="240" t="str">
        <f t="shared" ca="1" si="395"/>
        <v>-1.96539413275714-0.34102823269152i</v>
      </c>
      <c r="CE247" s="240" t="str">
        <f t="shared" ca="1" si="396"/>
        <v>1.90886795795598-0.579048764490413i</v>
      </c>
      <c r="CF247" s="240" t="str">
        <f t="shared" ca="1" si="397"/>
        <v>-1.44470036288235+1.37546908873173i</v>
      </c>
      <c r="CG247" s="240" t="str">
        <f t="shared" ca="1" si="398"/>
        <v>0.672014986189074-1.87815606670644i</v>
      </c>
      <c r="CH247" s="240" t="str">
        <f t="shared" ca="1" si="399"/>
        <v>0.244180130019032+1.97976019170827i</v>
      </c>
      <c r="CI247" s="240" t="str">
        <f t="shared" ca="1" si="400"/>
        <v>-1.10823023819324-1.65858376084027i</v>
      </c>
      <c r="CJ247" s="240" t="str">
        <f t="shared" ca="1" si="401"/>
        <v>1.7356162301288+0.983214449793329i</v>
      </c>
      <c r="CK247" s="240" t="str">
        <f t="shared" ca="1" si="402"/>
        <v>-1.99235895040759-0.0978783188437213i</v>
      </c>
      <c r="CL247" s="240" t="str">
        <f t="shared" ca="1" si="403"/>
        <v>1.82363063228816-0.808359863890577i</v>
      </c>
      <c r="CM247" s="240" t="str">
        <f t="shared" ca="1" si="404"/>
        <v>-1.26546344392112+1.54197166792007i</v>
      </c>
      <c r="CN247" s="240" t="str">
        <f t="shared" ca="1" si="405"/>
        <v>0.437054768481699-1.94629326719185i</v>
      </c>
      <c r="CO247" s="240" t="str">
        <f t="shared" ca="1" si="406"/>
        <v>0.484687563598746+1.9349812190979i</v>
      </c>
      <c r="CP247" s="240" t="str">
        <f t="shared" ca="1" si="407"/>
        <v>-1.3029241890689-1.51045122731853i</v>
      </c>
      <c r="CQ247" s="240" t="str">
        <f t="shared" ca="1" si="408"/>
        <v>1.84291953298489+0.763362264925145i</v>
      </c>
      <c r="CR247" s="240" t="str">
        <f t="shared" ca="1" si="409"/>
        <v>-1.98935683495115+0.14674377602493i</v>
      </c>
      <c r="CS247" s="240" t="str">
        <f t="shared" ca="1" si="410"/>
        <v>1.71096420447069-1.02551247851447i</v>
      </c>
      <c r="CT247" s="240" t="str">
        <f t="shared" ca="1" si="411"/>
        <v>-1.06719277686664+1.68528155795183i</v>
      </c>
      <c r="CU247" s="240" t="str">
        <f t="shared" ca="1" si="412"/>
        <v>0.195520840244564-1.98515640532401i</v>
      </c>
      <c r="CV247" s="240" t="str">
        <f t="shared" ca="1" si="413"/>
        <v>0.717904845073417+1.86109832786691i</v>
      </c>
      <c r="CW247" s="240" t="str">
        <f t="shared" ca="1" si="414"/>
        <v>-1.47802094737574-1.33960010140617i</v>
      </c>
      <c r="CX247" s="240" t="str">
        <f t="shared" ca="1" si="415"/>
        <v>1.92250361067068+0.532028401053061i</v>
      </c>
      <c r="CY247" s="240" t="str">
        <f t="shared" ca="1" si="416"/>
        <v>-1.95643294099867+0.389158707912576i</v>
      </c>
      <c r="CZ247" s="240" t="str">
        <f t="shared" ca="1" si="417"/>
        <v>1.57256328244697-1.2272404309134i</v>
      </c>
      <c r="DA247" s="240" t="str">
        <f t="shared" ca="1" si="418"/>
        <v>-0.85287053710061+1.80324324468847i</v>
      </c>
      <c r="DB247" s="240" t="str">
        <f t="shared" ca="1" si="419"/>
        <v>-0.0489539034230697-1.99416094333144i</v>
      </c>
      <c r="DC247" s="240" t="str">
        <f t="shared" ca="1" si="420"/>
        <v>0.940324169452341+1.75922278546882i</v>
      </c>
      <c r="DD247" s="240" t="str">
        <f t="shared" ca="1" si="421"/>
        <v>-1.6308868948896-1.14860014306383i</v>
      </c>
      <c r="DE247" s="240" t="str">
        <f t="shared" ca="1" si="422"/>
        <v>1.97317144458108+0.292692334813744i</v>
      </c>
      <c r="DF247" s="240" t="str">
        <f t="shared" ca="1" si="423"/>
        <v>-1.89408247456018+0.625720330605354i</v>
      </c>
      <c r="DG247" s="240" t="str">
        <f t="shared" ca="1" si="424"/>
        <v>1.41050954491034-1.41050954491124i</v>
      </c>
      <c r="DH247" s="240" t="str">
        <f t="shared" ca="1" si="425"/>
        <v>-0.625720330604152+1.89408247456058i</v>
      </c>
      <c r="DI247" s="240" t="str">
        <f t="shared" ca="1" si="426"/>
        <v>-0.292692334814885-1.97317144458091i</v>
      </c>
      <c r="DJ247" s="240" t="str">
        <f t="shared" ca="1" si="427"/>
        <v>1.14860014306478+1.63088689488893i</v>
      </c>
      <c r="DK247" s="240" t="str">
        <f t="shared" ca="1" si="428"/>
        <v>-1.75922278546936-0.940324169451322i</v>
      </c>
      <c r="DL247" s="240" t="str">
        <f t="shared" ca="1" si="429"/>
        <v>1.99416094333147+0.0489539034219158i</v>
      </c>
      <c r="DM247" s="240" t="str">
        <f t="shared" ca="1" si="430"/>
        <v>-1.80324324468798+0.852870537101653i</v>
      </c>
      <c r="DN247" s="240" t="str">
        <f t="shared" ca="1" si="431"/>
        <v>1.22724043091249-1.57256328244768i</v>
      </c>
      <c r="DO247" s="240" t="str">
        <f t="shared" ca="1" si="432"/>
        <v>-0.389158707913446+1.9564329409985i</v>
      </c>
      <c r="DP247" s="240" t="str">
        <f t="shared" ca="1" si="433"/>
        <v>-0.532028401052207-1.92250361067092i</v>
      </c>
      <c r="DQ247" s="240" t="str">
        <f t="shared" ca="1" si="434"/>
        <v>1.33960010140551+1.47802094737634i</v>
      </c>
      <c r="DR247" s="240" t="str">
        <f t="shared" ca="1" si="435"/>
        <v>-1.86109832786663-0.717904845074137i</v>
      </c>
      <c r="DS247" s="240" t="str">
        <f t="shared" ca="1" si="436"/>
        <v>1.98515640532409-0.195520840243795i</v>
      </c>
      <c r="DT247" s="240" t="str">
        <f t="shared" ca="1" si="437"/>
        <v>-1.68528155795225+1.06719277686599i</v>
      </c>
      <c r="DU247" s="240" t="str">
        <f t="shared" ca="1" si="438"/>
        <v>1.02551247851513-1.71096420447029i</v>
      </c>
      <c r="DV247" s="240" t="str">
        <f t="shared" ca="1" si="439"/>
        <v>-0.146743776025701+1.98935683495109i</v>
      </c>
      <c r="DW247" s="240" t="str">
        <f t="shared" ca="1" si="440"/>
        <v>-0.763362264924431-1.84291953298519i</v>
      </c>
      <c r="DX247" s="240" t="str">
        <f t="shared" ca="1" si="441"/>
        <v>1.51045122731802+1.30292418906948i</v>
      </c>
      <c r="DY247" s="240" t="str">
        <f t="shared" ca="1" si="442"/>
        <v>-1.93498121909772-0.484687563599496i</v>
      </c>
      <c r="DZ247" s="240" t="str">
        <f t="shared" ca="1" si="443"/>
        <v>1.94629326719204-0.437054768480834i</v>
      </c>
      <c r="EA247" s="240" t="str">
        <f t="shared" ca="1" si="444"/>
        <v>-1.54197166792063+1.26546344392043i</v>
      </c>
      <c r="EB247" s="240" t="str">
        <f t="shared" ca="1" si="445"/>
        <v>0.808359863891387-1.8236306322878i</v>
      </c>
      <c r="EC247" s="240" t="str">
        <f t="shared" ca="1" si="446"/>
        <v>0.0978783188428359+1.99235895040763i</v>
      </c>
      <c r="ED247" s="240" t="str">
        <f t="shared" ca="1" si="447"/>
        <v>-0.983214449792557-1.73561623012923i</v>
      </c>
      <c r="EE247" s="240" t="str">
        <f t="shared" ca="1" si="448"/>
        <v>1.65858376083984+1.10823023819388i</v>
      </c>
      <c r="EF247" s="240" t="str">
        <f t="shared" ca="1" si="449"/>
        <v>-1.97976019170818-0.2441801300198i</v>
      </c>
      <c r="EG247" s="240" t="str">
        <f t="shared" ca="1" si="450"/>
        <v>1.8781560667067-0.672014986188346i</v>
      </c>
      <c r="EH247" s="240" t="str">
        <f t="shared" ca="1" si="451"/>
        <v>-1.37546908873229+1.44470036288182i</v>
      </c>
      <c r="EI247" s="240" t="str">
        <f t="shared" ca="1" si="452"/>
        <v>0.579048764491209-1.90886795795574i</v>
      </c>
      <c r="EJ247" s="240" t="str">
        <f t="shared" ca="1" si="453"/>
        <v>0.341028232690702+1.96539413275728i</v>
      </c>
      <c r="EK247" s="240" t="str">
        <f t="shared" ca="1" si="454"/>
        <v>-1.18827817415904-1.60220764365489i</v>
      </c>
      <c r="EL247" s="240" t="str">
        <f t="shared" ca="1" si="455"/>
        <v>1.78176965078551+0.896867472990611i</v>
      </c>
      <c r="EM247" s="240" t="str">
        <f t="shared" ca="1" si="456"/>
        <v>-1.99476172826954+8.07406231113827E-13i</v>
      </c>
      <c r="EN247" s="240"/>
      <c r="EO247" s="240"/>
      <c r="EP247" s="240"/>
    </row>
    <row r="248" spans="1:146">
      <c r="A248" s="268">
        <f t="shared" si="323"/>
        <v>2.8906250000000021E-3</v>
      </c>
      <c r="B248" s="267">
        <v>148</v>
      </c>
      <c r="C248" s="266">
        <f t="shared" si="324"/>
        <v>29600</v>
      </c>
      <c r="N248" s="265">
        <f t="shared" ca="1" si="327"/>
        <v>5.9946902485932227</v>
      </c>
      <c r="O248" s="240">
        <f t="shared" ca="1" si="328"/>
        <v>1.9946902485932223</v>
      </c>
      <c r="P248" s="240" t="str">
        <f t="shared" ca="1" si="329"/>
        <v>-1.75915974602267+0.940290474165486i</v>
      </c>
      <c r="Q248" s="240" t="str">
        <f t="shared" ca="1" si="330"/>
        <v>1.10819052621286-1.65852432766148i</v>
      </c>
      <c r="R248" s="240" t="str">
        <f t="shared" ca="1" si="331"/>
        <v>-0.195513834010358+1.98508526984194i</v>
      </c>
      <c r="S248" s="240" t="str">
        <f t="shared" ca="1" si="332"/>
        <v>-0.763334910836841-1.84285349437512i</v>
      </c>
      <c r="T248" s="240" t="str">
        <f t="shared" ca="1" si="333"/>
        <v>1.54191641338329+1.26541809769424i</v>
      </c>
      <c r="U248" s="241" t="str">
        <f t="shared" ca="1" si="334"/>
        <v>-1.9563628347841-0.389144762920462i</v>
      </c>
      <c r="V248" s="240" t="str">
        <f t="shared" ca="1" si="335"/>
        <v>1.90879955617055-0.57902801503553i</v>
      </c>
      <c r="W248" s="240" t="str">
        <f t="shared" ca="1" si="336"/>
        <v>-1.41045900114693+1.41045900114697i</v>
      </c>
      <c r="X248" s="240" t="str">
        <f t="shared" ca="1" si="337"/>
        <v>0.579028015035484-1.90879955617057i</v>
      </c>
      <c r="Y248" s="240" t="str">
        <f t="shared" ca="1" si="338"/>
        <v>0.389144762920516+1.95636283478409i</v>
      </c>
      <c r="Z248" s="240" t="str">
        <f t="shared" ca="1" si="339"/>
        <v>-1.26541809769428-1.54191641338326i</v>
      </c>
      <c r="AA248" s="240" t="str">
        <f t="shared" ca="1" si="340"/>
        <v>1.84285349437514+0.763334910836789i</v>
      </c>
      <c r="AB248" s="240" t="str">
        <f t="shared" ca="1" si="341"/>
        <v>-1.98508526984194+0.195513834010406i</v>
      </c>
      <c r="AC248" s="240" t="str">
        <f t="shared" ca="1" si="342"/>
        <v>1.65852432766145-1.1081905262129i</v>
      </c>
      <c r="AD248" s="240" t="str">
        <f t="shared" ca="1" si="343"/>
        <v>-0.940290474165444+1.75915974602269i</v>
      </c>
      <c r="AE248" s="240" t="str">
        <f t="shared" ca="1" si="344"/>
        <v>-5.57147737139927E-14-1.99469024859322i</v>
      </c>
      <c r="AF248" s="240" t="str">
        <f t="shared" ca="1" si="345"/>
        <v>0.94029047416553+1.75915974602265i</v>
      </c>
      <c r="AG248" s="240" t="str">
        <f t="shared" ca="1" si="346"/>
        <v>-1.6585243276615-1.10819052621282i</v>
      </c>
      <c r="AH248" s="240" t="str">
        <f t="shared" ca="1" si="347"/>
        <v>1.98508526984195+0.195513834010295i</v>
      </c>
      <c r="AI248" s="240" t="str">
        <f t="shared" ca="1" si="348"/>
        <v>-1.8428534943751+0.763334910836893i</v>
      </c>
      <c r="AJ248" s="240" t="str">
        <f t="shared" ca="1" si="349"/>
        <v>1.2654180976942-1.54191641338332i</v>
      </c>
      <c r="AK248" s="240" t="str">
        <f t="shared" ca="1" si="350"/>
        <v>-0.389144762920422+1.95636283478411i</v>
      </c>
      <c r="AL248" s="240" t="str">
        <f t="shared" ca="1" si="351"/>
        <v>-0.579028015035564-1.90879955617054i</v>
      </c>
      <c r="AM248" s="240" t="str">
        <f t="shared" ca="1" si="352"/>
        <v>1.41045900114701+1.41045900114689i</v>
      </c>
      <c r="AN248" s="240" t="str">
        <f t="shared" ca="1" si="353"/>
        <v>-1.90879955617058-0.57902801503543i</v>
      </c>
      <c r="AO248" s="240" t="str">
        <f t="shared" ca="1" si="354"/>
        <v>1.95636283478408-0.389144762920558i</v>
      </c>
      <c r="AP248" s="240" t="str">
        <f t="shared" ca="1" si="355"/>
        <v>-1.54191641338323+1.26541809769431i</v>
      </c>
      <c r="AQ248" s="240" t="str">
        <f t="shared" ca="1" si="356"/>
        <v>0.763334910836005-1.84285349437547i</v>
      </c>
      <c r="AR248" s="240" t="str">
        <f t="shared" ca="1" si="357"/>
        <v>0.763334910836005-1.84285349437547i</v>
      </c>
      <c r="AS248" s="240" t="str">
        <f t="shared" ca="1" si="358"/>
        <v>-1.10819052621294-1.65852432766142i</v>
      </c>
      <c r="AT248" s="240" t="str">
        <f t="shared" ca="1" si="359"/>
        <v>1.75915974602252+0.940290474165757i</v>
      </c>
      <c r="AU248" s="240" t="str">
        <f t="shared" ca="1" si="360"/>
        <v>-1.99469024859322-7.10611798985079E-13i</v>
      </c>
      <c r="AV248" s="240" t="str">
        <f t="shared" ca="1" si="361"/>
        <v>1.75915974602224-0.940290474166278i</v>
      </c>
      <c r="AW248" s="240" t="str">
        <f t="shared" ca="1" si="362"/>
        <v>-1.10819052621245+1.65852432766175i</v>
      </c>
      <c r="AX248" s="240" t="str">
        <f t="shared" ca="1" si="363"/>
        <v>0.195513834010268-1.98508526984195i</v>
      </c>
      <c r="AY248" s="240" t="str">
        <f t="shared" ca="1" si="364"/>
        <v>0.763334910836552+1.84285349437524i</v>
      </c>
      <c r="AZ248" s="240" t="str">
        <f t="shared" ca="1" si="365"/>
        <v>-1.54191641338285-1.26541809769477i</v>
      </c>
      <c r="BA248" s="240" t="str">
        <f t="shared" ca="1" si="366"/>
        <v>1.95636283478428+0.389144762919561i</v>
      </c>
      <c r="BB248" s="240" t="str">
        <f t="shared" ca="1" si="367"/>
        <v>-1.90879955617041+0.579028015035997i</v>
      </c>
      <c r="BC248" s="240" t="str">
        <f t="shared" ca="1" si="368"/>
        <v>1.41045900114685-1.41045900114705i</v>
      </c>
      <c r="BD248" s="240" t="str">
        <f t="shared" ca="1" si="369"/>
        <v>-0.579028015035783+1.90879955617048i</v>
      </c>
      <c r="BE248" s="240" t="str">
        <f t="shared" ca="1" si="370"/>
        <v>-0.389144762919834-1.95636283478422i</v>
      </c>
      <c r="BF248" s="240" t="str">
        <f t="shared" ca="1" si="371"/>
        <v>1.26541809769499+1.54191641338268i</v>
      </c>
      <c r="BG248" s="240" t="str">
        <f t="shared" ca="1" si="372"/>
        <v>-1.84285349437533-0.763334910836346i</v>
      </c>
      <c r="BH248" s="240" t="str">
        <f t="shared" ca="1" si="373"/>
        <v>1.98508526984193-0.195513834010517i</v>
      </c>
      <c r="BI248" s="240" t="str">
        <f t="shared" ca="1" si="374"/>
        <v>-1.65852432766163+1.10819052621263i</v>
      </c>
      <c r="BJ248" s="240" t="str">
        <f t="shared" ca="1" si="375"/>
        <v>0.940290474166058-1.75915974602236i</v>
      </c>
      <c r="BK248" s="240" t="str">
        <f t="shared" ca="1" si="376"/>
        <v>9.60839414230455E-13+1.99469024859322i</v>
      </c>
      <c r="BL248" s="240" t="str">
        <f t="shared" ca="1" si="377"/>
        <v>-0.940290474165952-1.75915974602242i</v>
      </c>
      <c r="BM248" s="240" t="str">
        <f t="shared" ca="1" si="378"/>
        <v>1.65852432766156+1.10819052621273i</v>
      </c>
      <c r="BN248" s="240" t="str">
        <f t="shared" ca="1" si="379"/>
        <v>-1.98508526984192-0.195513834010579i</v>
      </c>
      <c r="BO248" s="240" t="str">
        <f t="shared" ca="1" si="380"/>
        <v>1.84285349437537-0.763334910836237i</v>
      </c>
      <c r="BP248" s="240" t="str">
        <f t="shared" ca="1" si="381"/>
        <v>-1.2654180976935+1.54191641338389i</v>
      </c>
      <c r="BQ248" s="240" t="str">
        <f t="shared" ca="1" si="382"/>
        <v>0.389144762919952-1.9563628347842i</v>
      </c>
      <c r="BR248" s="240" t="str">
        <f t="shared" ca="1" si="383"/>
        <v>0.57902801503567+1.90879955617051i</v>
      </c>
      <c r="BS248" s="240" t="str">
        <f t="shared" ca="1" si="384"/>
        <v>-1.41045900114681-1.41045900114709i</v>
      </c>
      <c r="BT248" s="240" t="str">
        <f t="shared" ca="1" si="385"/>
        <v>1.90879955617038+0.57902801503611i</v>
      </c>
      <c r="BU248" s="240" t="str">
        <f t="shared" ca="1" si="386"/>
        <v>-1.9563628347839+0.389144762921446i</v>
      </c>
      <c r="BV248" s="240" t="str">
        <f t="shared" ca="1" si="387"/>
        <v>1.54191641338289-1.26541809769472i</v>
      </c>
      <c r="BW248" s="240" t="str">
        <f t="shared" ca="1" si="388"/>
        <v>-0.763334910836661+1.8428534943752i</v>
      </c>
      <c r="BX248" s="240" t="str">
        <f t="shared" ca="1" si="389"/>
        <v>-0.195513834010177-1.98508526984196i</v>
      </c>
      <c r="BY248" s="240" t="str">
        <f t="shared" ca="1" si="390"/>
        <v>1.10819052621235+1.65852432766182i</v>
      </c>
      <c r="BZ248" s="240" t="str">
        <f t="shared" ca="1" si="391"/>
        <v>-1.75915974602314-0.940290474164608i</v>
      </c>
      <c r="CA248" s="240" t="str">
        <f t="shared" ca="1" si="392"/>
        <v>1.99469024859322-6.19706641400208E-13i</v>
      </c>
      <c r="CB248" s="240" t="str">
        <f t="shared" ca="1" si="393"/>
        <v>-1.75915974602258+0.940290474165651i</v>
      </c>
      <c r="CC248" s="240" t="str">
        <f t="shared" ca="1" si="394"/>
        <v>1.10819052621302-1.65852432766137i</v>
      </c>
      <c r="CD248" s="240" t="str">
        <f t="shared" ca="1" si="395"/>
        <v>-0.195513834010975+1.98508526984188i</v>
      </c>
      <c r="CE248" s="240" t="str">
        <f t="shared" ca="1" si="396"/>
        <v>-0.763334910837755-1.84285349437474i</v>
      </c>
      <c r="CF248" s="240" t="str">
        <f t="shared" ca="1" si="397"/>
        <v>1.54191641338368+1.26541809769377i</v>
      </c>
      <c r="CG248" s="240" t="str">
        <f t="shared" ca="1" si="398"/>
        <v>-1.95636283478413-0.389144762920285i</v>
      </c>
      <c r="CH248" s="240" t="str">
        <f t="shared" ca="1" si="399"/>
        <v>1.90879955617063-0.579028015035289i</v>
      </c>
      <c r="CI248" s="240" t="str">
        <f t="shared" ca="1" si="400"/>
        <v>-1.41045900114737+1.41045900114652i</v>
      </c>
      <c r="CJ248" s="240" t="str">
        <f t="shared" ca="1" si="401"/>
        <v>0.579028015036438-1.90879955617028i</v>
      </c>
      <c r="CK248" s="240" t="str">
        <f t="shared" ca="1" si="402"/>
        <v>0.389144762921055+1.95636283478398i</v>
      </c>
      <c r="CL248" s="240" t="str">
        <f t="shared" ca="1" si="403"/>
        <v>-1.26541809769442-1.54191641338314i</v>
      </c>
      <c r="CM248" s="240" t="str">
        <f t="shared" ca="1" si="404"/>
        <v>1.84285349437507+0.763334910836977i</v>
      </c>
      <c r="CN248" s="240" t="str">
        <f t="shared" ca="1" si="405"/>
        <v>-1.98508526984199+0.195513834009838i</v>
      </c>
      <c r="CO248" s="240" t="str">
        <f t="shared" ca="1" si="406"/>
        <v>1.65852432766198-1.10819052621211i</v>
      </c>
      <c r="CP248" s="240" t="str">
        <f t="shared" ca="1" si="407"/>
        <v>-0.940290474164909+1.75915974602298i</v>
      </c>
      <c r="CQ248" s="240" t="str">
        <f t="shared" ca="1" si="408"/>
        <v>-2.78573868569964E-13-1.99469024859322i</v>
      </c>
      <c r="CR248" s="240" t="str">
        <f t="shared" ca="1" si="409"/>
        <v>0.9402904741654+1.75915974602271i</v>
      </c>
      <c r="CS248" s="240" t="str">
        <f t="shared" ca="1" si="410"/>
        <v>-1.65852432766115-1.10819052621335i</v>
      </c>
      <c r="CT248" s="240" t="str">
        <f t="shared" ca="1" si="411"/>
        <v>1.98508526984205+0.195513834009283i</v>
      </c>
      <c r="CU248" s="240" t="str">
        <f t="shared" ca="1" si="412"/>
        <v>-1.84285349437485+0.763334910837491i</v>
      </c>
      <c r="CV248" s="240" t="str">
        <f t="shared" ca="1" si="413"/>
        <v>1.26541809769407-1.54191641338343i</v>
      </c>
      <c r="CW248" s="240" t="str">
        <f t="shared" ca="1" si="414"/>
        <v>-0.38914476292062+1.95636283478407i</v>
      </c>
      <c r="CX248" s="240" t="str">
        <f t="shared" ca="1" si="415"/>
        <v>-0.579028015035017-1.90879955617071i</v>
      </c>
      <c r="CY248" s="240" t="str">
        <f t="shared" ca="1" si="416"/>
        <v>1.41045900114632+1.41045900114757i</v>
      </c>
      <c r="CZ248" s="240" t="str">
        <f t="shared" ca="1" si="417"/>
        <v>-1.90879955617076-0.579028015034864i</v>
      </c>
      <c r="DA248" s="240" t="str">
        <f t="shared" ca="1" si="418"/>
        <v>1.95636283478403-0.389144762920775i</v>
      </c>
      <c r="DB248" s="240" t="str">
        <f t="shared" ca="1" si="419"/>
        <v>-1.54191641338332+1.2654180976942i</v>
      </c>
      <c r="DC248" s="240" t="str">
        <f t="shared" ca="1" si="420"/>
        <v>0.763334910837344-1.84285349437492i</v>
      </c>
      <c r="DD248" s="240" t="str">
        <f t="shared" ca="1" si="421"/>
        <v>0.195513834009442+1.98508526984203i</v>
      </c>
      <c r="DE248" s="240" t="str">
        <f t="shared" ca="1" si="422"/>
        <v>-1.10819052621348-1.65852432766106i</v>
      </c>
      <c r="DF248" s="240" t="str">
        <f t="shared" ca="1" si="423"/>
        <v>1.75915974602279+0.94029047416526i</v>
      </c>
      <c r="DG248" s="240" t="str">
        <f t="shared" ca="1" si="424"/>
        <v>-1.99469024859322-1.19251410909459E-13i</v>
      </c>
      <c r="DH248" s="240" t="str">
        <f t="shared" ca="1" si="425"/>
        <v>1.7591597460229-0.940290474165049i</v>
      </c>
      <c r="DI248" s="240" t="str">
        <f t="shared" ca="1" si="426"/>
        <v>-1.10819052621358+1.65852432766099i</v>
      </c>
      <c r="DJ248" s="240" t="str">
        <f t="shared" ca="1" si="427"/>
        <v>0.195513834009679-1.98508526984201i</v>
      </c>
      <c r="DK248" s="240" t="str">
        <f t="shared" ca="1" si="428"/>
        <v>0.763334910837124+1.84285349437501i</v>
      </c>
      <c r="DL248" s="240" t="str">
        <f t="shared" ca="1" si="429"/>
        <v>-1.54191641338324-1.26541809769429i</v>
      </c>
      <c r="DM248" s="240" t="str">
        <f t="shared" ca="1" si="430"/>
        <v>1.95636283478401+0.389144762920899i</v>
      </c>
      <c r="DN248" s="240" t="str">
        <f t="shared" ca="1" si="431"/>
        <v>-1.90879955617083+0.579028015034636i</v>
      </c>
      <c r="DO248" s="240" t="str">
        <f t="shared" ca="1" si="432"/>
        <v>1.41045900114641-1.41045900114749i</v>
      </c>
      <c r="DP248" s="240" t="str">
        <f t="shared" ca="1" si="433"/>
        <v>-0.579028015035245+1.90879955617064i</v>
      </c>
      <c r="DQ248" s="240" t="str">
        <f t="shared" ca="1" si="434"/>
        <v>-0.389144762920386-1.95636283478411i</v>
      </c>
      <c r="DR248" s="240" t="str">
        <f t="shared" ca="1" si="435"/>
        <v>1.26541809769389+1.54191641338358i</v>
      </c>
      <c r="DS248" s="240" t="str">
        <f t="shared" ca="1" si="436"/>
        <v>-1.84285349437481-0.763334910837607i</v>
      </c>
      <c r="DT248" s="240" t="str">
        <f t="shared" ca="1" si="437"/>
        <v>1.98508526984187-0.195513834011077i</v>
      </c>
      <c r="DU248" s="240" t="str">
        <f t="shared" ca="1" si="438"/>
        <v>-1.65852432766128+1.10819052621315i</v>
      </c>
      <c r="DV248" s="240" t="str">
        <f t="shared" ca="1" si="439"/>
        <v>0.940290474165512-1.75915974602266i</v>
      </c>
      <c r="DW248" s="240" t="str">
        <f t="shared" ca="1" si="440"/>
        <v>-4.03691677090528E-13+1.99469024859322i</v>
      </c>
      <c r="DX248" s="240" t="str">
        <f t="shared" ca="1" si="441"/>
        <v>-0.9402904741647-1.75915974602309i</v>
      </c>
      <c r="DY248" s="240" t="str">
        <f t="shared" ca="1" si="442"/>
        <v>1.65852432766191+1.10819052621222i</v>
      </c>
      <c r="DZ248" s="240" t="str">
        <f t="shared" ca="1" si="443"/>
        <v>-1.98508526984198-0.195513834009962i</v>
      </c>
      <c r="EA248" s="240" t="str">
        <f t="shared" ca="1" si="444"/>
        <v>1.84285349437516-0.763334910836757i</v>
      </c>
      <c r="EB248" s="240" t="str">
        <f t="shared" ca="1" si="445"/>
        <v>-1.2654180976946+1.54191641338299i</v>
      </c>
      <c r="EC248" s="240" t="str">
        <f t="shared" ca="1" si="446"/>
        <v>0.38914476292129-1.95636283478393i</v>
      </c>
      <c r="ED248" s="240" t="str">
        <f t="shared" ca="1" si="447"/>
        <v>0.579028015036208+1.90879955617035i</v>
      </c>
      <c r="EE248" s="240" t="str">
        <f t="shared" ca="1" si="448"/>
        <v>-1.4104590011472-1.41045900114669i</v>
      </c>
      <c r="EF248" s="240" t="str">
        <f t="shared" ca="1" si="449"/>
        <v>1.90879955617056+0.579028015035518i</v>
      </c>
      <c r="EG248" s="240" t="str">
        <f t="shared" ca="1" si="450"/>
        <v>-1.95636283478417+0.389144762920107i</v>
      </c>
      <c r="EH248" s="240" t="str">
        <f t="shared" ca="1" si="451"/>
        <v>1.54191641338383-1.26541809769358i</v>
      </c>
      <c r="EI248" s="240" t="str">
        <f t="shared" ca="1" si="452"/>
        <v>-0.763334910836089+1.84285349437543i</v>
      </c>
      <c r="EJ248" s="240" t="str">
        <f t="shared" ca="1" si="453"/>
        <v>-0.195513834010794-1.9850852698419i</v>
      </c>
      <c r="EK248" s="240" t="str">
        <f t="shared" ca="1" si="454"/>
        <v>1.10819052621282+1.65852432766151i</v>
      </c>
      <c r="EL248" s="240" t="str">
        <f t="shared" ca="1" si="455"/>
        <v>-1.75915974602247-0.940290474165861i</v>
      </c>
      <c r="EM248" s="240" t="str">
        <f t="shared" ca="1" si="456"/>
        <v>1.99469024859322+8.01516956569951E-13i</v>
      </c>
      <c r="EN248" s="240"/>
      <c r="EO248" s="240"/>
      <c r="EP248" s="240"/>
    </row>
    <row r="249" spans="1:146">
      <c r="A249" s="268">
        <f t="shared" si="323"/>
        <v>2.9101562500000022E-3</v>
      </c>
      <c r="B249" s="267">
        <v>149</v>
      </c>
      <c r="C249" s="266">
        <f t="shared" si="324"/>
        <v>29800</v>
      </c>
      <c r="N249" s="265">
        <f t="shared" ca="1" si="327"/>
        <v>5.9946134349833944</v>
      </c>
      <c r="O249" s="240">
        <f t="shared" ca="1" si="328"/>
        <v>1.9946134349833948</v>
      </c>
      <c r="P249" s="240" t="str">
        <f t="shared" ca="1" si="329"/>
        <v>-1.73548720206971+0.983141356300557i</v>
      </c>
      <c r="Q249" s="240" t="str">
        <f t="shared" ca="1" si="330"/>
        <v>1.02543624052963-1.71083700907618i</v>
      </c>
      <c r="R249" s="240" t="str">
        <f t="shared" ca="1" si="331"/>
        <v>-0.0489502641228115+1.99401269470848i</v>
      </c>
      <c r="S249" s="240" t="str">
        <f t="shared" ca="1" si="332"/>
        <v>-0.940254264480509-1.75909200246675i</v>
      </c>
      <c r="T249" s="240" t="str">
        <f t="shared" ca="1" si="333"/>
        <v>1.68515627184064+1.06711344031101i</v>
      </c>
      <c r="U249" s="241" t="str">
        <f t="shared" ca="1" si="334"/>
        <v>-1.99221083574721-0.0978710424368839i</v>
      </c>
      <c r="V249" s="240" t="str">
        <f t="shared" ca="1" si="335"/>
        <v>1.78163719161821-0.896800798649861i</v>
      </c>
      <c r="W249" s="240" t="str">
        <f t="shared" ca="1" si="336"/>
        <v>-1.10814785085784+1.65846045947904i</v>
      </c>
      <c r="X249" s="240" t="str">
        <f t="shared" ca="1" si="337"/>
        <v>0.14673286689463-1.98920894347204i</v>
      </c>
      <c r="Y249" s="240" t="str">
        <f t="shared" ca="1" si="338"/>
        <v>0.852807133551649+1.80310918914515i</v>
      </c>
      <c r="Z249" s="240" t="str">
        <f t="shared" ca="1" si="339"/>
        <v>-1.63076565255047-1.14851475457562i</v>
      </c>
      <c r="AA249" s="240" t="str">
        <f t="shared" ca="1" si="340"/>
        <v>1.98500882611064+0.195506304960046i</v>
      </c>
      <c r="AB249" s="240" t="str">
        <f t="shared" ca="1" si="341"/>
        <v>-1.82349506111914+0.808299769324696i</v>
      </c>
      <c r="AC249" s="240" t="str">
        <f t="shared" ca="1" si="342"/>
        <v>1.18818983595081-1.60208853337119i</v>
      </c>
      <c r="AD249" s="240" t="str">
        <f t="shared" ca="1" si="343"/>
        <v>-0.244161977337807+1.97961301365665i</v>
      </c>
      <c r="AE249" s="240" t="str">
        <f t="shared" ca="1" si="344"/>
        <v>-0.763305515540964-1.84278252785319i</v>
      </c>
      <c r="AF249" s="240" t="str">
        <f t="shared" ca="1" si="345"/>
        <v>1.57244637596523+1.22714919619827i</v>
      </c>
      <c r="AG249" s="240" t="str">
        <f t="shared" ca="1" si="346"/>
        <v>-1.97302475634573-0.292670575670237i</v>
      </c>
      <c r="AH249" s="240" t="str">
        <f t="shared" ca="1" si="347"/>
        <v>1.86095997129853-0.717851475056529i</v>
      </c>
      <c r="AI249" s="240" t="str">
        <f t="shared" ca="1" si="348"/>
        <v>-1.265369367656+1.54185703565996i</v>
      </c>
      <c r="AJ249" s="240" t="str">
        <f t="shared" ca="1" si="349"/>
        <v>0.341002880191513-1.96524802269773i</v>
      </c>
      <c r="AK249" s="240" t="str">
        <f t="shared" ca="1" si="350"/>
        <v>0.671965027685686+1.87801644204294i</v>
      </c>
      <c r="AL249" s="240" t="str">
        <f t="shared" ca="1" si="351"/>
        <v>-1.51033893833014-1.30282732792187i</v>
      </c>
      <c r="AM249" s="240" t="str">
        <f t="shared" ca="1" si="352"/>
        <v>1.95628749712622+0.389129777328709i</v>
      </c>
      <c r="AN249" s="240" t="str">
        <f t="shared" ca="1" si="353"/>
        <v>-1.89394166590622+0.625673813708558i</v>
      </c>
      <c r="AO249" s="240" t="str">
        <f t="shared" ca="1" si="354"/>
        <v>1.33950051372124-1.47791106929909i</v>
      </c>
      <c r="AP249" s="240" t="str">
        <f t="shared" ca="1" si="355"/>
        <v>-0.437022277238514+1.94614857711674i</v>
      </c>
      <c r="AQ249" s="240" t="str">
        <f t="shared" ca="1" si="356"/>
        <v>-0.57900571722096-1.90872605012917i</v>
      </c>
      <c r="AR249" s="240" t="str">
        <f t="shared" ca="1" si="357"/>
        <v>-0.57900571722096-1.90872605012917i</v>
      </c>
      <c r="AS249" s="240" t="str">
        <f t="shared" ca="1" si="358"/>
        <v>-1.93483736997559-0.484651531269852i</v>
      </c>
      <c r="AT249" s="240" t="str">
        <f t="shared" ca="1" si="359"/>
        <v>1.92236068915125-0.531988849340072i</v>
      </c>
      <c r="AU249" s="240" t="str">
        <f t="shared" ca="1" si="360"/>
        <v>-1.41040468572227+1.41040468572283i</v>
      </c>
      <c r="AV249" s="240" t="str">
        <f t="shared" ca="1" si="361"/>
        <v>0.531988849341235-1.92236068915093i</v>
      </c>
      <c r="AW249" s="240" t="str">
        <f t="shared" ca="1" si="362"/>
        <v>0.484651531270636+1.93483736997539i</v>
      </c>
      <c r="AX249" s="240" t="str">
        <f t="shared" ca="1" si="363"/>
        <v>-1.37536683449846-1.44459296190239i</v>
      </c>
      <c r="AY249" s="240" t="str">
        <f t="shared" ca="1" si="364"/>
        <v>1.90872605012882+0.579005717222113i</v>
      </c>
      <c r="AZ249" s="240" t="str">
        <f t="shared" ca="1" si="365"/>
        <v>-1.9461485771166+0.437022277239134i</v>
      </c>
      <c r="BA249" s="240" t="str">
        <f t="shared" ca="1" si="366"/>
        <v>1.47791106929906-1.33950051372127i</v>
      </c>
      <c r="BB249" s="240" t="str">
        <f t="shared" ca="1" si="367"/>
        <v>-0.6256738137093+1.89394166590598i</v>
      </c>
      <c r="BC249" s="240" t="str">
        <f t="shared" ca="1" si="368"/>
        <v>-0.389129777329112-1.95628749712614i</v>
      </c>
      <c r="BD249" s="240" t="str">
        <f t="shared" ca="1" si="369"/>
        <v>1.30282732792174+1.51033893833026i</v>
      </c>
      <c r="BE249" s="240" t="str">
        <f t="shared" ca="1" si="370"/>
        <v>-1.87801644204261-0.671965027686608i</v>
      </c>
      <c r="BF249" s="240" t="str">
        <f t="shared" ca="1" si="371"/>
        <v>1.9652480226977-0.341002880191722i</v>
      </c>
      <c r="BG249" s="240" t="str">
        <f t="shared" ca="1" si="372"/>
        <v>-1.5418570356602+1.2653693676557i</v>
      </c>
      <c r="BH249" s="240" t="str">
        <f t="shared" ca="1" si="373"/>
        <v>0.717851475055775-1.86095997129882i</v>
      </c>
      <c r="BI249" s="240" t="str">
        <f t="shared" ca="1" si="374"/>
        <v>0.292670575670223+1.97302475634573i</v>
      </c>
      <c r="BJ249" s="240" t="str">
        <f t="shared" ca="1" si="375"/>
        <v>-1.2271491961978-1.5724463759656i</v>
      </c>
      <c r="BK249" s="240" t="str">
        <f t="shared" ca="1" si="376"/>
        <v>1.84278252785341+0.763305515540427i</v>
      </c>
      <c r="BL249" s="240" t="str">
        <f t="shared" ca="1" si="377"/>
        <v>-1.97961301365667+0.244161977337595i</v>
      </c>
      <c r="BM249" s="240" t="str">
        <f t="shared" ca="1" si="378"/>
        <v>1.60208853337167-1.18818983595016i</v>
      </c>
      <c r="BN249" s="240" t="str">
        <f t="shared" ca="1" si="379"/>
        <v>-0.808299769324295+1.82349506111932i</v>
      </c>
      <c r="BO249" s="240" t="str">
        <f t="shared" ca="1" si="380"/>
        <v>-0.195506304959679-1.98500882611067i</v>
      </c>
      <c r="BP249" s="240" t="str">
        <f t="shared" ca="1" si="381"/>
        <v>1.14851475457629+1.63076565255i</v>
      </c>
      <c r="BQ249" s="240" t="str">
        <f t="shared" ca="1" si="382"/>
        <v>-1.80310918914525-0.852807133551444i</v>
      </c>
      <c r="BR249" s="240" t="str">
        <f t="shared" ca="1" si="383"/>
        <v>1.98920894347208-0.14673286689405i</v>
      </c>
      <c r="BS249" s="240" t="str">
        <f t="shared" ca="1" si="384"/>
        <v>-1.6584604594787+1.10814785085834i</v>
      </c>
      <c r="BT249" s="240" t="str">
        <f t="shared" ca="1" si="385"/>
        <v>0.896800798649849-1.78163719161822i</v>
      </c>
      <c r="BU249" s="240" t="str">
        <f t="shared" ca="1" si="386"/>
        <v>0.0978710424360978+1.99221083574724i</v>
      </c>
      <c r="BV249" s="240" t="str">
        <f t="shared" ca="1" si="387"/>
        <v>-1.06711344031136-1.68515627184042i</v>
      </c>
      <c r="BW249" s="240" t="str">
        <f t="shared" ca="1" si="388"/>
        <v>1.75909200246666+0.940254264480685i</v>
      </c>
      <c r="BX249" s="240" t="str">
        <f t="shared" ca="1" si="389"/>
        <v>-1.9940126947085+0.0489502641218158i</v>
      </c>
      <c r="BY249" s="240" t="str">
        <f t="shared" ca="1" si="390"/>
        <v>1.71083700907604-1.02543624052986i</v>
      </c>
      <c r="BZ249" s="240" t="str">
        <f t="shared" ca="1" si="391"/>
        <v>-0.983141356300964+1.73548720206948i</v>
      </c>
      <c r="CA249" s="240" t="str">
        <f t="shared" ca="1" si="392"/>
        <v>-7.79002126986612E-13-1.99461343498339i</v>
      </c>
      <c r="CB249" s="240" t="str">
        <f t="shared" ca="1" si="393"/>
        <v>0.983141356300593+1.73548720206969i</v>
      </c>
      <c r="CC249" s="240" t="str">
        <f t="shared" ca="1" si="394"/>
        <v>-1.71083700907582-1.02543624053022i</v>
      </c>
      <c r="CD249" s="240" t="str">
        <f t="shared" ca="1" si="395"/>
        <v>1.99401269470849+0.0489502641221852i</v>
      </c>
      <c r="CE249" s="240" t="str">
        <f t="shared" ca="1" si="396"/>
        <v>-1.75909200246683+0.94025426448036i</v>
      </c>
      <c r="CF249" s="240" t="str">
        <f t="shared" ca="1" si="397"/>
        <v>1.06711344031167-1.68515627184023i</v>
      </c>
      <c r="CG249" s="240" t="str">
        <f t="shared" ca="1" si="398"/>
        <v>-0.0978710424364668+1.99221083574722i</v>
      </c>
      <c r="CH249" s="240" t="str">
        <f t="shared" ca="1" si="399"/>
        <v>-0.89680079864952-1.78163719161838i</v>
      </c>
      <c r="CI249" s="240" t="str">
        <f t="shared" ca="1" si="400"/>
        <v>1.65846045947959+1.108147850857i</v>
      </c>
      <c r="CJ249" s="240" t="str">
        <f t="shared" ca="1" si="401"/>
        <v>-1.98920894347206-0.146732866894362i</v>
      </c>
      <c r="CK249" s="240" t="str">
        <f t="shared" ca="1" si="402"/>
        <v>1.8031091891454-0.85280713355111i</v>
      </c>
      <c r="CL249" s="240" t="str">
        <f t="shared" ca="1" si="403"/>
        <v>-1.14851475457497+1.63076565255093i</v>
      </c>
      <c r="CM249" s="240" t="str">
        <f t="shared" ca="1" si="404"/>
        <v>0.195506304959991-1.98500882611064i</v>
      </c>
      <c r="CN249" s="240" t="str">
        <f t="shared" ca="1" si="405"/>
        <v>0.808299769323958+1.82349506111947i</v>
      </c>
      <c r="CO249" s="240" t="str">
        <f t="shared" ca="1" si="406"/>
        <v>-1.60208853337142-1.1881898359505i</v>
      </c>
      <c r="CP249" s="240" t="str">
        <f t="shared" ca="1" si="407"/>
        <v>1.97961301365663+0.244161977337962i</v>
      </c>
      <c r="CQ249" s="240" t="str">
        <f t="shared" ca="1" si="408"/>
        <v>-1.8427825278528+0.763305515541919i</v>
      </c>
      <c r="CR249" s="240" t="str">
        <f t="shared" ca="1" si="409"/>
        <v>1.22714919619813-1.57244637596534i</v>
      </c>
      <c r="CS249" s="240" t="str">
        <f t="shared" ca="1" si="410"/>
        <v>-0.292670575670588+1.97302475634567i</v>
      </c>
      <c r="CT249" s="240" t="str">
        <f t="shared" ca="1" si="411"/>
        <v>-0.717851475057281-1.86095997129824i</v>
      </c>
      <c r="CU249" s="240" t="str">
        <f t="shared" ca="1" si="412"/>
        <v>1.54185703565993+1.26536936765603i</v>
      </c>
      <c r="CV249" s="240" t="str">
        <f t="shared" ca="1" si="413"/>
        <v>-1.96524802269763-0.341002880192087i</v>
      </c>
      <c r="CW249" s="240" t="str">
        <f t="shared" ca="1" si="414"/>
        <v>1.87801644204274-0.671965027686261i</v>
      </c>
      <c r="CX249" s="240" t="str">
        <f t="shared" ca="1" si="415"/>
        <v>-1.30282732792206+1.51033893832998i</v>
      </c>
      <c r="CY249" s="240" t="str">
        <f t="shared" ca="1" si="416"/>
        <v>0.389129777329473-1.95628749712607i</v>
      </c>
      <c r="CZ249" s="240" t="str">
        <f t="shared" ca="1" si="417"/>
        <v>0.625673813708949+1.8939416659061i</v>
      </c>
      <c r="DA249" s="240" t="str">
        <f t="shared" ca="1" si="418"/>
        <v>-1.47791106929886-1.3395005137215i</v>
      </c>
      <c r="DB249" s="240" t="str">
        <f t="shared" ca="1" si="419"/>
        <v>1.94614857711697+0.437022277237505i</v>
      </c>
      <c r="DC249" s="240" t="str">
        <f t="shared" ca="1" si="420"/>
        <v>-1.90872605012894+0.579005717221704i</v>
      </c>
      <c r="DD249" s="240" t="str">
        <f t="shared" ca="1" si="421"/>
        <v>1.37536683449871-1.44459296190216i</v>
      </c>
      <c r="DE249" s="240" t="str">
        <f t="shared" ca="1" si="422"/>
        <v>-0.484651531269043+1.93483736997579i</v>
      </c>
      <c r="DF249" s="240" t="str">
        <f t="shared" ca="1" si="423"/>
        <v>-0.531988849340824-1.92236068915105i</v>
      </c>
      <c r="DG249" s="240" t="str">
        <f t="shared" ca="1" si="424"/>
        <v>1.41040468572201+1.41040468572309i</v>
      </c>
      <c r="DH249" s="240" t="str">
        <f t="shared" ca="1" si="425"/>
        <v>-1.92236068915115-0.531988849340429i</v>
      </c>
      <c r="DI249" s="240" t="str">
        <f t="shared" ca="1" si="426"/>
        <v>1.93483736997569-0.484651531269439i</v>
      </c>
      <c r="DJ249" s="240" t="str">
        <f t="shared" ca="1" si="427"/>
        <v>-1.44459296190188+1.37536683449901i</v>
      </c>
      <c r="DK249" s="240" t="str">
        <f t="shared" ca="1" si="428"/>
        <v>0.579005717221313-1.90872605012906i</v>
      </c>
      <c r="DL249" s="240" t="str">
        <f t="shared" ca="1" si="429"/>
        <v>0.437022277237904+1.94614857711688i</v>
      </c>
      <c r="DM249" s="240" t="str">
        <f t="shared" ca="1" si="430"/>
        <v>-1.33950051372189-1.4779110692985i</v>
      </c>
      <c r="DN249" s="240" t="str">
        <f t="shared" ca="1" si="431"/>
        <v>1.89394166590622+0.62567381370856i</v>
      </c>
      <c r="DO249" s="240" t="str">
        <f t="shared" ca="1" si="432"/>
        <v>-1.95628749712636+0.389129777327985i</v>
      </c>
      <c r="DP249" s="240" t="str">
        <f t="shared" ca="1" si="433"/>
        <v>1.51033893832971-1.30282732792237i</v>
      </c>
      <c r="DQ249" s="240" t="str">
        <f t="shared" ca="1" si="434"/>
        <v>-0.671965027685874+1.87801644204288i</v>
      </c>
      <c r="DR249" s="240" t="str">
        <f t="shared" ca="1" si="435"/>
        <v>-0.341002880190591-1.96524802269789i</v>
      </c>
      <c r="DS249" s="240" t="str">
        <f t="shared" ca="1" si="436"/>
        <v>1.26536936765635+1.54185703565967i</v>
      </c>
      <c r="DT249" s="240" t="str">
        <f t="shared" ca="1" si="437"/>
        <v>-1.86095997129839-0.7178514750569i</v>
      </c>
      <c r="DU249" s="240" t="str">
        <f t="shared" ca="1" si="438"/>
        <v>1.97302475634561-0.292670575670993i</v>
      </c>
      <c r="DV249" s="240" t="str">
        <f t="shared" ca="1" si="439"/>
        <v>-1.57244637596509+1.22714919619846i</v>
      </c>
      <c r="DW249" s="240" t="str">
        <f t="shared" ca="1" si="440"/>
        <v>0.76330551554154-1.84278252785295i</v>
      </c>
      <c r="DX249" s="240" t="str">
        <f t="shared" ca="1" si="441"/>
        <v>0.244161977338369+1.97961301365658i</v>
      </c>
      <c r="DY249" s="240" t="str">
        <f t="shared" ca="1" si="442"/>
        <v>-1.18818983595083-1.60208853337117i</v>
      </c>
      <c r="DZ249" s="240" t="str">
        <f t="shared" ca="1" si="443"/>
        <v>1.82349506111881+0.808299769325448i</v>
      </c>
      <c r="EA249" s="240" t="str">
        <f t="shared" ca="1" si="444"/>
        <v>-1.9850088261106+0.195506304960398i</v>
      </c>
      <c r="EB249" s="240" t="str">
        <f t="shared" ca="1" si="445"/>
        <v>1.6307656525507-1.1485147545753i</v>
      </c>
      <c r="EC249" s="240" t="str">
        <f t="shared" ca="1" si="446"/>
        <v>-0.852807133552584+1.80310918914471i</v>
      </c>
      <c r="ED249" s="240" t="str">
        <f t="shared" ca="1" si="447"/>
        <v>-0.146732866894883-1.98920894347202i</v>
      </c>
      <c r="EE249" s="240" t="str">
        <f t="shared" ca="1" si="448"/>
        <v>1.10814785085734+1.65846045947937i</v>
      </c>
      <c r="EF249" s="240" t="str">
        <f t="shared" ca="1" si="449"/>
        <v>-1.78163719161857-0.896800798649153i</v>
      </c>
      <c r="EG249" s="240" t="str">
        <f t="shared" ca="1" si="450"/>
        <v>1.9922108357472-0.0978710424369326i</v>
      </c>
      <c r="EH249" s="240" t="str">
        <f t="shared" ca="1" si="451"/>
        <v>-1.68515627184107+1.06711344031034i</v>
      </c>
      <c r="EI249" s="240" t="str">
        <f t="shared" ca="1" si="452"/>
        <v>0.940254264479998-1.75909200246702i</v>
      </c>
      <c r="EJ249" s="240" t="str">
        <f t="shared" ca="1" si="453"/>
        <v>0.0489502641226512+1.99401269470848i</v>
      </c>
      <c r="EK249" s="240" t="str">
        <f t="shared" ca="1" si="454"/>
        <v>-1.02543624052883-1.71083700907666i</v>
      </c>
      <c r="EL249" s="240" t="str">
        <f t="shared" ca="1" si="455"/>
        <v>1.73548720206987+0.983141356300286i</v>
      </c>
      <c r="EM249" s="240" t="str">
        <f t="shared" ca="1" si="456"/>
        <v>-1.99461343498339-3.69466744179431E-13i</v>
      </c>
      <c r="EN249" s="240"/>
      <c r="EO249" s="240"/>
      <c r="EP249" s="240"/>
    </row>
    <row r="250" spans="1:146">
      <c r="A250" s="268">
        <f t="shared" si="323"/>
        <v>2.9296875000000022E-3</v>
      </c>
      <c r="B250" s="267">
        <v>150</v>
      </c>
      <c r="C250" s="266">
        <f t="shared" si="324"/>
        <v>30000</v>
      </c>
      <c r="N250" s="265">
        <f t="shared" ca="1" si="327"/>
        <v>5.9945309722404607</v>
      </c>
      <c r="O250" s="240">
        <f t="shared" ca="1" si="328"/>
        <v>1.9945309722404605</v>
      </c>
      <c r="P250" s="240" t="str">
        <f t="shared" ca="1" si="329"/>
        <v>-1.7107662784223+1.0253938462072i</v>
      </c>
      <c r="Q250" s="240" t="str">
        <f t="shared" ca="1" si="330"/>
        <v>0.940215391812534-1.75901927682026i</v>
      </c>
      <c r="R250" s="240" t="str">
        <f t="shared" ca="1" si="331"/>
        <v>0.0978669961818104+1.99212847233426i</v>
      </c>
      <c r="S250" s="240" t="str">
        <f t="shared" ca="1" si="332"/>
        <v>-1.10810203701252-1.65839189421415i</v>
      </c>
      <c r="T250" s="240" t="str">
        <f t="shared" ca="1" si="333"/>
        <v>1.80303464370847+0.852771876185851i</v>
      </c>
      <c r="U250" s="241" t="str">
        <f t="shared" ca="1" si="334"/>
        <v>-1.98492676044836+0.195498222197682i</v>
      </c>
      <c r="V250" s="240" t="str">
        <f t="shared" ca="1" si="335"/>
        <v>1.60202229867492-1.1881407129523i</v>
      </c>
      <c r="W250" s="240" t="str">
        <f t="shared" ca="1" si="336"/>
        <v>-0.763273958415481+1.84270634221279i</v>
      </c>
      <c r="X250" s="240" t="str">
        <f t="shared" ca="1" si="337"/>
        <v>-0.292658475872859-1.97294318613746i</v>
      </c>
      <c r="Y250" s="240" t="str">
        <f t="shared" ca="1" si="338"/>
        <v>1.26531705384575+1.5417932910976i</v>
      </c>
      <c r="Z250" s="240" t="str">
        <f t="shared" ca="1" si="339"/>
        <v>-1.87793879973671-0.671937246824383i</v>
      </c>
      <c r="AA250" s="240" t="str">
        <f t="shared" ca="1" si="340"/>
        <v>1.95620661888178-0.389113689645598i</v>
      </c>
      <c r="AB250" s="240" t="str">
        <f t="shared" ca="1" si="341"/>
        <v>-1.4778499684369+1.3394451351278i</v>
      </c>
      <c r="AC250" s="240" t="str">
        <f t="shared" ca="1" si="342"/>
        <v>0.578981779550938-1.90864713820405i</v>
      </c>
      <c r="AD250" s="240" t="str">
        <f t="shared" ca="1" si="343"/>
        <v>0.484631494457647+1.93475737853774i</v>
      </c>
      <c r="AE250" s="240" t="str">
        <f t="shared" ca="1" si="344"/>
        <v>-1.41034637575779-1.41034637575786i</v>
      </c>
      <c r="AF250" s="240" t="str">
        <f t="shared" ca="1" si="345"/>
        <v>1.93475737853776+0.484631494457549i</v>
      </c>
      <c r="AG250" s="240" t="str">
        <f t="shared" ca="1" si="346"/>
        <v>-1.90864713820407+0.578981779550858i</v>
      </c>
      <c r="AH250" s="240" t="str">
        <f t="shared" ca="1" si="347"/>
        <v>1.33944513512786-1.47784996843684i</v>
      </c>
      <c r="AI250" s="240" t="str">
        <f t="shared" ca="1" si="348"/>
        <v>-0.389113689645484+1.9562066188818i</v>
      </c>
      <c r="AJ250" s="240" t="str">
        <f t="shared" ca="1" si="349"/>
        <v>-0.671937246824303-1.87793879973674i</v>
      </c>
      <c r="AK250" s="240" t="str">
        <f t="shared" ca="1" si="350"/>
        <v>1.54179329109755+1.26531705384582i</v>
      </c>
      <c r="AL250" s="240" t="str">
        <f t="shared" ca="1" si="351"/>
        <v>-1.97294318613748-0.292658475872745i</v>
      </c>
      <c r="AM250" s="240" t="str">
        <f t="shared" ca="1" si="352"/>
        <v>1.84270634221283-0.763273958415398i</v>
      </c>
      <c r="AN250" s="240" t="str">
        <f t="shared" ca="1" si="353"/>
        <v>-1.18814071295222+1.60202229867498i</v>
      </c>
      <c r="AO250" s="240" t="str">
        <f t="shared" ca="1" si="354"/>
        <v>0.195498222197772-1.98492676044835i</v>
      </c>
      <c r="AP250" s="240" t="str">
        <f t="shared" ca="1" si="355"/>
        <v>0.85277187618577+1.80303464370851i</v>
      </c>
      <c r="AQ250" s="240" t="str">
        <f t="shared" ca="1" si="356"/>
        <v>-1.65839189421409-1.1081020370126i</v>
      </c>
      <c r="AR250" s="240" t="str">
        <f t="shared" ca="1" si="357"/>
        <v>-1.65839189421409-1.1081020370126i</v>
      </c>
      <c r="AS250" s="240" t="str">
        <f t="shared" ca="1" si="358"/>
        <v>-1.75901927682042+0.940215391812239i</v>
      </c>
      <c r="AT250" s="240" t="str">
        <f t="shared" ca="1" si="359"/>
        <v>1.0253938462067-1.7107662784226i</v>
      </c>
      <c r="AU250" s="240" t="str">
        <f t="shared" ca="1" si="360"/>
        <v>-4.94554313569996E-13+1.99453097224046i</v>
      </c>
      <c r="AV250" s="240" t="str">
        <f t="shared" ca="1" si="361"/>
        <v>-1.02539384620755-1.71076627842209i</v>
      </c>
      <c r="AW250" s="240" t="str">
        <f t="shared" ca="1" si="362"/>
        <v>1.75901927681995+0.940215391813113i</v>
      </c>
      <c r="AX250" s="240" t="str">
        <f t="shared" ca="1" si="363"/>
        <v>-1.99212847233424+0.0978669961821054i</v>
      </c>
      <c r="AY250" s="240" t="str">
        <f t="shared" ca="1" si="364"/>
        <v>1.65839189421463-1.1081020370118i</v>
      </c>
      <c r="AZ250" s="240" t="str">
        <f t="shared" ca="1" si="365"/>
        <v>-0.852771876185766+1.80303464370851i</v>
      </c>
      <c r="BA250" s="240" t="str">
        <f t="shared" ca="1" si="366"/>
        <v>-0.195498222196816-1.98492676044845i</v>
      </c>
      <c r="BB250" s="240" t="str">
        <f t="shared" ca="1" si="367"/>
        <v>1.18814071295222+1.60202229867498i</v>
      </c>
      <c r="BC250" s="240" t="str">
        <f t="shared" ca="1" si="368"/>
        <v>-1.84270634221314-0.763273958414636i</v>
      </c>
      <c r="BD250" s="240" t="str">
        <f t="shared" ca="1" si="369"/>
        <v>1.97294318613751-0.292658475872552i</v>
      </c>
      <c r="BE250" s="240" t="str">
        <f t="shared" ca="1" si="370"/>
        <v>-1.54179329109715+1.2653170538463i</v>
      </c>
      <c r="BF250" s="240" t="str">
        <f t="shared" ca="1" si="371"/>
        <v>0.671937246824674-1.8779387997366i</v>
      </c>
      <c r="BG250" s="240" t="str">
        <f t="shared" ca="1" si="372"/>
        <v>0.389113689646099+1.95620661888168i</v>
      </c>
      <c r="BH250" s="240" t="str">
        <f t="shared" ca="1" si="373"/>
        <v>-1.33944513512743-1.47784996843724i</v>
      </c>
      <c r="BI250" s="240" t="str">
        <f t="shared" ca="1" si="374"/>
        <v>1.9086471382042+0.578981779550447i</v>
      </c>
      <c r="BJ250" s="240" t="str">
        <f t="shared" ca="1" si="375"/>
        <v>-1.93475737853791+0.484631494456961i</v>
      </c>
      <c r="BK250" s="240" t="str">
        <f t="shared" ca="1" si="376"/>
        <v>1.41034637575764-1.41034637575801i</v>
      </c>
      <c r="BL250" s="240" t="str">
        <f t="shared" ca="1" si="377"/>
        <v>-0.484631494458429+1.93475737853754i</v>
      </c>
      <c r="BM250" s="240" t="str">
        <f t="shared" ca="1" si="378"/>
        <v>-0.578981779550954-1.90864713820404i</v>
      </c>
      <c r="BN250" s="240" t="str">
        <f t="shared" ca="1" si="379"/>
        <v>1.47784996843622+1.33944513512855i</v>
      </c>
      <c r="BO250" s="240" t="str">
        <f t="shared" ca="1" si="380"/>
        <v>-1.95620661888178-0.38911368964558i</v>
      </c>
      <c r="BP250" s="240" t="str">
        <f t="shared" ca="1" si="381"/>
        <v>1.87793879973643-0.671937246825172i</v>
      </c>
      <c r="BQ250" s="240" t="str">
        <f t="shared" ca="1" si="382"/>
        <v>-1.26531705384589+1.54179329109749i</v>
      </c>
      <c r="BR250" s="240" t="str">
        <f t="shared" ca="1" si="383"/>
        <v>0.292658475872029-1.97294318613759i</v>
      </c>
      <c r="BS250" s="240" t="str">
        <f t="shared" ca="1" si="384"/>
        <v>0.763273958415124+1.84270634221294i</v>
      </c>
      <c r="BT250" s="240" t="str">
        <f t="shared" ca="1" si="385"/>
        <v>-1.6020222986753-1.18814071295179i</v>
      </c>
      <c r="BU250" s="240" t="str">
        <f t="shared" ca="1" si="386"/>
        <v>1.9849267604483+0.195498222198265i</v>
      </c>
      <c r="BV250" s="240" t="str">
        <f t="shared" ca="1" si="387"/>
        <v>-1.80303464370829+0.852771876186244i</v>
      </c>
      <c r="BW250" s="240" t="str">
        <f t="shared" ca="1" si="388"/>
        <v>1.10810203701301-1.65839189421382i</v>
      </c>
      <c r="BX250" s="240" t="str">
        <f t="shared" ca="1" si="389"/>
        <v>-0.0978669961815774+1.99212847233427i</v>
      </c>
      <c r="BY250" s="240" t="str">
        <f t="shared" ca="1" si="390"/>
        <v>-0.940215391811804-1.75901927682065i</v>
      </c>
      <c r="BZ250" s="240" t="str">
        <f t="shared" ca="1" si="391"/>
        <v>1.71076627842236+1.0253938462071i</v>
      </c>
      <c r="CA250" s="240" t="str">
        <f t="shared" ca="1" si="392"/>
        <v>-1.99453097224046-9.8910862713999E-13i</v>
      </c>
      <c r="CB250" s="240" t="str">
        <f t="shared" ca="1" si="393"/>
        <v>1.71076627842233-1.02539384620715i</v>
      </c>
      <c r="CC250" s="240" t="str">
        <f t="shared" ca="1" si="394"/>
        <v>-0.940215391811798+1.75901927682066i</v>
      </c>
      <c r="CD250" s="240" t="str">
        <f t="shared" ca="1" si="395"/>
        <v>-0.0978669961816399-1.99212847233427i</v>
      </c>
      <c r="CE250" s="240" t="str">
        <f t="shared" ca="1" si="396"/>
        <v>1.10810203701301+1.65839189421381i</v>
      </c>
      <c r="CF250" s="240" t="str">
        <f t="shared" ca="1" si="397"/>
        <v>-1.80303464370831-0.852771876186186i</v>
      </c>
      <c r="CG250" s="240" t="str">
        <f t="shared" ca="1" si="398"/>
        <v>1.9849267604483-0.195498222198271i</v>
      </c>
      <c r="CH250" s="240" t="str">
        <f t="shared" ca="1" si="399"/>
        <v>-1.60202229867529+1.1881407129518i</v>
      </c>
      <c r="CI250" s="240" t="str">
        <f t="shared" ca="1" si="400"/>
        <v>0.763273958415118-1.84270634221294i</v>
      </c>
      <c r="CJ250" s="240" t="str">
        <f t="shared" ca="1" si="401"/>
        <v>0.292658475872033+1.97294318613759i</v>
      </c>
      <c r="CK250" s="240" t="str">
        <f t="shared" ca="1" si="402"/>
        <v>-1.2653170538459-1.54179329109749i</v>
      </c>
      <c r="CL250" s="240" t="str">
        <f t="shared" ca="1" si="403"/>
        <v>1.87793879973643+0.671937246825166i</v>
      </c>
      <c r="CM250" s="240" t="str">
        <f t="shared" ca="1" si="404"/>
        <v>-1.95620661888178+0.389113689645586i</v>
      </c>
      <c r="CN250" s="240" t="str">
        <f t="shared" ca="1" si="405"/>
        <v>1.47784996843759-1.33944513512704i</v>
      </c>
      <c r="CO250" s="240" t="str">
        <f t="shared" ca="1" si="406"/>
        <v>-0.578981779550948+1.90864713820405i</v>
      </c>
      <c r="CP250" s="240" t="str">
        <f t="shared" ca="1" si="407"/>
        <v>-0.484631494458435-1.93475737853754i</v>
      </c>
      <c r="CQ250" s="240" t="str">
        <f t="shared" ca="1" si="408"/>
        <v>1.41034637575764+1.41034637575801i</v>
      </c>
      <c r="CR250" s="240" t="str">
        <f t="shared" ca="1" si="409"/>
        <v>-1.93475737853791-0.484631494456955i</v>
      </c>
      <c r="CS250" s="240" t="str">
        <f t="shared" ca="1" si="410"/>
        <v>1.9086471382042-0.578981779550453i</v>
      </c>
      <c r="CT250" s="240" t="str">
        <f t="shared" ca="1" si="411"/>
        <v>-1.33944513512742+1.47784996843724i</v>
      </c>
      <c r="CU250" s="240" t="str">
        <f t="shared" ca="1" si="412"/>
        <v>0.389113689646093-1.95620661888168i</v>
      </c>
      <c r="CV250" s="240" t="str">
        <f t="shared" ca="1" si="413"/>
        <v>0.67193724682468+1.8779387997366i</v>
      </c>
      <c r="CW250" s="240" t="str">
        <f t="shared" ca="1" si="414"/>
        <v>-1.54179329109716-1.2653170538463i</v>
      </c>
      <c r="CX250" s="240" t="str">
        <f t="shared" ca="1" si="415"/>
        <v>1.97294318613751+0.292658475872546i</v>
      </c>
      <c r="CY250" s="240" t="str">
        <f t="shared" ca="1" si="416"/>
        <v>-1.84270634221314+0.763273958414642i</v>
      </c>
      <c r="CZ250" s="240" t="str">
        <f t="shared" ca="1" si="417"/>
        <v>1.18814071295221-1.60202229867499i</v>
      </c>
      <c r="DA250" s="240" t="str">
        <f t="shared" ca="1" si="418"/>
        <v>-0.195498222198785+1.98492676044825i</v>
      </c>
      <c r="DB250" s="240" t="str">
        <f t="shared" ca="1" si="419"/>
        <v>-0.852771876185772-1.80303464370851i</v>
      </c>
      <c r="DC250" s="240" t="str">
        <f t="shared" ca="1" si="420"/>
        <v>1.65839189421466+1.10810203701175i</v>
      </c>
      <c r="DD250" s="240" t="str">
        <f t="shared" ca="1" si="421"/>
        <v>-1.99212847233424-0.0978669961820996i</v>
      </c>
      <c r="DE250" s="240" t="str">
        <f t="shared" ca="1" si="422"/>
        <v>1.75901927681994-0.940215391813143i</v>
      </c>
      <c r="DF250" s="240" t="str">
        <f t="shared" ca="1" si="423"/>
        <v>-1.02539384620755+1.71076627842209i</v>
      </c>
      <c r="DG250" s="240" t="str">
        <f t="shared" ca="1" si="424"/>
        <v>-5.28760340165077E-13-1.99453097224046i</v>
      </c>
      <c r="DH250" s="240" t="str">
        <f t="shared" ca="1" si="425"/>
        <v>1.02539384620671+1.71076627842259i</v>
      </c>
      <c r="DI250" s="240" t="str">
        <f t="shared" ca="1" si="426"/>
        <v>-1.75901927682044-0.940215391812209i</v>
      </c>
      <c r="DJ250" s="240" t="str">
        <f t="shared" ca="1" si="427"/>
        <v>1.99212847233429-0.0978669961811175i</v>
      </c>
      <c r="DK250" s="240" t="str">
        <f t="shared" ca="1" si="428"/>
        <v>-1.65839189421407+1.10810203701263i</v>
      </c>
      <c r="DL250" s="240" t="str">
        <f t="shared" ca="1" si="429"/>
        <v>0.852771876186659-1.80303464370809i</v>
      </c>
      <c r="DM250" s="240" t="str">
        <f t="shared" ca="1" si="430"/>
        <v>0.195498222197807+1.98492676044835i</v>
      </c>
      <c r="DN250" s="240" t="str">
        <f t="shared" ca="1" si="431"/>
        <v>-1.18814071295306-1.60202229867435i</v>
      </c>
      <c r="DO250" s="240" t="str">
        <f t="shared" ca="1" si="432"/>
        <v>1.84270634221276+0.763273958415549i</v>
      </c>
      <c r="DP250" s="240" t="str">
        <f t="shared" ca="1" si="433"/>
        <v>-1.97294318613736+0.292658475873591i</v>
      </c>
      <c r="DQ250" s="240" t="str">
        <f t="shared" ca="1" si="434"/>
        <v>1.54179329109778-1.26531705384554i</v>
      </c>
      <c r="DR250" s="240" t="str">
        <f t="shared" ca="1" si="435"/>
        <v>-0.671937246823684+1.87793879973696i</v>
      </c>
      <c r="DS250" s="240" t="str">
        <f t="shared" ca="1" si="436"/>
        <v>-0.389113689645129-1.95620661888187i</v>
      </c>
      <c r="DT250" s="240" t="str">
        <f t="shared" ca="1" si="437"/>
        <v>1.33944513512821+1.47784996843653i</v>
      </c>
      <c r="DU250" s="240" t="str">
        <f t="shared" ca="1" si="438"/>
        <v>-1.90864713820391-0.578981779551395i</v>
      </c>
      <c r="DV250" s="240" t="str">
        <f t="shared" ca="1" si="439"/>
        <v>1.93475737853765-0.484631494457982i</v>
      </c>
      <c r="DW250" s="240" t="str">
        <f t="shared" ca="1" si="440"/>
        <v>-1.41034637575834+1.41034637575732i</v>
      </c>
      <c r="DX250" s="240" t="str">
        <f t="shared" ca="1" si="441"/>
        <v>0.484631494457408-1.9347573785378i</v>
      </c>
      <c r="DY250" s="240" t="str">
        <f t="shared" ca="1" si="442"/>
        <v>0.578981779550009+1.90864713820433i</v>
      </c>
      <c r="DZ250" s="240" t="str">
        <f t="shared" ca="1" si="443"/>
        <v>-1.47784996843693-1.33944513512777i</v>
      </c>
      <c r="EA250" s="240" t="str">
        <f t="shared" ca="1" si="444"/>
        <v>1.95620661888198+0.389113689644549i</v>
      </c>
      <c r="EB250" s="240" t="str">
        <f t="shared" ca="1" si="445"/>
        <v>-1.87793879973676+0.671937246824241i</v>
      </c>
      <c r="EC250" s="240" t="str">
        <f t="shared" ca="1" si="446"/>
        <v>1.26531705384508-1.54179329109816i</v>
      </c>
      <c r="ED250" s="240" t="str">
        <f t="shared" ca="1" si="447"/>
        <v>-0.292658475873007+1.97294318613744i</v>
      </c>
      <c r="EE250" s="240" t="str">
        <f t="shared" ca="1" si="448"/>
        <v>-0.763273958416096-1.84270634221254i</v>
      </c>
      <c r="EF250" s="240" t="str">
        <f t="shared" ca="1" si="449"/>
        <v>1.60202229867471+1.18814071295259i</v>
      </c>
      <c r="EG250" s="240" t="str">
        <f t="shared" ca="1" si="450"/>
        <v>-1.98492676044841-0.195498222197218i</v>
      </c>
      <c r="EH250" s="240" t="str">
        <f t="shared" ca="1" si="451"/>
        <v>1.80303464370871-0.852771876185351i</v>
      </c>
      <c r="EI250" s="240" t="str">
        <f t="shared" ca="1" si="452"/>
        <v>-1.10810203701213+1.6583918942144i</v>
      </c>
      <c r="EJ250" s="240" t="str">
        <f t="shared" ca="1" si="453"/>
        <v>0.0978669961825653-1.99212847233422i</v>
      </c>
      <c r="EK250" s="240" t="str">
        <f t="shared" ca="1" si="454"/>
        <v>0.940215391812732+1.75901927682016i</v>
      </c>
      <c r="EL250" s="240" t="str">
        <f t="shared" ca="1" si="455"/>
        <v>-1.71076627842185-1.02539384620795i</v>
      </c>
      <c r="EM250" s="240" t="str">
        <f t="shared" ca="1" si="456"/>
        <v>1.99453097224046-6.25500164665624E-14i</v>
      </c>
      <c r="EN250" s="240"/>
      <c r="EO250" s="240"/>
      <c r="EP250" s="240"/>
    </row>
    <row r="251" spans="1:146">
      <c r="A251" s="268">
        <f t="shared" si="323"/>
        <v>2.9492187500000022E-3</v>
      </c>
      <c r="B251" s="267">
        <v>151</v>
      </c>
      <c r="C251" s="266">
        <f t="shared" si="324"/>
        <v>30200</v>
      </c>
      <c r="N251" s="265">
        <f t="shared" ca="1" si="327"/>
        <v>5.9944425109791863</v>
      </c>
      <c r="O251" s="240">
        <f t="shared" ca="1" si="328"/>
        <v>1.9944425109791863</v>
      </c>
      <c r="P251" s="240" t="str">
        <f t="shared" ca="1" si="329"/>
        <v>-1.68501186608634+1.06702199637551i</v>
      </c>
      <c r="Q251" s="240" t="str">
        <f t="shared" ca="1" si="330"/>
        <v>0.85273405412303-1.80295467567542i</v>
      </c>
      <c r="R251" s="240" t="str">
        <f t="shared" ca="1" si="331"/>
        <v>0.244141054414926+1.97944337508051i</v>
      </c>
      <c r="S251" s="240" t="str">
        <f t="shared" ca="1" si="332"/>
        <v>-1.26526093461562-1.54172490961798i</v>
      </c>
      <c r="T251" s="240" t="str">
        <f t="shared" ca="1" si="333"/>
        <v>1.89377936874745+0.625620197969571i</v>
      </c>
      <c r="U251" s="241" t="str">
        <f t="shared" ca="1" si="334"/>
        <v>-1.93467156834959+0.48461000012453i</v>
      </c>
      <c r="V251" s="240" t="str">
        <f t="shared" ca="1" si="335"/>
        <v>1.3752489754673-1.44446917069112i</v>
      </c>
      <c r="W251" s="240" t="str">
        <f t="shared" ca="1" si="336"/>
        <v>-0.389096431709535+1.95611985737886i</v>
      </c>
      <c r="X251" s="240" t="str">
        <f t="shared" ca="1" si="337"/>
        <v>-0.717789960355821-1.86080050043344i</v>
      </c>
      <c r="Y251" s="240" t="str">
        <f t="shared" ca="1" si="338"/>
        <v>1.60195124592366+1.18808801664043i</v>
      </c>
      <c r="Z251" s="240" t="str">
        <f t="shared" ca="1" si="339"/>
        <v>-1.98903848259383-0.146720292944806i</v>
      </c>
      <c r="AA251" s="240" t="str">
        <f t="shared" ca="1" si="340"/>
        <v>1.75894126095289-0.940173691462612i</v>
      </c>
      <c r="AB251" s="240" t="str">
        <f t="shared" ca="1" si="341"/>
        <v>-0.98305710816791+1.73533848331716i</v>
      </c>
      <c r="AC251" s="240" t="str">
        <f t="shared" ca="1" si="342"/>
        <v>-0.0978626555934235-1.99204011762845i</v>
      </c>
      <c r="AD251" s="240" t="str">
        <f t="shared" ca="1" si="343"/>
        <v>1.14841633513373+1.63062590768054i</v>
      </c>
      <c r="AE251" s="240" t="str">
        <f t="shared" ca="1" si="344"/>
        <v>-1.84262461466405-0.76324010575645i</v>
      </c>
      <c r="AF251" s="240" t="str">
        <f t="shared" ca="1" si="345"/>
        <v>1.96507961509784-0.340973658700927i</v>
      </c>
      <c r="AG251" s="240" t="str">
        <f t="shared" ca="1" si="346"/>
        <v>-1.47778442296575+1.3393857281757i</v>
      </c>
      <c r="AH251" s="240" t="str">
        <f t="shared" ca="1" si="347"/>
        <v>0.531943261728366-1.92219595668671i</v>
      </c>
      <c r="AI251" s="240" t="str">
        <f t="shared" ca="1" si="348"/>
        <v>0.57895610060221+1.908562486055i</v>
      </c>
      <c r="AJ251" s="240" t="str">
        <f t="shared" ca="1" si="349"/>
        <v>-1.51020951316206-1.30271568500413i</v>
      </c>
      <c r="AK251" s="240" t="str">
        <f t="shared" ca="1" si="350"/>
        <v>1.97285568233579+0.292645495909914i</v>
      </c>
      <c r="AL251" s="240" t="str">
        <f t="shared" ca="1" si="351"/>
        <v>-1.82333880072702+0.808230503856607i</v>
      </c>
      <c r="AM251" s="240" t="str">
        <f t="shared" ca="1" si="352"/>
        <v>1.10805289056895-1.65831834136355i</v>
      </c>
      <c r="AN251" s="240" t="str">
        <f t="shared" ca="1" si="353"/>
        <v>-0.0489460694378238+1.99384182218338i</v>
      </c>
      <c r="AO251" s="240" t="str">
        <f t="shared" ca="1" si="354"/>
        <v>-1.02534836802994-1.71069040266768i</v>
      </c>
      <c r="AP251" s="240" t="str">
        <f t="shared" ca="1" si="355"/>
        <v>1.78148451814388+0.896723949281296i</v>
      </c>
      <c r="AQ251" s="240" t="str">
        <f t="shared" ca="1" si="356"/>
        <v>-1.9848387251522+0.195489551478162i</v>
      </c>
      <c r="AR251" s="240" t="str">
        <f t="shared" ca="1" si="357"/>
        <v>-1.9848387251522+0.195489551478162i</v>
      </c>
      <c r="AS251" s="240" t="str">
        <f t="shared" ca="1" si="358"/>
        <v>-0.67190744512351+1.87785550956099i</v>
      </c>
      <c r="AT251" s="240" t="str">
        <f t="shared" ca="1" si="359"/>
        <v>-0.436984827577147-1.94598180620178i</v>
      </c>
      <c r="AU251" s="240" t="str">
        <f t="shared" ca="1" si="360"/>
        <v>1.41028382420054+1.41028382419968i</v>
      </c>
      <c r="AV251" s="240" t="str">
        <f t="shared" ca="1" si="361"/>
        <v>-1.94598180620161-0.436984827577901i</v>
      </c>
      <c r="AW251" s="240" t="str">
        <f t="shared" ca="1" si="362"/>
        <v>1.87785550956125-0.671907445122782i</v>
      </c>
      <c r="AX251" s="240" t="str">
        <f t="shared" ca="1" si="363"/>
        <v>-1.22704403835106+1.5723116286373i</v>
      </c>
      <c r="AY251" s="240" t="str">
        <f t="shared" ca="1" si="364"/>
        <v>0.195489551476956-1.98483872515232i</v>
      </c>
      <c r="AZ251" s="240" t="str">
        <f t="shared" ca="1" si="365"/>
        <v>0.896723949280606+1.78148451814422i</v>
      </c>
      <c r="BA251" s="240" t="str">
        <f t="shared" ca="1" si="366"/>
        <v>-1.71069040266769-1.02534836802993i</v>
      </c>
      <c r="BB251" s="240" t="str">
        <f t="shared" ca="1" si="367"/>
        <v>1.99384182218337-0.0489460694384393i</v>
      </c>
      <c r="BC251" s="240" t="str">
        <f t="shared" ca="1" si="368"/>
        <v>-1.65831834136398+1.10805289056831i</v>
      </c>
      <c r="BD251" s="240" t="str">
        <f t="shared" ca="1" si="369"/>
        <v>0.808230503856743-1.82333880072696i</v>
      </c>
      <c r="BE251" s="240" t="str">
        <f t="shared" ca="1" si="370"/>
        <v>0.292645495910354+1.97285568233572i</v>
      </c>
      <c r="BF251" s="240" t="str">
        <f t="shared" ca="1" si="371"/>
        <v>-1.30271568500341-1.51020951316268i</v>
      </c>
      <c r="BG251" s="240" t="str">
        <f t="shared" ca="1" si="372"/>
        <v>1.9085624860549+0.578956100602543i</v>
      </c>
      <c r="BH251" s="240" t="str">
        <f t="shared" ca="1" si="373"/>
        <v>-1.92219595668665+0.531943261728604i</v>
      </c>
      <c r="BI251" s="240" t="str">
        <f t="shared" ca="1" si="374"/>
        <v>1.33938572817507-1.47778442296632i</v>
      </c>
      <c r="BJ251" s="240" t="str">
        <f t="shared" ca="1" si="375"/>
        <v>-0.340973658701519+1.96507961509773i</v>
      </c>
      <c r="BK251" s="240" t="str">
        <f t="shared" ca="1" si="376"/>
        <v>-0.76324010575626-1.84262461466413i</v>
      </c>
      <c r="BL251" s="240" t="str">
        <f t="shared" ca="1" si="377"/>
        <v>1.6306259076808+1.14841633513336i</v>
      </c>
      <c r="BM251" s="240" t="str">
        <f t="shared" ca="1" si="378"/>
        <v>-1.9920401176284-0.0978626555944221i</v>
      </c>
      <c r="BN251" s="240" t="str">
        <f t="shared" ca="1" si="379"/>
        <v>1.73533848331736-0.983057108167559i</v>
      </c>
      <c r="BO251" s="240" t="str">
        <f t="shared" ca="1" si="380"/>
        <v>-0.940173691462445+1.75894126095298i</v>
      </c>
      <c r="BP251" s="240" t="str">
        <f t="shared" ca="1" si="381"/>
        <v>-0.146720292945604-1.98903848259377i</v>
      </c>
      <c r="BQ251" s="240" t="str">
        <f t="shared" ca="1" si="382"/>
        <v>1.18808801663995+1.60195124592401i</v>
      </c>
      <c r="BR251" s="240" t="str">
        <f t="shared" ca="1" si="383"/>
        <v>-1.86080050043345-0.717789960355815i</v>
      </c>
      <c r="BS251" s="240" t="str">
        <f t="shared" ca="1" si="384"/>
        <v>1.95611985737874-0.389096431710123i</v>
      </c>
      <c r="BT251" s="240" t="str">
        <f t="shared" ca="1" si="385"/>
        <v>-1.44446917069167+1.37524897546673i</v>
      </c>
      <c r="BU251" s="240" t="str">
        <f t="shared" ca="1" si="386"/>
        <v>0.48461000012471-1.93467156834955i</v>
      </c>
      <c r="BV251" s="240" t="str">
        <f t="shared" ca="1" si="387"/>
        <v>0.625620197969773+1.89377936874738i</v>
      </c>
      <c r="BW251" s="240" t="str">
        <f t="shared" ca="1" si="388"/>
        <v>-1.54172490961849-1.26526093461499i</v>
      </c>
      <c r="BX251" s="240" t="str">
        <f t="shared" ca="1" si="389"/>
        <v>1.97944337508044+0.244141054415505i</v>
      </c>
      <c r="BY251" s="240" t="str">
        <f t="shared" ca="1" si="390"/>
        <v>-1.8029546756754+0.85273405412308i</v>
      </c>
      <c r="BZ251" s="240" t="str">
        <f t="shared" ca="1" si="391"/>
        <v>1.06702199637498-1.68501186608668i</v>
      </c>
      <c r="CA251" s="240" t="str">
        <f t="shared" ca="1" si="392"/>
        <v>-7.730735953844E-13+1.99444251097919i</v>
      </c>
      <c r="CB251" s="240" t="str">
        <f t="shared" ca="1" si="393"/>
        <v>-1.06702199637535-1.68501186608645i</v>
      </c>
      <c r="CC251" s="240" t="str">
        <f t="shared" ca="1" si="394"/>
        <v>1.80295467567558+0.852734054122685i</v>
      </c>
      <c r="CD251" s="240" t="str">
        <f t="shared" ca="1" si="395"/>
        <v>-1.97944337508039+0.244141054415937i</v>
      </c>
      <c r="CE251" s="240" t="str">
        <f t="shared" ca="1" si="396"/>
        <v>1.54172490961822-1.26526093461533i</v>
      </c>
      <c r="CF251" s="240" t="str">
        <f t="shared" ca="1" si="397"/>
        <v>-0.625620197969358+1.89377936874752i</v>
      </c>
      <c r="CG251" s="240" t="str">
        <f t="shared" ca="1" si="398"/>
        <v>-0.484610000125134-1.93467156834944i</v>
      </c>
      <c r="CH251" s="240" t="str">
        <f t="shared" ca="1" si="399"/>
        <v>1.4444691706906+1.37524897546785i</v>
      </c>
      <c r="CI251" s="240" t="str">
        <f t="shared" ca="1" si="400"/>
        <v>-1.95611985737881-0.38909643170975i</v>
      </c>
      <c r="CJ251" s="240" t="str">
        <f t="shared" ca="1" si="401"/>
        <v>1.86080050043329-0.717789960356224i</v>
      </c>
      <c r="CK251" s="240" t="str">
        <f t="shared" ca="1" si="402"/>
        <v>-1.1880880166412+1.60195124592309i</v>
      </c>
      <c r="CL251" s="240" t="str">
        <f t="shared" ca="1" si="403"/>
        <v>0.146720292945224-1.9890384825938i</v>
      </c>
      <c r="CM251" s="240" t="str">
        <f t="shared" ca="1" si="404"/>
        <v>0.940173691462832+1.75894126095277i</v>
      </c>
      <c r="CN251" s="240" t="str">
        <f t="shared" ca="1" si="405"/>
        <v>-1.73533848331755-0.983057108167228i</v>
      </c>
      <c r="CO251" s="240" t="str">
        <f t="shared" ca="1" si="406"/>
        <v>1.99204011762848-0.0978626555928214i</v>
      </c>
      <c r="CP251" s="240" t="str">
        <f t="shared" ca="1" si="407"/>
        <v>-1.63062590768051+1.14841633513377i</v>
      </c>
      <c r="CQ251" s="240" t="str">
        <f t="shared" ca="1" si="408"/>
        <v>0.763240105755907-1.84262461466428i</v>
      </c>
      <c r="CR251" s="240" t="str">
        <f t="shared" ca="1" si="409"/>
        <v>0.340973658699942+1.96507961509801i</v>
      </c>
      <c r="CS251" s="240" t="str">
        <f t="shared" ca="1" si="410"/>
        <v>-1.33938572817544-1.47778442296598i</v>
      </c>
      <c r="CT251" s="240" t="str">
        <f t="shared" ca="1" si="411"/>
        <v>1.92219595668676+0.531943261728183i</v>
      </c>
      <c r="CU251" s="240" t="str">
        <f t="shared" ca="1" si="412"/>
        <v>-1.90856248605476+0.578956100603015i</v>
      </c>
      <c r="CV251" s="240" t="str">
        <f t="shared" ca="1" si="413"/>
        <v>1.30271568500454-1.5102095131617i</v>
      </c>
      <c r="CW251" s="240" t="str">
        <f t="shared" ca="1" si="414"/>
        <v>-0.292645495909922+1.97285568233579i</v>
      </c>
      <c r="CX251" s="240" t="str">
        <f t="shared" ca="1" si="415"/>
        <v>-0.808230503857196-1.82333880072676i</v>
      </c>
      <c r="CY251" s="240" t="str">
        <f t="shared" ca="1" si="416"/>
        <v>1.65831834136315+1.10805289056955i</v>
      </c>
      <c r="CZ251" s="240" t="str">
        <f t="shared" ca="1" si="417"/>
        <v>-1.99384182218338-0.0489460694380015i</v>
      </c>
      <c r="DA251" s="240" t="str">
        <f t="shared" ca="1" si="418"/>
        <v>1.71069040266743-1.02534836803035i</v>
      </c>
      <c r="DB251" s="240" t="str">
        <f t="shared" ca="1" si="419"/>
        <v>-0.896723949280213+1.78148451814442i</v>
      </c>
      <c r="DC251" s="240" t="str">
        <f t="shared" ca="1" si="420"/>
        <v>-0.195489551477392-1.98483872515228i</v>
      </c>
      <c r="DD251" s="240" t="str">
        <f t="shared" ca="1" si="421"/>
        <v>1.22704403835145+1.572311628637i</v>
      </c>
      <c r="DE251" s="240" t="str">
        <f t="shared" ca="1" si="422"/>
        <v>-1.8778555095614-0.671907445122369i</v>
      </c>
      <c r="DF251" s="240" t="str">
        <f t="shared" ca="1" si="423"/>
        <v>1.94598180620195-0.436984827576394i</v>
      </c>
      <c r="DG251" s="240" t="str">
        <f t="shared" ca="1" si="424"/>
        <v>-1.41028382420027+1.41028382419995i</v>
      </c>
      <c r="DH251" s="240" t="str">
        <f t="shared" ca="1" si="425"/>
        <v>0.436984827576721-1.94598180620187i</v>
      </c>
      <c r="DI251" s="240" t="str">
        <f t="shared" ca="1" si="426"/>
        <v>0.671907445122054+1.87785550956151i</v>
      </c>
      <c r="DJ251" s="240" t="str">
        <f t="shared" ca="1" si="427"/>
        <v>-1.57231162863679-1.22704403835172i</v>
      </c>
      <c r="DK251" s="240" t="str">
        <f t="shared" ca="1" si="428"/>
        <v>1.98483872515225+0.195489551477726i</v>
      </c>
      <c r="DL251" s="240" t="str">
        <f t="shared" ca="1" si="429"/>
        <v>-1.7814845181437+0.896723949281635i</v>
      </c>
      <c r="DM251" s="240" t="str">
        <f t="shared" ca="1" si="430"/>
        <v>1.02534836803064-1.71069040266726i</v>
      </c>
      <c r="DN251" s="240" t="str">
        <f t="shared" ca="1" si="431"/>
        <v>0.0489460694376665+1.99384182218339i</v>
      </c>
      <c r="DO251" s="240" t="str">
        <f t="shared" ca="1" si="432"/>
        <v>-1.10805289056927-1.65831834136334i</v>
      </c>
      <c r="DP251" s="240" t="str">
        <f t="shared" ca="1" si="433"/>
        <v>1.82333880072663+0.808230503857503i</v>
      </c>
      <c r="DQ251" s="240" t="str">
        <f t="shared" ca="1" si="434"/>
        <v>-1.97285568233583+0.29264549590959i</v>
      </c>
      <c r="DR251" s="240" t="str">
        <f t="shared" ca="1" si="435"/>
        <v>1.51020951316192-1.30271568500429i</v>
      </c>
      <c r="DS251" s="240" t="str">
        <f t="shared" ca="1" si="436"/>
        <v>-0.578956100601384+1.90856248605525i</v>
      </c>
      <c r="DT251" s="240" t="str">
        <f t="shared" ca="1" si="437"/>
        <v>-0.53194326172786-1.92219595668685i</v>
      </c>
      <c r="DU251" s="240" t="str">
        <f t="shared" ca="1" si="438"/>
        <v>1.47778442296576+1.33938572817569i</v>
      </c>
      <c r="DV251" s="240" t="str">
        <f t="shared" ca="1" si="439"/>
        <v>-1.96507961509795-0.340973658700271i</v>
      </c>
      <c r="DW251" s="240" t="str">
        <f t="shared" ca="1" si="440"/>
        <v>1.8426246146644-0.763240105755598i</v>
      </c>
      <c r="DX251" s="240" t="str">
        <f t="shared" ca="1" si="441"/>
        <v>-1.14841633513404+1.63062590768032i</v>
      </c>
      <c r="DY251" s="240" t="str">
        <f t="shared" ca="1" si="442"/>
        <v>0.097862655593156-1.99204011762846i</v>
      </c>
      <c r="DZ251" s="240" t="str">
        <f t="shared" ca="1" si="443"/>
        <v>0.983057108168612+1.73533848331676i</v>
      </c>
      <c r="EA251" s="240" t="str">
        <f t="shared" ca="1" si="444"/>
        <v>-1.75894126095261-0.940173691463127i</v>
      </c>
      <c r="EB251" s="240" t="str">
        <f t="shared" ca="1" si="445"/>
        <v>1.98903848259382-0.146720292944889i</v>
      </c>
      <c r="EC251" s="240" t="str">
        <f t="shared" ca="1" si="446"/>
        <v>-1.60195124592329+1.18808801664093i</v>
      </c>
      <c r="ED251" s="240" t="str">
        <f t="shared" ca="1" si="447"/>
        <v>0.717789960356535-1.86080050043317i</v>
      </c>
      <c r="EE251" s="240" t="str">
        <f t="shared" ca="1" si="448"/>
        <v>0.389096431709421+1.95611985737888i</v>
      </c>
      <c r="EF251" s="240" t="str">
        <f t="shared" ca="1" si="449"/>
        <v>-1.37524897546761-1.44446917069083i</v>
      </c>
      <c r="EG251" s="240" t="str">
        <f t="shared" ca="1" si="450"/>
        <v>1.93467156834985+0.484610000123479i</v>
      </c>
      <c r="EH251" s="240" t="str">
        <f t="shared" ca="1" si="451"/>
        <v>-1.8937793687476+0.625620197969093i</v>
      </c>
      <c r="EI251" s="240" t="str">
        <f t="shared" ca="1" si="452"/>
        <v>1.26526093461559-1.541724909618i</v>
      </c>
      <c r="EJ251" s="240" t="str">
        <f t="shared" ca="1" si="453"/>
        <v>-0.244141054414246+1.9794433750806i</v>
      </c>
      <c r="EK251" s="240" t="str">
        <f t="shared" ca="1" si="454"/>
        <v>-0.852734054122434-1.8029546756757i</v>
      </c>
      <c r="EL251" s="240" t="str">
        <f t="shared" ca="1" si="455"/>
        <v>1.68501186608627+1.06702199637563i</v>
      </c>
      <c r="EM251" s="240" t="str">
        <f t="shared" ca="1" si="456"/>
        <v>-1.99444251097919+4.94529568048246E-13i</v>
      </c>
      <c r="EN251" s="240"/>
      <c r="EO251" s="240"/>
      <c r="EP251" s="240"/>
    </row>
    <row r="252" spans="1:146">
      <c r="A252" s="268">
        <f t="shared" si="323"/>
        <v>2.9687500000000022E-3</v>
      </c>
      <c r="B252" s="267">
        <v>152</v>
      </c>
      <c r="C252" s="266">
        <f t="shared" si="324"/>
        <v>30400</v>
      </c>
      <c r="N252" s="265">
        <f t="shared" ca="1" si="327"/>
        <v>5.9943476635502675</v>
      </c>
      <c r="O252" s="240">
        <f t="shared" ca="1" si="328"/>
        <v>1.9943476635502677</v>
      </c>
      <c r="P252" s="240" t="str">
        <f t="shared" ca="1" si="329"/>
        <v>-1.65823947860863+1.10800019616072i</v>
      </c>
      <c r="Q252" s="240" t="str">
        <f t="shared" ca="1" si="330"/>
        <v>0.763203809216712-1.8425369870658i</v>
      </c>
      <c r="R252" s="240" t="str">
        <f t="shared" ca="1" si="331"/>
        <v>0.38907792789406+1.95602683241669i</v>
      </c>
      <c r="S252" s="240" t="str">
        <f t="shared" ca="1" si="332"/>
        <v>-1.41021675693992-1.41021675693997i</v>
      </c>
      <c r="T252" s="240" t="str">
        <f t="shared" ca="1" si="333"/>
        <v>1.95602683241668+0.389077927894128i</v>
      </c>
      <c r="U252" s="241" t="str">
        <f t="shared" ca="1" si="334"/>
        <v>-1.84253698706578+0.763203809216756i</v>
      </c>
      <c r="V252" s="240" t="str">
        <f t="shared" ca="1" si="335"/>
        <v>1.10800019616065-1.65823947860868i</v>
      </c>
      <c r="W252" s="240" t="str">
        <f t="shared" ca="1" si="336"/>
        <v>-6.96319924941208E-14+1.99434766355027i</v>
      </c>
      <c r="X252" s="240" t="str">
        <f t="shared" ca="1" si="337"/>
        <v>-1.1080001961607-1.65823947860865i</v>
      </c>
      <c r="Y252" s="240" t="str">
        <f t="shared" ca="1" si="338"/>
        <v>1.8425369870658+0.7632038092167i</v>
      </c>
      <c r="Z252" s="240" t="str">
        <f t="shared" ca="1" si="339"/>
        <v>-1.95602683241667+0.389077927894178i</v>
      </c>
      <c r="AA252" s="240" t="str">
        <f t="shared" ca="1" si="340"/>
        <v>1.41021675694002-1.41021675693986i</v>
      </c>
      <c r="AB252" s="240" t="str">
        <f t="shared" ca="1" si="341"/>
        <v>-0.389077927894196+1.95602683241666i</v>
      </c>
      <c r="AC252" s="240" t="str">
        <f t="shared" ca="1" si="342"/>
        <v>-0.763203809216684-1.84253698706581i</v>
      </c>
      <c r="AD252" s="240" t="str">
        <f t="shared" ca="1" si="343"/>
        <v>1.65823947860864+1.10800019616071i</v>
      </c>
      <c r="AE252" s="240" t="str">
        <f t="shared" ca="1" si="344"/>
        <v>-1.99434766355027+5.91257092999661E-14i</v>
      </c>
      <c r="AF252" s="240" t="str">
        <f t="shared" ca="1" si="345"/>
        <v>1.65823947860857-1.10800019616081i</v>
      </c>
      <c r="AG252" s="240" t="str">
        <f t="shared" ca="1" si="346"/>
        <v>-0.763203809216772+1.84253698706577i</v>
      </c>
      <c r="AH252" s="240" t="str">
        <f t="shared" ca="1" si="347"/>
        <v>-0.389077927894118-1.95602683241668i</v>
      </c>
      <c r="AI252" s="240" t="str">
        <f t="shared" ca="1" si="348"/>
        <v>1.41021675693996+1.41021675693992i</v>
      </c>
      <c r="AJ252" s="240" t="str">
        <f t="shared" ca="1" si="349"/>
        <v>-1.95602683241669-0.389077927894062i</v>
      </c>
      <c r="AK252" s="240" t="str">
        <f t="shared" ca="1" si="350"/>
        <v>1.84253698706584-0.763203809216614i</v>
      </c>
      <c r="AL252" s="240" t="str">
        <f t="shared" ca="1" si="351"/>
        <v>-1.10800019616077+1.65823947860859i</v>
      </c>
      <c r="AM252" s="240" t="str">
        <f t="shared" ca="1" si="352"/>
        <v>1.75916294187336E-14-1.99434766355027i</v>
      </c>
      <c r="AN252" s="240" t="str">
        <f t="shared" ca="1" si="353"/>
        <v>1.10800019616074+1.65823947860861i</v>
      </c>
      <c r="AO252" s="240" t="str">
        <f t="shared" ca="1" si="354"/>
        <v>-1.84253698706583-0.763203809216646i</v>
      </c>
      <c r="AP252" s="240" t="str">
        <f t="shared" ca="1" si="355"/>
        <v>1.95602683241658-0.389077927894641i</v>
      </c>
      <c r="AQ252" s="240" t="str">
        <f t="shared" ca="1" si="356"/>
        <v>-1.4102167569394+1.41021675694048i</v>
      </c>
      <c r="AR252" s="240" t="str">
        <f t="shared" ca="1" si="357"/>
        <v>-1.4102167569394+1.41021675694048i</v>
      </c>
      <c r="AS252" s="240" t="str">
        <f t="shared" ca="1" si="358"/>
        <v>0.763203809216006+1.84253698706609i</v>
      </c>
      <c r="AT252" s="240" t="str">
        <f t="shared" ca="1" si="359"/>
        <v>-1.65823947860834-1.10800019616116i</v>
      </c>
      <c r="AU252" s="240" t="str">
        <f t="shared" ca="1" si="360"/>
        <v>1.99434766355027+2.78527969976484E-13i</v>
      </c>
      <c r="AV252" s="240" t="str">
        <f t="shared" ca="1" si="361"/>
        <v>-1.65823947860865+1.10800019616069i</v>
      </c>
      <c r="AW252" s="240" t="str">
        <f t="shared" ca="1" si="362"/>
        <v>0.763203809216521-1.84253698706588i</v>
      </c>
      <c r="AX252" s="240" t="str">
        <f t="shared" ca="1" si="363"/>
        <v>0.389077927894579+1.95602683241659i</v>
      </c>
      <c r="AY252" s="240" t="str">
        <f t="shared" ca="1" si="364"/>
        <v>-1.41021675694041-1.41021675693947i</v>
      </c>
      <c r="AZ252" s="240" t="str">
        <f t="shared" ca="1" si="365"/>
        <v>1.95602683241686+0.389077927893213i</v>
      </c>
      <c r="BA252" s="240" t="str">
        <f t="shared" ca="1" si="366"/>
        <v>-1.84253698706612+0.763203809215948i</v>
      </c>
      <c r="BB252" s="240" t="str">
        <f t="shared" ca="1" si="367"/>
        <v>1.10800019616123-1.65823947860829i</v>
      </c>
      <c r="BC252" s="240" t="str">
        <f t="shared" ca="1" si="368"/>
        <v>-3.41074616246025E-13+1.99434766355027i</v>
      </c>
      <c r="BD252" s="240" t="str">
        <f t="shared" ca="1" si="369"/>
        <v>-1.10800019616062-1.6582394786087i</v>
      </c>
      <c r="BE252" s="240" t="str">
        <f t="shared" ca="1" si="370"/>
        <v>1.84253698706585+0.763203809216578i</v>
      </c>
      <c r="BF252" s="240" t="str">
        <f t="shared" ca="1" si="371"/>
        <v>-1.95602683241661+0.389077927894489i</v>
      </c>
      <c r="BG252" s="240" t="str">
        <f t="shared" ca="1" si="372"/>
        <v>1.41021675693953-1.41021675694035i</v>
      </c>
      <c r="BH252" s="240" t="str">
        <f t="shared" ca="1" si="373"/>
        <v>-0.389077927893303+1.95602683241684i</v>
      </c>
      <c r="BI252" s="240" t="str">
        <f t="shared" ca="1" si="374"/>
        <v>-0.763203809215865-1.84253698706615i</v>
      </c>
      <c r="BJ252" s="240" t="str">
        <f t="shared" ca="1" si="375"/>
        <v>1.65823947860827+1.10800019616126i</v>
      </c>
      <c r="BK252" s="240" t="str">
        <f t="shared" ca="1" si="376"/>
        <v>-1.99434766355027-4.31962647413884E-13i</v>
      </c>
      <c r="BL252" s="240" t="str">
        <f t="shared" ca="1" si="377"/>
        <v>1.65823947860872-1.10800019616059i</v>
      </c>
      <c r="BM252" s="240" t="str">
        <f t="shared" ca="1" si="378"/>
        <v>-0.763203809216662+1.84253698706582i</v>
      </c>
      <c r="BN252" s="240" t="str">
        <f t="shared" ca="1" si="379"/>
        <v>-0.389077927894399-1.95602683241662i</v>
      </c>
      <c r="BO252" s="240" t="str">
        <f t="shared" ca="1" si="380"/>
        <v>1.41021675694033+1.41021675693956i</v>
      </c>
      <c r="BP252" s="240" t="str">
        <f t="shared" ca="1" si="381"/>
        <v>-1.95602683241683-0.38907792789339i</v>
      </c>
      <c r="BQ252" s="240" t="str">
        <f t="shared" ca="1" si="382"/>
        <v>1.84253698706616-0.763203809215833i</v>
      </c>
      <c r="BR252" s="240" t="str">
        <f t="shared" ca="1" si="383"/>
        <v>-1.10800019616134+1.65823947860822i</v>
      </c>
      <c r="BS252" s="240" t="str">
        <f t="shared" ca="1" si="384"/>
        <v>5.2285067858174E-13-1.99434766355027i</v>
      </c>
      <c r="BT252" s="240" t="str">
        <f t="shared" ca="1" si="385"/>
        <v>1.10800019616051+1.65823947860877i</v>
      </c>
      <c r="BU252" s="240" t="str">
        <f t="shared" ca="1" si="386"/>
        <v>-1.84253698706578-0.763203809216746i</v>
      </c>
      <c r="BV252" s="240" t="str">
        <f t="shared" ca="1" si="387"/>
        <v>1.95602683241663-0.389077927894368i</v>
      </c>
      <c r="BW252" s="240" t="str">
        <f t="shared" ca="1" si="388"/>
        <v>-1.41021675693962+1.41021675694026i</v>
      </c>
      <c r="BX252" s="240" t="str">
        <f t="shared" ca="1" si="389"/>
        <v>0.389077927893424-1.95602683241682i</v>
      </c>
      <c r="BY252" s="240" t="str">
        <f t="shared" ca="1" si="390"/>
        <v>0.763203809217582+1.84253698706544i</v>
      </c>
      <c r="BZ252" s="240" t="str">
        <f t="shared" ca="1" si="391"/>
        <v>-1.65823947860817-1.10800019616141i</v>
      </c>
      <c r="CA252" s="240" t="str">
        <f t="shared" ca="1" si="392"/>
        <v>1.99434766355027+5.57055939952968E-13i</v>
      </c>
      <c r="CB252" s="240" t="str">
        <f t="shared" ca="1" si="393"/>
        <v>-1.65823947860882+1.10800019616044i</v>
      </c>
      <c r="CC252" s="240" t="str">
        <f t="shared" ca="1" si="394"/>
        <v>0.763203809216778-1.84253698706577i</v>
      </c>
      <c r="CD252" s="240" t="str">
        <f t="shared" ca="1" si="395"/>
        <v>0.389077927894278+1.95602683241665i</v>
      </c>
      <c r="CE252" s="240" t="str">
        <f t="shared" ca="1" si="396"/>
        <v>-1.41021675694024-1.41021675693965i</v>
      </c>
      <c r="CF252" s="240" t="str">
        <f t="shared" ca="1" si="397"/>
        <v>1.95602683241679+0.38907792789357i</v>
      </c>
      <c r="CG252" s="240" t="str">
        <f t="shared" ca="1" si="398"/>
        <v>-1.84253698706545+0.76320380921755i</v>
      </c>
      <c r="CH252" s="240" t="str">
        <f t="shared" ca="1" si="399"/>
        <v>1.10800019616149-1.65823947860812i</v>
      </c>
      <c r="CI252" s="240" t="str">
        <f t="shared" ca="1" si="400"/>
        <v>-5.91261201324194E-13+1.99434766355027i</v>
      </c>
      <c r="CJ252" s="240" t="str">
        <f t="shared" ca="1" si="401"/>
        <v>-1.10800019616041-1.65823947860884i</v>
      </c>
      <c r="CK252" s="240" t="str">
        <f t="shared" ca="1" si="402"/>
        <v>1.84253698706574+0.763203809216862i</v>
      </c>
      <c r="CL252" s="240" t="str">
        <f t="shared" ca="1" si="403"/>
        <v>-1.95602683241667+0.389077927894188i</v>
      </c>
      <c r="CM252" s="240" t="str">
        <f t="shared" ca="1" si="404"/>
        <v>1.41021675693975-1.41021675694013i</v>
      </c>
      <c r="CN252" s="240" t="str">
        <f t="shared" ca="1" si="405"/>
        <v>-0.389077927893548+1.95602683241679i</v>
      </c>
      <c r="CO252" s="240" t="str">
        <f t="shared" ca="1" si="406"/>
        <v>-0.763203809217466-1.84253698706549i</v>
      </c>
      <c r="CP252" s="240" t="str">
        <f t="shared" ca="1" si="407"/>
        <v>1.65823947860813+1.10800019616147i</v>
      </c>
      <c r="CQ252" s="240" t="str">
        <f t="shared" ca="1" si="408"/>
        <v>-1.99434766355027-6.8214923249205E-13i</v>
      </c>
      <c r="CR252" s="240" t="str">
        <f t="shared" ca="1" si="409"/>
        <v>1.65823947860889-1.10800019616033i</v>
      </c>
      <c r="CS252" s="240" t="str">
        <f t="shared" ca="1" si="410"/>
        <v>-0.763203809216946+1.8425369870657i</v>
      </c>
      <c r="CT252" s="240" t="str">
        <f t="shared" ca="1" si="411"/>
        <v>-0.3890779278941-1.95602683241668i</v>
      </c>
      <c r="CU252" s="240" t="str">
        <f t="shared" ca="1" si="412"/>
        <v>1.41021675694015+1.41021675693974i</v>
      </c>
      <c r="CV252" s="240" t="str">
        <f t="shared" ca="1" si="413"/>
        <v>-1.95602683241678-0.389077927893636i</v>
      </c>
      <c r="CW252" s="240" t="str">
        <f t="shared" ca="1" si="414"/>
        <v>1.84253698706552-0.763203809217382i</v>
      </c>
      <c r="CX252" s="240" t="str">
        <f t="shared" ca="1" si="415"/>
        <v>-1.10800019616154+1.65823947860808i</v>
      </c>
      <c r="CY252" s="240" t="str">
        <f t="shared" ca="1" si="416"/>
        <v>7.73037263659909E-13-1.99434766355027i</v>
      </c>
      <c r="CZ252" s="240" t="str">
        <f t="shared" ca="1" si="417"/>
        <v>1.10800019616026+1.65823947860894i</v>
      </c>
      <c r="DA252" s="240" t="str">
        <f t="shared" ca="1" si="418"/>
        <v>-1.84253698706567-0.763203809217029i</v>
      </c>
      <c r="DB252" s="240" t="str">
        <f t="shared" ca="1" si="419"/>
        <v>1.95602683241668-0.389077927894122i</v>
      </c>
      <c r="DC252" s="240" t="str">
        <f t="shared" ca="1" si="420"/>
        <v>-1.4102167569398+1.41021675694008i</v>
      </c>
      <c r="DD252" s="240" t="str">
        <f t="shared" ca="1" si="421"/>
        <v>0.389077927893725-1.95602683241676i</v>
      </c>
      <c r="DE252" s="240" t="str">
        <f t="shared" ca="1" si="422"/>
        <v>0.763203809217298+1.84253698706556i</v>
      </c>
      <c r="DF252" s="240" t="str">
        <f t="shared" ca="1" si="423"/>
        <v>-1.6582394786091-1.10800019616002i</v>
      </c>
      <c r="DG252" s="240" t="str">
        <f t="shared" ca="1" si="424"/>
        <v>1.99434766355027+8.63925294827765E-13i</v>
      </c>
      <c r="DH252" s="240" t="str">
        <f t="shared" ca="1" si="425"/>
        <v>-1.65823947860899+1.10800019616018i</v>
      </c>
      <c r="DI252" s="240" t="str">
        <f t="shared" ca="1" si="426"/>
        <v>0.763203809217009-1.84253698706568i</v>
      </c>
      <c r="DJ252" s="240" t="str">
        <f t="shared" ca="1" si="427"/>
        <v>0.389077927894033+1.9560268324167i</v>
      </c>
      <c r="DK252" s="240" t="str">
        <f t="shared" ca="1" si="428"/>
        <v>-1.41021675694002-1.41021675693986i</v>
      </c>
      <c r="DL252" s="240" t="str">
        <f t="shared" ca="1" si="429"/>
        <v>1.95602683241674+0.389077927893815i</v>
      </c>
      <c r="DM252" s="240" t="str">
        <f t="shared" ca="1" si="430"/>
        <v>-1.84253698706559+0.763203809217215i</v>
      </c>
      <c r="DN252" s="240" t="str">
        <f t="shared" ca="1" si="431"/>
        <v>1.10800019616-1.65823947860911i</v>
      </c>
      <c r="DO252" s="240" t="str">
        <f t="shared" ca="1" si="432"/>
        <v>-9.54813325995624E-13+1.99434766355027i</v>
      </c>
      <c r="DP252" s="240" t="str">
        <f t="shared" ca="1" si="433"/>
        <v>-1.10800019616011-1.65823947860904i</v>
      </c>
      <c r="DQ252" s="240" t="str">
        <f t="shared" ca="1" si="434"/>
        <v>1.84253698706564+0.763203809217093i</v>
      </c>
      <c r="DR252" s="240" t="str">
        <f t="shared" ca="1" si="435"/>
        <v>-1.95602683241672+0.389077927893943i</v>
      </c>
      <c r="DS252" s="240" t="str">
        <f t="shared" ca="1" si="436"/>
        <v>1.41021675693993-1.41021675693996i</v>
      </c>
      <c r="DT252" s="240" t="str">
        <f t="shared" ca="1" si="437"/>
        <v>-0.389077927893905+1.95602683241672i</v>
      </c>
      <c r="DU252" s="240" t="str">
        <f t="shared" ca="1" si="438"/>
        <v>-0.763203809217235-1.84253698706558i</v>
      </c>
      <c r="DV252" s="240" t="str">
        <f t="shared" ca="1" si="439"/>
        <v>1.65823947860906+1.10800019616007i</v>
      </c>
      <c r="DW252" s="240" t="str">
        <f t="shared" ca="1" si="440"/>
        <v>-1.99434766355027-1.04570135716348E-12i</v>
      </c>
      <c r="DX252" s="240" t="str">
        <f t="shared" ca="1" si="441"/>
        <v>1.65823947860903-1.10800019616012i</v>
      </c>
      <c r="DY252" s="240" t="str">
        <f t="shared" ca="1" si="442"/>
        <v>-0.763203809217177+1.84253698706561i</v>
      </c>
      <c r="DZ252" s="240" t="str">
        <f t="shared" ca="1" si="443"/>
        <v>-0.389077927893853-1.95602683241673i</v>
      </c>
      <c r="EA252" s="240" t="str">
        <f t="shared" ca="1" si="444"/>
        <v>1.41021675693989+1.41021675693999i</v>
      </c>
      <c r="EB252" s="240" t="str">
        <f t="shared" ca="1" si="445"/>
        <v>-1.95602683241673-0.389077927893881i</v>
      </c>
      <c r="EC252" s="240" t="str">
        <f t="shared" ca="1" si="446"/>
        <v>1.84253698706562-0.763203809217151i</v>
      </c>
      <c r="ED252" s="240" t="str">
        <f t="shared" ca="1" si="447"/>
        <v>-1.10800019616015+1.65823947860901i</v>
      </c>
      <c r="EE252" s="240" t="str">
        <f t="shared" ca="1" si="448"/>
        <v>1.02322384873808E-12-1.99434766355027i</v>
      </c>
      <c r="EF252" s="240" t="str">
        <f t="shared" ca="1" si="449"/>
        <v>1.10800019616005+1.65823947860908i</v>
      </c>
      <c r="EG252" s="240" t="str">
        <f t="shared" ca="1" si="450"/>
        <v>-1.84253698706557-0.763203809217261i</v>
      </c>
      <c r="EH252" s="240" t="str">
        <f t="shared" ca="1" si="451"/>
        <v>1.95602683241675-0.389077927893765i</v>
      </c>
      <c r="EI252" s="240" t="str">
        <f t="shared" ca="1" si="452"/>
        <v>-1.41021675694006+1.41021675693983i</v>
      </c>
      <c r="EJ252" s="240" t="str">
        <f t="shared" ca="1" si="453"/>
        <v>0.389077927893971-1.95602683241671i</v>
      </c>
      <c r="EK252" s="240" t="str">
        <f t="shared" ca="1" si="454"/>
        <v>0.763203809217067+1.84253698706565i</v>
      </c>
      <c r="EL252" s="240" t="str">
        <f t="shared" ca="1" si="455"/>
        <v>-1.65823947860896-1.10800019616022i</v>
      </c>
      <c r="EM252" s="240" t="str">
        <f t="shared" ca="1" si="456"/>
        <v>1.99434766355027-8.13102293179514E-13i</v>
      </c>
      <c r="EN252" s="240"/>
      <c r="EO252" s="240"/>
      <c r="EP252" s="240"/>
    </row>
    <row r="253" spans="1:146">
      <c r="A253" s="268">
        <f t="shared" si="323"/>
        <v>2.9882812500000022E-3</v>
      </c>
      <c r="B253" s="267">
        <v>153</v>
      </c>
      <c r="C253" s="266">
        <f t="shared" si="324"/>
        <v>30600</v>
      </c>
      <c r="N253" s="265">
        <f t="shared" ca="1" si="327"/>
        <v>5.9942459993206736</v>
      </c>
      <c r="O253" s="240">
        <f t="shared" ca="1" si="328"/>
        <v>1.9942459993206734</v>
      </c>
      <c r="P253" s="240" t="str">
        <f t="shared" ca="1" si="329"/>
        <v>-1.63046524273288+1.14830318211111i</v>
      </c>
      <c r="Q253" s="240" t="str">
        <f t="shared" ca="1" si="330"/>
        <v>0.671841242339161-1.87767048517536i</v>
      </c>
      <c r="R253" s="240" t="str">
        <f t="shared" ca="1" si="331"/>
        <v>0.531890849562009+1.9220065634536i</v>
      </c>
      <c r="S253" s="240" t="str">
        <f t="shared" ca="1" si="332"/>
        <v>-1.5415730040517-1.26513626893925i</v>
      </c>
      <c r="T253" s="240" t="str">
        <f t="shared" ca="1" si="333"/>
        <v>1.98884250339216+0.146705836650502i</v>
      </c>
      <c r="U253" s="241" t="str">
        <f t="shared" ca="1" si="334"/>
        <v>-1.71052184899592+1.02524734084712i</v>
      </c>
      <c r="V253" s="240" t="str">
        <f t="shared" ca="1" si="335"/>
        <v>0.80815086921399-1.82315914785166i</v>
      </c>
      <c r="W253" s="240" t="str">
        <f t="shared" ca="1" si="336"/>
        <v>0.389058094186853+1.95592712163675i</v>
      </c>
      <c r="X253" s="240" t="str">
        <f t="shared" ca="1" si="337"/>
        <v>-1.44432684769556-1.37511347271137i</v>
      </c>
      <c r="Y253" s="240" t="str">
        <f t="shared" ca="1" si="338"/>
        <v>1.97266129761925+0.29261666166102i</v>
      </c>
      <c r="Z253" s="240" t="str">
        <f t="shared" ca="1" si="339"/>
        <v>-1.7813089891552+0.896635595412861i</v>
      </c>
      <c r="AA253" s="240" t="str">
        <f t="shared" ca="1" si="340"/>
        <v>0.940081056508057-1.75876795314254i</v>
      </c>
      <c r="AB253" s="240" t="str">
        <f t="shared" ca="1" si="341"/>
        <v>0.244116999290085+1.97924834128113i</v>
      </c>
      <c r="AC253" s="240" t="str">
        <f t="shared" ca="1" si="342"/>
        <v>-1.33925375901165-1.47763881743127i</v>
      </c>
      <c r="AD253" s="240" t="str">
        <f t="shared" ca="1" si="343"/>
        <v>1.94579006935797+0.436941771629126i</v>
      </c>
      <c r="AE253" s="240" t="str">
        <f t="shared" ca="1" si="344"/>
        <v>-1.84244306156488+0.763164904000396i</v>
      </c>
      <c r="AF253" s="240" t="str">
        <f t="shared" ca="1" si="345"/>
        <v>1.066916863106-1.68484584251099i</v>
      </c>
      <c r="AG253" s="240" t="str">
        <f t="shared" ca="1" si="346"/>
        <v>0.0978530132234247+1.99184384267683i</v>
      </c>
      <c r="AH253" s="240" t="str">
        <f t="shared" ca="1" si="347"/>
        <v>-1.22692313817104-1.57215670937316i</v>
      </c>
      <c r="AI253" s="240" t="str">
        <f t="shared" ca="1" si="348"/>
        <v>1.90837443612254+0.578899056278788i</v>
      </c>
      <c r="AJ253" s="240" t="str">
        <f t="shared" ca="1" si="349"/>
        <v>-1.89359277538993+0.625558555850339i</v>
      </c>
      <c r="AK253" s="240" t="str">
        <f t="shared" ca="1" si="350"/>
        <v>1.18797095478214-1.60179340627951i</v>
      </c>
      <c r="AL253" s="240" t="str">
        <f t="shared" ca="1" si="351"/>
        <v>-0.0489412468003184+1.99364536971051i</v>
      </c>
      <c r="AM253" s="240" t="str">
        <f t="shared" ca="1" si="352"/>
        <v>-1.10794371454101-1.65815494789105i</v>
      </c>
      <c r="AN253" s="240" t="str">
        <f t="shared" ca="1" si="353"/>
        <v>1.86061715647121+0.717719236785174i</v>
      </c>
      <c r="AO253" s="240" t="str">
        <f t="shared" ca="1" si="354"/>
        <v>-1.93448094589924+0.48456225168631i</v>
      </c>
      <c r="AP253" s="240" t="str">
        <f t="shared" ca="1" si="355"/>
        <v>1.30258732892599-1.51006071279534i</v>
      </c>
      <c r="AQ253" s="240" t="str">
        <f t="shared" ca="1" si="356"/>
        <v>-0.195470289967845+1.98464315975099i</v>
      </c>
      <c r="AR253" s="240" t="str">
        <f t="shared" ca="1" si="357"/>
        <v>-0.195470289967845+1.98464315975099i</v>
      </c>
      <c r="AS253" s="240" t="str">
        <f t="shared" ca="1" si="358"/>
        <v>1.80277703123973+0.852650034563402i</v>
      </c>
      <c r="AT253" s="240" t="str">
        <f t="shared" ca="1" si="359"/>
        <v>-1.9648859965541+0.340940062697436i</v>
      </c>
      <c r="AU253" s="240" t="str">
        <f t="shared" ca="1" si="360"/>
        <v>1.41014486947321-1.41014486947437i</v>
      </c>
      <c r="AV253" s="240" t="str">
        <f t="shared" ca="1" si="361"/>
        <v>-0.340940062695844+1.96488599655437i</v>
      </c>
      <c r="AW253" s="240" t="str">
        <f t="shared" ca="1" si="362"/>
        <v>-0.852650034563069-1.80277703123989i</v>
      </c>
      <c r="AX253" s="240" t="str">
        <f t="shared" ca="1" si="363"/>
        <v>1.73516750107975+0.982960247926212i</v>
      </c>
      <c r="AY253" s="240" t="str">
        <f t="shared" ca="1" si="364"/>
        <v>-1.98464315975103+0.195470289967477i</v>
      </c>
      <c r="AZ253" s="240" t="str">
        <f t="shared" ca="1" si="365"/>
        <v>1.51006071279558-1.30258732892571i</v>
      </c>
      <c r="BA253" s="240" t="str">
        <f t="shared" ca="1" si="366"/>
        <v>-0.48456225168609+1.93448094589929i</v>
      </c>
      <c r="BB253" s="240" t="str">
        <f t="shared" ca="1" si="367"/>
        <v>-0.717719236785385-1.86061715647113i</v>
      </c>
      <c r="BC253" s="240" t="str">
        <f t="shared" ca="1" si="368"/>
        <v>1.65815494789108+1.10794371454097i</v>
      </c>
      <c r="BD253" s="240" t="str">
        <f t="shared" ca="1" si="369"/>
        <v>-1.99364536971051+0.0489412468001758i</v>
      </c>
      <c r="BE253" s="240" t="str">
        <f t="shared" ca="1" si="370"/>
        <v>1.60179340627963-1.18797095478198i</v>
      </c>
      <c r="BF253" s="240" t="str">
        <f t="shared" ca="1" si="371"/>
        <v>-0.625558555850716+1.89359277538981i</v>
      </c>
      <c r="BG253" s="240" t="str">
        <f t="shared" ca="1" si="372"/>
        <v>-0.578899056278435-1.90837443612265i</v>
      </c>
      <c r="BH253" s="240" t="str">
        <f t="shared" ca="1" si="373"/>
        <v>1.57215670937281+1.22692313817149i</v>
      </c>
      <c r="BI253" s="240" t="str">
        <f t="shared" ca="1" si="374"/>
        <v>-1.9918438426768-0.0978530132239916i</v>
      </c>
      <c r="BJ253" s="240" t="str">
        <f t="shared" ca="1" si="375"/>
        <v>1.68484584251139-1.06691686310537i</v>
      </c>
      <c r="BK253" s="240" t="str">
        <f t="shared" ca="1" si="376"/>
        <v>-0.763164904001078+1.8424430615646i</v>
      </c>
      <c r="BL253" s="240" t="str">
        <f t="shared" ca="1" si="377"/>
        <v>-0.436941771628212-1.94579006935818i</v>
      </c>
      <c r="BM253" s="240" t="str">
        <f t="shared" ca="1" si="378"/>
        <v>1.47763881743198+1.33925375901086i</v>
      </c>
      <c r="BN253" s="240" t="str">
        <f t="shared" ca="1" si="379"/>
        <v>-1.97924834128123-0.244116999289283i</v>
      </c>
      <c r="BO253" s="240" t="str">
        <f t="shared" ca="1" si="380"/>
        <v>1.75876795314215-0.940081056508781i</v>
      </c>
      <c r="BP253" s="240" t="str">
        <f t="shared" ca="1" si="381"/>
        <v>-0.896635595412304+1.78130898915548i</v>
      </c>
      <c r="BQ253" s="240" t="str">
        <f t="shared" ca="1" si="382"/>
        <v>-0.29261666166165-1.97266129761916i</v>
      </c>
      <c r="BR253" s="240" t="str">
        <f t="shared" ca="1" si="383"/>
        <v>1.37511347271168+1.44432684769526i</v>
      </c>
      <c r="BS253" s="240" t="str">
        <f t="shared" ca="1" si="384"/>
        <v>-1.95592712163683-0.389058094186408i</v>
      </c>
      <c r="BT253" s="240" t="str">
        <f t="shared" ca="1" si="385"/>
        <v>1.82315914785155-0.808150869214227i</v>
      </c>
      <c r="BU253" s="240" t="str">
        <f t="shared" ca="1" si="386"/>
        <v>-1.02524734084693+1.71052184899603i</v>
      </c>
      <c r="BV253" s="240" t="str">
        <f t="shared" ca="1" si="387"/>
        <v>-0.146705836650523-1.98884250339216i</v>
      </c>
      <c r="BW253" s="240" t="str">
        <f t="shared" ca="1" si="388"/>
        <v>1.26513626893927+1.54157300405168i</v>
      </c>
      <c r="BX253" s="240" t="str">
        <f t="shared" ca="1" si="389"/>
        <v>-1.92200656345356-0.531890849562166i</v>
      </c>
      <c r="BY253" s="240" t="str">
        <f t="shared" ca="1" si="390"/>
        <v>1.87767048517542-0.671841242339013i</v>
      </c>
      <c r="BZ253" s="240" t="str">
        <f t="shared" ca="1" si="391"/>
        <v>-1.14830318211132+1.63046524273274i</v>
      </c>
      <c r="CA253" s="240" t="str">
        <f t="shared" ca="1" si="392"/>
        <v>3.4105766199746E-13-1.99424599932067i</v>
      </c>
      <c r="CB253" s="240" t="str">
        <f t="shared" ca="1" si="393"/>
        <v>1.14830318211071+1.63046524273317i</v>
      </c>
      <c r="CC253" s="240" t="str">
        <f t="shared" ca="1" si="394"/>
        <v>-1.87767048517517-0.671841242339709i</v>
      </c>
      <c r="CD253" s="240" t="str">
        <f t="shared" ca="1" si="395"/>
        <v>1.92200656345375-0.531890849561454i</v>
      </c>
      <c r="CE253" s="240" t="str">
        <f t="shared" ca="1" si="396"/>
        <v>-1.26513626893984+1.54157300405121i</v>
      </c>
      <c r="CF253" s="240" t="str">
        <f t="shared" ca="1" si="397"/>
        <v>0.146705836651259-1.9888425033921i</v>
      </c>
      <c r="CG253" s="240" t="str">
        <f t="shared" ca="1" si="398"/>
        <v>1.0252473408463+1.71052184899641i</v>
      </c>
      <c r="CH253" s="240" t="str">
        <f t="shared" ca="1" si="399"/>
        <v>-1.82315914785206-0.80815086921309i</v>
      </c>
      <c r="CI253" s="240" t="str">
        <f t="shared" ca="1" si="400"/>
        <v>1.95592712163659-0.389058094187629i</v>
      </c>
      <c r="CJ253" s="240" t="str">
        <f t="shared" ca="1" si="401"/>
        <v>-1.37511347271078+1.44432684769612i</v>
      </c>
      <c r="CK253" s="240" t="str">
        <f t="shared" ca="1" si="402"/>
        <v>0.29261666166042-1.97266129761934i</v>
      </c>
      <c r="CL253" s="240" t="str">
        <f t="shared" ca="1" si="403"/>
        <v>0.896635595413417+1.78130898915492i</v>
      </c>
      <c r="CM253" s="240" t="str">
        <f t="shared" ca="1" si="404"/>
        <v>-1.75876795314274-0.940081056507682i</v>
      </c>
      <c r="CN253" s="240" t="str">
        <f t="shared" ca="1" si="405"/>
        <v>1.97924834128108-0.24411699929052i</v>
      </c>
      <c r="CO253" s="240" t="str">
        <f t="shared" ca="1" si="406"/>
        <v>-1.47763881743111+1.33925375901183i</v>
      </c>
      <c r="CP253" s="240" t="str">
        <f t="shared" ca="1" si="407"/>
        <v>0.436941771628879-1.94579006935803i</v>
      </c>
      <c r="CQ253" s="240" t="str">
        <f t="shared" ca="1" si="408"/>
        <v>0.763164904000448+1.84244306156486i</v>
      </c>
      <c r="CR253" s="240" t="str">
        <f t="shared" ca="1" si="409"/>
        <v>-1.68484584251102-1.06691686310594i</v>
      </c>
      <c r="CS253" s="240" t="str">
        <f t="shared" ca="1" si="410"/>
        <v>1.99184384267684-0.0978530132233104i</v>
      </c>
      <c r="CT253" s="240" t="str">
        <f t="shared" ca="1" si="411"/>
        <v>-1.57215670937323+1.22692313817095i</v>
      </c>
      <c r="CU253" s="240" t="str">
        <f t="shared" ca="1" si="412"/>
        <v>0.578899056279195-1.90837443612242i</v>
      </c>
      <c r="CV253" s="240" t="str">
        <f t="shared" ca="1" si="413"/>
        <v>0.62555855584996+1.89359277539006i</v>
      </c>
      <c r="CW253" s="240" t="str">
        <f t="shared" ca="1" si="414"/>
        <v>-1.60179340627916-1.18797095478262i</v>
      </c>
      <c r="CX253" s="240" t="str">
        <f t="shared" ca="1" si="415"/>
        <v>1.99364536971049+0.0489412468009145i</v>
      </c>
      <c r="CY253" s="240" t="str">
        <f t="shared" ca="1" si="416"/>
        <v>-1.65815494789149+1.10794371454035i</v>
      </c>
      <c r="CZ253" s="240" t="str">
        <f t="shared" ca="1" si="417"/>
        <v>0.717719236786075-1.86061715647086i</v>
      </c>
      <c r="DA253" s="240" t="str">
        <f t="shared" ca="1" si="418"/>
        <v>0.484562251685374+1.93448094589947i</v>
      </c>
      <c r="DB253" s="240" t="str">
        <f t="shared" ca="1" si="419"/>
        <v>-1.51006071279643-1.30258732892473i</v>
      </c>
      <c r="DC253" s="240" t="str">
        <f t="shared" ca="1" si="420"/>
        <v>1.98464315975115+0.195470289966182i</v>
      </c>
      <c r="DD253" s="240" t="str">
        <f t="shared" ca="1" si="421"/>
        <v>-1.73516750107917+0.982960247927245i</v>
      </c>
      <c r="DE253" s="240" t="str">
        <f t="shared" ca="1" si="422"/>
        <v>0.852650034561968-1.80277703124041i</v>
      </c>
      <c r="DF253" s="240" t="str">
        <f t="shared" ca="1" si="423"/>
        <v>0.340940062697045+1.96488599655416i</v>
      </c>
      <c r="DG253" s="240" t="str">
        <f t="shared" ca="1" si="424"/>
        <v>-1.41014486947409-1.41014486947349i</v>
      </c>
      <c r="DH253" s="240" t="str">
        <f t="shared" ca="1" si="425"/>
        <v>1.96488599655431+0.340940062696209i</v>
      </c>
      <c r="DI253" s="240" t="str">
        <f t="shared" ca="1" si="426"/>
        <v>-1.80277703124005+0.852650034562734i</v>
      </c>
      <c r="DJ253" s="240" t="str">
        <f t="shared" ca="1" si="427"/>
        <v>0.982960247926509-1.73516750107958i</v>
      </c>
      <c r="DK253" s="240" t="str">
        <f t="shared" ca="1" si="428"/>
        <v>0.195470289967138+1.98464315975106i</v>
      </c>
      <c r="DL253" s="240" t="str">
        <f t="shared" ca="1" si="429"/>
        <v>-1.30258732892545-1.5100607127958i</v>
      </c>
      <c r="DM253" s="240" t="str">
        <f t="shared" ca="1" si="430"/>
        <v>1.93448094589921+0.484562251686421i</v>
      </c>
      <c r="DN253" s="240" t="str">
        <f t="shared" ca="1" si="431"/>
        <v>-1.86061715647125+0.717719236785068i</v>
      </c>
      <c r="DO253" s="240" t="str">
        <f t="shared" ca="1" si="432"/>
        <v>1.10794371454125-1.65815494789089i</v>
      </c>
      <c r="DP253" s="240" t="str">
        <f t="shared" ca="1" si="433"/>
        <v>0.0489412467998348+1.99364536971052i</v>
      </c>
      <c r="DQ253" s="240" t="str">
        <f t="shared" ca="1" si="434"/>
        <v>-1.18797095478175-1.6017934062798i</v>
      </c>
      <c r="DR253" s="240" t="str">
        <f t="shared" ca="1" si="435"/>
        <v>1.89359277538968+0.625558555851094i</v>
      </c>
      <c r="DS253" s="240" t="str">
        <f t="shared" ca="1" si="436"/>
        <v>-1.90837443612277+0.578899056278054i</v>
      </c>
      <c r="DT253" s="240" t="str">
        <f t="shared" ca="1" si="437"/>
        <v>1.2269231381718-1.57215670937257i</v>
      </c>
      <c r="DU253" s="240" t="str">
        <f t="shared" ca="1" si="438"/>
        <v>-0.0978530132243889+1.99184384267679i</v>
      </c>
      <c r="DV253" s="240" t="str">
        <f t="shared" ca="1" si="439"/>
        <v>-1.06691686310676-1.68484584251051i</v>
      </c>
      <c r="DW253" s="240" t="str">
        <f t="shared" ca="1" si="440"/>
        <v>1.84244306156523+0.763164903999561i</v>
      </c>
      <c r="DX253" s="240" t="str">
        <f t="shared" ca="1" si="441"/>
        <v>-1.94579006935782+0.436941771629816i</v>
      </c>
      <c r="DY253" s="240" t="str">
        <f t="shared" ca="1" si="442"/>
        <v>1.33925375901111-1.47763881743175i</v>
      </c>
      <c r="DZ253" s="240" t="str">
        <f t="shared" ca="1" si="443"/>
        <v>-0.244116999289678+1.97924834128118i</v>
      </c>
      <c r="EA253" s="240" t="str">
        <f t="shared" ca="1" si="444"/>
        <v>-0.94008105650843-1.75876795314234i</v>
      </c>
      <c r="EB253" s="240" t="str">
        <f t="shared" ca="1" si="445"/>
        <v>1.78130898915531+0.896635595412661i</v>
      </c>
      <c r="EC253" s="240" t="str">
        <f t="shared" ca="1" si="446"/>
        <v>-1.97266129761922+0.292616661661257i</v>
      </c>
      <c r="ED253" s="240" t="str">
        <f t="shared" ca="1" si="447"/>
        <v>1.44432684769554-1.37511347271139i</v>
      </c>
      <c r="EE253" s="240" t="str">
        <f t="shared" ca="1" si="448"/>
        <v>-0.389058094186799+1.95592712163676i</v>
      </c>
      <c r="EF253" s="240" t="str">
        <f t="shared" ca="1" si="449"/>
        <v>-0.808150869213864-1.82315914785171i</v>
      </c>
      <c r="EG253" s="240" t="str">
        <f t="shared" ca="1" si="450"/>
        <v>1.71052184899585+1.02524734084723i</v>
      </c>
      <c r="EH253" s="240" t="str">
        <f t="shared" ca="1" si="451"/>
        <v>-1.98884250339218+0.146705836650183i</v>
      </c>
      <c r="EI253" s="240" t="str">
        <f t="shared" ca="1" si="452"/>
        <v>1.5415730040519-1.26513626893901i</v>
      </c>
      <c r="EJ253" s="240" t="str">
        <f t="shared" ca="1" si="453"/>
        <v>-0.531890849562495+1.92200656345346i</v>
      </c>
      <c r="EK253" s="240" t="str">
        <f t="shared" ca="1" si="454"/>
        <v>-0.671841242338692-1.87767048517553i</v>
      </c>
      <c r="EL253" s="240" t="str">
        <f t="shared" ca="1" si="455"/>
        <v>1.63046524273255+1.14830318211159i</v>
      </c>
      <c r="EM253" s="240" t="str">
        <f t="shared" ca="1" si="456"/>
        <v>-1.99424599932067-6.82115323994919E-13i</v>
      </c>
      <c r="EN253" s="240"/>
      <c r="EO253" s="240"/>
      <c r="EP253" s="240"/>
    </row>
    <row r="254" spans="1:146">
      <c r="A254" s="268">
        <f t="shared" si="323"/>
        <v>3.0078125000000022E-3</v>
      </c>
      <c r="B254" s="267">
        <v>154</v>
      </c>
      <c r="C254" s="266">
        <f t="shared" si="324"/>
        <v>30800</v>
      </c>
      <c r="N254" s="265">
        <f t="shared" ca="1" si="327"/>
        <v>5.9941370391959481</v>
      </c>
      <c r="O254" s="240">
        <f t="shared" ca="1" si="328"/>
        <v>1.9941370391959483</v>
      </c>
      <c r="P254" s="240" t="str">
        <f t="shared" ca="1" si="329"/>
        <v>-1.6017058886867+1.18790604731163i</v>
      </c>
      <c r="Q254" s="240" t="str">
        <f t="shared" ca="1" si="330"/>
        <v>0.578867426824166-1.9082701677842i</v>
      </c>
      <c r="R254" s="240" t="str">
        <f t="shared" ca="1" si="331"/>
        <v>0.671804534778793+1.87756789441656i</v>
      </c>
      <c r="S254" s="240" t="str">
        <f t="shared" ca="1" si="332"/>
        <v>-1.65806435085842-1.10788317953908i</v>
      </c>
      <c r="T254" s="240" t="str">
        <f t="shared" ca="1" si="333"/>
        <v>1.99173501379935-0.0978476668035102i</v>
      </c>
      <c r="U254" s="241" t="str">
        <f t="shared" ca="1" si="334"/>
        <v>-1.54148877673631+1.26506714536785i</v>
      </c>
      <c r="V254" s="240" t="str">
        <f t="shared" ca="1" si="335"/>
        <v>0.48453577653567-1.93437525117288i</v>
      </c>
      <c r="W254" s="240" t="str">
        <f t="shared" ca="1" si="336"/>
        <v>0.763123206765933+1.84234239553576i</v>
      </c>
      <c r="X254" s="240" t="str">
        <f t="shared" ca="1" si="337"/>
        <v>-1.71042839077962-1.02519132414794i</v>
      </c>
      <c r="Y254" s="240" t="str">
        <f t="shared" ca="1" si="338"/>
        <v>1.98453472429912-0.195459610007247i</v>
      </c>
      <c r="Z254" s="240" t="str">
        <f t="shared" ca="1" si="339"/>
        <v>-1.47755808330427+1.33918058586413i</v>
      </c>
      <c r="AA254" s="240" t="str">
        <f t="shared" ca="1" si="340"/>
        <v>0.389036837121107-1.95582025515025i</v>
      </c>
      <c r="AB254" s="240" t="str">
        <f t="shared" ca="1" si="341"/>
        <v>0.852603448106287+1.80267853245398i</v>
      </c>
      <c r="AC254" s="240" t="str">
        <f t="shared" ca="1" si="342"/>
        <v>-1.7586718588916-0.940029693060789i</v>
      </c>
      <c r="AD254" s="240" t="str">
        <f t="shared" ca="1" si="343"/>
        <v>1.97255351682335-0.29260067389023i</v>
      </c>
      <c r="AE254" s="240" t="str">
        <f t="shared" ca="1" si="344"/>
        <v>-1.41006782303075+1.41006782303069i</v>
      </c>
      <c r="AF254" s="240" t="str">
        <f t="shared" ca="1" si="345"/>
        <v>0.292600673890306-1.97255351682334i</v>
      </c>
      <c r="AG254" s="240" t="str">
        <f t="shared" ca="1" si="346"/>
        <v>0.940029693060909+1.75867185889153i</v>
      </c>
      <c r="AH254" s="240" t="str">
        <f t="shared" ca="1" si="347"/>
        <v>-1.80267853245404-0.852603448106178i</v>
      </c>
      <c r="AI254" s="240" t="str">
        <f t="shared" ca="1" si="348"/>
        <v>1.95582025515027-0.389036837121034i</v>
      </c>
      <c r="AJ254" s="240" t="str">
        <f t="shared" ca="1" si="349"/>
        <v>-1.3391805858642+1.47755808330421i</v>
      </c>
      <c r="AK254" s="240" t="str">
        <f t="shared" ca="1" si="350"/>
        <v>0.195459610007324-1.98453472429912i</v>
      </c>
      <c r="AL254" s="240" t="str">
        <f t="shared" ca="1" si="351"/>
        <v>1.02519132414789+1.71042839077965i</v>
      </c>
      <c r="AM254" s="240" t="str">
        <f t="shared" ca="1" si="352"/>
        <v>-1.84234239553581-0.763123206765834i</v>
      </c>
      <c r="AN254" s="240" t="str">
        <f t="shared" ca="1" si="353"/>
        <v>1.9343752511729-0.484535776535596i</v>
      </c>
      <c r="AO254" s="240" t="str">
        <f t="shared" ca="1" si="354"/>
        <v>-1.26506714536791+1.54148877673627i</v>
      </c>
      <c r="AP254" s="240" t="str">
        <f t="shared" ca="1" si="355"/>
        <v>0.0978476668033957-1.99173501379935i</v>
      </c>
      <c r="AQ254" s="240" t="str">
        <f t="shared" ca="1" si="356"/>
        <v>1.10788317953885+1.65806435085857i</v>
      </c>
      <c r="AR254" s="240" t="str">
        <f t="shared" ca="1" si="357"/>
        <v>1.10788317953885+1.65806435085857i</v>
      </c>
      <c r="AS254" s="240" t="str">
        <f t="shared" ca="1" si="358"/>
        <v>1.90827016778397-0.57886742682492i</v>
      </c>
      <c r="AT254" s="240" t="str">
        <f t="shared" ca="1" si="359"/>
        <v>-1.18790604731133+1.60170588868692i</v>
      </c>
      <c r="AU254" s="240" t="str">
        <f t="shared" ca="1" si="360"/>
        <v>9.08788648332937E-14-1.99413703919595i</v>
      </c>
      <c r="AV254" s="240" t="str">
        <f t="shared" ca="1" si="361"/>
        <v>1.18790604731121+1.60170588868701i</v>
      </c>
      <c r="AW254" s="240" t="str">
        <f t="shared" ca="1" si="362"/>
        <v>-1.90827016778393-0.578867426825068i</v>
      </c>
      <c r="AX254" s="240" t="str">
        <f t="shared" ca="1" si="363"/>
        <v>1.87756789441639-0.671804534779271i</v>
      </c>
      <c r="AY254" s="240" t="str">
        <f t="shared" ca="1" si="364"/>
        <v>-1.10788317953896+1.65806435085851i</v>
      </c>
      <c r="AZ254" s="240" t="str">
        <f t="shared" ca="1" si="365"/>
        <v>-0.0978476668032426-1.99173501379936i</v>
      </c>
      <c r="BA254" s="240" t="str">
        <f t="shared" ca="1" si="366"/>
        <v>1.26506714536733+1.54148877673674i</v>
      </c>
      <c r="BB254" s="240" t="str">
        <f t="shared" ca="1" si="367"/>
        <v>-1.93437525117311-0.484535776534754i</v>
      </c>
      <c r="BC254" s="240" t="str">
        <f t="shared" ca="1" si="368"/>
        <v>1.84234239553564-0.763123206766242i</v>
      </c>
      <c r="BD254" s="240" t="str">
        <f t="shared" ca="1" si="369"/>
        <v>-1.02519132414802+1.71042839077958i</v>
      </c>
      <c r="BE254" s="240" t="str">
        <f t="shared" ca="1" si="370"/>
        <v>-0.195459610006748-1.98453472429917i</v>
      </c>
      <c r="BF254" s="240" t="str">
        <f t="shared" ca="1" si="371"/>
        <v>1.33918058586349+1.47755808330485i</v>
      </c>
      <c r="BG254" s="240" t="str">
        <f t="shared" ca="1" si="372"/>
        <v>-1.95582025515039-0.389036837120405i</v>
      </c>
      <c r="BH254" s="240" t="str">
        <f t="shared" ca="1" si="373"/>
        <v>1.80267853245395-0.852603448106371i</v>
      </c>
      <c r="BI254" s="240" t="str">
        <f t="shared" ca="1" si="374"/>
        <v>-0.940029693061021+1.75867185889147i</v>
      </c>
      <c r="BJ254" s="240" t="str">
        <f t="shared" ca="1" si="375"/>
        <v>-0.292600673889566-1.97255351682345i</v>
      </c>
      <c r="BK254" s="240" t="str">
        <f t="shared" ca="1" si="376"/>
        <v>1.41006782303132+1.41006782303011i</v>
      </c>
      <c r="BL254" s="240" t="str">
        <f t="shared" ca="1" si="377"/>
        <v>-1.97255351682342-0.29260067388978i</v>
      </c>
      <c r="BM254" s="240" t="str">
        <f t="shared" ca="1" si="378"/>
        <v>1.75867185889157-0.940029693060829i</v>
      </c>
      <c r="BN254" s="240" t="str">
        <f t="shared" ca="1" si="379"/>
        <v>-0.852603448106618+1.80267853245383i</v>
      </c>
      <c r="BO254" s="240" t="str">
        <f t="shared" ca="1" si="380"/>
        <v>-0.389036837120194-1.95582025515043i</v>
      </c>
      <c r="BP254" s="240" t="str">
        <f t="shared" ca="1" si="381"/>
        <v>1.4775580833047+1.33918058586366i</v>
      </c>
      <c r="BQ254" s="240" t="str">
        <f t="shared" ca="1" si="382"/>
        <v>-1.98453472429915-0.195459610007019i</v>
      </c>
      <c r="BR254" s="240" t="str">
        <f t="shared" ca="1" si="383"/>
        <v>1.71042839077969-1.02519132414784i</v>
      </c>
      <c r="BS254" s="240" t="str">
        <f t="shared" ca="1" si="384"/>
        <v>-0.763123206766442+1.84234239553556i</v>
      </c>
      <c r="BT254" s="240" t="str">
        <f t="shared" ca="1" si="385"/>
        <v>-0.484535776536469-1.93437525117268i</v>
      </c>
      <c r="BU254" s="240" t="str">
        <f t="shared" ca="1" si="386"/>
        <v>1.54148877673661+1.2650671453675i</v>
      </c>
      <c r="BV254" s="240" t="str">
        <f t="shared" ca="1" si="387"/>
        <v>-1.99173501379935-0.0978476668034581i</v>
      </c>
      <c r="BW254" s="240" t="str">
        <f t="shared" ca="1" si="388"/>
        <v>1.65806435085863-1.10788317953878i</v>
      </c>
      <c r="BX254" s="240" t="str">
        <f t="shared" ca="1" si="389"/>
        <v>-0.671804534779528+1.8775678944163i</v>
      </c>
      <c r="BY254" s="240" t="str">
        <f t="shared" ca="1" si="390"/>
        <v>-0.57886742682486-1.90827016778399i</v>
      </c>
      <c r="BZ254" s="240" t="str">
        <f t="shared" ca="1" si="391"/>
        <v>1.60170588868686+1.18790604731141i</v>
      </c>
      <c r="CA254" s="240" t="str">
        <f t="shared" ca="1" si="392"/>
        <v>-1.99413703919595-1.81757729666588E-13i</v>
      </c>
      <c r="CB254" s="240" t="str">
        <f t="shared" ca="1" si="393"/>
        <v>1.60170588868704-1.18790604731116i</v>
      </c>
      <c r="CC254" s="240" t="str">
        <f t="shared" ca="1" si="394"/>
        <v>-0.578867426823257+1.90827016778448i</v>
      </c>
      <c r="CD254" s="240" t="str">
        <f t="shared" ca="1" si="395"/>
        <v>-0.671804534779185-1.87756789441642i</v>
      </c>
      <c r="CE254" s="240" t="str">
        <f t="shared" ca="1" si="396"/>
        <v>1.65806435085842+1.10788317953908i</v>
      </c>
      <c r="CF254" s="240" t="str">
        <f t="shared" ca="1" si="397"/>
        <v>-1.99173501379937+0.0978476668031516i</v>
      </c>
      <c r="CG254" s="240" t="str">
        <f t="shared" ca="1" si="398"/>
        <v>1.54148877673676-1.2650671453673i</v>
      </c>
      <c r="CH254" s="240" t="str">
        <f t="shared" ca="1" si="399"/>
        <v>-0.484535776534842+1.93437525117309i</v>
      </c>
      <c r="CI254" s="240" t="str">
        <f t="shared" ca="1" si="400"/>
        <v>-0.76312320676621-1.84234239553565i</v>
      </c>
      <c r="CJ254" s="240" t="str">
        <f t="shared" ca="1" si="401"/>
        <v>1.71042839077953+1.0251913241481i</v>
      </c>
      <c r="CK254" s="240" t="str">
        <f t="shared" ca="1" si="402"/>
        <v>-1.98453472429918+0.195459610006714i</v>
      </c>
      <c r="CL254" s="240" t="str">
        <f t="shared" ca="1" si="403"/>
        <v>1.47755808330495-1.33918058586339i</v>
      </c>
      <c r="CM254" s="240" t="str">
        <f t="shared" ca="1" si="404"/>
        <v>-0.389036837120439+1.95582025515038i</v>
      </c>
      <c r="CN254" s="240" t="str">
        <f t="shared" ca="1" si="405"/>
        <v>-0.852603448106289-1.80267853245398i</v>
      </c>
      <c r="CO254" s="240" t="str">
        <f t="shared" ca="1" si="406"/>
        <v>1.75867185889143+0.9400296930611i</v>
      </c>
      <c r="CP254" s="240" t="str">
        <f t="shared" ca="1" si="407"/>
        <v>-1.97255351682345+0.292600673889532i</v>
      </c>
      <c r="CQ254" s="240" t="str">
        <f t="shared" ca="1" si="408"/>
        <v>1.41006782303014-1.4100678230313i</v>
      </c>
      <c r="CR254" s="240" t="str">
        <f t="shared" ca="1" si="409"/>
        <v>-0.292600673889925+1.9725535168234i</v>
      </c>
      <c r="CS254" s="240" t="str">
        <f t="shared" ca="1" si="410"/>
        <v>-0.94002969306075-1.75867185889162i</v>
      </c>
      <c r="CT254" s="240" t="str">
        <f t="shared" ca="1" si="411"/>
        <v>1.80267853245381+0.852603448106648i</v>
      </c>
      <c r="CU254" s="240" t="str">
        <f t="shared" ca="1" si="412"/>
        <v>-1.95582025515046+0.389036837120048i</v>
      </c>
      <c r="CV254" s="240" t="str">
        <f t="shared" ca="1" si="413"/>
        <v>1.33918058586368-1.47755808330468i</v>
      </c>
      <c r="CW254" s="240" t="str">
        <f t="shared" ca="1" si="414"/>
        <v>-0.19545961000711+1.98453472429914i</v>
      </c>
      <c r="CX254" s="240" t="str">
        <f t="shared" ca="1" si="415"/>
        <v>-1.02519132414776-1.71042839077973i</v>
      </c>
      <c r="CY254" s="240" t="str">
        <f t="shared" ca="1" si="416"/>
        <v>1.84234239553554+0.763123206766474i</v>
      </c>
      <c r="CZ254" s="240" t="str">
        <f t="shared" ca="1" si="417"/>
        <v>-1.93437525117269+0.484535776536435i</v>
      </c>
      <c r="DA254" s="240" t="str">
        <f t="shared" ca="1" si="418"/>
        <v>1.26506714536761-1.54148877673651i</v>
      </c>
      <c r="DB254" s="240" t="str">
        <f t="shared" ca="1" si="419"/>
        <v>-0.0978476668035489+1.99173501379935i</v>
      </c>
      <c r="DC254" s="240" t="str">
        <f t="shared" ca="1" si="420"/>
        <v>-1.10788317953875-1.65806435085864i</v>
      </c>
      <c r="DD254" s="240" t="str">
        <f t="shared" ca="1" si="421"/>
        <v>1.87756789441627+0.671804534779612i</v>
      </c>
      <c r="DE254" s="240" t="str">
        <f t="shared" ca="1" si="422"/>
        <v>-1.908270167784+0.578867426824828i</v>
      </c>
      <c r="DF254" s="240" t="str">
        <f t="shared" ca="1" si="423"/>
        <v>1.18790604731148-1.60170588868681i</v>
      </c>
      <c r="DG254" s="240" t="str">
        <f t="shared" ca="1" si="424"/>
        <v>-2.15959811007448E-13+1.99413703919595i</v>
      </c>
      <c r="DH254" s="240" t="str">
        <f t="shared" ca="1" si="425"/>
        <v>-1.18790604731104-1.60170588868713i</v>
      </c>
      <c r="DI254" s="240" t="str">
        <f t="shared" ca="1" si="426"/>
        <v>1.90827016778447+0.578867426823289i</v>
      </c>
      <c r="DJ254" s="240" t="str">
        <f t="shared" ca="1" si="427"/>
        <v>-1.87756789441645+0.6718045347791i</v>
      </c>
      <c r="DK254" s="240" t="str">
        <f t="shared" ca="1" si="428"/>
        <v>1.10788317953911-1.6580643508584i</v>
      </c>
      <c r="DL254" s="240" t="str">
        <f t="shared" ca="1" si="429"/>
        <v>0.0978476668031175+1.99173501379937i</v>
      </c>
      <c r="DM254" s="240" t="str">
        <f t="shared" ca="1" si="430"/>
        <v>-1.26506714536719-1.54148877673686i</v>
      </c>
      <c r="DN254" s="240" t="str">
        <f t="shared" ca="1" si="431"/>
        <v>1.93437525117305+0.484535776534986i</v>
      </c>
      <c r="DO254" s="240" t="str">
        <f t="shared" ca="1" si="432"/>
        <v>-1.84234239553571+0.763123206766075i</v>
      </c>
      <c r="DP254" s="240" t="str">
        <f t="shared" ca="1" si="433"/>
        <v>1.02519132414813-1.71042839077951i</v>
      </c>
      <c r="DQ254" s="240" t="str">
        <f t="shared" ca="1" si="434"/>
        <v>0.195459610006567+1.98453472429919i</v>
      </c>
      <c r="DR254" s="240" t="str">
        <f t="shared" ca="1" si="435"/>
        <v>-1.33918058586487-1.4775580833036i</v>
      </c>
      <c r="DS254" s="240" t="str">
        <f t="shared" ca="1" si="436"/>
        <v>1.95582025515035+0.389036837120583i</v>
      </c>
      <c r="DT254" s="240" t="str">
        <f t="shared" ca="1" si="437"/>
        <v>-1.802678532454+0.852603448106257i</v>
      </c>
      <c r="DU254" s="240" t="str">
        <f t="shared" ca="1" si="438"/>
        <v>0.94002969306113-1.75867185889141i</v>
      </c>
      <c r="DV254" s="240" t="str">
        <f t="shared" ca="1" si="439"/>
        <v>0.292600673889385+1.97255351682348i</v>
      </c>
      <c r="DW254" s="240" t="str">
        <f t="shared" ca="1" si="440"/>
        <v>-1.41006782303119-1.41006782303024i</v>
      </c>
      <c r="DX254" s="240" t="str">
        <f t="shared" ca="1" si="441"/>
        <v>1.97255351682339+0.292600673889959i</v>
      </c>
      <c r="DY254" s="240" t="str">
        <f t="shared" ca="1" si="442"/>
        <v>-1.75867185889163+0.94002969306072i</v>
      </c>
      <c r="DZ254" s="240" t="str">
        <f t="shared" ca="1" si="443"/>
        <v>0.852603448106782-1.80267853245375i</v>
      </c>
      <c r="EA254" s="240" t="str">
        <f t="shared" ca="1" si="444"/>
        <v>0.389036837122017+1.95582025515007i</v>
      </c>
      <c r="EB254" s="240" t="str">
        <f t="shared" ca="1" si="445"/>
        <v>-1.47755808330458-1.33918058586379i</v>
      </c>
      <c r="EC254" s="240" t="str">
        <f t="shared" ca="1" si="446"/>
        <v>1.98453472429913+0.195459610007144i</v>
      </c>
      <c r="ED254" s="240" t="str">
        <f t="shared" ca="1" si="447"/>
        <v>-1.71042839077981+1.02519132414763i</v>
      </c>
      <c r="EE254" s="240" t="str">
        <f t="shared" ca="1" si="448"/>
        <v>0.763123206766609-1.84234239553549i</v>
      </c>
      <c r="EF254" s="240" t="str">
        <f t="shared" ca="1" si="449"/>
        <v>0.484535776536294+1.93437525117273i</v>
      </c>
      <c r="EG254" s="240" t="str">
        <f t="shared" ca="1" si="450"/>
        <v>-1.54148877673649-1.26506714536764i</v>
      </c>
      <c r="EH254" s="240" t="str">
        <f t="shared" ca="1" si="451"/>
        <v>1.99173501379935+0.0978476668035832i</v>
      </c>
      <c r="EI254" s="240" t="str">
        <f t="shared" ca="1" si="452"/>
        <v>-1.65806435085873+1.10788317953863i</v>
      </c>
      <c r="EJ254" s="240" t="str">
        <f t="shared" ca="1" si="453"/>
        <v>0.671804534779646-1.87756789441626i</v>
      </c>
      <c r="EK254" s="240" t="str">
        <f t="shared" ca="1" si="454"/>
        <v>0.578867426824687+1.90827016778404i</v>
      </c>
      <c r="EL254" s="240" t="str">
        <f t="shared" ca="1" si="455"/>
        <v>-1.60170588868679-1.18790604731151i</v>
      </c>
      <c r="EM254" s="240" t="str">
        <f t="shared" ca="1" si="456"/>
        <v>1.99413703919595+3.63515459333176E-13i</v>
      </c>
      <c r="EN254" s="240"/>
      <c r="EO254" s="240"/>
      <c r="EP254" s="240"/>
    </row>
    <row r="255" spans="1:146">
      <c r="A255" s="268">
        <f t="shared" si="323"/>
        <v>3.0273437500000023E-3</v>
      </c>
      <c r="B255" s="267">
        <v>155</v>
      </c>
      <c r="C255" s="266">
        <f t="shared" si="324"/>
        <v>31000</v>
      </c>
      <c r="N255" s="265">
        <f t="shared" ca="1" si="327"/>
        <v>5.9940202492420562</v>
      </c>
      <c r="O255" s="240">
        <f t="shared" ca="1" si="328"/>
        <v>1.9940202492420562</v>
      </c>
      <c r="P255" s="240" t="str">
        <f t="shared" ca="1" si="329"/>
        <v>-1.57197874010509+1.22678424959117i</v>
      </c>
      <c r="Q255" s="240" t="str">
        <f t="shared" ca="1" si="330"/>
        <v>0.484507398891586-1.93426196126757i</v>
      </c>
      <c r="R255" s="240" t="str">
        <f t="shared" ca="1" si="331"/>
        <v>0.808059385955462+1.82295276492745i</v>
      </c>
      <c r="S255" s="240" t="str">
        <f t="shared" ca="1" si="332"/>
        <v>-1.75856885934781-0.939974638657601i</v>
      </c>
      <c r="T255" s="240" t="str">
        <f t="shared" ca="1" si="333"/>
        <v>1.96466357004901-0.340901468036806i</v>
      </c>
      <c r="U255" s="241" t="str">
        <f t="shared" ca="1" si="334"/>
        <v>-1.33910215452485+1.47747154765642i</v>
      </c>
      <c r="V255" s="240" t="str">
        <f t="shared" ca="1" si="335"/>
        <v>0.146689229444455-1.98861736499316i</v>
      </c>
      <c r="W255" s="240" t="str">
        <f t="shared" ca="1" si="336"/>
        <v>1.10781829451718+1.65796724356074i</v>
      </c>
      <c r="X255" s="240" t="str">
        <f t="shared" ca="1" si="337"/>
        <v>-1.89337841932848-0.625487742172899i</v>
      </c>
      <c r="Y255" s="240" t="str">
        <f t="shared" ca="1" si="338"/>
        <v>1.87745793152863-0.671765189428272i</v>
      </c>
      <c r="Z255" s="240" t="str">
        <f t="shared" ca="1" si="339"/>
        <v>-1.06679608735116+1.68465511675227i</v>
      </c>
      <c r="AA255" s="240" t="str">
        <f t="shared" ca="1" si="340"/>
        <v>-0.195448162589979-1.98441849672078i</v>
      </c>
      <c r="AB255" s="240" t="str">
        <f t="shared" ca="1" si="341"/>
        <v>1.37495780887915+1.44416334885968i</v>
      </c>
      <c r="AC255" s="240" t="str">
        <f t="shared" ca="1" si="342"/>
        <v>-1.97243799094437-0.292583537244814i</v>
      </c>
      <c r="AD255" s="240" t="str">
        <f t="shared" ca="1" si="343"/>
        <v>1.73497107887292-0.982848976120899i</v>
      </c>
      <c r="AE255" s="240" t="str">
        <f t="shared" ca="1" si="344"/>
        <v>-0.763078513185526+1.84223449568775i</v>
      </c>
      <c r="AF255" s="240" t="str">
        <f t="shared" ca="1" si="345"/>
        <v>-0.531830639136062-1.92178899093097i</v>
      </c>
      <c r="AG255" s="240" t="str">
        <f t="shared" ca="1" si="346"/>
        <v>1.60161208211611+1.18783647561735i</v>
      </c>
      <c r="AH255" s="240" t="str">
        <f t="shared" ca="1" si="347"/>
        <v>-1.9934196876236+0.0489357066159279i</v>
      </c>
      <c r="AI255" s="240" t="str">
        <f t="shared" ca="1" si="348"/>
        <v>1.54139849688108-1.26499305460548i</v>
      </c>
      <c r="AJ255" s="240" t="str">
        <f t="shared" ca="1" si="349"/>
        <v>-0.436892309506844+1.94556980452543i</v>
      </c>
      <c r="AK255" s="240" t="str">
        <f t="shared" ca="1" si="350"/>
        <v>-0.852553513966592-1.80257295558614i</v>
      </c>
      <c r="AL255" s="240" t="str">
        <f t="shared" ca="1" si="351"/>
        <v>1.78110734369896+0.896534095619898i</v>
      </c>
      <c r="AM255" s="240" t="str">
        <f t="shared" ca="1" si="352"/>
        <v>-1.95570570928258+0.38901405253138i</v>
      </c>
      <c r="AN255" s="240" t="str">
        <f t="shared" ca="1" si="353"/>
        <v>1.30243987510478-1.5098897728392i</v>
      </c>
      <c r="AO255" s="240" t="str">
        <f t="shared" ca="1" si="354"/>
        <v>-0.0978419361919802+1.99161836452408i</v>
      </c>
      <c r="AP255" s="240" t="str">
        <f t="shared" ca="1" si="355"/>
        <v>-1.14817319336739-1.63028067289651i</v>
      </c>
      <c r="AQ255" s="240" t="str">
        <f t="shared" ca="1" si="356"/>
        <v>1.90815840676656+0.578833524489957i</v>
      </c>
      <c r="AR255" s="240" t="str">
        <f t="shared" ca="1" si="357"/>
        <v>1.90815840676656+0.578833524489957i</v>
      </c>
      <c r="AS255" s="240" t="str">
        <f t="shared" ca="1" si="358"/>
        <v>1.0251312821117-1.71032821669508i</v>
      </c>
      <c r="AT255" s="240" t="str">
        <f t="shared" ca="1" si="359"/>
        <v>0.244089365070446+1.97902428894818i</v>
      </c>
      <c r="AU255" s="240" t="str">
        <f t="shared" ca="1" si="360"/>
        <v>-1.40998524006166-1.40998524006304i</v>
      </c>
      <c r="AV255" s="240" t="str">
        <f t="shared" ca="1" si="361"/>
        <v>1.97902428894819+0.244089365070384i</v>
      </c>
      <c r="AW255" s="240" t="str">
        <f t="shared" ca="1" si="362"/>
        <v>-1.71032821669506+1.02513128211173i</v>
      </c>
      <c r="AX255" s="240" t="str">
        <f t="shared" ca="1" si="363"/>
        <v>0.71763799045184-1.86040653327374i</v>
      </c>
      <c r="AY255" s="240" t="str">
        <f t="shared" ca="1" si="364"/>
        <v>0.578833524490016+1.90815840676654i</v>
      </c>
      <c r="AZ255" s="240" t="str">
        <f t="shared" ca="1" si="365"/>
        <v>-1.63028067289652-1.14817319336736i</v>
      </c>
      <c r="BA255" s="240" t="str">
        <f t="shared" ca="1" si="366"/>
        <v>1.99161836452405-0.0978419361924107i</v>
      </c>
      <c r="BB255" s="240" t="str">
        <f t="shared" ca="1" si="367"/>
        <v>-1.50988977283943+1.3024398751045i</v>
      </c>
      <c r="BC255" s="240" t="str">
        <f t="shared" ca="1" si="368"/>
        <v>0.389014052530541-1.95570570928274i</v>
      </c>
      <c r="BD255" s="240" t="str">
        <f t="shared" ca="1" si="369"/>
        <v>0.896534095619954+1.78110734369893i</v>
      </c>
      <c r="BE255" s="240" t="str">
        <f t="shared" ca="1" si="370"/>
        <v>-1.80257295558582-0.852553513967277i</v>
      </c>
      <c r="BF255" s="240" t="str">
        <f t="shared" ca="1" si="371"/>
        <v>1.94556980452534-0.436892309507264i</v>
      </c>
      <c r="BG255" s="240" t="str">
        <f t="shared" ca="1" si="372"/>
        <v>-1.26499305460574+1.54139849688087i</v>
      </c>
      <c r="BH255" s="240" t="str">
        <f t="shared" ca="1" si="373"/>
        <v>0.0489357066150723-1.99341968762362i</v>
      </c>
      <c r="BI255" s="240" t="str">
        <f t="shared" ca="1" si="374"/>
        <v>1.18783647561738+1.60161208211609i</v>
      </c>
      <c r="BJ255" s="240" t="str">
        <f t="shared" ca="1" si="375"/>
        <v>-1.92178899093077-0.531830639136794i</v>
      </c>
      <c r="BK255" s="240" t="str">
        <f t="shared" ca="1" si="376"/>
        <v>1.84223449568759-0.763078513185937i</v>
      </c>
      <c r="BL255" s="240" t="str">
        <f t="shared" ca="1" si="377"/>
        <v>-0.982848976121188+1.73497107887275i</v>
      </c>
      <c r="BM255" s="240" t="str">
        <f t="shared" ca="1" si="378"/>
        <v>-0.292583537245871-1.97243799094421i</v>
      </c>
      <c r="BN255" s="240" t="str">
        <f t="shared" ca="1" si="379"/>
        <v>1.44416334885984+1.37495780887898i</v>
      </c>
      <c r="BO255" s="240" t="str">
        <f t="shared" ca="1" si="380"/>
        <v>-1.98441849672072-0.195448162590523i</v>
      </c>
      <c r="BP255" s="240" t="str">
        <f t="shared" ca="1" si="381"/>
        <v>1.68465511675192-1.06679608735172i</v>
      </c>
      <c r="BQ255" s="240" t="str">
        <f t="shared" ca="1" si="382"/>
        <v>-0.671765189428388+1.87745793152858i</v>
      </c>
      <c r="BR255" s="240" t="str">
        <f t="shared" ca="1" si="383"/>
        <v>-0.625487742171989-1.89337841932878i</v>
      </c>
      <c r="BS255" s="240" t="str">
        <f t="shared" ca="1" si="384"/>
        <v>1.65796724356088+1.10781829451698i</v>
      </c>
      <c r="BT255" s="240" t="str">
        <f t="shared" ca="1" si="385"/>
        <v>-1.9886173649932+0.146689229443917i</v>
      </c>
      <c r="BU255" s="240" t="str">
        <f t="shared" ca="1" si="386"/>
        <v>1.47747154765598-1.33910215452534i</v>
      </c>
      <c r="BV255" s="240" t="str">
        <f t="shared" ca="1" si="387"/>
        <v>-0.340901468036778+1.96466357004901i</v>
      </c>
      <c r="BW255" s="240" t="str">
        <f t="shared" ca="1" si="388"/>
        <v>-0.939974638656935-1.75856885934817i</v>
      </c>
      <c r="BX255" s="240" t="str">
        <f t="shared" ca="1" si="389"/>
        <v>1.82295276492763+0.808059385955052i</v>
      </c>
      <c r="BY255" s="240" t="str">
        <f t="shared" ca="1" si="390"/>
        <v>-1.93426196126766+0.484507398891227i</v>
      </c>
      <c r="BZ255" s="240" t="str">
        <f t="shared" ca="1" si="391"/>
        <v>1.2267842495905-1.57197874010561i</v>
      </c>
      <c r="CA255" s="240" t="str">
        <f t="shared" ca="1" si="392"/>
        <v>3.41983487021865E-14+1.99402024924206i</v>
      </c>
      <c r="CB255" s="240" t="str">
        <f t="shared" ca="1" si="393"/>
        <v>-1.22678424959059-1.57197874010554i</v>
      </c>
      <c r="CC255" s="240" t="str">
        <f t="shared" ca="1" si="394"/>
        <v>1.93426196126769+0.484507398891106i</v>
      </c>
      <c r="CD255" s="240" t="str">
        <f t="shared" ca="1" si="395"/>
        <v>-1.82295276492758+0.808059385955165i</v>
      </c>
      <c r="CE255" s="240" t="str">
        <f t="shared" ca="1" si="396"/>
        <v>0.939974638656823-1.75856885934823i</v>
      </c>
      <c r="CF255" s="240" t="str">
        <f t="shared" ca="1" si="397"/>
        <v>0.340901468036846+1.964663570049i</v>
      </c>
      <c r="CG255" s="240" t="str">
        <f t="shared" ca="1" si="398"/>
        <v>-1.47747154765602-1.33910215452529i</v>
      </c>
      <c r="CH255" s="240" t="str">
        <f t="shared" ca="1" si="399"/>
        <v>1.98861736499321+0.146689229443849i</v>
      </c>
      <c r="CI255" s="240" t="str">
        <f t="shared" ca="1" si="400"/>
        <v>-1.65796724356081+1.10781829451708i</v>
      </c>
      <c r="CJ255" s="240" t="str">
        <f t="shared" ca="1" si="401"/>
        <v>0.625487742173808-1.89337841932818i</v>
      </c>
      <c r="CK255" s="240" t="str">
        <f t="shared" ca="1" si="402"/>
        <v>0.671765189428506+1.87745793152854i</v>
      </c>
      <c r="CL255" s="240" t="str">
        <f t="shared" ca="1" si="403"/>
        <v>-1.68465511675195-1.06679608735166i</v>
      </c>
      <c r="CM255" s="240" t="str">
        <f t="shared" ca="1" si="404"/>
        <v>1.98441849672072-0.195448162590591i</v>
      </c>
      <c r="CN255" s="240" t="str">
        <f t="shared" ca="1" si="405"/>
        <v>-1.44416334885975+1.37495780887907i</v>
      </c>
      <c r="CO255" s="240" t="str">
        <f t="shared" ca="1" si="406"/>
        <v>0.292583537245748-1.97243799094423i</v>
      </c>
      <c r="CP255" s="240" t="str">
        <f t="shared" ca="1" si="407"/>
        <v>0.982848976121298+1.73497107887269i</v>
      </c>
      <c r="CQ255" s="240" t="str">
        <f t="shared" ca="1" si="408"/>
        <v>-1.84223449568761-0.763078513185873i</v>
      </c>
      <c r="CR255" s="240" t="str">
        <f t="shared" ca="1" si="409"/>
        <v>1.92178899093075-0.53183063913686i</v>
      </c>
      <c r="CS255" s="240" t="str">
        <f t="shared" ca="1" si="410"/>
        <v>-1.18783647561728+1.60161208211616i</v>
      </c>
      <c r="CT255" s="240" t="str">
        <f t="shared" ca="1" si="411"/>
        <v>-0.0489357066151973-1.99341968762361i</v>
      </c>
      <c r="CU255" s="240" t="str">
        <f t="shared" ca="1" si="412"/>
        <v>1.26499305460583+1.54139849688079i</v>
      </c>
      <c r="CV255" s="240" t="str">
        <f t="shared" ca="1" si="413"/>
        <v>-1.94556980452535-0.436892309507198i</v>
      </c>
      <c r="CW255" s="240" t="str">
        <f t="shared" ca="1" si="414"/>
        <v>1.80257295558579-0.852553513967339i</v>
      </c>
      <c r="CX255" s="240" t="str">
        <f t="shared" ca="1" si="415"/>
        <v>-0.896534095619892+1.78110734369896i</v>
      </c>
      <c r="CY255" s="240" t="str">
        <f t="shared" ca="1" si="416"/>
        <v>-0.389014052530665-1.95570570928272i</v>
      </c>
      <c r="CZ255" s="240" t="str">
        <f t="shared" ca="1" si="417"/>
        <v>1.50988977283952+1.30243987510441i</v>
      </c>
      <c r="DA255" s="240" t="str">
        <f t="shared" ca="1" si="418"/>
        <v>-1.99161836452406-0.0978419361923423i</v>
      </c>
      <c r="DB255" s="240" t="str">
        <f t="shared" ca="1" si="419"/>
        <v>1.63028067289766-1.14817319336575i</v>
      </c>
      <c r="DC255" s="240" t="str">
        <f t="shared" ca="1" si="420"/>
        <v>-0.578833524489951+1.90815840676656i</v>
      </c>
      <c r="DD255" s="240" t="str">
        <f t="shared" ca="1" si="421"/>
        <v>-0.717637990451957-1.86040653327369i</v>
      </c>
      <c r="DE255" s="240" t="str">
        <f t="shared" ca="1" si="422"/>
        <v>1.71032821669513+1.02513128211162i</v>
      </c>
      <c r="DF255" s="240" t="str">
        <f t="shared" ca="1" si="423"/>
        <v>-1.97902428894818+0.24408936507048i</v>
      </c>
      <c r="DG255" s="240" t="str">
        <f t="shared" ca="1" si="424"/>
        <v>1.40998524006303-1.40998524006166i</v>
      </c>
      <c r="DH255" s="240" t="str">
        <f t="shared" ca="1" si="425"/>
        <v>-0.244089365070378+1.97902428894819i</v>
      </c>
      <c r="DI255" s="240" t="str">
        <f t="shared" ca="1" si="426"/>
        <v>-1.02513128211181-1.71032821669502i</v>
      </c>
      <c r="DJ255" s="240" t="str">
        <f t="shared" ca="1" si="427"/>
        <v>1.86040653327377+0.717637990451756i</v>
      </c>
      <c r="DK255" s="240" t="str">
        <f t="shared" ca="1" si="428"/>
        <v>-1.90815840676653+0.578833524490048i</v>
      </c>
      <c r="DL255" s="240" t="str">
        <f t="shared" ca="1" si="429"/>
        <v>1.14817319336733-1.63028067289654i</v>
      </c>
      <c r="DM255" s="240" t="str">
        <f t="shared" ca="1" si="430"/>
        <v>0.0978419361924448+1.99161836452405i</v>
      </c>
      <c r="DN255" s="240" t="str">
        <f t="shared" ca="1" si="431"/>
        <v>-1.30243987510457-1.50988977283938i</v>
      </c>
      <c r="DO255" s="240" t="str">
        <f t="shared" ca="1" si="432"/>
        <v>1.95570570928276+0.389014052530453i</v>
      </c>
      <c r="DP255" s="240" t="str">
        <f t="shared" ca="1" si="433"/>
        <v>-1.78110734369892+0.896534095619984i</v>
      </c>
      <c r="DQ255" s="240" t="str">
        <f t="shared" ca="1" si="434"/>
        <v>0.852553513967247-1.80257295558583i</v>
      </c>
      <c r="DR255" s="240" t="str">
        <f t="shared" ca="1" si="435"/>
        <v>0.436892309507298+1.94556980452533i</v>
      </c>
      <c r="DS255" s="240" t="str">
        <f t="shared" ca="1" si="436"/>
        <v>-1.54139849688093-1.26499305460567i</v>
      </c>
      <c r="DT255" s="240" t="str">
        <f t="shared" ca="1" si="437"/>
        <v>1.99341968762362+0.0489357066150947i</v>
      </c>
      <c r="DU255" s="240" t="str">
        <f t="shared" ca="1" si="438"/>
        <v>-1.60161208211603+1.18783647561745i</v>
      </c>
      <c r="DV255" s="240" t="str">
        <f t="shared" ca="1" si="439"/>
        <v>0.531830639136762-1.92178899093078i</v>
      </c>
      <c r="DW255" s="240" t="str">
        <f t="shared" ca="1" si="440"/>
        <v>0.763078513185969+1.84223449568757i</v>
      </c>
      <c r="DX255" s="240" t="str">
        <f t="shared" ca="1" si="441"/>
        <v>-1.73497107887274-0.982848976121208i</v>
      </c>
      <c r="DY255" s="240" t="str">
        <f t="shared" ca="1" si="442"/>
        <v>1.9724379909445-0.292583537243943i</v>
      </c>
      <c r="DZ255" s="240" t="str">
        <f t="shared" ca="1" si="443"/>
        <v>-1.37495780887891+1.4441633488599i</v>
      </c>
      <c r="EA255" s="240" t="str">
        <f t="shared" ca="1" si="444"/>
        <v>0.195448162590489-1.98441849672073i</v>
      </c>
      <c r="EB255" s="240" t="str">
        <f t="shared" ca="1" si="445"/>
        <v>1.06679608735175+1.6846551167519i</v>
      </c>
      <c r="EC255" s="240" t="str">
        <f t="shared" ca="1" si="446"/>
        <v>-1.87745793152858-0.671765189428408i</v>
      </c>
      <c r="ED255" s="240" t="str">
        <f t="shared" ca="1" si="447"/>
        <v>1.89337841932875-0.625487742172075i</v>
      </c>
      <c r="EE255" s="240" t="str">
        <f t="shared" ca="1" si="448"/>
        <v>-1.1078182945169+1.65796724356093i</v>
      </c>
      <c r="EF255" s="240" t="str">
        <f t="shared" ca="1" si="449"/>
        <v>-0.146689229443951-1.9886173649932i</v>
      </c>
      <c r="EG255" s="240" t="str">
        <f t="shared" ca="1" si="450"/>
        <v>1.33910215452537+1.47747154765595i</v>
      </c>
      <c r="EH255" s="240" t="str">
        <f t="shared" ca="1" si="451"/>
        <v>-1.96466357004902-0.340901468036746i</v>
      </c>
      <c r="EI255" s="240" t="str">
        <f t="shared" ca="1" si="452"/>
        <v>1.75856885934813-0.939974638657014i</v>
      </c>
      <c r="EJ255" s="240" t="str">
        <f t="shared" ca="1" si="453"/>
        <v>-0.808059385954968+1.82295276492767i</v>
      </c>
      <c r="EK255" s="240" t="str">
        <f t="shared" ca="1" si="454"/>
        <v>-0.484507398891259-1.93426196126765i</v>
      </c>
      <c r="EL255" s="240" t="str">
        <f t="shared" ca="1" si="455"/>
        <v>1.57197874010564+1.22678424959047i</v>
      </c>
      <c r="EM255" s="240" t="str">
        <f t="shared" ca="1" si="456"/>
        <v>-1.99402024924206+6.83966974043727E-14i</v>
      </c>
      <c r="EN255" s="240"/>
      <c r="EO255" s="240"/>
      <c r="EP255" s="240"/>
    </row>
    <row r="256" spans="1:146">
      <c r="A256" s="268">
        <f t="shared" si="323"/>
        <v>3.0468750000000023E-3</v>
      </c>
      <c r="B256" s="267">
        <v>156</v>
      </c>
      <c r="C256" s="266">
        <f t="shared" si="324"/>
        <v>31200</v>
      </c>
      <c r="N256" s="265">
        <f t="shared" ca="1" si="327"/>
        <v>5.9938950332326852</v>
      </c>
      <c r="O256" s="240">
        <f t="shared" ca="1" si="328"/>
        <v>1.9938950332326855</v>
      </c>
      <c r="P256" s="240" t="str">
        <f t="shared" ca="1" si="329"/>
        <v>-1.54130170359691+1.26491361841006i</v>
      </c>
      <c r="Q256" s="240" t="str">
        <f t="shared" ca="1" si="330"/>
        <v>0.388989624099727-1.95558289926373i</v>
      </c>
      <c r="R256" s="240" t="str">
        <f t="shared" ca="1" si="331"/>
        <v>0.939915612239487+1.75845842868646i</v>
      </c>
      <c r="S256" s="240" t="str">
        <f t="shared" ca="1" si="332"/>
        <v>-1.84211881117956-0.763030595093265i</v>
      </c>
      <c r="T256" s="240" t="str">
        <f t="shared" ca="1" si="333"/>
        <v>1.90803858251647-0.578797176201223i</v>
      </c>
      <c r="U256" s="241" t="str">
        <f t="shared" ca="1" si="334"/>
        <v>-1.10774872822965+1.657863130254i</v>
      </c>
      <c r="V256" s="240" t="str">
        <f t="shared" ca="1" si="335"/>
        <v>-0.195435889274733-1.98429388366073i</v>
      </c>
      <c r="W256" s="240" t="str">
        <f t="shared" ca="1" si="336"/>
        <v>1.40989669897303+1.40989669897299i</v>
      </c>
      <c r="X256" s="240" t="str">
        <f t="shared" ca="1" si="337"/>
        <v>-1.98429388366071-0.195435889274869i</v>
      </c>
      <c r="Y256" s="240" t="str">
        <f t="shared" ca="1" si="338"/>
        <v>1.65786313025396-1.1077487282297i</v>
      </c>
      <c r="Z256" s="240" t="str">
        <f t="shared" ca="1" si="339"/>
        <v>-0.578797176201155+1.90803858251649i</v>
      </c>
      <c r="AA256" s="240" t="str">
        <f t="shared" ca="1" si="340"/>
        <v>-0.763030595093147-1.84211881117961i</v>
      </c>
      <c r="AB256" s="240" t="str">
        <f t="shared" ca="1" si="341"/>
        <v>1.75845842868649+0.939915612239433i</v>
      </c>
      <c r="AC256" s="240" t="str">
        <f t="shared" ca="1" si="342"/>
        <v>-1.95558289926375+0.388989624099627i</v>
      </c>
      <c r="AD256" s="240" t="str">
        <f t="shared" ca="1" si="343"/>
        <v>1.26491361841008-1.5413017035969i</v>
      </c>
      <c r="AE256" s="240" t="str">
        <f t="shared" ca="1" si="344"/>
        <v>6.2532018539783E-14+1.99389503323269i</v>
      </c>
      <c r="AF256" s="240" t="str">
        <f t="shared" ca="1" si="345"/>
        <v>-1.26491361841001-1.54130170359695i</v>
      </c>
      <c r="AG256" s="240" t="str">
        <f t="shared" ca="1" si="346"/>
        <v>1.95558289926373+0.388989624099699i</v>
      </c>
      <c r="AH256" s="240" t="str">
        <f t="shared" ca="1" si="347"/>
        <v>-1.75845842868653+0.939915612239357i</v>
      </c>
      <c r="AI256" s="240" t="str">
        <f t="shared" ca="1" si="348"/>
        <v>0.763030595093201-1.84211881117958i</v>
      </c>
      <c r="AJ256" s="240" t="str">
        <f t="shared" ca="1" si="349"/>
        <v>0.578797176201275+1.90803858251645i</v>
      </c>
      <c r="AK256" s="240" t="str">
        <f t="shared" ca="1" si="350"/>
        <v>-1.65786313025392-1.10774872822975i</v>
      </c>
      <c r="AL256" s="240" t="str">
        <f t="shared" ca="1" si="351"/>
        <v>1.98429388366072-0.195435889274796i</v>
      </c>
      <c r="AM256" s="240" t="str">
        <f t="shared" ca="1" si="352"/>
        <v>-1.40989669897307+1.40989669897294i</v>
      </c>
      <c r="AN256" s="240" t="str">
        <f t="shared" ca="1" si="353"/>
        <v>0.195435889274806-1.98429388366072i</v>
      </c>
      <c r="AO256" s="240" t="str">
        <f t="shared" ca="1" si="354"/>
        <v>1.10774872822974+1.65786313025393i</v>
      </c>
      <c r="AP256" s="240" t="str">
        <f t="shared" ca="1" si="355"/>
        <v>-1.90803858251639-0.578797176201476i</v>
      </c>
      <c r="AQ256" s="240" t="str">
        <f t="shared" ca="1" si="356"/>
        <v>1.84211881117936-0.763030595093742i</v>
      </c>
      <c r="AR256" s="240" t="str">
        <f t="shared" ca="1" si="357"/>
        <v>1.84211881117936-0.763030595093742i</v>
      </c>
      <c r="AS256" s="240" t="str">
        <f t="shared" ca="1" si="358"/>
        <v>-0.388989624100078-1.95558289926366i</v>
      </c>
      <c r="AT256" s="240" t="str">
        <f t="shared" ca="1" si="359"/>
        <v>1.54130170359642+1.26491361841065i</v>
      </c>
      <c r="AU256" s="240" t="str">
        <f t="shared" ca="1" si="360"/>
        <v>-1.99389503323269+1.25064037079566E-13i</v>
      </c>
      <c r="AV256" s="240" t="str">
        <f t="shared" ca="1" si="361"/>
        <v>1.54130170359754-1.26491361840929i</v>
      </c>
      <c r="AW256" s="240" t="str">
        <f t="shared" ca="1" si="362"/>
        <v>-0.38898962409986+1.9555828992637i</v>
      </c>
      <c r="AX256" s="240" t="str">
        <f t="shared" ca="1" si="363"/>
        <v>-0.939915612240137-1.75845842868611i</v>
      </c>
      <c r="AY256" s="240" t="str">
        <f t="shared" ca="1" si="364"/>
        <v>1.84211881117946+0.76303059509351i</v>
      </c>
      <c r="AZ256" s="240" t="str">
        <f t="shared" ca="1" si="365"/>
        <v>-1.90803858251632+0.578797176201715i</v>
      </c>
      <c r="BA256" s="240" t="str">
        <f t="shared" ca="1" si="366"/>
        <v>1.10774872823022-1.65786313025361i</v>
      </c>
      <c r="BB256" s="240" t="str">
        <f t="shared" ca="1" si="367"/>
        <v>0.195435889275084+1.98429388366069i</v>
      </c>
      <c r="BC256" s="240" t="str">
        <f t="shared" ca="1" si="368"/>
        <v>-1.40989669897243-1.40989669897359i</v>
      </c>
      <c r="BD256" s="240" t="str">
        <f t="shared" ca="1" si="369"/>
        <v>1.98429388366073+0.195435889274744i</v>
      </c>
      <c r="BE256" s="240" t="str">
        <f t="shared" ca="1" si="370"/>
        <v>-1.65786313025345+1.10774872823046i</v>
      </c>
      <c r="BF256" s="240" t="str">
        <f t="shared" ca="1" si="371"/>
        <v>0.578797176201442-1.9080385825164i</v>
      </c>
      <c r="BG256" s="240" t="str">
        <f t="shared" ca="1" si="372"/>
        <v>0.763030595093825+1.84211881117933i</v>
      </c>
      <c r="BH256" s="240" t="str">
        <f t="shared" ca="1" si="373"/>
        <v>-1.75845842868627-0.939915612239836i</v>
      </c>
      <c r="BI256" s="240" t="str">
        <f t="shared" ca="1" si="374"/>
        <v>1.95558289926365-0.38898962410014i</v>
      </c>
      <c r="BJ256" s="240" t="str">
        <f t="shared" ca="1" si="375"/>
        <v>-1.26491361841061+1.54130170359646i</v>
      </c>
      <c r="BK256" s="240" t="str">
        <f t="shared" ca="1" si="376"/>
        <v>-2.15931008253982E-13-1.99389503323269i</v>
      </c>
      <c r="BL256" s="240" t="str">
        <f t="shared" ca="1" si="377"/>
        <v>1.26491361840936+1.54130170359748i</v>
      </c>
      <c r="BM256" s="240" t="str">
        <f t="shared" ca="1" si="378"/>
        <v>-1.95558289926372-0.388989624099771i</v>
      </c>
      <c r="BN256" s="240" t="str">
        <f t="shared" ca="1" si="379"/>
        <v>1.75845842868609-0.939915612240167i</v>
      </c>
      <c r="BO256" s="240" t="str">
        <f t="shared" ca="1" si="380"/>
        <v>-0.763030595093478+1.84211881117947i</v>
      </c>
      <c r="BP256" s="240" t="str">
        <f t="shared" ca="1" si="381"/>
        <v>-0.578797176201801-1.90803858251629i</v>
      </c>
      <c r="BQ256" s="240" t="str">
        <f t="shared" ca="1" si="382"/>
        <v>1.65786313025366+1.10774872823014i</v>
      </c>
      <c r="BR256" s="240" t="str">
        <f t="shared" ca="1" si="383"/>
        <v>-1.98429388366069+0.195435889275118i</v>
      </c>
      <c r="BS256" s="240" t="str">
        <f t="shared" ca="1" si="384"/>
        <v>1.40989669897357-1.40989669897245i</v>
      </c>
      <c r="BT256" s="240" t="str">
        <f t="shared" ca="1" si="385"/>
        <v>-0.195435889274654+1.98429388366073i</v>
      </c>
      <c r="BU256" s="240" t="str">
        <f t="shared" ca="1" si="386"/>
        <v>-1.10774872823053-1.6578631302534i</v>
      </c>
      <c r="BV256" s="240" t="str">
        <f t="shared" ca="1" si="387"/>
        <v>1.90803858251643+0.578797176201357i</v>
      </c>
      <c r="BW256" s="240" t="str">
        <f t="shared" ca="1" si="388"/>
        <v>-1.84211881117931+0.763030595093857i</v>
      </c>
      <c r="BX256" s="240" t="str">
        <f t="shared" ca="1" si="389"/>
        <v>0.939915612239806-1.75845842868629i</v>
      </c>
      <c r="BY256" s="240" t="str">
        <f t="shared" ca="1" si="390"/>
        <v>0.388989624100229+1.95558289926363i</v>
      </c>
      <c r="BZ256" s="240" t="str">
        <f t="shared" ca="1" si="391"/>
        <v>-1.54130170359652-1.26491361841054i</v>
      </c>
      <c r="CA256" s="240" t="str">
        <f t="shared" ca="1" si="392"/>
        <v>1.99389503323269-2.50128074159133E-13i</v>
      </c>
      <c r="CB256" s="240" t="str">
        <f t="shared" ca="1" si="393"/>
        <v>-1.54130170359746+1.26491361840939i</v>
      </c>
      <c r="CC256" s="240" t="str">
        <f t="shared" ca="1" si="394"/>
        <v>0.388989624099739-1.95558289926372i</v>
      </c>
      <c r="CD256" s="240" t="str">
        <f t="shared" ca="1" si="395"/>
        <v>0.939915612240196+1.75845842868608i</v>
      </c>
      <c r="CE256" s="240" t="str">
        <f t="shared" ca="1" si="396"/>
        <v>-1.84211881117948-0.763030595093447i</v>
      </c>
      <c r="CF256" s="240" t="str">
        <f t="shared" ca="1" si="397"/>
        <v>1.90803858251628-0.578797176201835i</v>
      </c>
      <c r="CG256" s="240" t="str">
        <f t="shared" ca="1" si="398"/>
        <v>-1.10774872823012+1.65786313025368i</v>
      </c>
      <c r="CH256" s="240" t="str">
        <f t="shared" ca="1" si="399"/>
        <v>-0.195435889275208-1.98429388366068i</v>
      </c>
      <c r="CI256" s="240" t="str">
        <f t="shared" ca="1" si="400"/>
        <v>1.40989669897252+1.4098966989735i</v>
      </c>
      <c r="CJ256" s="240" t="str">
        <f t="shared" ca="1" si="401"/>
        <v>-1.98429388366074-0.195435889274563i</v>
      </c>
      <c r="CK256" s="240" t="str">
        <f t="shared" ca="1" si="402"/>
        <v>1.65786313025445-1.10774872822896i</v>
      </c>
      <c r="CL256" s="240" t="str">
        <f t="shared" ca="1" si="403"/>
        <v>-0.578797176201323+1.90803858251644i</v>
      </c>
      <c r="CM256" s="240" t="str">
        <f t="shared" ca="1" si="404"/>
        <v>-0.763030595093941-1.84211881117928i</v>
      </c>
      <c r="CN256" s="240" t="str">
        <f t="shared" ca="1" si="405"/>
        <v>1.75845842868633+0.939915612239726i</v>
      </c>
      <c r="CO256" s="240" t="str">
        <f t="shared" ca="1" si="406"/>
        <v>-1.95558289926361+0.388989624100317i</v>
      </c>
      <c r="CP256" s="240" t="str">
        <f t="shared" ca="1" si="407"/>
        <v>1.26491361841046-1.54130170359658i</v>
      </c>
      <c r="CQ256" s="240" t="str">
        <f t="shared" ca="1" si="408"/>
        <v>2.84325140064283E-13+1.99389503323269i</v>
      </c>
      <c r="CR256" s="240" t="str">
        <f t="shared" ca="1" si="409"/>
        <v>-1.26491361840942-1.54130170359744i</v>
      </c>
      <c r="CS256" s="240" t="str">
        <f t="shared" ca="1" si="410"/>
        <v>1.95558289926374+0.388989624099649i</v>
      </c>
      <c r="CT256" s="240" t="str">
        <f t="shared" ca="1" si="411"/>
        <v>-1.75845842868601+0.939915612240326i</v>
      </c>
      <c r="CU256" s="240" t="str">
        <f t="shared" ca="1" si="412"/>
        <v>0.763030595093311-1.84211881117954i</v>
      </c>
      <c r="CV256" s="240" t="str">
        <f t="shared" ca="1" si="413"/>
        <v>0.578797176201867+1.90803858251627i</v>
      </c>
      <c r="CW256" s="240" t="str">
        <f t="shared" ca="1" si="414"/>
        <v>-1.6578631302537-1.10774872823009i</v>
      </c>
      <c r="CX256" s="240" t="str">
        <f t="shared" ca="1" si="415"/>
        <v>1.98429388366068-0.195435889275242i</v>
      </c>
      <c r="CY256" s="240" t="str">
        <f t="shared" ca="1" si="416"/>
        <v>-1.40989669897348+1.40989669897254i</v>
      </c>
      <c r="CZ256" s="240" t="str">
        <f t="shared" ca="1" si="417"/>
        <v>0.195435889274529-1.98429388366075i</v>
      </c>
      <c r="DA256" s="240" t="str">
        <f t="shared" ca="1" si="418"/>
        <v>1.10774872822899+1.65786313025444i</v>
      </c>
      <c r="DB256" s="240" t="str">
        <f t="shared" ca="1" si="419"/>
        <v>-1.90803858251645-0.578797176201291i</v>
      </c>
      <c r="DC256" s="240" t="str">
        <f t="shared" ca="1" si="420"/>
        <v>1.84211881117927-0.763030595093973i</v>
      </c>
      <c r="DD256" s="240" t="str">
        <f t="shared" ca="1" si="421"/>
        <v>-0.939915612239696+1.75845842868635i</v>
      </c>
      <c r="DE256" s="240" t="str">
        <f t="shared" ca="1" si="422"/>
        <v>-0.388989624100351-1.9555828992636i</v>
      </c>
      <c r="DF256" s="240" t="str">
        <f t="shared" ca="1" si="423"/>
        <v>1.5413017035966+1.26491361841044i</v>
      </c>
      <c r="DG256" s="240" t="str">
        <f t="shared" ca="1" si="424"/>
        <v>-1.99389503323269+4.31862016507964E-13i</v>
      </c>
      <c r="DH256" s="240" t="str">
        <f t="shared" ca="1" si="425"/>
        <v>1.54130170359735-1.26491361840953i</v>
      </c>
      <c r="DI256" s="240" t="str">
        <f t="shared" ca="1" si="426"/>
        <v>-0.388989624099615+1.95558289926375i</v>
      </c>
      <c r="DJ256" s="240" t="str">
        <f t="shared" ca="1" si="427"/>
        <v>-0.939915612238557-1.75845842868695i</v>
      </c>
      <c r="DK256" s="240" t="str">
        <f t="shared" ca="1" si="428"/>
        <v>1.84211881117955+0.763030595093279i</v>
      </c>
      <c r="DL256" s="240" t="str">
        <f t="shared" ca="1" si="429"/>
        <v>-1.90803858251623+0.578797176202009i</v>
      </c>
      <c r="DM256" s="240" t="str">
        <f t="shared" ca="1" si="430"/>
        <v>1.10774872822997-1.65786313025378i</v>
      </c>
      <c r="DN256" s="240" t="str">
        <f t="shared" ca="1" si="431"/>
        <v>0.195435889275276+1.98429388366067i</v>
      </c>
      <c r="DO256" s="240" t="str">
        <f t="shared" ca="1" si="432"/>
        <v>-1.40989669897256-1.40989669897345i</v>
      </c>
      <c r="DP256" s="240" t="str">
        <f t="shared" ca="1" si="433"/>
        <v>1.98429388366075+0.195435889274495i</v>
      </c>
      <c r="DQ256" s="240" t="str">
        <f t="shared" ca="1" si="434"/>
        <v>-1.65786313025442+1.10774872822902i</v>
      </c>
      <c r="DR256" s="240" t="str">
        <f t="shared" ca="1" si="435"/>
        <v>0.578797176201149-1.90803858251649i</v>
      </c>
      <c r="DS256" s="240" t="str">
        <f t="shared" ca="1" si="436"/>
        <v>0.763030595094005+1.84211881117925i</v>
      </c>
      <c r="DT256" s="240" t="str">
        <f t="shared" ca="1" si="437"/>
        <v>-1.75845842868636-0.939915612239666i</v>
      </c>
      <c r="DU256" s="240" t="str">
        <f t="shared" ca="1" si="438"/>
        <v>1.9555828992636-0.388989624100385i</v>
      </c>
      <c r="DV256" s="240" t="str">
        <f t="shared" ca="1" si="439"/>
        <v>-1.26491361841041+1.54130170359662i</v>
      </c>
      <c r="DW256" s="240" t="str">
        <f t="shared" ca="1" si="440"/>
        <v>-4.66059082413115E-13-1.99389503323269i</v>
      </c>
      <c r="DX256" s="240" t="str">
        <f t="shared" ca="1" si="441"/>
        <v>1.26491361840956+1.54130170359732i</v>
      </c>
      <c r="DY256" s="240" t="str">
        <f t="shared" ca="1" si="442"/>
        <v>-1.95558289926378-0.38898962409947i</v>
      </c>
      <c r="DZ256" s="240" t="str">
        <f t="shared" ca="1" si="443"/>
        <v>1.75845842868688-0.939915612238687i</v>
      </c>
      <c r="EA256" s="240" t="str">
        <f t="shared" ca="1" si="444"/>
        <v>-0.763030595093247+1.84211881117957i</v>
      </c>
      <c r="EB256" s="240" t="str">
        <f t="shared" ca="1" si="445"/>
        <v>-0.57879717620204-1.90803858251622i</v>
      </c>
      <c r="EC256" s="240" t="str">
        <f t="shared" ca="1" si="446"/>
        <v>1.6578631302538+1.10774872822994i</v>
      </c>
      <c r="ED256" s="240" t="str">
        <f t="shared" ca="1" si="447"/>
        <v>-1.98429388366066+0.195435889275423i</v>
      </c>
      <c r="EE256" s="240" t="str">
        <f t="shared" ca="1" si="448"/>
        <v>1.40989669897335-1.40989669897267i</v>
      </c>
      <c r="EF256" s="240" t="str">
        <f t="shared" ca="1" si="449"/>
        <v>-0.195435889274461+1.98429388366075i</v>
      </c>
      <c r="EG256" s="240" t="str">
        <f t="shared" ca="1" si="450"/>
        <v>-1.10774872822904-1.6578631302544i</v>
      </c>
      <c r="EH256" s="240" t="str">
        <f t="shared" ca="1" si="451"/>
        <v>1.9080385825165+0.578797176201117i</v>
      </c>
      <c r="EI256" s="240" t="str">
        <f t="shared" ca="1" si="452"/>
        <v>-1.84211881117998+0.763030595092256i</v>
      </c>
      <c r="EJ256" s="240" t="str">
        <f t="shared" ca="1" si="453"/>
        <v>0.939915612239534-1.75845842868643i</v>
      </c>
      <c r="EK256" s="240" t="str">
        <f t="shared" ca="1" si="454"/>
        <v>0.388989624100419+1.95558289926359i</v>
      </c>
      <c r="EL256" s="240" t="str">
        <f t="shared" ca="1" si="455"/>
        <v>-1.54130170359664-1.26491361841039i</v>
      </c>
      <c r="EM256" s="240" t="str">
        <f t="shared" ca="1" si="456"/>
        <v>1.99389503323269-5.00256148318266E-13i</v>
      </c>
      <c r="EN256" s="240"/>
      <c r="EO256" s="240"/>
      <c r="EP256" s="240"/>
    </row>
    <row r="257" spans="1:146">
      <c r="A257" s="268">
        <f t="shared" si="323"/>
        <v>3.0664062500000023E-3</v>
      </c>
      <c r="B257" s="267">
        <v>157</v>
      </c>
      <c r="C257" s="266">
        <f t="shared" si="324"/>
        <v>31400</v>
      </c>
      <c r="N257" s="265">
        <f t="shared" ca="1" si="327"/>
        <v>5.9937607239079886</v>
      </c>
      <c r="O257" s="240">
        <f t="shared" ca="1" si="328"/>
        <v>1.9937607239079884</v>
      </c>
      <c r="P257" s="240" t="str">
        <f t="shared" ca="1" si="329"/>
        <v>-1.5096932579603+1.30227036020456i</v>
      </c>
      <c r="Q257" s="240" t="str">
        <f t="shared" ca="1" si="330"/>
        <v>0.292545456969487-1.97218127458016i</v>
      </c>
      <c r="R257" s="240" t="str">
        <f t="shared" ca="1" si="331"/>
        <v>1.06665724191516+1.68443585584849i</v>
      </c>
      <c r="S257" s="240" t="str">
        <f t="shared" ca="1" si="332"/>
        <v>-1.90791005650619-0.578758188262297i</v>
      </c>
      <c r="T257" s="240" t="str">
        <f t="shared" ca="1" si="333"/>
        <v>1.82271550433518-0.807954215568099i</v>
      </c>
      <c r="U257" s="241" t="str">
        <f t="shared" ca="1" si="334"/>
        <v>-0.852442552588081+1.80233834746288i</v>
      </c>
      <c r="V257" s="240" t="str">
        <f t="shared" ca="1" si="335"/>
        <v>-0.531761420418617-1.92153886662552i</v>
      </c>
      <c r="W257" s="240" t="str">
        <f t="shared" ca="1" si="336"/>
        <v>1.65775145613177+1.10767410996697i</v>
      </c>
      <c r="X257" s="240" t="str">
        <f t="shared" ca="1" si="337"/>
        <v>-1.97876671536538+0.244057596399298i</v>
      </c>
      <c r="Y257" s="240" t="str">
        <f t="shared" ca="1" si="338"/>
        <v>1.33892786796269-1.47727925206813i</v>
      </c>
      <c r="Z257" s="240" t="str">
        <f t="shared" ca="1" si="339"/>
        <v>-0.0489293375455157+1.9931602404537i</v>
      </c>
      <c r="AA257" s="240" t="str">
        <f t="shared" ca="1" si="340"/>
        <v>-1.26482841347652-1.54119788108489i</v>
      </c>
      <c r="AB257" s="240" t="str">
        <f t="shared" ca="1" si="341"/>
        <v>1.96440786553973+0.340857099095413i</v>
      </c>
      <c r="AC257" s="240" t="str">
        <f t="shared" ca="1" si="342"/>
        <v>-1.71010561439077+1.0249978594257i</v>
      </c>
      <c r="AD257" s="240" t="str">
        <f t="shared" ca="1" si="343"/>
        <v>0.625406333814341-1.89313199271023i</v>
      </c>
      <c r="AE257" s="240" t="str">
        <f t="shared" ca="1" si="344"/>
        <v>0.762979197139832+1.84199472554347i</v>
      </c>
      <c r="AF257" s="240" t="str">
        <f t="shared" ca="1" si="345"/>
        <v>-1.78087552936376-0.896417410089436i</v>
      </c>
      <c r="AG257" s="240" t="str">
        <f t="shared" ca="1" si="346"/>
        <v>1.93401021358251-0.484444339379311i</v>
      </c>
      <c r="AH257" s="240" t="str">
        <f t="shared" ca="1" si="347"/>
        <v>-1.14802375655338+1.63006848892529i</v>
      </c>
      <c r="AI257" s="240" t="str">
        <f t="shared" ca="1" si="348"/>
        <v>-0.195422724658831-1.98416022107214i</v>
      </c>
      <c r="AJ257" s="240" t="str">
        <f t="shared" ca="1" si="349"/>
        <v>1.4439753883935+1.37477885563895i</v>
      </c>
      <c r="AK257" s="240" t="str">
        <f t="shared" ca="1" si="350"/>
        <v>-1.99135915179964-0.0978292018874816i</v>
      </c>
      <c r="AL257" s="240" t="str">
        <f t="shared" ca="1" si="351"/>
        <v>1.5717741442351-1.22662458140709i</v>
      </c>
      <c r="AM257" s="240" t="str">
        <f t="shared" ca="1" si="352"/>
        <v>-0.388963421650398+1.95545117065503i</v>
      </c>
      <c r="AN257" s="240" t="str">
        <f t="shared" ca="1" si="353"/>
        <v>-0.982721056553035-1.73474526925581i</v>
      </c>
      <c r="AO257" s="240" t="str">
        <f t="shared" ca="1" si="354"/>
        <v>1.87721357699057+0.671677757976525i</v>
      </c>
      <c r="AP257" s="240" t="str">
        <f t="shared" ca="1" si="355"/>
        <v>-1.8601643980055+0.717544588573384i</v>
      </c>
      <c r="AQ257" s="240" t="str">
        <f t="shared" ca="1" si="356"/>
        <v>0.939852299262885-1.75833997843659i</v>
      </c>
      <c r="AR257" s="240" t="str">
        <f t="shared" ca="1" si="357"/>
        <v>0.939852299262885-1.75833997843659i</v>
      </c>
      <c r="AS257" s="240" t="str">
        <f t="shared" ca="1" si="358"/>
        <v>-1.60140362941329-1.1876818765562i</v>
      </c>
      <c r="AT257" s="240" t="str">
        <f t="shared" ca="1" si="359"/>
        <v>1.98835854285418-0.146670137577147i</v>
      </c>
      <c r="AU257" s="240" t="str">
        <f t="shared" ca="1" si="360"/>
        <v>-1.40980172793928+1.4098017279382i</v>
      </c>
      <c r="AV257" s="240" t="str">
        <f t="shared" ca="1" si="361"/>
        <v>0.146670137576682-1.98835854285422i</v>
      </c>
      <c r="AW257" s="240" t="str">
        <f t="shared" ca="1" si="362"/>
        <v>1.18768187655658+1.60140362941301i</v>
      </c>
      <c r="AX257" s="240" t="str">
        <f t="shared" ca="1" si="363"/>
        <v>-1.94531658510437-0.436835447183448i</v>
      </c>
      <c r="AY257" s="240" t="str">
        <f t="shared" ca="1" si="364"/>
        <v>1.75833997843732-0.939852299261521i</v>
      </c>
      <c r="AZ257" s="240" t="str">
        <f t="shared" ca="1" si="365"/>
        <v>-0.717544588572949+1.86016439800567i</v>
      </c>
      <c r="BA257" s="240" t="str">
        <f t="shared" ca="1" si="366"/>
        <v>-0.671677757976935-1.87721357699042i</v>
      </c>
      <c r="BB257" s="240" t="str">
        <f t="shared" ca="1" si="367"/>
        <v>1.73474526925534+0.982721056553862i</v>
      </c>
      <c r="BC257" s="240" t="str">
        <f t="shared" ca="1" si="368"/>
        <v>-1.95545117065513+0.388963421649881i</v>
      </c>
      <c r="BD257" s="240" t="str">
        <f t="shared" ca="1" si="369"/>
        <v>1.22662458140705-1.57177414423513i</v>
      </c>
      <c r="BE257" s="240" t="str">
        <f t="shared" ca="1" si="370"/>
        <v>0.097829201888117+1.99135915179961i</v>
      </c>
      <c r="BF257" s="240" t="str">
        <f t="shared" ca="1" si="371"/>
        <v>-1.37477885563828-1.44397538839414i</v>
      </c>
      <c r="BG257" s="240" t="str">
        <f t="shared" ca="1" si="372"/>
        <v>1.9841602210721+0.195422724659185i</v>
      </c>
      <c r="BH257" s="240" t="str">
        <f t="shared" ca="1" si="373"/>
        <v>-1.63006848892515+1.14802375655357i</v>
      </c>
      <c r="BI257" s="240" t="str">
        <f t="shared" ca="1" si="374"/>
        <v>0.484444339378473-1.93401021358271i</v>
      </c>
      <c r="BJ257" s="240" t="str">
        <f t="shared" ca="1" si="375"/>
        <v>0.896417410088765+1.7808755293641i</v>
      </c>
      <c r="BK257" s="240" t="str">
        <f t="shared" ca="1" si="376"/>
        <v>-1.84199472554342-0.762979197139963i</v>
      </c>
      <c r="BL257" s="240" t="str">
        <f t="shared" ca="1" si="377"/>
        <v>1.89313199271008-0.625406333814783i</v>
      </c>
      <c r="BM257" s="240" t="str">
        <f t="shared" ca="1" si="378"/>
        <v>-1.02499785942495+1.71010561439122i</v>
      </c>
      <c r="BN257" s="240" t="str">
        <f t="shared" ca="1" si="379"/>
        <v>-0.34085709909488-1.96440786553982i</v>
      </c>
      <c r="BO257" s="240" t="str">
        <f t="shared" ca="1" si="380"/>
        <v>1.54119788108494+1.26482841347647i</v>
      </c>
      <c r="BP257" s="240" t="str">
        <f t="shared" ca="1" si="381"/>
        <v>-1.99316024045369+0.0489293375459958i</v>
      </c>
      <c r="BQ257" s="240" t="str">
        <f t="shared" ca="1" si="382"/>
        <v>1.47727925206876-1.338927867962i</v>
      </c>
      <c r="BR257" s="240" t="str">
        <f t="shared" ca="1" si="383"/>
        <v>-0.244057596399623+1.97876671536534i</v>
      </c>
      <c r="BS257" s="240" t="str">
        <f t="shared" ca="1" si="384"/>
        <v>-1.10767410996704-1.65775145613172i</v>
      </c>
      <c r="BT257" s="240" t="str">
        <f t="shared" ca="1" si="385"/>
        <v>1.92153886662569+0.531761420417996i</v>
      </c>
      <c r="BU257" s="240" t="str">
        <f t="shared" ca="1" si="386"/>
        <v>-1.80233834746319+0.852442552587425i</v>
      </c>
      <c r="BV257" s="240" t="str">
        <f t="shared" ca="1" si="387"/>
        <v>0.807954215568249-1.82271550433511i</v>
      </c>
      <c r="BW257" s="240" t="str">
        <f t="shared" ca="1" si="388"/>
        <v>0.578758188262536+1.90791005650612i</v>
      </c>
      <c r="BX257" s="240" t="str">
        <f t="shared" ca="1" si="389"/>
        <v>-1.68443585584896-1.06665724191443i</v>
      </c>
      <c r="BY257" s="240" t="str">
        <f t="shared" ca="1" si="390"/>
        <v>1.97218127458025-0.292545456968853i</v>
      </c>
      <c r="BZ257" s="240" t="str">
        <f t="shared" ca="1" si="391"/>
        <v>-1.30227036020463+1.50969325796024i</v>
      </c>
      <c r="CA257" s="240" t="str">
        <f t="shared" ca="1" si="392"/>
        <v>-4.66028553199419E-13-1.99376072390799i</v>
      </c>
      <c r="CB257" s="240" t="str">
        <f t="shared" ca="1" si="393"/>
        <v>1.30227036020379+1.50969325796097i</v>
      </c>
      <c r="CC257" s="240" t="str">
        <f t="shared" ca="1" si="394"/>
        <v>-1.97218127458009-0.292545456969948i</v>
      </c>
      <c r="CD257" s="240" t="str">
        <f t="shared" ca="1" si="395"/>
        <v>1.68443585584849-1.06665724191517i</v>
      </c>
      <c r="CE257" s="240" t="str">
        <f t="shared" ca="1" si="396"/>
        <v>-0.578758188261645+1.90791005650639i</v>
      </c>
      <c r="CF257" s="240" t="str">
        <f t="shared" ca="1" si="397"/>
        <v>-0.807954215567288-1.82271550433554i</v>
      </c>
      <c r="CG257" s="240" t="str">
        <f t="shared" ca="1" si="398"/>
        <v>1.80233834746274+0.852442552588376i</v>
      </c>
      <c r="CH257" s="240" t="str">
        <f t="shared" ca="1" si="399"/>
        <v>-1.92153886662546+0.53176142041884i</v>
      </c>
      <c r="CI257" s="240" t="str">
        <f t="shared" ca="1" si="400"/>
        <v>1.10767410996622-1.65775145613227i</v>
      </c>
      <c r="CJ257" s="240" t="str">
        <f t="shared" ca="1" si="401"/>
        <v>0.244057596398525+1.97876671536548i</v>
      </c>
      <c r="CK257" s="240" t="str">
        <f t="shared" ca="1" si="402"/>
        <v>-1.47727925206806-1.33892786796278i</v>
      </c>
      <c r="CL257" s="240" t="str">
        <f t="shared" ca="1" si="403"/>
        <v>1.99316024045371+0.048929337545064i</v>
      </c>
      <c r="CM257" s="240" t="str">
        <f t="shared" ca="1" si="404"/>
        <v>-1.54119788108438+1.26482841347715i</v>
      </c>
      <c r="CN257" s="240" t="str">
        <f t="shared" ca="1" si="405"/>
        <v>0.340857099095973-1.96440786553964i</v>
      </c>
      <c r="CO257" s="240" t="str">
        <f t="shared" ca="1" si="406"/>
        <v>1.0249978594258+1.71010561439071i</v>
      </c>
      <c r="CP257" s="240" t="str">
        <f t="shared" ca="1" si="407"/>
        <v>-1.89313199271038-0.625406333813898i</v>
      </c>
      <c r="CQ257" s="240" t="str">
        <f t="shared" ca="1" si="408"/>
        <v>1.84199472554382-0.762979197138992i</v>
      </c>
      <c r="CR257" s="240" t="str">
        <f t="shared" ca="1" si="409"/>
        <v>-0.896417410089753+1.7808755293636i</v>
      </c>
      <c r="CS257" s="240" t="str">
        <f t="shared" ca="1" si="410"/>
        <v>-0.484444339379323-1.9340102135825i</v>
      </c>
      <c r="CT257" s="240" t="str">
        <f t="shared" ca="1" si="411"/>
        <v>1.63006848892569+1.14802375655281i</v>
      </c>
      <c r="CU257" s="240" t="str">
        <f t="shared" ca="1" si="412"/>
        <v>-1.9841602210722+0.195422724658139i</v>
      </c>
      <c r="CV257" s="240" t="str">
        <f t="shared" ca="1" si="413"/>
        <v>1.37477885563904-1.44397538839341i</v>
      </c>
      <c r="CW257" s="240" t="str">
        <f t="shared" ca="1" si="414"/>
        <v>-0.0978292018872426+1.99135915179965i</v>
      </c>
      <c r="CX257" s="240" t="str">
        <f t="shared" ca="1" si="415"/>
        <v>-1.22662458140779-1.57177414423456i</v>
      </c>
      <c r="CY257" s="240" t="str">
        <f t="shared" ca="1" si="416"/>
        <v>1.95545117065492+0.388963421650968i</v>
      </c>
      <c r="CZ257" s="240" t="str">
        <f t="shared" ca="1" si="417"/>
        <v>-1.73474526925586+0.982721056552947i</v>
      </c>
      <c r="DA257" s="240" t="str">
        <f t="shared" ca="1" si="418"/>
        <v>0.671677757976112-1.87721357699072i</v>
      </c>
      <c r="DB257" s="240" t="str">
        <f t="shared" ca="1" si="419"/>
        <v>0.717544588571968+1.86016439800604i</v>
      </c>
      <c r="DC257" s="240" t="str">
        <f t="shared" ca="1" si="420"/>
        <v>-1.75833997843679-0.939852299262498i</v>
      </c>
      <c r="DD257" s="240" t="str">
        <f t="shared" ca="1" si="421"/>
        <v>1.94531658510416-0.436835447184413i</v>
      </c>
      <c r="DE257" s="240" t="str">
        <f t="shared" ca="1" si="422"/>
        <v>-1.18768187655583+1.60140362941356i</v>
      </c>
      <c r="DF257" s="240" t="str">
        <f t="shared" ca="1" si="423"/>
        <v>-0.146670137575633-1.98835854285429i</v>
      </c>
      <c r="DG257" s="240" t="str">
        <f t="shared" ca="1" si="424"/>
        <v>1.40980172793851+1.40980172793896i</v>
      </c>
      <c r="DH257" s="240" t="str">
        <f t="shared" ca="1" si="425"/>
        <v>-1.98835854285425-0.146670137576273i</v>
      </c>
      <c r="DI257" s="240" t="str">
        <f t="shared" ca="1" si="426"/>
        <v>1.60140362941273-1.18768187655695i</v>
      </c>
      <c r="DJ257" s="240" t="str">
        <f t="shared" ca="1" si="427"/>
        <v>-0.436835447184929+1.94531658510404i</v>
      </c>
      <c r="DK257" s="240" t="str">
        <f t="shared" ca="1" si="428"/>
        <v>-0.939852299261932-1.7583399784371i</v>
      </c>
      <c r="DL257" s="240" t="str">
        <f t="shared" ca="1" si="429"/>
        <v>1.86016439800581+0.717544588572567i</v>
      </c>
      <c r="DM257" s="240" t="str">
        <f t="shared" ca="1" si="430"/>
        <v>-1.87721357699025+0.671677757977428i</v>
      </c>
      <c r="DN257" s="240" t="str">
        <f t="shared" ca="1" si="431"/>
        <v>0.982721056553505-1.73474526925554i</v>
      </c>
      <c r="DO257" s="240" t="str">
        <f t="shared" ca="1" si="432"/>
        <v>0.388963421650338+1.95545117065504i</v>
      </c>
      <c r="DP257" s="240" t="str">
        <f t="shared" ca="1" si="433"/>
        <v>-1.57177414423542-1.22662458140669i</v>
      </c>
      <c r="DQ257" s="240" t="str">
        <f t="shared" ca="1" si="434"/>
        <v>1.99135915179968-0.0978292018866016i</v>
      </c>
      <c r="DR257" s="240" t="str">
        <f t="shared" ca="1" si="435"/>
        <v>-1.44397538839385+1.37477885563858i</v>
      </c>
      <c r="DS257" s="240" t="str">
        <f t="shared" ca="1" si="436"/>
        <v>0.195422724658665-1.98416022107215i</v>
      </c>
      <c r="DT257" s="240" t="str">
        <f t="shared" ca="1" si="437"/>
        <v>1.14802375655395+1.63006848892488i</v>
      </c>
      <c r="DU257" s="240" t="str">
        <f t="shared" ca="1" si="438"/>
        <v>-1.93401021358235-0.484444339379945i</v>
      </c>
      <c r="DV257" s="240" t="str">
        <f t="shared" ca="1" si="439"/>
        <v>1.78087552936389-0.896417410089181i</v>
      </c>
      <c r="DW257" s="240" t="str">
        <f t="shared" ca="1" si="440"/>
        <v>-0.762979197139481+1.84199472554362i</v>
      </c>
      <c r="DX257" s="240" t="str">
        <f t="shared" ca="1" si="441"/>
        <v>-0.625406333815226-1.89313199270994i</v>
      </c>
      <c r="DY257" s="240" t="str">
        <f t="shared" ca="1" si="442"/>
        <v>1.71010561439044+1.02499785942625i</v>
      </c>
      <c r="DZ257" s="240" t="str">
        <f t="shared" ca="1" si="443"/>
        <v>-1.96440786553975+0.340857099095339i</v>
      </c>
      <c r="EA257" s="240" t="str">
        <f t="shared" ca="1" si="444"/>
        <v>1.26482841347615-1.5411978810852i</v>
      </c>
      <c r="EB257" s="240" t="str">
        <f t="shared" ca="1" si="445"/>
        <v>0.0489293375464618+1.99316024045368i</v>
      </c>
      <c r="EC257" s="240" t="str">
        <f t="shared" ca="1" si="446"/>
        <v>-1.3389278679623-1.47727925206849i</v>
      </c>
      <c r="ED257" s="240" t="str">
        <f t="shared" ca="1" si="447"/>
        <v>1.9787667153654+0.244057596399161i</v>
      </c>
      <c r="EE257" s="240" t="str">
        <f t="shared" ca="1" si="448"/>
        <v>-1.65775145613149+1.10767410996738i</v>
      </c>
      <c r="EF257" s="240" t="str">
        <f t="shared" ca="1" si="449"/>
        <v>0.531761420419458-1.92153886662528i</v>
      </c>
      <c r="EG257" s="240" t="str">
        <f t="shared" ca="1" si="450"/>
        <v>0.852442552587796+1.80233834746301i</v>
      </c>
      <c r="EH257" s="240" t="str">
        <f t="shared" ca="1" si="451"/>
        <v>-1.82271550433532-0.80795421556777i</v>
      </c>
      <c r="EI257" s="240" t="str">
        <f t="shared" ca="1" si="452"/>
        <v>1.90791005650598-0.578758188262983i</v>
      </c>
      <c r="EJ257" s="240" t="str">
        <f t="shared" ca="1" si="453"/>
        <v>-1.06665724191572+1.68443585584814i</v>
      </c>
      <c r="EK257" s="240" t="str">
        <f t="shared" ca="1" si="454"/>
        <v>-0.292545456969314-1.97218127458019i</v>
      </c>
      <c r="EL257" s="240" t="str">
        <f t="shared" ca="1" si="455"/>
        <v>1.50969325796059+1.30227036020423i</v>
      </c>
      <c r="EM257" s="240" t="str">
        <f t="shared" ca="1" si="456"/>
        <v>-1.99376072390799-1.1079220604731E-12i</v>
      </c>
      <c r="EN257" s="240"/>
      <c r="EO257" s="240"/>
      <c r="EP257" s="240"/>
    </row>
    <row r="258" spans="1:146">
      <c r="A258" s="268">
        <f t="shared" si="323"/>
        <v>3.0859375000000023E-3</v>
      </c>
      <c r="B258" s="267">
        <v>158</v>
      </c>
      <c r="C258" s="266">
        <f t="shared" si="324"/>
        <v>31600</v>
      </c>
      <c r="N258" s="265">
        <f t="shared" ca="1" si="327"/>
        <v>5.9936165726807049</v>
      </c>
      <c r="O258" s="240">
        <f t="shared" ca="1" si="328"/>
        <v>1.9936165726807047</v>
      </c>
      <c r="P258" s="240" t="str">
        <f t="shared" ca="1" si="329"/>
        <v>-1.47717244305407+1.33883106191515i</v>
      </c>
      <c r="Q258" s="240" t="str">
        <f t="shared" ca="1" si="330"/>
        <v>0.195408595367786-1.98401676397241i</v>
      </c>
      <c r="R258" s="240" t="str">
        <f t="shared" ca="1" si="331"/>
        <v>1.18759600577048+1.60128784606177i</v>
      </c>
      <c r="S258" s="240" t="str">
        <f t="shared" ca="1" si="332"/>
        <v>-1.95530978925317-0.388935299140976i</v>
      </c>
      <c r="T258" s="240" t="str">
        <f t="shared" ca="1" si="333"/>
        <v>1.70998197175893-1.02492375088423i</v>
      </c>
      <c r="U258" s="241" t="str">
        <f t="shared" ca="1" si="334"/>
        <v>-0.578716343369775+1.90777211238237i</v>
      </c>
      <c r="V258" s="240" t="str">
        <f t="shared" ca="1" si="335"/>
        <v>-0.852380919996647-1.80220803629682i</v>
      </c>
      <c r="W258" s="240" t="str">
        <f t="shared" ca="1" si="336"/>
        <v>1.841861547175+0.762924032853391i</v>
      </c>
      <c r="X258" s="240" t="str">
        <f t="shared" ca="1" si="337"/>
        <v>-1.87707785225804+0.671629194890681i</v>
      </c>
      <c r="Y258" s="240" t="str">
        <f t="shared" ca="1" si="338"/>
        <v>0.939784346843928-1.75821284840439i</v>
      </c>
      <c r="Z258" s="240" t="str">
        <f t="shared" ca="1" si="339"/>
        <v>0.48440931348806+1.93387038238688i</v>
      </c>
      <c r="AA258" s="240" t="str">
        <f t="shared" ca="1" si="340"/>
        <v>-1.65763159876674-1.10759402383598i</v>
      </c>
      <c r="AB258" s="240" t="str">
        <f t="shared" ca="1" si="341"/>
        <v>1.97203868357225-0.292524305591483i</v>
      </c>
      <c r="AC258" s="240" t="str">
        <f t="shared" ca="1" si="342"/>
        <v>-1.264736964906+1.54108645067936i</v>
      </c>
      <c r="AD258" s="240" t="str">
        <f t="shared" ca="1" si="343"/>
        <v>-0.097822128722007-1.99121517420882i</v>
      </c>
      <c r="AE258" s="240" t="str">
        <f t="shared" ca="1" si="344"/>
        <v>1.40969979762839+1.40969979762843i</v>
      </c>
      <c r="AF258" s="240" t="str">
        <f t="shared" ca="1" si="345"/>
        <v>-1.99121517420882-0.0978221287220768i</v>
      </c>
      <c r="AG258" s="240" t="str">
        <f t="shared" ca="1" si="346"/>
        <v>1.54108645067941-1.26473696490595i</v>
      </c>
      <c r="AH258" s="240" t="str">
        <f t="shared" ca="1" si="347"/>
        <v>-0.292524305591538+1.97203868357224i</v>
      </c>
      <c r="AI258" s="240" t="str">
        <f t="shared" ca="1" si="348"/>
        <v>-1.10759402383593-1.65763159876677i</v>
      </c>
      <c r="AJ258" s="240" t="str">
        <f t="shared" ca="1" si="349"/>
        <v>1.93387038238687+0.484409313488128i</v>
      </c>
      <c r="AK258" s="240" t="str">
        <f t="shared" ca="1" si="350"/>
        <v>-1.75821284840443+0.939784346843866i</v>
      </c>
      <c r="AL258" s="240" t="str">
        <f t="shared" ca="1" si="351"/>
        <v>0.67162919489076-1.87707785225801i</v>
      </c>
      <c r="AM258" s="240" t="str">
        <f t="shared" ca="1" si="352"/>
        <v>0.762924032853339+1.84186154717502i</v>
      </c>
      <c r="AN258" s="240" t="str">
        <f t="shared" ca="1" si="353"/>
        <v>-1.80220803629679-0.852380919996703i</v>
      </c>
      <c r="AO258" s="240" t="str">
        <f t="shared" ca="1" si="354"/>
        <v>1.90777211238262-0.57871634336895i</v>
      </c>
      <c r="AP258" s="240" t="str">
        <f t="shared" ca="1" si="355"/>
        <v>-1.0249237508848+1.70998197175859i</v>
      </c>
      <c r="AQ258" s="240" t="str">
        <f t="shared" ca="1" si="356"/>
        <v>-0.388935299140532-1.95530978925326i</v>
      </c>
      <c r="AR258" s="240" t="str">
        <f t="shared" ca="1" si="357"/>
        <v>-0.388935299140532-1.95530978925326i</v>
      </c>
      <c r="AS258" s="240" t="str">
        <f t="shared" ca="1" si="358"/>
        <v>-1.98401676397242+0.195408595367716i</v>
      </c>
      <c r="AT258" s="240" t="str">
        <f t="shared" ca="1" si="359"/>
        <v>1.33883106191506-1.47717244305415i</v>
      </c>
      <c r="AU258" s="240" t="str">
        <f t="shared" ca="1" si="360"/>
        <v>3.40948287726668E-13+1.9936165726807i</v>
      </c>
      <c r="AV258" s="240" t="str">
        <f t="shared" ca="1" si="361"/>
        <v>-1.33883106191554-1.47717244305371i</v>
      </c>
      <c r="AW258" s="240" t="str">
        <f t="shared" ca="1" si="362"/>
        <v>1.98401676397248+0.195408595367066i</v>
      </c>
      <c r="AX258" s="240" t="str">
        <f t="shared" ca="1" si="363"/>
        <v>-1.60128784606123+1.18759600577122i</v>
      </c>
      <c r="AY258" s="240" t="str">
        <f t="shared" ca="1" si="364"/>
        <v>0.388935299141835-1.955309789253i</v>
      </c>
      <c r="AZ258" s="240" t="str">
        <f t="shared" ca="1" si="365"/>
        <v>1.02492375088364+1.70998197175928i</v>
      </c>
      <c r="BA258" s="240" t="str">
        <f t="shared" ca="1" si="366"/>
        <v>-1.90777211238224-0.578716343370196i</v>
      </c>
      <c r="BB258" s="240" t="str">
        <f t="shared" ca="1" si="367"/>
        <v>1.80220803629692-0.852380919996424i</v>
      </c>
      <c r="BC258" s="240" t="str">
        <f t="shared" ca="1" si="368"/>
        <v>-0.762924032853443+1.84186154717498i</v>
      </c>
      <c r="BD258" s="240" t="str">
        <f t="shared" ca="1" si="369"/>
        <v>-0.671629194890816-1.87707785225799i</v>
      </c>
      <c r="BE258" s="240" t="str">
        <f t="shared" ca="1" si="370"/>
        <v>1.75821284840455+0.939784346843641i</v>
      </c>
      <c r="BF258" s="240" t="str">
        <f t="shared" ca="1" si="371"/>
        <v>-1.93387038238675+0.484409313488571i</v>
      </c>
      <c r="BG258" s="240" t="str">
        <f t="shared" ca="1" si="372"/>
        <v>1.10759402383539-1.65763159876714i</v>
      </c>
      <c r="BH258" s="240" t="str">
        <f t="shared" ca="1" si="373"/>
        <v>0.29252430559238+1.97203868357212i</v>
      </c>
      <c r="BI258" s="240" t="str">
        <f t="shared" ca="1" si="374"/>
        <v>-1.5410864506788-1.26473696490669i</v>
      </c>
      <c r="BJ258" s="240" t="str">
        <f t="shared" ca="1" si="375"/>
        <v>1.99121517420885-0.0978221287213712i</v>
      </c>
      <c r="BK258" s="240" t="str">
        <f t="shared" ca="1" si="376"/>
        <v>-1.40969979762875+1.40969979762807i</v>
      </c>
      <c r="BL258" s="240" t="str">
        <f t="shared" ca="1" si="377"/>
        <v>0.0978221287223303-1.9912151742088i</v>
      </c>
      <c r="BM258" s="240" t="str">
        <f t="shared" ca="1" si="378"/>
        <v>1.2647369649059+1.54108645067944i</v>
      </c>
      <c r="BN258" s="240" t="str">
        <f t="shared" ca="1" si="379"/>
        <v>-1.97203868357226-0.292524305591425i</v>
      </c>
      <c r="BO258" s="240" t="str">
        <f t="shared" ca="1" si="380"/>
        <v>1.6576315987666-1.10759402383619i</v>
      </c>
      <c r="BP258" s="240" t="str">
        <f t="shared" ca="1" si="381"/>
        <v>-0.484409313487634+1.93387038238699i</v>
      </c>
      <c r="BQ258" s="240" t="str">
        <f t="shared" ca="1" si="382"/>
        <v>-0.939784346844542-1.75821284840406i</v>
      </c>
      <c r="BR258" s="240" t="str">
        <f t="shared" ca="1" si="383"/>
        <v>1.87707785225834+0.671629194889853i</v>
      </c>
      <c r="BS258" s="240" t="str">
        <f t="shared" ca="1" si="384"/>
        <v>-1.84186154717534+0.762924032852556i</v>
      </c>
      <c r="BT258" s="240" t="str">
        <f t="shared" ca="1" si="385"/>
        <v>0.852380919997291-1.80220803629651i</v>
      </c>
      <c r="BU258" s="240" t="str">
        <f t="shared" ca="1" si="386"/>
        <v>0.578716343369277+1.90777211238252i</v>
      </c>
      <c r="BV258" s="240" t="str">
        <f t="shared" ca="1" si="387"/>
        <v>-1.70998197175876-1.02492375088451i</v>
      </c>
      <c r="BW258" s="240" t="str">
        <f t="shared" ca="1" si="388"/>
        <v>1.9553097892532-0.388935299140839i</v>
      </c>
      <c r="BX258" s="240" t="str">
        <f t="shared" ca="1" si="389"/>
        <v>-1.18759600577044+1.60128784606181i</v>
      </c>
      <c r="BY258" s="240" t="str">
        <f t="shared" ca="1" si="390"/>
        <v>-0.195408595368027-1.98401676397239i</v>
      </c>
      <c r="BZ258" s="240" t="str">
        <f t="shared" ca="1" si="391"/>
        <v>1.4771724430544+1.33883106191478i</v>
      </c>
      <c r="CA258" s="240" t="str">
        <f t="shared" ca="1" si="392"/>
        <v>-1.9936165726807+6.81896575453334E-13i</v>
      </c>
      <c r="CB258" s="240" t="str">
        <f t="shared" ca="1" si="393"/>
        <v>1.47717244305348-1.33883106191579i</v>
      </c>
      <c r="CC258" s="240" t="str">
        <f t="shared" ca="1" si="394"/>
        <v>-0.1954085953687+1.98401676397232i</v>
      </c>
      <c r="CD258" s="240" t="str">
        <f t="shared" ca="1" si="395"/>
        <v>-1.18759600576985-1.60128784606224i</v>
      </c>
      <c r="CE258" s="240" t="str">
        <f t="shared" ca="1" si="396"/>
        <v>1.95530978925308+0.388935299141447i</v>
      </c>
      <c r="CF258" s="240" t="str">
        <f t="shared" ca="1" si="397"/>
        <v>-1.70998197175908+1.02492375088398i</v>
      </c>
      <c r="CG258" s="240" t="str">
        <f t="shared" ca="1" si="398"/>
        <v>0.578716343369869-1.90777211238234i</v>
      </c>
      <c r="CH258" s="240" t="str">
        <f t="shared" ca="1" si="399"/>
        <v>0.852380919996731+1.80220803629678i</v>
      </c>
      <c r="CI258" s="240" t="str">
        <f t="shared" ca="1" si="400"/>
        <v>-1.84186154717511-0.762924032853128i</v>
      </c>
      <c r="CJ258" s="240" t="str">
        <f t="shared" ca="1" si="401"/>
        <v>1.87707785225788-0.671629194891137i</v>
      </c>
      <c r="CK258" s="240" t="str">
        <f t="shared" ca="1" si="402"/>
        <v>-0.93978434684334+1.75821284840471i</v>
      </c>
      <c r="CL258" s="240" t="str">
        <f t="shared" ca="1" si="403"/>
        <v>-0.484409313488902-1.93387038238667i</v>
      </c>
      <c r="CM258" s="240" t="str">
        <f t="shared" ca="1" si="404"/>
        <v>1.65763159876626+1.10759402383671i</v>
      </c>
      <c r="CN258" s="240" t="str">
        <f t="shared" ca="1" si="405"/>
        <v>-1.97203868357235+0.292524305590813i</v>
      </c>
      <c r="CO258" s="240" t="str">
        <f t="shared" ca="1" si="406"/>
        <v>1.26473696490638-1.54108645067905i</v>
      </c>
      <c r="CP258" s="240" t="str">
        <f t="shared" ca="1" si="407"/>
        <v>0.0978221287217117+1.99121517420883i</v>
      </c>
      <c r="CQ258" s="240" t="str">
        <f t="shared" ca="1" si="408"/>
        <v>-1.40969979762831-1.40969979762851i</v>
      </c>
      <c r="CR258" s="240" t="str">
        <f t="shared" ca="1" si="409"/>
        <v>1.99121517420882+0.0978221287219898i</v>
      </c>
      <c r="CS258" s="240" t="str">
        <f t="shared" ca="1" si="410"/>
        <v>-1.54108645067923+1.26473696490617i</v>
      </c>
      <c r="CT258" s="240" t="str">
        <f t="shared" ca="1" si="411"/>
        <v>0.292524305591088-1.97203868357231i</v>
      </c>
      <c r="CU258" s="240" t="str">
        <f t="shared" ca="1" si="412"/>
        <v>1.10759402383647+1.65763159876641i</v>
      </c>
      <c r="CV258" s="240" t="str">
        <f t="shared" ca="1" si="413"/>
        <v>-1.93387038238707-0.484409313487303i</v>
      </c>
      <c r="CW258" s="240" t="str">
        <f t="shared" ca="1" si="414"/>
        <v>1.75821284840484-0.939784346843095i</v>
      </c>
      <c r="CX258" s="240" t="str">
        <f t="shared" ca="1" si="415"/>
        <v>-0.671629194891398+1.87707785225778i</v>
      </c>
      <c r="CY258" s="240" t="str">
        <f t="shared" ca="1" si="416"/>
        <v>-0.762924032852871-1.84186154717521i</v>
      </c>
      <c r="CZ258" s="240" t="str">
        <f t="shared" ca="1" si="417"/>
        <v>1.80220803629666+0.852380919996982i</v>
      </c>
      <c r="DA258" s="240" t="str">
        <f t="shared" ca="1" si="418"/>
        <v>-1.90777211238242+0.578716343369602i</v>
      </c>
      <c r="DB258" s="240" t="str">
        <f t="shared" ca="1" si="419"/>
        <v>1.02492375088422-1.70998197175894i</v>
      </c>
      <c r="DC258" s="240" t="str">
        <f t="shared" ca="1" si="420"/>
        <v>0.388935299141173+1.95530978925313i</v>
      </c>
      <c r="DD258" s="240" t="str">
        <f t="shared" ca="1" si="421"/>
        <v>-1.60128784606201-1.18759600577016i</v>
      </c>
      <c r="DE258" s="240" t="str">
        <f t="shared" ca="1" si="422"/>
        <v>1.98401676397235-0.195408595368367i</v>
      </c>
      <c r="DF258" s="240" t="str">
        <f t="shared" ca="1" si="423"/>
        <v>-1.33883106191457+1.47717244305459i</v>
      </c>
      <c r="DG258" s="240" t="str">
        <f t="shared" ca="1" si="424"/>
        <v>9.60324819872909E-13-1.9936165726807i</v>
      </c>
      <c r="DH258" s="240" t="str">
        <f t="shared" ca="1" si="425"/>
        <v>1.33883106191458+1.47717244305458i</v>
      </c>
      <c r="DI258" s="240" t="str">
        <f t="shared" ca="1" si="426"/>
        <v>-1.98401676397235-0.195408595368361i</v>
      </c>
      <c r="DJ258" s="240" t="str">
        <f t="shared" ca="1" si="427"/>
        <v>1.60128784606201-1.18759600577017i</v>
      </c>
      <c r="DK258" s="240" t="str">
        <f t="shared" ca="1" si="428"/>
        <v>-0.388935299141167+1.95530978925313i</v>
      </c>
      <c r="DL258" s="240" t="str">
        <f t="shared" ca="1" si="429"/>
        <v>-1.02492375088422-1.70998197175893i</v>
      </c>
      <c r="DM258" s="240" t="str">
        <f t="shared" ca="1" si="430"/>
        <v>1.90777211238242+0.578716343369598i</v>
      </c>
      <c r="DN258" s="240" t="str">
        <f t="shared" ca="1" si="431"/>
        <v>-1.80220803629666+0.852380919996988i</v>
      </c>
      <c r="DO258" s="240" t="str">
        <f t="shared" ca="1" si="432"/>
        <v>0.762924032852865-1.84186154717521i</v>
      </c>
      <c r="DP258" s="240" t="str">
        <f t="shared" ca="1" si="433"/>
        <v>0.671629194891404+1.87707785225778i</v>
      </c>
      <c r="DQ258" s="240" t="str">
        <f t="shared" ca="1" si="434"/>
        <v>-1.75821284840484-0.939784346843089i</v>
      </c>
      <c r="DR258" s="240" t="str">
        <f t="shared" ca="1" si="435"/>
        <v>1.93387038238707-0.484409313487307i</v>
      </c>
      <c r="DS258" s="240" t="str">
        <f t="shared" ca="1" si="436"/>
        <v>-1.10759402383647+1.65763159876641i</v>
      </c>
      <c r="DT258" s="240" t="str">
        <f t="shared" ca="1" si="437"/>
        <v>-0.292524305591094-1.97203868357231i</v>
      </c>
      <c r="DU258" s="240" t="str">
        <f t="shared" ca="1" si="438"/>
        <v>1.54108645067923+1.26473696490616i</v>
      </c>
      <c r="DV258" s="240" t="str">
        <f t="shared" ca="1" si="439"/>
        <v>-1.99121517420882+0.0978221287219958i</v>
      </c>
      <c r="DW258" s="240" t="str">
        <f t="shared" ca="1" si="440"/>
        <v>1.40969979762831-1.40969979762851i</v>
      </c>
      <c r="DX258" s="240" t="str">
        <f t="shared" ca="1" si="441"/>
        <v>-0.0978221287217059+1.99121517420883i</v>
      </c>
      <c r="DY258" s="240" t="str">
        <f t="shared" ca="1" si="442"/>
        <v>-1.26473696490639-1.54108645067904i</v>
      </c>
      <c r="DZ258" s="240" t="str">
        <f t="shared" ca="1" si="443"/>
        <v>1.97203868357235+0.292524305590807i</v>
      </c>
      <c r="EA258" s="240" t="str">
        <f t="shared" ca="1" si="444"/>
        <v>-1.65763159876625+1.10759402383671i</v>
      </c>
      <c r="EB258" s="240" t="str">
        <f t="shared" ca="1" si="445"/>
        <v>0.484409313488896-1.93387038238667i</v>
      </c>
      <c r="EC258" s="240" t="str">
        <f t="shared" ca="1" si="446"/>
        <v>0.939784346843346+1.7582128484047i</v>
      </c>
      <c r="ED258" s="240" t="str">
        <f t="shared" ca="1" si="447"/>
        <v>-1.87707785225788-0.671629194891131i</v>
      </c>
      <c r="EE258" s="240" t="str">
        <f t="shared" ca="1" si="448"/>
        <v>1.84186154717511-0.762924032853134i</v>
      </c>
      <c r="EF258" s="240" t="str">
        <f t="shared" ca="1" si="449"/>
        <v>-0.852380919996727+1.80220803629678i</v>
      </c>
      <c r="EG258" s="240" t="str">
        <f t="shared" ca="1" si="450"/>
        <v>-0.578716343369875-1.90777211238234i</v>
      </c>
      <c r="EH258" s="240" t="str">
        <f t="shared" ca="1" si="451"/>
        <v>1.70998197175908+1.02492375088398i</v>
      </c>
      <c r="EI258" s="240" t="str">
        <f t="shared" ca="1" si="452"/>
        <v>-1.95530978925308+0.388935299141453i</v>
      </c>
      <c r="EJ258" s="240" t="str">
        <f t="shared" ca="1" si="453"/>
        <v>1.18759600576985-1.60128784606225i</v>
      </c>
      <c r="EK258" s="240" t="str">
        <f t="shared" ca="1" si="454"/>
        <v>0.195408595368762+1.98401676397231i</v>
      </c>
      <c r="EL258" s="240" t="str">
        <f t="shared" ca="1" si="455"/>
        <v>-1.47717244305348-1.33883106191579i</v>
      </c>
      <c r="EM258" s="240" t="str">
        <f t="shared" ca="1" si="456"/>
        <v>1.9936165726807+6.76038523090609E-13i</v>
      </c>
      <c r="EN258" s="240"/>
      <c r="EO258" s="240"/>
      <c r="EP258" s="240"/>
    </row>
    <row r="259" spans="1:146">
      <c r="A259" s="268">
        <f t="shared" si="323"/>
        <v>3.1054687500000023E-3</v>
      </c>
      <c r="B259" s="267">
        <v>159</v>
      </c>
      <c r="C259" s="266">
        <f t="shared" si="324"/>
        <v>31800</v>
      </c>
      <c r="N259" s="265">
        <f t="shared" ca="1" si="327"/>
        <v>5.9934617374606471</v>
      </c>
      <c r="O259" s="240">
        <f t="shared" ca="1" si="328"/>
        <v>1.9934617374606476</v>
      </c>
      <c r="P259" s="240" t="str">
        <f t="shared" ca="1" si="329"/>
        <v>-1.44375884833124+1.37457269236111i</v>
      </c>
      <c r="Q259" s="240" t="str">
        <f t="shared" ca="1" si="330"/>
        <v>0.0978145313178935-1.99106052549456i</v>
      </c>
      <c r="R259" s="240" t="str">
        <f t="shared" ca="1" si="331"/>
        <v>1.30207507037672+1.50946686277741i</v>
      </c>
      <c r="S259" s="240" t="str">
        <f t="shared" ca="1" si="332"/>
        <v>-1.98386267432626-0.195393418862259i</v>
      </c>
      <c r="T259" s="240" t="str">
        <f t="shared" ca="1" si="333"/>
        <v>1.57153843933737-1.2264406354996i</v>
      </c>
      <c r="U259" s="241" t="str">
        <f t="shared" ca="1" si="334"/>
        <v>-0.292501586546267+1.97188552420964i</v>
      </c>
      <c r="V259" s="240" t="str">
        <f t="shared" ca="1" si="335"/>
        <v>-1.14785159770789-1.62982404214659i</v>
      </c>
      <c r="W259" s="240" t="str">
        <f t="shared" ca="1" si="336"/>
        <v>1.95515792914847+0.388905092287966i</v>
      </c>
      <c r="X259" s="240" t="str">
        <f t="shared" ca="1" si="337"/>
        <v>-1.68418325608255+1.06649728487737i</v>
      </c>
      <c r="Y259" s="240" t="str">
        <f t="shared" ca="1" si="338"/>
        <v>0.484371691598483-1.93372018738432i</v>
      </c>
      <c r="Z259" s="240" t="str">
        <f t="shared" ca="1" si="339"/>
        <v>0.982573686673623+1.73448512503746i</v>
      </c>
      <c r="AA259" s="240" t="str">
        <f t="shared" ca="1" si="340"/>
        <v>-1.90762394431493-0.578671397077803i</v>
      </c>
      <c r="AB259" s="240" t="str">
        <f t="shared" ca="1" si="341"/>
        <v>1.78060846740331-0.896282982395221i</v>
      </c>
      <c r="AC259" s="240" t="str">
        <f t="shared" ca="1" si="342"/>
        <v>-0.671577032476114+1.87693206807551i</v>
      </c>
      <c r="AD259" s="240" t="str">
        <f t="shared" ca="1" si="343"/>
        <v>-0.807833053907277-1.82244216800821i</v>
      </c>
      <c r="AE259" s="240" t="str">
        <f t="shared" ca="1" si="344"/>
        <v>1.84171849808425+0.762864779979996i</v>
      </c>
      <c r="AF259" s="240" t="str">
        <f t="shared" ca="1" si="345"/>
        <v>-1.85988544580338+0.717436984834469i</v>
      </c>
      <c r="AG259" s="240" t="str">
        <f t="shared" ca="1" si="346"/>
        <v>0.852314719409638-1.8020680669157i</v>
      </c>
      <c r="AH259" s="240" t="str">
        <f t="shared" ca="1" si="347"/>
        <v>0.625312547225161+1.89284809665287i</v>
      </c>
      <c r="AI259" s="240" t="str">
        <f t="shared" ca="1" si="348"/>
        <v>-1.75807629593134-0.939711358026474i</v>
      </c>
      <c r="AJ259" s="240" t="str">
        <f t="shared" ca="1" si="349"/>
        <v>1.92125071064356-0.531681676918838i</v>
      </c>
      <c r="AK259" s="240" t="str">
        <f t="shared" ca="1" si="350"/>
        <v>-1.02484414967266+1.70984916516088i</v>
      </c>
      <c r="AL259" s="240" t="str">
        <f t="shared" ca="1" si="351"/>
        <v>-0.436769938882813-1.94502486339068i</v>
      </c>
      <c r="AM259" s="240" t="str">
        <f t="shared" ca="1" si="352"/>
        <v>1.65750285798634+1.1075080019967i</v>
      </c>
      <c r="AN259" s="240" t="str">
        <f t="shared" ca="1" si="353"/>
        <v>-1.96411328087779+0.340805983807686i</v>
      </c>
      <c r="AO259" s="240" t="str">
        <f t="shared" ca="1" si="354"/>
        <v>1.18750377053734-1.60116348124706i</v>
      </c>
      <c r="AP259" s="240" t="str">
        <f t="shared" ca="1" si="355"/>
        <v>0.244020997266516+1.97846997743526i</v>
      </c>
      <c r="AQ259" s="240" t="str">
        <f t="shared" ca="1" si="356"/>
        <v>-1.54096676143573-1.26463873848222i</v>
      </c>
      <c r="AR259" s="240" t="str">
        <f t="shared" ca="1" si="357"/>
        <v>-1.54096676143573-1.26463873848222i</v>
      </c>
      <c r="AS259" s="240" t="str">
        <f t="shared" ca="1" si="358"/>
        <v>-1.3387270809368+1.47705771772333i</v>
      </c>
      <c r="AT259" s="240" t="str">
        <f t="shared" ca="1" si="359"/>
        <v>-0.0489220000502779-1.9928613440555i</v>
      </c>
      <c r="AU259" s="240" t="str">
        <f t="shared" ca="1" si="360"/>
        <v>1.40959031259394+1.40959031259474i</v>
      </c>
      <c r="AV259" s="240" t="str">
        <f t="shared" ca="1" si="361"/>
        <v>-1.99286134405548-0.0489220000513913i</v>
      </c>
      <c r="AW259" s="240" t="str">
        <f t="shared" ca="1" si="362"/>
        <v>1.4770577177241-1.33872708093596i</v>
      </c>
      <c r="AX259" s="240" t="str">
        <f t="shared" ca="1" si="363"/>
        <v>-0.146648142769903+1.98806036652355i</v>
      </c>
      <c r="AY259" s="240" t="str">
        <f t="shared" ca="1" si="364"/>
        <v>-1.26463873848291-1.54096676143516i</v>
      </c>
      <c r="AZ259" s="240" t="str">
        <f t="shared" ca="1" si="365"/>
        <v>1.97846997743537+0.244020997265652i</v>
      </c>
      <c r="BA259" s="240" t="str">
        <f t="shared" ca="1" si="366"/>
        <v>-1.60116348124653+1.18750377053807i</v>
      </c>
      <c r="BB259" s="240" t="str">
        <f t="shared" ca="1" si="367"/>
        <v>0.340805983807247-1.96411328087786i</v>
      </c>
      <c r="BC259" s="240" t="str">
        <f t="shared" ca="1" si="368"/>
        <v>1.10750800199693+1.65750285798619i</v>
      </c>
      <c r="BD259" s="240" t="str">
        <f t="shared" ca="1" si="369"/>
        <v>-1.94502486339069-0.436769938882767i</v>
      </c>
      <c r="BE259" s="240" t="str">
        <f t="shared" ca="1" si="370"/>
        <v>1.70984916516084-1.02484414967272i</v>
      </c>
      <c r="BF259" s="240" t="str">
        <f t="shared" ca="1" si="371"/>
        <v>-0.531681676918984+1.92125071064352i</v>
      </c>
      <c r="BG259" s="240" t="str">
        <f t="shared" ca="1" si="372"/>
        <v>-0.93971135802619-1.75807629593149i</v>
      </c>
      <c r="BH259" s="240" t="str">
        <f t="shared" ca="1" si="373"/>
        <v>1.89284809665272+0.625312547225626i</v>
      </c>
      <c r="BI259" s="240" t="str">
        <f t="shared" ca="1" si="374"/>
        <v>-1.80206806691592+0.852314719409169i</v>
      </c>
      <c r="BJ259" s="240" t="str">
        <f t="shared" ca="1" si="375"/>
        <v>0.717436984835138-1.85988544580313i</v>
      </c>
      <c r="BK259" s="240" t="str">
        <f t="shared" ca="1" si="376"/>
        <v>0.762864779979125+1.84171849808461i</v>
      </c>
      <c r="BL259" s="240" t="str">
        <f t="shared" ca="1" si="377"/>
        <v>-1.82244216800784-0.807833053908112i</v>
      </c>
      <c r="BM259" s="240" t="str">
        <f t="shared" ca="1" si="378"/>
        <v>1.87693206807521-0.671577032476959i</v>
      </c>
      <c r="BN259" s="240" t="str">
        <f t="shared" ca="1" si="379"/>
        <v>-0.896282982394621+1.78060846740361i</v>
      </c>
      <c r="BO259" s="240" t="str">
        <f t="shared" ca="1" si="380"/>
        <v>-0.578671397078459-1.90762394431473i</v>
      </c>
      <c r="BP259" s="240" t="str">
        <f t="shared" ca="1" si="381"/>
        <v>1.73448512503769+0.982573686673225i</v>
      </c>
      <c r="BQ259" s="240" t="str">
        <f t="shared" ca="1" si="382"/>
        <v>-1.93372018738425+0.484371691598762i</v>
      </c>
      <c r="BR259" s="240" t="str">
        <f t="shared" ca="1" si="383"/>
        <v>1.06649728487733-1.68418325608258i</v>
      </c>
      <c r="BS259" s="240" t="str">
        <f t="shared" ca="1" si="384"/>
        <v>0.388905092288048+1.95515792914845i</v>
      </c>
      <c r="BT259" s="240" t="str">
        <f t="shared" ca="1" si="385"/>
        <v>-1.62982404214651-1.14785159770802i</v>
      </c>
      <c r="BU259" s="240" t="str">
        <f t="shared" ca="1" si="386"/>
        <v>1.97188552420969-0.292501586545944i</v>
      </c>
      <c r="BV259" s="240" t="str">
        <f t="shared" ca="1" si="387"/>
        <v>-1.22644063549984+1.57153843933719i</v>
      </c>
      <c r="BW259" s="240" t="str">
        <f t="shared" ca="1" si="388"/>
        <v>-0.195393418861732-1.98386267432631i</v>
      </c>
      <c r="BX259" s="240" t="str">
        <f t="shared" ca="1" si="389"/>
        <v>1.50946686277695+1.30207507037726i</v>
      </c>
      <c r="BY259" s="240" t="str">
        <f t="shared" ca="1" si="390"/>
        <v>-1.9910605254946+0.0978145313170377i</v>
      </c>
      <c r="BZ259" s="240" t="str">
        <f t="shared" ca="1" si="391"/>
        <v>1.37457269236182-1.44375884833057i</v>
      </c>
      <c r="CA259" s="240" t="str">
        <f t="shared" ca="1" si="392"/>
        <v>8.97728564165843E-13+1.99346173746065i</v>
      </c>
      <c r="CB259" s="240" t="str">
        <f t="shared" ca="1" si="393"/>
        <v>-1.37457269236164-1.44375884833074i</v>
      </c>
      <c r="CC259" s="240" t="str">
        <f t="shared" ca="1" si="394"/>
        <v>1.99106052549459+0.0978145313173381i</v>
      </c>
      <c r="CD259" s="240" t="str">
        <f t="shared" ca="1" si="395"/>
        <v>-1.50946686277711+1.30207507037707i</v>
      </c>
      <c r="CE259" s="240" t="str">
        <f t="shared" ca="1" si="396"/>
        <v>0.195393418861975-1.98386267432629i</v>
      </c>
      <c r="CF259" s="240" t="str">
        <f t="shared" ca="1" si="397"/>
        <v>1.22644063549969+1.57153843933731i</v>
      </c>
      <c r="CG259" s="240" t="str">
        <f t="shared" ca="1" si="398"/>
        <v>-1.97188552420965-0.292501586546241i</v>
      </c>
      <c r="CH259" s="240" t="str">
        <f t="shared" ca="1" si="399"/>
        <v>1.62982404214668-1.14785159770777i</v>
      </c>
      <c r="CI259" s="240" t="str">
        <f t="shared" ca="1" si="400"/>
        <v>-0.388905092288289+1.9551579291484i</v>
      </c>
      <c r="CJ259" s="240" t="str">
        <f t="shared" ca="1" si="401"/>
        <v>-1.06649728487712-1.68418325608271i</v>
      </c>
      <c r="CK259" s="240" t="str">
        <f t="shared" ca="1" si="402"/>
        <v>1.9337201873842+0.484371691598946i</v>
      </c>
      <c r="CL259" s="240" t="str">
        <f t="shared" ca="1" si="403"/>
        <v>-1.73448512503784+0.982573686672964i</v>
      </c>
      <c r="CM259" s="240" t="str">
        <f t="shared" ca="1" si="404"/>
        <v>0.578671397078695-1.90762394431466i</v>
      </c>
      <c r="CN259" s="240" t="str">
        <f t="shared" ca="1" si="405"/>
        <v>0.896282982394404+1.78060846740372i</v>
      </c>
      <c r="CO259" s="240" t="str">
        <f t="shared" ca="1" si="406"/>
        <v>-1.87693206807579-0.67157703247532i</v>
      </c>
      <c r="CP259" s="240" t="str">
        <f t="shared" ca="1" si="407"/>
        <v>1.82244216800794-0.807833053907889i</v>
      </c>
      <c r="CQ259" s="240" t="str">
        <f t="shared" ca="1" si="408"/>
        <v>-0.76286477997935+1.84171849808451i</v>
      </c>
      <c r="CR259" s="240" t="str">
        <f t="shared" ca="1" si="409"/>
        <v>-0.717436984834963-1.85988544580319i</v>
      </c>
      <c r="CS259" s="240" t="str">
        <f t="shared" ca="1" si="410"/>
        <v>1.80206806691579+0.85231471940944i</v>
      </c>
      <c r="CT259" s="240" t="str">
        <f t="shared" ca="1" si="411"/>
        <v>-1.8928480966528+0.625312547225395i</v>
      </c>
      <c r="CU259" s="240" t="str">
        <f t="shared" ca="1" si="412"/>
        <v>0.939711358026406-1.75807629593138i</v>
      </c>
      <c r="CV259" s="240" t="str">
        <f t="shared" ca="1" si="413"/>
        <v>0.531681676918749+1.92125071064359i</v>
      </c>
      <c r="CW259" s="240" t="str">
        <f t="shared" ca="1" si="414"/>
        <v>-1.70984916516069-1.02484414967298i</v>
      </c>
      <c r="CX259" s="240" t="str">
        <f t="shared" ca="1" si="415"/>
        <v>1.94502486339075-0.436769938882474i</v>
      </c>
      <c r="CY259" s="240" t="str">
        <f t="shared" ca="1" si="416"/>
        <v>-1.10750800199713+1.65750285798606i</v>
      </c>
      <c r="CZ259" s="240" t="str">
        <f t="shared" ca="1" si="417"/>
        <v>-0.340805983807006-1.9641132808779i</v>
      </c>
      <c r="DA259" s="240" t="str">
        <f t="shared" ca="1" si="418"/>
        <v>1.60116348124642+1.18750377053821i</v>
      </c>
      <c r="DB259" s="240" t="str">
        <f t="shared" ca="1" si="419"/>
        <v>-1.9784699774354+0.244020997265353i</v>
      </c>
      <c r="DC259" s="240" t="str">
        <f t="shared" ca="1" si="420"/>
        <v>1.26463873848152-1.5409667614363i</v>
      </c>
      <c r="DD259" s="240" t="str">
        <f t="shared" ca="1" si="421"/>
        <v>0.146648142769716+1.98806036652357i</v>
      </c>
      <c r="DE259" s="240" t="str">
        <f t="shared" ca="1" si="422"/>
        <v>-1.4770577177239-1.33872708093618i</v>
      </c>
      <c r="DF259" s="240" t="str">
        <f t="shared" ca="1" si="423"/>
        <v>1.99286134405548-0.0489220000511471i</v>
      </c>
      <c r="DG259" s="240" t="str">
        <f t="shared" ca="1" si="424"/>
        <v>-1.40959031259411+1.40959031259457i</v>
      </c>
      <c r="DH259" s="240" t="str">
        <f t="shared" ca="1" si="425"/>
        <v>0.0489220000504938-1.9928613440555i</v>
      </c>
      <c r="DI259" s="240" t="str">
        <f t="shared" ca="1" si="426"/>
        <v>1.33872708093658+1.47705771772353i</v>
      </c>
      <c r="DJ259" s="240" t="str">
        <f t="shared" ca="1" si="427"/>
        <v>-1.98806036652361-0.146648142769064i</v>
      </c>
      <c r="DK259" s="240" t="str">
        <f t="shared" ca="1" si="428"/>
        <v>1.54096676143589-1.26463873848203i</v>
      </c>
      <c r="DL259" s="240" t="str">
        <f t="shared" ca="1" si="429"/>
        <v>-0.244020997266729+1.97846997743523i</v>
      </c>
      <c r="DM259" s="240" t="str">
        <f t="shared" ca="1" si="430"/>
        <v>-1.18750377053719-1.60116348124718i</v>
      </c>
      <c r="DN259" s="240" t="str">
        <f t="shared" ca="1" si="431"/>
        <v>1.96411328087767+0.340805983808373i</v>
      </c>
      <c r="DO259" s="240" t="str">
        <f t="shared" ca="1" si="432"/>
        <v>-1.65750285798683+1.10750800199598i</v>
      </c>
      <c r="DP259" s="240" t="str">
        <f t="shared" ca="1" si="433"/>
        <v>0.436769938881946-1.94502486339087i</v>
      </c>
      <c r="DQ259" s="240" t="str">
        <f t="shared" ca="1" si="434"/>
        <v>1.02484414967344+1.70984916516041i</v>
      </c>
      <c r="DR259" s="240" t="str">
        <f t="shared" ca="1" si="435"/>
        <v>-1.92125071064376-0.531681676918119i</v>
      </c>
      <c r="DS259" s="240" t="str">
        <f t="shared" ca="1" si="436"/>
        <v>1.75807629593107-0.939711358026982i</v>
      </c>
      <c r="DT259" s="240" t="str">
        <f t="shared" ca="1" si="437"/>
        <v>-0.625312547224775+1.892848096653i</v>
      </c>
      <c r="DU259" s="240" t="str">
        <f t="shared" ca="1" si="438"/>
        <v>-0.852314719409929-1.80206806691556i</v>
      </c>
      <c r="DV259" s="240" t="str">
        <f t="shared" ca="1" si="439"/>
        <v>1.85988544580343+0.717436984834353i</v>
      </c>
      <c r="DW259" s="240" t="str">
        <f t="shared" ca="1" si="440"/>
        <v>-1.84171849808426+0.762864779979954i</v>
      </c>
      <c r="DX259" s="240" t="str">
        <f t="shared" ca="1" si="441"/>
        <v>0.807833053907293-1.8224421680082i</v>
      </c>
      <c r="DY259" s="240" t="str">
        <f t="shared" ca="1" si="442"/>
        <v>0.671577032475831+1.87693206807561i</v>
      </c>
      <c r="DZ259" s="240" t="str">
        <f t="shared" ca="1" si="443"/>
        <v>-1.78060846740309-0.896282982395642i</v>
      </c>
      <c r="EA259" s="240" t="str">
        <f t="shared" ca="1" si="444"/>
        <v>1.90762394431506-0.578671397077367i</v>
      </c>
      <c r="EB259" s="240" t="str">
        <f t="shared" ca="1" si="445"/>
        <v>-0.98257368667417+1.73448512503716i</v>
      </c>
      <c r="EC259" s="240" t="str">
        <f t="shared" ca="1" si="446"/>
        <v>-0.48437169159771-1.93372018738451i</v>
      </c>
      <c r="ED259" s="240" t="str">
        <f t="shared" ca="1" si="447"/>
        <v>1.68418325608197+1.06649728487829i</v>
      </c>
      <c r="EE259" s="240" t="str">
        <f t="shared" ca="1" si="448"/>
        <v>-1.95515792914827+0.388905092288929i</v>
      </c>
      <c r="EF259" s="240" t="str">
        <f t="shared" ca="1" si="449"/>
        <v>1.14785159770724-1.62982404214706i</v>
      </c>
      <c r="EG259" s="240" t="str">
        <f t="shared" ca="1" si="450"/>
        <v>0.292501586546775+1.97188552420957i</v>
      </c>
      <c r="EH259" s="240" t="str">
        <f t="shared" ca="1" si="451"/>
        <v>-1.57153843933771-1.22644063549918i</v>
      </c>
      <c r="EI259" s="240" t="str">
        <f t="shared" ca="1" si="452"/>
        <v>1.98386267432622-0.195393418862625i</v>
      </c>
      <c r="EJ259" s="240" t="str">
        <f t="shared" ca="1" si="453"/>
        <v>-1.30207507037658+1.50946686277753i</v>
      </c>
      <c r="EK259" s="240" t="str">
        <f t="shared" ca="1" si="454"/>
        <v>-0.0978145313178777-1.99106052549456i</v>
      </c>
      <c r="EL259" s="240" t="str">
        <f t="shared" ca="1" si="455"/>
        <v>1.44375884833115+1.37457269236121i</v>
      </c>
      <c r="EM259" s="240" t="str">
        <f t="shared" ca="1" si="456"/>
        <v>-1.99346173746065-2.44216121126768E-13i</v>
      </c>
      <c r="EN259" s="240"/>
      <c r="EO259" s="240"/>
      <c r="EP259" s="240"/>
    </row>
    <row r="260" spans="1:146">
      <c r="A260" s="268">
        <f t="shared" si="323"/>
        <v>3.1250000000000023E-3</v>
      </c>
      <c r="B260" s="267">
        <v>160</v>
      </c>
      <c r="C260" s="266">
        <f t="shared" si="324"/>
        <v>32000</v>
      </c>
      <c r="N260" s="265">
        <f t="shared" ca="1" si="327"/>
        <v>5.9932952681875529</v>
      </c>
      <c r="O260" s="240">
        <f t="shared" ca="1" si="328"/>
        <v>1.9932952681875531</v>
      </c>
      <c r="P260" s="240" t="str">
        <f t="shared" ca="1" si="329"/>
        <v>-1.40947260104248+1.40947260104247i</v>
      </c>
      <c r="Q260" s="240" t="str">
        <f t="shared" ca="1" si="330"/>
        <v>5.92172617838283E-15-1.99329526818755i</v>
      </c>
      <c r="R260" s="240" t="str">
        <f t="shared" ca="1" si="331"/>
        <v>1.40947260104244+1.40947260104251i</v>
      </c>
      <c r="S260" s="240" t="str">
        <f t="shared" ca="1" si="332"/>
        <v>-1.99329526818755+6.60542286601948E-14i</v>
      </c>
      <c r="T260" s="240" t="str">
        <f t="shared" ca="1" si="333"/>
        <v>1.40947260104249-1.40947260104247i</v>
      </c>
      <c r="U260" s="241" t="str">
        <f t="shared" ca="1" si="334"/>
        <v>-9.74332613934036E-14+1.99329526818755i</v>
      </c>
      <c r="V260" s="240" t="str">
        <f t="shared" ca="1" si="335"/>
        <v>-1.40947260104249-1.40947260104246i</v>
      </c>
      <c r="W260" s="240" t="str">
        <f t="shared" ca="1" si="336"/>
        <v>1.99329526818755+6.61765489046007E-14i</v>
      </c>
      <c r="X260" s="240" t="str">
        <f t="shared" ca="1" si="337"/>
        <v>-1.40947260104244+1.40947260104252i</v>
      </c>
      <c r="Y260" s="240" t="str">
        <f t="shared" ca="1" si="338"/>
        <v>2.78382290506196E-14-1.99329526818755i</v>
      </c>
      <c r="Z260" s="240" t="str">
        <f t="shared" ca="1" si="339"/>
        <v>1.40947260104254+1.40947260104242i</v>
      </c>
      <c r="AA260" s="240" t="str">
        <f t="shared" ca="1" si="340"/>
        <v>-1.99329526818755+3.41848343818326E-15i</v>
      </c>
      <c r="AB260" s="240" t="str">
        <f t="shared" ca="1" si="341"/>
        <v>1.40947260104253-1.40947260104242i</v>
      </c>
      <c r="AC260" s="240" t="str">
        <f t="shared" ca="1" si="342"/>
        <v>3.46751959269862E-14+1.99329526818755i</v>
      </c>
      <c r="AD260" s="240" t="str">
        <f t="shared" ca="1" si="343"/>
        <v>-1.40947260104244-1.40947260104251i</v>
      </c>
      <c r="AE260" s="240" t="str">
        <f t="shared" ca="1" si="344"/>
        <v>1.99329526818755-6.59319084157891E-14i</v>
      </c>
      <c r="AF260" s="240" t="str">
        <f t="shared" ca="1" si="345"/>
        <v>-1.40947260104248+1.40947260104247i</v>
      </c>
      <c r="AG260" s="240" t="str">
        <f t="shared" ca="1" si="346"/>
        <v>8.69331705900422E-14-1.99329526818755i</v>
      </c>
      <c r="AH260" s="240" t="str">
        <f t="shared" ca="1" si="347"/>
        <v>1.4094726010425+1.40947260104246i</v>
      </c>
      <c r="AI260" s="240" t="str">
        <f t="shared" ca="1" si="348"/>
        <v>-1.99329526818755-5.56764581012393E-14i</v>
      </c>
      <c r="AJ260" s="240" t="str">
        <f t="shared" ca="1" si="349"/>
        <v>1.40947260104244-1.40947260104252i</v>
      </c>
      <c r="AK260" s="240" t="str">
        <f t="shared" ca="1" si="350"/>
        <v>-2.44197456124364E-14+1.99329526818755i</v>
      </c>
      <c r="AL260" s="240" t="str">
        <f t="shared" ca="1" si="351"/>
        <v>-1.4094726010424-1.40947260104255i</v>
      </c>
      <c r="AM260" s="240" t="str">
        <f t="shared" ca="1" si="352"/>
        <v>1.99329526818755-6.83696687636653E-15i</v>
      </c>
      <c r="AN260" s="240" t="str">
        <f t="shared" ca="1" si="353"/>
        <v>-1.40947260104253+1.40947260104242i</v>
      </c>
      <c r="AO260" s="240" t="str">
        <f t="shared" ca="1" si="354"/>
        <v>5.56761339309802E-13-1.99329526818755i</v>
      </c>
      <c r="AP260" s="240" t="str">
        <f t="shared" ca="1" si="355"/>
        <v>1.40947260104315+1.40947260104181i</v>
      </c>
      <c r="AQ260" s="240" t="str">
        <f t="shared" ca="1" si="356"/>
        <v>-1.99329526818755+4.65920404303953E-13i</v>
      </c>
      <c r="AR260" s="240" t="str">
        <f t="shared" ca="1" si="357"/>
        <v>-1.99329526818755+4.65920404303953E-13i</v>
      </c>
      <c r="AS260" s="240" t="str">
        <f t="shared" ca="1" si="358"/>
        <v>-4.94247914332197E-13+1.99329526818755i</v>
      </c>
      <c r="AT260" s="240" t="str">
        <f t="shared" ca="1" si="359"/>
        <v>-1.40947260104179-1.40947260104317i</v>
      </c>
      <c r="AU260" s="240" t="str">
        <f t="shared" ca="1" si="360"/>
        <v>1.99329526818755-5.2843382928156E-13i</v>
      </c>
      <c r="AV260" s="240" t="str">
        <f t="shared" ca="1" si="361"/>
        <v>-1.40947260104242+1.40947260104253i</v>
      </c>
      <c r="AW260" s="240" t="str">
        <f t="shared" ca="1" si="362"/>
        <v>4.03408059893877E-13-1.99329526818755i</v>
      </c>
      <c r="AX260" s="240" t="str">
        <f t="shared" ca="1" si="363"/>
        <v>1.40947260104185+1.4094726010431i</v>
      </c>
      <c r="AY260" s="240" t="str">
        <f t="shared" ca="1" si="364"/>
        <v>-1.99329526818755+6.19273683719878E-13i</v>
      </c>
      <c r="AZ260" s="240" t="str">
        <f t="shared" ca="1" si="365"/>
        <v>1.40947260104238-1.40947260104258i</v>
      </c>
      <c r="BA260" s="240" t="str">
        <f t="shared" ca="1" si="366"/>
        <v>-3.40894634916271E-13+1.99329526818755i</v>
      </c>
      <c r="BB260" s="240" t="str">
        <f t="shared" ca="1" si="367"/>
        <v>-1.4094726010419-1.40947260104306i</v>
      </c>
      <c r="BC260" s="240" t="str">
        <f t="shared" ca="1" si="368"/>
        <v>1.99329526818755-6.81787108697484E-13i</v>
      </c>
      <c r="BD260" s="240" t="str">
        <f t="shared" ca="1" si="369"/>
        <v>-1.40947260104233+1.40947260104262i</v>
      </c>
      <c r="BE260" s="240" t="str">
        <f t="shared" ca="1" si="370"/>
        <v>2.78381209938666E-13-1.99329526818755i</v>
      </c>
      <c r="BF260" s="240" t="str">
        <f t="shared" ca="1" si="371"/>
        <v>1.40947260104194+1.40947260104301i</v>
      </c>
      <c r="BG260" s="240" t="str">
        <f t="shared" ca="1" si="372"/>
        <v>-1.99329526818755+7.44300533675089E-13i</v>
      </c>
      <c r="BH260" s="240" t="str">
        <f t="shared" ca="1" si="373"/>
        <v>1.40947260104229-1.40947260104266i</v>
      </c>
      <c r="BI260" s="240" t="str">
        <f t="shared" ca="1" si="374"/>
        <v>-2.15867784961061E-13+1.99329526818755i</v>
      </c>
      <c r="BJ260" s="240" t="str">
        <f t="shared" ca="1" si="375"/>
        <v>-1.40947260104199-1.40947260104297i</v>
      </c>
      <c r="BK260" s="240" t="str">
        <f t="shared" ca="1" si="376"/>
        <v>1.99329526818755-8.06813958652694E-13i</v>
      </c>
      <c r="BL260" s="240" t="str">
        <f t="shared" ca="1" si="377"/>
        <v>-1.40947260104225+1.40947260104271i</v>
      </c>
      <c r="BM260" s="240" t="str">
        <f t="shared" ca="1" si="378"/>
        <v>1.53354359983454E-13-1.99329526818755i</v>
      </c>
      <c r="BN260" s="240" t="str">
        <f t="shared" ca="1" si="379"/>
        <v>1.40947260104203+1.40947260104292i</v>
      </c>
      <c r="BO260" s="240" t="str">
        <f t="shared" ca="1" si="380"/>
        <v>-1.99329526818755+8.69327383630302E-13i</v>
      </c>
      <c r="BP260" s="240" t="str">
        <f t="shared" ca="1" si="381"/>
        <v>1.4094726010422-1.40947260104275i</v>
      </c>
      <c r="BQ260" s="240" t="str">
        <f t="shared" ca="1" si="382"/>
        <v>-9.08409350058487E-14+1.99329526818755i</v>
      </c>
      <c r="BR260" s="240" t="str">
        <f t="shared" ca="1" si="383"/>
        <v>-1.40947260104207-1.40947260104288i</v>
      </c>
      <c r="BS260" s="240" t="str">
        <f t="shared" ca="1" si="384"/>
        <v>1.99329526818755-9.31840808607907E-13i</v>
      </c>
      <c r="BT260" s="240" t="str">
        <f t="shared" ca="1" si="385"/>
        <v>-1.40947260104216+1.4094726010428i</v>
      </c>
      <c r="BU260" s="240" t="str">
        <f t="shared" ca="1" si="386"/>
        <v>2.83275100282429E-14-1.99329526818755i</v>
      </c>
      <c r="BV260" s="240" t="str">
        <f t="shared" ca="1" si="387"/>
        <v>1.40947260104212+1.40947260104284i</v>
      </c>
      <c r="BW260" s="240" t="str">
        <f t="shared" ca="1" si="388"/>
        <v>-1.99329526818755-9.88495828664392E-13i</v>
      </c>
      <c r="BX260" s="240" t="str">
        <f t="shared" ca="1" si="389"/>
        <v>1.40947260104211-1.40947260104284i</v>
      </c>
      <c r="BY260" s="240" t="str">
        <f t="shared" ca="1" si="390"/>
        <v>3.41859149493628E-14+1.99329526818755i</v>
      </c>
      <c r="BZ260" s="240" t="str">
        <f t="shared" ca="1" si="391"/>
        <v>-1.40947260104216-1.40947260104279i</v>
      </c>
      <c r="CA260" s="240" t="str">
        <f t="shared" ca="1" si="392"/>
        <v>1.99329526818755+9.25982403686787E-13i</v>
      </c>
      <c r="CB260" s="240" t="str">
        <f t="shared" ca="1" si="393"/>
        <v>-1.40947260104207+1.40947260104288i</v>
      </c>
      <c r="CC260" s="240" t="str">
        <f t="shared" ca="1" si="394"/>
        <v>-1.53352198848394E-13-1.99329526818755i</v>
      </c>
      <c r="CD260" s="240" t="str">
        <f t="shared" ca="1" si="395"/>
        <v>1.40947260104221+1.40947260104275i</v>
      </c>
      <c r="CE260" s="240" t="str">
        <f t="shared" ca="1" si="396"/>
        <v>-1.99329526818755-8.06816119787756E-13i</v>
      </c>
      <c r="CF260" s="240" t="str">
        <f t="shared" ca="1" si="397"/>
        <v>1.40947260104199-1.40947260104297i</v>
      </c>
      <c r="CG260" s="240" t="str">
        <f t="shared" ca="1" si="398"/>
        <v>1.59212764904574E-13+1.99329526818755i</v>
      </c>
      <c r="CH260" s="240" t="str">
        <f t="shared" ca="1" si="399"/>
        <v>-1.40947260104229-1.40947260104266i</v>
      </c>
      <c r="CI260" s="240" t="str">
        <f t="shared" ca="1" si="400"/>
        <v>1.99329526818755+8.00955553731576E-13i</v>
      </c>
      <c r="CJ260" s="240" t="str">
        <f t="shared" ca="1" si="401"/>
        <v>-1.40947260104198+1.40947260104297i</v>
      </c>
      <c r="CK260" s="240" t="str">
        <f t="shared" ca="1" si="402"/>
        <v>-2.78379048803607E-13-1.99329526818755i</v>
      </c>
      <c r="CL260" s="240" t="str">
        <f t="shared" ca="1" si="403"/>
        <v>1.40947260104229+1.40947260104266i</v>
      </c>
      <c r="CM260" s="240" t="str">
        <f t="shared" ca="1" si="404"/>
        <v>-1.99329526818755-6.81789269832543E-13i</v>
      </c>
      <c r="CN260" s="240" t="str">
        <f t="shared" ca="1" si="405"/>
        <v>1.4094726010419-1.40947260104306i</v>
      </c>
      <c r="CO260" s="240" t="str">
        <f t="shared" ca="1" si="406"/>
        <v>2.84239614859786E-13+1.99329526818755i</v>
      </c>
      <c r="CP260" s="240" t="str">
        <f t="shared" ca="1" si="407"/>
        <v>-1.40947260104238-1.40947260104258i</v>
      </c>
      <c r="CQ260" s="240" t="str">
        <f t="shared" ca="1" si="408"/>
        <v>1.99329526818755+6.75928703776363E-13i</v>
      </c>
      <c r="CR260" s="240" t="str">
        <f t="shared" ca="1" si="409"/>
        <v>-1.40947260104189+1.40947260104306i</v>
      </c>
      <c r="CS260" s="240" t="str">
        <f t="shared" ca="1" si="410"/>
        <v>-4.03405898758818E-13-1.99329526818755i</v>
      </c>
      <c r="CT260" s="240" t="str">
        <f t="shared" ca="1" si="411"/>
        <v>1.40947260104238+1.40947260104257i</v>
      </c>
      <c r="CU260" s="240" t="str">
        <f t="shared" ca="1" si="412"/>
        <v>-1.99329526818755-5.56762419877332E-13i</v>
      </c>
      <c r="CV260" s="240" t="str">
        <f t="shared" ca="1" si="413"/>
        <v>1.40947260104325-1.4094726010417i</v>
      </c>
      <c r="CW260" s="240" t="str">
        <f t="shared" ca="1" si="414"/>
        <v>4.09266464814997E-13+1.99329526818755i</v>
      </c>
      <c r="CX260" s="240" t="str">
        <f t="shared" ca="1" si="415"/>
        <v>-1.40947260104247-1.40947260104249i</v>
      </c>
      <c r="CY260" s="240" t="str">
        <f t="shared" ca="1" si="416"/>
        <v>1.99329526818755+5.50901853821153E-13i</v>
      </c>
      <c r="CZ260" s="240" t="str">
        <f t="shared" ca="1" si="417"/>
        <v>-1.4094726010418+1.40947260104315i</v>
      </c>
      <c r="DA260" s="240" t="str">
        <f t="shared" ca="1" si="418"/>
        <v>-5.28432748714028E-13-1.99329526818755i</v>
      </c>
      <c r="DB260" s="240" t="str">
        <f t="shared" ca="1" si="419"/>
        <v>1.40947260104247+1.40947260104248i</v>
      </c>
      <c r="DC260" s="240" t="str">
        <f t="shared" ca="1" si="420"/>
        <v>-1.99329526818755-4.31735569922121E-13i</v>
      </c>
      <c r="DD260" s="240" t="str">
        <f t="shared" ca="1" si="421"/>
        <v>1.40947260104316-1.40947260104179i</v>
      </c>
      <c r="DE260" s="240" t="str">
        <f t="shared" ca="1" si="422"/>
        <v>5.3429331477021E-13+1.99329526818755i</v>
      </c>
      <c r="DF260" s="240" t="str">
        <f t="shared" ca="1" si="423"/>
        <v>-1.40947260104256-1.4094726010424i</v>
      </c>
      <c r="DG260" s="240" t="str">
        <f t="shared" ca="1" si="424"/>
        <v>1.99329526818755+4.2587500386594E-13i</v>
      </c>
      <c r="DH260" s="240" t="str">
        <f t="shared" ca="1" si="425"/>
        <v>-1.40947260104308+1.40947260104188i</v>
      </c>
      <c r="DI260" s="240" t="str">
        <f t="shared" ca="1" si="426"/>
        <v>-6.53459598669241E-13-1.99329526818755i</v>
      </c>
      <c r="DJ260" s="240" t="str">
        <f t="shared" ca="1" si="427"/>
        <v>1.40947260104256+1.40947260104239i</v>
      </c>
      <c r="DK260" s="240" t="str">
        <f t="shared" ca="1" si="428"/>
        <v>-1.99329526818755-3.06708719966909E-13i</v>
      </c>
      <c r="DL260" s="240" t="str">
        <f t="shared" ca="1" si="429"/>
        <v>1.40947260104307-1.40947260104188i</v>
      </c>
      <c r="DM260" s="240" t="str">
        <f t="shared" ca="1" si="430"/>
        <v>7.72625882568272E-13+1.99329526818755i</v>
      </c>
      <c r="DN260" s="240" t="str">
        <f t="shared" ca="1" si="431"/>
        <v>-1.40947260104264-1.40947260104231i</v>
      </c>
      <c r="DO260" s="240" t="str">
        <f t="shared" ca="1" si="432"/>
        <v>1.99329526818755+1.87542436067878E-13i</v>
      </c>
      <c r="DP260" s="240" t="str">
        <f t="shared" ca="1" si="433"/>
        <v>-1.40947260104299+1.40947260104197i</v>
      </c>
      <c r="DQ260" s="240" t="str">
        <f t="shared" ca="1" si="434"/>
        <v>-7.78486448624452E-13-1.99329526818755i</v>
      </c>
      <c r="DR260" s="240" t="str">
        <f t="shared" ca="1" si="435"/>
        <v>1.40947260104273+1.40947260104223i</v>
      </c>
      <c r="DS260" s="240" t="str">
        <f t="shared" ca="1" si="436"/>
        <v>-1.99329526818755-1.81681870011698E-13i</v>
      </c>
      <c r="DT260" s="240" t="str">
        <f t="shared" ca="1" si="437"/>
        <v>1.4094726010429-1.40947260104205i</v>
      </c>
      <c r="DU260" s="240" t="str">
        <f t="shared" ca="1" si="438"/>
        <v>8.97652732523483E-13+1.99329526818755i</v>
      </c>
      <c r="DV260" s="240" t="str">
        <f t="shared" ca="1" si="439"/>
        <v>-1.40947260104273-1.40947260104222i</v>
      </c>
      <c r="DW260" s="240" t="str">
        <f t="shared" ca="1" si="440"/>
        <v>1.99329526818755+6.2515586112666E-14i</v>
      </c>
      <c r="DX260" s="240" t="str">
        <f t="shared" ca="1" si="441"/>
        <v>-1.4094726010429+1.40947260104205i</v>
      </c>
      <c r="DY260" s="240" t="str">
        <f t="shared" ca="1" si="442"/>
        <v>1.02268390474882E-12-1.99329526818755i</v>
      </c>
      <c r="DZ260" s="240" t="str">
        <f t="shared" ca="1" si="443"/>
        <v>1.40947260104282+1.40947260104214i</v>
      </c>
      <c r="EA260" s="240" t="str">
        <f t="shared" ca="1" si="444"/>
        <v>-1.99329526818755-5.6655020056486E-14i</v>
      </c>
      <c r="EB260" s="240" t="str">
        <f t="shared" ca="1" si="445"/>
        <v>1.40947260104282-1.40947260104214i</v>
      </c>
      <c r="EC260" s="240" t="str">
        <f t="shared" ca="1" si="446"/>
        <v>-1.01682333869264E-12+1.99329526818755i</v>
      </c>
      <c r="ED260" s="240" t="str">
        <f t="shared" ca="1" si="447"/>
        <v>-1.40947260104282-1.40947260104213i</v>
      </c>
      <c r="EE260" s="240" t="str">
        <f t="shared" ca="1" si="448"/>
        <v>1.99329526818755-6.25112638425456E-14i</v>
      </c>
      <c r="EF260" s="240" t="str">
        <f t="shared" ca="1" si="449"/>
        <v>-1.40947260104281+1.40947260104214i</v>
      </c>
      <c r="EG260" s="240" t="str">
        <f t="shared" ca="1" si="450"/>
        <v>8.97657054793603E-13-1.99329526818755i</v>
      </c>
      <c r="EH260" s="240" t="str">
        <f t="shared" ca="1" si="451"/>
        <v>1.4094726010429+1.40947260104205i</v>
      </c>
      <c r="EI260" s="240" t="str">
        <f t="shared" ca="1" si="452"/>
        <v>-1.99329526818755+6.83718298987255E-14i</v>
      </c>
      <c r="EJ260" s="240" t="str">
        <f t="shared" ca="1" si="453"/>
        <v>1.40947260104273-1.40947260104223i</v>
      </c>
      <c r="EK260" s="240" t="str">
        <f t="shared" ca="1" si="454"/>
        <v>-8.91796488737424E-13+1.99329526818755i</v>
      </c>
      <c r="EL260" s="240" t="str">
        <f t="shared" ca="1" si="455"/>
        <v>-1.40947260104291-1.40947260104205i</v>
      </c>
      <c r="EM260" s="240" t="str">
        <f t="shared" ca="1" si="456"/>
        <v>1.99329526818755-1.87538113797757E-13i</v>
      </c>
      <c r="EN260" s="240"/>
      <c r="EO260" s="240"/>
      <c r="EP260" s="240"/>
    </row>
    <row r="261" spans="1:146">
      <c r="A261" s="268">
        <f t="shared" si="323"/>
        <v>3.1445312500000024E-3</v>
      </c>
      <c r="B261" s="267">
        <v>161</v>
      </c>
      <c r="C261" s="266">
        <f t="shared" si="324"/>
        <v>32200</v>
      </c>
      <c r="N261" s="265">
        <f t="shared" ca="1" si="327"/>
        <v>5.9931160895550644</v>
      </c>
      <c r="O261" s="240">
        <f t="shared" ca="1" si="328"/>
        <v>1.9931160895550639</v>
      </c>
      <c r="P261" s="240" t="str">
        <f t="shared" ca="1" si="329"/>
        <v>-1.37433435411601+1.44350851384389i</v>
      </c>
      <c r="Q261" s="240" t="str">
        <f t="shared" ca="1" si="330"/>
        <v>-0.0977975711790168-1.99071529393702i</v>
      </c>
      <c r="R261" s="240" t="str">
        <f t="shared" ca="1" si="331"/>
        <v>1.50920513512546+1.30184930255165i</v>
      </c>
      <c r="S261" s="240" t="str">
        <f t="shared" ca="1" si="332"/>
        <v>-1.98351869080982+0.19535953944293i</v>
      </c>
      <c r="T261" s="240" t="str">
        <f t="shared" ca="1" si="333"/>
        <v>1.22622798198874-1.5712659490459i</v>
      </c>
      <c r="U261" s="241" t="str">
        <f t="shared" ca="1" si="334"/>
        <v>0.29245086946509+1.97154361742072i</v>
      </c>
      <c r="V261" s="240" t="str">
        <f t="shared" ca="1" si="335"/>
        <v>-1.62954144566831-1.14765257081248i</v>
      </c>
      <c r="W261" s="240" t="str">
        <f t="shared" ca="1" si="336"/>
        <v>1.95481892277045-0.388837659726833i</v>
      </c>
      <c r="X261" s="240" t="str">
        <f t="shared" ca="1" si="337"/>
        <v>-1.06631236407065+1.68389123421714i</v>
      </c>
      <c r="Y261" s="240" t="str">
        <f t="shared" ca="1" si="338"/>
        <v>-0.484287706008148-1.93338489811332i</v>
      </c>
      <c r="Z261" s="240" t="str">
        <f t="shared" ca="1" si="339"/>
        <v>1.7341843812913+0.982403317445835i</v>
      </c>
      <c r="AA261" s="240" t="str">
        <f t="shared" ca="1" si="340"/>
        <v>-1.90729317989211+0.578571060787095i</v>
      </c>
      <c r="AB261" s="240" t="str">
        <f t="shared" ca="1" si="341"/>
        <v>0.896127575180765-1.7802997262944i</v>
      </c>
      <c r="AC261" s="240" t="str">
        <f t="shared" ca="1" si="342"/>
        <v>0.67146058720394+1.87660662534134i</v>
      </c>
      <c r="AD261" s="240" t="str">
        <f t="shared" ca="1" si="343"/>
        <v>-1.82212617332093-0.807692983095742i</v>
      </c>
      <c r="AE261" s="240" t="str">
        <f t="shared" ca="1" si="344"/>
        <v>1.84139916105885-0.762732506253036i</v>
      </c>
      <c r="AF261" s="240" t="str">
        <f t="shared" ca="1" si="345"/>
        <v>-0.717312587868894+1.85956295879653i</v>
      </c>
      <c r="AG261" s="240" t="str">
        <f t="shared" ca="1" si="346"/>
        <v>-0.852166935887094-1.80175560490985i</v>
      </c>
      <c r="AH261" s="240" t="str">
        <f t="shared" ca="1" si="347"/>
        <v>1.89251989422591+0.625204123788708i</v>
      </c>
      <c r="AI261" s="240" t="str">
        <f t="shared" ca="1" si="348"/>
        <v>-1.75777146169348+0.939548420731591i</v>
      </c>
      <c r="AJ261" s="240" t="str">
        <f t="shared" ca="1" si="349"/>
        <v>0.531589488212903-1.92091758346495i</v>
      </c>
      <c r="AK261" s="240" t="str">
        <f t="shared" ca="1" si="350"/>
        <v>1.02466645113583+1.7095526930633i</v>
      </c>
      <c r="AL261" s="240" t="str">
        <f t="shared" ca="1" si="351"/>
        <v>-1.94468761399295-0.43669420699806i</v>
      </c>
      <c r="AM261" s="240" t="str">
        <f t="shared" ca="1" si="352"/>
        <v>1.65721546225629-1.10731597030926i</v>
      </c>
      <c r="AN261" s="240" t="str">
        <f t="shared" ca="1" si="353"/>
        <v>-0.340746891188857+1.96377272172428i</v>
      </c>
      <c r="AO261" s="240" t="str">
        <f t="shared" ca="1" si="354"/>
        <v>-1.18729786832111-1.60088585424552i</v>
      </c>
      <c r="AP261" s="240" t="str">
        <f t="shared" ca="1" si="355"/>
        <v>1.97812692896278+0.243978686273102i</v>
      </c>
      <c r="AQ261" s="240" t="str">
        <f t="shared" ca="1" si="356"/>
        <v>-1.54069957199094+1.26441946177295i</v>
      </c>
      <c r="AR261" s="240" t="str">
        <f t="shared" ca="1" si="357"/>
        <v>-1.54069957199094+1.26441946177295i</v>
      </c>
      <c r="AS261" s="240" t="str">
        <f t="shared" ca="1" si="358"/>
        <v>1.33849495798985+1.47680160951938i</v>
      </c>
      <c r="AT261" s="240" t="str">
        <f t="shared" ca="1" si="359"/>
        <v>-1.99251580025261-0.0489135174260045i</v>
      </c>
      <c r="AU261" s="240" t="str">
        <f t="shared" ca="1" si="360"/>
        <v>1.40934590261665-1.40934590261615i</v>
      </c>
      <c r="AV261" s="240" t="str">
        <f t="shared" ca="1" si="361"/>
        <v>0.0489135174273051+1.99251580025258i</v>
      </c>
      <c r="AW261" s="240" t="str">
        <f t="shared" ca="1" si="362"/>
        <v>-1.4768016095189-1.33849495799038i</v>
      </c>
      <c r="AX261" s="240" t="str">
        <f t="shared" ca="1" si="363"/>
        <v>1.98771565516608-0.146622715330751i</v>
      </c>
      <c r="AY261" s="240" t="str">
        <f t="shared" ca="1" si="364"/>
        <v>-1.26441946177197+1.54069957199175i</v>
      </c>
      <c r="AZ261" s="240" t="str">
        <f t="shared" ca="1" si="365"/>
        <v>-0.243978686272368-1.97812692896287i</v>
      </c>
      <c r="BA261" s="240" t="str">
        <f t="shared" ca="1" si="366"/>
        <v>1.6008858542463+1.18729786832006i</v>
      </c>
      <c r="BB261" s="240" t="str">
        <f t="shared" ca="1" si="367"/>
        <v>-1.9637727217243+0.340746891188743i</v>
      </c>
      <c r="BC261" s="240" t="str">
        <f t="shared" ca="1" si="368"/>
        <v>1.10731597030999-1.6572154622558i</v>
      </c>
      <c r="BD261" s="240" t="str">
        <f t="shared" ca="1" si="369"/>
        <v>0.436694206998335+1.94468761399289i</v>
      </c>
      <c r="BE261" s="240" t="str">
        <f t="shared" ca="1" si="370"/>
        <v>-1.70955269306295-1.02466645113641i</v>
      </c>
      <c r="BF261" s="240" t="str">
        <f t="shared" ca="1" si="371"/>
        <v>1.92091758346482-0.531589488213365i</v>
      </c>
      <c r="BG261" s="240" t="str">
        <f t="shared" ca="1" si="372"/>
        <v>-0.939548420731844+1.75777146169335i</v>
      </c>
      <c r="BH261" s="240" t="str">
        <f t="shared" ca="1" si="373"/>
        <v>-0.625204123789539-1.89251989422564i</v>
      </c>
      <c r="BI261" s="240" t="str">
        <f t="shared" ca="1" si="374"/>
        <v>1.8017556049099+0.852166935886992i</v>
      </c>
      <c r="BJ261" s="240" t="str">
        <f t="shared" ca="1" si="375"/>
        <v>-1.85956295879678+0.71731258786823i</v>
      </c>
      <c r="BK261" s="240" t="str">
        <f t="shared" ca="1" si="376"/>
        <v>0.762732506252568-1.84139916105904i</v>
      </c>
      <c r="BL261" s="240" t="str">
        <f t="shared" ca="1" si="377"/>
        <v>0.807692983095457+1.82212617332106i</v>
      </c>
      <c r="BM261" s="240" t="str">
        <f t="shared" ca="1" si="378"/>
        <v>-1.87660662534164-0.671460587203089i</v>
      </c>
      <c r="BN261" s="240" t="str">
        <f t="shared" ca="1" si="379"/>
        <v>1.78029972629436-0.896127575180839i</v>
      </c>
      <c r="BO261" s="240" t="str">
        <f t="shared" ca="1" si="380"/>
        <v>-0.578571060787978+1.90729317989185i</v>
      </c>
      <c r="BP261" s="240" t="str">
        <f t="shared" ca="1" si="381"/>
        <v>-0.982403317446092-1.73418438129115i</v>
      </c>
      <c r="BQ261" s="240" t="str">
        <f t="shared" ca="1" si="382"/>
        <v>1.93338489811319+0.484287706008658i</v>
      </c>
      <c r="BR261" s="240" t="str">
        <f t="shared" ca="1" si="383"/>
        <v>-1.68389123421677+1.06631236407123i</v>
      </c>
      <c r="BS261" s="240" t="str">
        <f t="shared" ca="1" si="384"/>
        <v>0.388837659726961-1.95481892277043i</v>
      </c>
      <c r="BT261" s="240" t="str">
        <f t="shared" ca="1" si="385"/>
        <v>1.14765257081175+1.62954144566882i</v>
      </c>
      <c r="BU261" s="240" t="str">
        <f t="shared" ca="1" si="386"/>
        <v>-1.97154361742076-0.292450869464819i</v>
      </c>
      <c r="BV261" s="240" t="str">
        <f t="shared" ca="1" si="387"/>
        <v>1.5712659490462-1.22622798198835i</v>
      </c>
      <c r="BW261" s="240" t="str">
        <f t="shared" ca="1" si="388"/>
        <v>-0.19535953944246+1.98351869080987i</v>
      </c>
      <c r="BX261" s="240" t="str">
        <f t="shared" ca="1" si="389"/>
        <v>-1.30184930255143-1.50920513512565i</v>
      </c>
      <c r="BY261" s="240" t="str">
        <f t="shared" ca="1" si="390"/>
        <v>1.99071529393706+0.0977975711781063i</v>
      </c>
      <c r="BZ261" s="240" t="str">
        <f t="shared" ca="1" si="391"/>
        <v>-1.4435085138438+1.37433435411611i</v>
      </c>
      <c r="CA261" s="240" t="str">
        <f t="shared" ca="1" si="392"/>
        <v>7.10051650428418E-13-1.99311608955506i</v>
      </c>
      <c r="CB261" s="240" t="str">
        <f t="shared" ca="1" si="393"/>
        <v>1.44350851384422+1.37433435411566i</v>
      </c>
      <c r="CC261" s="240" t="str">
        <f t="shared" ca="1" si="394"/>
        <v>-1.99071529393704+0.0977975711786682i</v>
      </c>
      <c r="CD261" s="240" t="str">
        <f t="shared" ca="1" si="395"/>
        <v>1.30184930255096-1.50920513512605i</v>
      </c>
      <c r="CE261" s="240" t="str">
        <f t="shared" ca="1" si="396"/>
        <v>0.19535953944302+1.98351869080981i</v>
      </c>
      <c r="CF261" s="240" t="str">
        <f t="shared" ca="1" si="397"/>
        <v>-1.57126594904532-1.22622798198947i</v>
      </c>
      <c r="CG261" s="240" t="str">
        <f t="shared" ca="1" si="398"/>
        <v>1.97154361742068-0.292450869465375i</v>
      </c>
      <c r="CH261" s="240" t="str">
        <f t="shared" ca="1" si="399"/>
        <v>-1.14765257081291+1.62954144566801i</v>
      </c>
      <c r="CI261" s="240" t="str">
        <f t="shared" ca="1" si="400"/>
        <v>-0.388837659727513-1.95481892277032i</v>
      </c>
      <c r="CJ261" s="240" t="str">
        <f t="shared" ca="1" si="401"/>
        <v>1.68389123421707+1.06631236407076i</v>
      </c>
      <c r="CK261" s="240" t="str">
        <f t="shared" ca="1" si="402"/>
        <v>-1.93338489811355+0.484287706007225i</v>
      </c>
      <c r="CL261" s="240" t="str">
        <f t="shared" ca="1" si="403"/>
        <v>0.982403317445602-1.73418438129143i</v>
      </c>
      <c r="CM261" s="240" t="str">
        <f t="shared" ca="1" si="404"/>
        <v>0.578571060786565+1.90729317989227i</v>
      </c>
      <c r="CN261" s="240" t="str">
        <f t="shared" ca="1" si="405"/>
        <v>-1.78029972629461-0.896127575180337i</v>
      </c>
      <c r="CO261" s="240" t="str">
        <f t="shared" ca="1" si="406"/>
        <v>1.87660662534145-0.671460587203619i</v>
      </c>
      <c r="CP261" s="240" t="str">
        <f t="shared" ca="1" si="407"/>
        <v>-0.807692983094942+1.82212617332128i</v>
      </c>
      <c r="CQ261" s="240" t="str">
        <f t="shared" ca="1" si="408"/>
        <v>-0.762732506253088-1.84139916105883i</v>
      </c>
      <c r="CR261" s="240" t="str">
        <f t="shared" ca="1" si="409"/>
        <v>1.85956295879629+0.717312587869502i</v>
      </c>
      <c r="CS261" s="240" t="str">
        <f t="shared" ca="1" si="410"/>
        <v>-1.80175560490966+0.8521669358875i</v>
      </c>
      <c r="CT261" s="240" t="str">
        <f t="shared" ca="1" si="411"/>
        <v>0.625204123789059-1.8925198942258i</v>
      </c>
      <c r="CU261" s="240" t="str">
        <f t="shared" ca="1" si="412"/>
        <v>0.93954842073234+1.75777146169308i</v>
      </c>
      <c r="CV261" s="240" t="str">
        <f t="shared" ca="1" si="413"/>
        <v>-1.92091758346496-0.531589488212877i</v>
      </c>
      <c r="CW261" s="240" t="str">
        <f t="shared" ca="1" si="414"/>
        <v>1.70955269306365-1.02466645113524i</v>
      </c>
      <c r="CX261" s="240" t="str">
        <f t="shared" ca="1" si="415"/>
        <v>-0.436694206997841+1.944687613993i</v>
      </c>
      <c r="CY261" s="240" t="str">
        <f t="shared" ca="1" si="416"/>
        <v>-1.10731597030886-1.65721546225656i</v>
      </c>
      <c r="CZ261" s="240" t="str">
        <f t="shared" ca="1" si="417"/>
        <v>1.96377272172439+0.340746891188243i</v>
      </c>
      <c r="DA261" s="240" t="str">
        <f t="shared" ca="1" si="418"/>
        <v>-1.60088585424593+1.18729786832056i</v>
      </c>
      <c r="DB261" s="240" t="str">
        <f t="shared" ca="1" si="419"/>
        <v>0.243978686273777-1.9781269289627i</v>
      </c>
      <c r="DC261" s="240" t="str">
        <f t="shared" ca="1" si="420"/>
        <v>1.26441946177245+1.54069957199136i</v>
      </c>
      <c r="DD261" s="240" t="str">
        <f t="shared" ca="1" si="421"/>
        <v>-1.98771565516597-0.146622715332168i</v>
      </c>
      <c r="DE261" s="240" t="str">
        <f t="shared" ca="1" si="422"/>
        <v>1.47680160951848-1.33849495799083i</v>
      </c>
      <c r="DF261" s="240" t="str">
        <f t="shared" ca="1" si="423"/>
        <v>-0.048913517426686+1.99251580025259i</v>
      </c>
      <c r="DG261" s="240" t="str">
        <f t="shared" ca="1" si="424"/>
        <v>-1.40934590261709-1.40934590261571i</v>
      </c>
      <c r="DH261" s="240" t="str">
        <f t="shared" ca="1" si="425"/>
        <v>1.99251580025259-0.0489135174265953i</v>
      </c>
      <c r="DI261" s="240" t="str">
        <f t="shared" ca="1" si="426"/>
        <v>-1.3384949579909+1.47680160951842i</v>
      </c>
      <c r="DJ261" s="240" t="str">
        <f t="shared" ca="1" si="427"/>
        <v>-0.146622715332077-1.98771565516598i</v>
      </c>
      <c r="DK261" s="240" t="str">
        <f t="shared" ca="1" si="428"/>
        <v>1.5406995719913+1.26441946177252i</v>
      </c>
      <c r="DL261" s="240" t="str">
        <f t="shared" ca="1" si="429"/>
        <v>-1.97812692896271+0.243978686273688i</v>
      </c>
      <c r="DM261" s="240" t="str">
        <f t="shared" ca="1" si="430"/>
        <v>1.18729786832064-1.60088585424588i</v>
      </c>
      <c r="DN261" s="240" t="str">
        <f t="shared" ca="1" si="431"/>
        <v>0.340746891188044+1.96377272172442i</v>
      </c>
      <c r="DO261" s="240" t="str">
        <f t="shared" ca="1" si="432"/>
        <v>-1.65721546225651-1.10731597030894i</v>
      </c>
      <c r="DP261" s="240" t="str">
        <f t="shared" ca="1" si="433"/>
        <v>1.94468761399305-0.436694206997641i</v>
      </c>
      <c r="DQ261" s="240" t="str">
        <f t="shared" ca="1" si="434"/>
        <v>-1.02466645113532+1.7095526930636i</v>
      </c>
      <c r="DR261" s="240" t="str">
        <f t="shared" ca="1" si="435"/>
        <v>-0.531589488212679-1.92091758346501i</v>
      </c>
      <c r="DS261" s="240" t="str">
        <f t="shared" ca="1" si="436"/>
        <v>1.75777146169299+0.93954842073252i</v>
      </c>
      <c r="DT261" s="240" t="str">
        <f t="shared" ca="1" si="437"/>
        <v>-1.89251989422586+0.625204123788866i</v>
      </c>
      <c r="DU261" s="240" t="str">
        <f t="shared" ca="1" si="438"/>
        <v>0.852166935887686-1.80175560490957i</v>
      </c>
      <c r="DV261" s="240" t="str">
        <f t="shared" ca="1" si="439"/>
        <v>0.717312587869418+1.85956295879633i</v>
      </c>
      <c r="DW261" s="240" t="str">
        <f t="shared" ca="1" si="440"/>
        <v>-1.84139916105875-0.762732506253275i</v>
      </c>
      <c r="DX261" s="240" t="str">
        <f t="shared" ca="1" si="441"/>
        <v>1.82212617332132-0.807692983094859i</v>
      </c>
      <c r="DY261" s="240" t="str">
        <f t="shared" ca="1" si="442"/>
        <v>-0.671460587203811+1.87660662534138i</v>
      </c>
      <c r="DZ261" s="240" t="str">
        <f t="shared" ca="1" si="443"/>
        <v>-0.896127575180155-1.78029972629471i</v>
      </c>
      <c r="EA261" s="240" t="str">
        <f t="shared" ca="1" si="444"/>
        <v>1.90729317989221+0.57857106078676i</v>
      </c>
      <c r="EB261" s="240" t="str">
        <f t="shared" ca="1" si="445"/>
        <v>-1.73418438129153+0.982403317445425i</v>
      </c>
      <c r="EC261" s="240" t="str">
        <f t="shared" ca="1" si="446"/>
        <v>0.484287706007422-1.9333848981135i</v>
      </c>
      <c r="ED261" s="240" t="str">
        <f t="shared" ca="1" si="447"/>
        <v>1.06631236407058+1.68389123421718i</v>
      </c>
      <c r="EE261" s="240" t="str">
        <f t="shared" ca="1" si="448"/>
        <v>-1.9548189227703-0.388837659727603i</v>
      </c>
      <c r="EF261" s="240" t="str">
        <f t="shared" ca="1" si="449"/>
        <v>1.62954144566813-1.14765257081275i</v>
      </c>
      <c r="EG261" s="240" t="str">
        <f t="shared" ca="1" si="450"/>
        <v>-0.292450869465465+1.97154361742067i</v>
      </c>
      <c r="EH261" s="240" t="str">
        <f t="shared" ca="1" si="451"/>
        <v>-1.22622798198931-1.57126594904545i</v>
      </c>
      <c r="EI261" s="240" t="str">
        <f t="shared" ca="1" si="452"/>
        <v>1.98351869080981+0.19535953944311i</v>
      </c>
      <c r="EJ261" s="240" t="str">
        <f t="shared" ca="1" si="453"/>
        <v>-1.50920513512611+1.30184930255089i</v>
      </c>
      <c r="EK261" s="240" t="str">
        <f t="shared" ca="1" si="454"/>
        <v>0.0977975711787591-1.99071529393703i</v>
      </c>
      <c r="EL261" s="240" t="str">
        <f t="shared" ca="1" si="455"/>
        <v>1.37433435411559+1.44350851384429i</v>
      </c>
      <c r="EM261" s="240" t="str">
        <f t="shared" ca="1" si="456"/>
        <v>-1.99311608955506+6.19216288045459E-13i</v>
      </c>
      <c r="EN261" s="240"/>
      <c r="EO261" s="240"/>
      <c r="EP261" s="240"/>
    </row>
    <row r="262" spans="1:146">
      <c r="A262" s="268">
        <f t="shared" si="323"/>
        <v>3.1640625000000024E-3</v>
      </c>
      <c r="B262" s="267">
        <v>162</v>
      </c>
      <c r="C262" s="266">
        <f t="shared" si="324"/>
        <v>32400</v>
      </c>
      <c r="N262" s="265">
        <f t="shared" ca="1" si="327"/>
        <v>5.9929229802718442</v>
      </c>
      <c r="O262" s="240">
        <f t="shared" ca="1" si="328"/>
        <v>1.9929229802718442</v>
      </c>
      <c r="P262" s="240" t="str">
        <f t="shared" ca="1" si="329"/>
        <v>-1.33836527372197+1.47665852497818i</v>
      </c>
      <c r="Q262" s="240" t="str">
        <f t="shared" ca="1" si="330"/>
        <v>-0.195340611423303-1.98332651140058i</v>
      </c>
      <c r="R262" s="240" t="str">
        <f t="shared" ca="1" si="331"/>
        <v>1.60073074741514+1.187182833255i</v>
      </c>
      <c r="S262" s="240" t="str">
        <f t="shared" ca="1" si="332"/>
        <v>-1.95462952402797+0.388799985974522i</v>
      </c>
      <c r="T262" s="240" t="str">
        <f t="shared" ca="1" si="333"/>
        <v>1.02456717312351-1.70938705770616i</v>
      </c>
      <c r="U262" s="241" t="str">
        <f t="shared" ca="1" si="334"/>
        <v>0.578515004121227+1.90710838582977i</v>
      </c>
      <c r="V262" s="240" t="str">
        <f t="shared" ca="1" si="335"/>
        <v>-1.80158103618543-0.852084371029437i</v>
      </c>
      <c r="W262" s="240" t="str">
        <f t="shared" ca="1" si="336"/>
        <v>1.84122075134452-0.762658606529774i</v>
      </c>
      <c r="X262" s="240" t="str">
        <f t="shared" ca="1" si="337"/>
        <v>-0.671395530645842+1.87642480444179i</v>
      </c>
      <c r="Y262" s="240" t="str">
        <f t="shared" ca="1" si="338"/>
        <v>-0.939457389645656-1.75760115451025i</v>
      </c>
      <c r="Z262" s="240" t="str">
        <f t="shared" ca="1" si="339"/>
        <v>1.9331975760733+0.484240784279814i</v>
      </c>
      <c r="AA262" s="240" t="str">
        <f t="shared" ca="1" si="340"/>
        <v>-1.65705489775545+1.10720868453977i</v>
      </c>
      <c r="AB262" s="240" t="str">
        <f t="shared" ca="1" si="341"/>
        <v>0.292422534448214-1.97135259825392i</v>
      </c>
      <c r="AC262" s="240" t="str">
        <f t="shared" ca="1" si="342"/>
        <v>1.26429695453977+1.54055029649702i</v>
      </c>
      <c r="AD262" s="240" t="str">
        <f t="shared" ca="1" si="343"/>
        <v>-1.99052241726239-0.0977880957556705i</v>
      </c>
      <c r="AE262" s="240" t="str">
        <f t="shared" ca="1" si="344"/>
        <v>1.40920935373274-1.40920935373271i</v>
      </c>
      <c r="AF262" s="240" t="str">
        <f t="shared" ca="1" si="345"/>
        <v>0.0977880957556077+1.99052241726239i</v>
      </c>
      <c r="AG262" s="240" t="str">
        <f t="shared" ca="1" si="346"/>
        <v>-1.54055029649698-1.26429695453982i</v>
      </c>
      <c r="AH262" s="240" t="str">
        <f t="shared" ca="1" si="347"/>
        <v>1.9713525982539-0.292422534448361i</v>
      </c>
      <c r="AI262" s="240" t="str">
        <f t="shared" ca="1" si="348"/>
        <v>-1.10720868453981+1.65705489775542i</v>
      </c>
      <c r="AJ262" s="240" t="str">
        <f t="shared" ca="1" si="349"/>
        <v>-0.484240784279766-1.93319757607331i</v>
      </c>
      <c r="AK262" s="240" t="str">
        <f t="shared" ca="1" si="350"/>
        <v>1.75760115451022+0.939457389645712i</v>
      </c>
      <c r="AL262" s="240" t="str">
        <f t="shared" ca="1" si="351"/>
        <v>-1.87642480444181+0.671395530645782i</v>
      </c>
      <c r="AM262" s="240" t="str">
        <f t="shared" ca="1" si="352"/>
        <v>0.762658606529642-1.84122075134457i</v>
      </c>
      <c r="AN262" s="240" t="str">
        <f t="shared" ca="1" si="353"/>
        <v>0.85208437102957+1.80158103618537i</v>
      </c>
      <c r="AO262" s="240" t="str">
        <f t="shared" ca="1" si="354"/>
        <v>-1.9071083858297-0.578515004121464i</v>
      </c>
      <c r="AP262" s="240" t="str">
        <f t="shared" ca="1" si="355"/>
        <v>1.70938705770587-1.02456717312398i</v>
      </c>
      <c r="AQ262" s="240" t="str">
        <f t="shared" ca="1" si="356"/>
        <v>-0.38879998597517+1.95462952402784i</v>
      </c>
      <c r="AR262" s="240" t="str">
        <f t="shared" ca="1" si="357"/>
        <v>-0.38879998597517+1.95462952402784i</v>
      </c>
      <c r="AS262" s="240" t="str">
        <f t="shared" ca="1" si="358"/>
        <v>1.98332651140049+0.195340611424229i</v>
      </c>
      <c r="AT262" s="240" t="str">
        <f t="shared" ca="1" si="359"/>
        <v>-1.47665852497824+1.3383652737219i</v>
      </c>
      <c r="AU262" s="240" t="str">
        <f t="shared" ca="1" si="360"/>
        <v>-7.44161736678384E-13-1.99292298027184i</v>
      </c>
      <c r="AV262" s="240" t="str">
        <f t="shared" ca="1" si="361"/>
        <v>1.47665852497789+1.33836527372229i</v>
      </c>
      <c r="AW262" s="240" t="str">
        <f t="shared" ca="1" si="362"/>
        <v>-1.98332651140054+0.195340611423709i</v>
      </c>
      <c r="AX262" s="240" t="str">
        <f t="shared" ca="1" si="363"/>
        <v>1.18718283325553-1.60073074741475i</v>
      </c>
      <c r="AY262" s="240" t="str">
        <f t="shared" ca="1" si="364"/>
        <v>0.388799985974657+1.95462952402795i</v>
      </c>
      <c r="AZ262" s="240" t="str">
        <f t="shared" ca="1" si="365"/>
        <v>-1.70938705770664-1.0245671731227i</v>
      </c>
      <c r="BA262" s="240" t="str">
        <f t="shared" ca="1" si="366"/>
        <v>1.90710838582984-0.57851500412099i</v>
      </c>
      <c r="BB262" s="240" t="str">
        <f t="shared" ca="1" si="367"/>
        <v>-0.852084371028942+1.80158103618567i</v>
      </c>
      <c r="BC262" s="240" t="str">
        <f t="shared" ca="1" si="368"/>
        <v>-0.762658606529186-1.84122075134476i</v>
      </c>
      <c r="BD262" s="240" t="str">
        <f t="shared" ca="1" si="369"/>
        <v>1.87642480444191+0.671395530645501i</v>
      </c>
      <c r="BE262" s="240" t="str">
        <f t="shared" ca="1" si="370"/>
        <v>-1.75760115451065+0.939457389644925i</v>
      </c>
      <c r="BF262" s="240" t="str">
        <f t="shared" ca="1" si="371"/>
        <v>0.484240784279834-1.93319757607329i</v>
      </c>
      <c r="BG262" s="240" t="str">
        <f t="shared" ca="1" si="372"/>
        <v>1.10720868454041+1.65705489775502i</v>
      </c>
      <c r="BH262" s="240" t="str">
        <f t="shared" ca="1" si="373"/>
        <v>-1.97135259825385-0.292422534448682i</v>
      </c>
      <c r="BI262" s="240" t="str">
        <f t="shared" ca="1" si="374"/>
        <v>1.54055029649668-1.26429695454019i</v>
      </c>
      <c r="BJ262" s="240" t="str">
        <f t="shared" ca="1" si="375"/>
        <v>-0.0977880957563276+1.99052241726235i</v>
      </c>
      <c r="BK262" s="240" t="str">
        <f t="shared" ca="1" si="376"/>
        <v>-1.4092093537328-1.40920935373265i</v>
      </c>
      <c r="BL262" s="240" t="str">
        <f t="shared" ca="1" si="377"/>
        <v>1.99052241726234-0.097788095756549i</v>
      </c>
      <c r="BM262" s="240" t="str">
        <f t="shared" ca="1" si="378"/>
        <v>-1.26429695454001+1.54055029649682i</v>
      </c>
      <c r="BN262" s="240" t="str">
        <f t="shared" ca="1" si="379"/>
        <v>-0.292422534448902-1.97135259825382i</v>
      </c>
      <c r="BO262" s="240" t="str">
        <f t="shared" ca="1" si="380"/>
        <v>1.65705489775517+1.10720868454018i</v>
      </c>
      <c r="BP262" s="240" t="str">
        <f t="shared" ca="1" si="381"/>
        <v>-1.93319757607323+0.484240784280103i</v>
      </c>
      <c r="BQ262" s="240" t="str">
        <f t="shared" ca="1" si="382"/>
        <v>0.93945738964643-1.75760115450984i</v>
      </c>
      <c r="BR262" s="240" t="str">
        <f t="shared" ca="1" si="383"/>
        <v>0.671395530645764+1.87642480444182i</v>
      </c>
      <c r="BS262" s="240" t="str">
        <f t="shared" ca="1" si="384"/>
        <v>-1.84122075134487-0.762658606528929i</v>
      </c>
      <c r="BT262" s="240" t="str">
        <f t="shared" ca="1" si="385"/>
        <v>1.80158103618557-0.852084371029144i</v>
      </c>
      <c r="BU262" s="240" t="str">
        <f t="shared" ca="1" si="386"/>
        <v>-0.578515004120778+1.9071083858299i</v>
      </c>
      <c r="BV262" s="240" t="str">
        <f t="shared" ca="1" si="387"/>
        <v>-1.02456717312289-1.70938705770653i</v>
      </c>
      <c r="BW262" s="240" t="str">
        <f t="shared" ca="1" si="388"/>
        <v>1.95462952402799+0.38879998597444i</v>
      </c>
      <c r="BX262" s="240" t="str">
        <f t="shared" ca="1" si="389"/>
        <v>-1.60073074741462+1.18718283325571i</v>
      </c>
      <c r="BY262" s="240" t="str">
        <f t="shared" ca="1" si="390"/>
        <v>0.195340611423488-1.98332651140056i</v>
      </c>
      <c r="BZ262" s="240" t="str">
        <f t="shared" ca="1" si="391"/>
        <v>1.33836527372245+1.47665852497774i</v>
      </c>
      <c r="CA262" s="240" t="str">
        <f t="shared" ca="1" si="392"/>
        <v>-1.99292298027184-4.9415625182937E-13i</v>
      </c>
      <c r="CB262" s="240" t="str">
        <f t="shared" ca="1" si="393"/>
        <v>1.33836527372175-1.47665852497837i</v>
      </c>
      <c r="CC262" s="240" t="str">
        <f t="shared" ca="1" si="394"/>
        <v>0.195340611422449+1.98332651140066i</v>
      </c>
      <c r="CD262" s="240" t="str">
        <f t="shared" ca="1" si="395"/>
        <v>-1.60073074741521-1.18718283325491i</v>
      </c>
      <c r="CE262" s="240" t="str">
        <f t="shared" ca="1" si="396"/>
        <v>1.95462952402781-0.388799985975359i</v>
      </c>
      <c r="CF262" s="240" t="str">
        <f t="shared" ca="1" si="397"/>
        <v>-1.02456717312379+1.70938705770599i</v>
      </c>
      <c r="CG262" s="240" t="str">
        <f t="shared" ca="1" si="398"/>
        <v>-0.578515004121729-1.90710838582962i</v>
      </c>
      <c r="CH262" s="240" t="str">
        <f t="shared" ca="1" si="399"/>
        <v>1.80158103618515+0.852084371030036i</v>
      </c>
      <c r="CI262" s="240" t="str">
        <f t="shared" ca="1" si="400"/>
        <v>-1.84122075134449+0.762658606529847i</v>
      </c>
      <c r="CJ262" s="240" t="str">
        <f t="shared" ca="1" si="401"/>
        <v>0.671395530646694-1.87642480444148i</v>
      </c>
      <c r="CK262" s="240" t="str">
        <f t="shared" ca="1" si="402"/>
        <v>0.939457389645606+1.75760115451028i</v>
      </c>
      <c r="CL262" s="240" t="str">
        <f t="shared" ca="1" si="403"/>
        <v>-1.93319757607347-0.484240784279138i</v>
      </c>
      <c r="CM262" s="240" t="str">
        <f t="shared" ca="1" si="404"/>
        <v>1.65705489775572-1.10720868453936i</v>
      </c>
      <c r="CN262" s="240" t="str">
        <f t="shared" ca="1" si="405"/>
        <v>-0.292422534447975+1.97135259825396i</v>
      </c>
      <c r="CO262" s="240" t="str">
        <f t="shared" ca="1" si="406"/>
        <v>-1.26429695453921-1.54055029649749i</v>
      </c>
      <c r="CP262" s="240" t="str">
        <f t="shared" ca="1" si="407"/>
        <v>1.99052241726239+0.0977880957555559i</v>
      </c>
      <c r="CQ262" s="240" t="str">
        <f t="shared" ca="1" si="408"/>
        <v>-1.40920935373214+1.40920935373331i</v>
      </c>
      <c r="CR262" s="240" t="str">
        <f t="shared" ca="1" si="409"/>
        <v>-0.0977880957552839-1.9905224172624i</v>
      </c>
      <c r="CS262" s="240" t="str">
        <f t="shared" ca="1" si="410"/>
        <v>1.54055029649731+1.26429695453942i</v>
      </c>
      <c r="CT262" s="240" t="str">
        <f t="shared" ca="1" si="411"/>
        <v>-1.971352598254+0.292422534447706i</v>
      </c>
      <c r="CU262" s="240" t="str">
        <f t="shared" ca="1" si="412"/>
        <v>1.10720868453959-1.65705489775557i</v>
      </c>
      <c r="CV262" s="240" t="str">
        <f t="shared" ca="1" si="413"/>
        <v>0.484240784278875+1.93319757607353i</v>
      </c>
      <c r="CW262" s="240" t="str">
        <f t="shared" ca="1" si="414"/>
        <v>-1.75760115451021-0.939457389645748i</v>
      </c>
      <c r="CX262" s="240" t="str">
        <f t="shared" ca="1" si="415"/>
        <v>1.87642480444157-0.671395530646437i</v>
      </c>
      <c r="CY262" s="240" t="str">
        <f t="shared" ca="1" si="416"/>
        <v>-0.762658606530098+1.84122075134438i</v>
      </c>
      <c r="CZ262" s="240" t="str">
        <f t="shared" ca="1" si="417"/>
        <v>-0.852084371029789-1.80158103618527i</v>
      </c>
      <c r="DA262" s="240" t="str">
        <f t="shared" ca="1" si="418"/>
        <v>1.90710838582954+0.57851500412199i</v>
      </c>
      <c r="DB262" s="240" t="str">
        <f t="shared" ca="1" si="419"/>
        <v>-1.70938705770613+1.02456717312356i</v>
      </c>
      <c r="DC262" s="240" t="str">
        <f t="shared" ca="1" si="420"/>
        <v>0.388799985973739-1.95462952402813i</v>
      </c>
      <c r="DD262" s="240" t="str">
        <f t="shared" ca="1" si="421"/>
        <v>1.18718283325469+1.60073074741537i</v>
      </c>
      <c r="DE262" s="240" t="str">
        <f t="shared" ca="1" si="422"/>
        <v>-1.98332651140063-0.19534061142272i</v>
      </c>
      <c r="DF262" s="240" t="str">
        <f t="shared" ca="1" si="423"/>
        <v>1.47665852497855-1.33836527372155i</v>
      </c>
      <c r="DG262" s="240" t="str">
        <f t="shared" ca="1" si="424"/>
        <v>2.21684345917783E-13+1.99292298027184i</v>
      </c>
      <c r="DH262" s="240" t="str">
        <f t="shared" ca="1" si="425"/>
        <v>-1.47665852497756-1.33836527372265i</v>
      </c>
      <c r="DI262" s="240" t="str">
        <f t="shared" ca="1" si="426"/>
        <v>1.98332651140058-0.195340611423274i</v>
      </c>
      <c r="DJ262" s="240" t="str">
        <f t="shared" ca="1" si="427"/>
        <v>-1.18718283325433+1.60073074741564i</v>
      </c>
      <c r="DK262" s="240" t="str">
        <f t="shared" ca="1" si="428"/>
        <v>-0.388799985974173-1.95462952402804i</v>
      </c>
      <c r="DL262" s="240" t="str">
        <f t="shared" ca="1" si="429"/>
        <v>1.70938705770636+1.02456717312317i</v>
      </c>
      <c r="DM262" s="240" t="str">
        <f t="shared" ca="1" si="430"/>
        <v>-1.90710838583+0.578515004120464i</v>
      </c>
      <c r="DN262" s="240" t="str">
        <f t="shared" ca="1" si="431"/>
        <v>0.852084371029389-1.80158103618546i</v>
      </c>
      <c r="DO262" s="240" t="str">
        <f t="shared" ca="1" si="432"/>
        <v>0.762658606530509+1.84122075134421i</v>
      </c>
      <c r="DP262" s="240" t="str">
        <f t="shared" ca="1" si="433"/>
        <v>-1.87642480444172-0.671395530646019i</v>
      </c>
      <c r="DQ262" s="240" t="str">
        <f t="shared" ca="1" si="434"/>
        <v>1.75760115450994-0.939457389646238i</v>
      </c>
      <c r="DR262" s="240" t="str">
        <f t="shared" ca="1" si="435"/>
        <v>-0.484240784280312+1.93319757607317i</v>
      </c>
      <c r="DS262" s="240" t="str">
        <f t="shared" ca="1" si="436"/>
        <v>-1.10720868453996-1.65705489775533i</v>
      </c>
      <c r="DT262" s="240" t="str">
        <f t="shared" ca="1" si="437"/>
        <v>1.97135259825378+0.292422534449171i</v>
      </c>
      <c r="DU262" s="240" t="str">
        <f t="shared" ca="1" si="438"/>
        <v>-1.54055029649696+1.26429695453985i</v>
      </c>
      <c r="DV262" s="240" t="str">
        <f t="shared" ca="1" si="439"/>
        <v>0.0977880957548411-1.99052241726243i</v>
      </c>
      <c r="DW262" s="240" t="str">
        <f t="shared" ca="1" si="440"/>
        <v>1.40920935373246+1.409209353733i</v>
      </c>
      <c r="DX262" s="240" t="str">
        <f t="shared" ca="1" si="441"/>
        <v>-1.99052241726236+0.0977880957561119i</v>
      </c>
      <c r="DY262" s="240" t="str">
        <f t="shared" ca="1" si="442"/>
        <v>1.26429695454044-1.54055029649648i</v>
      </c>
      <c r="DZ262" s="240" t="str">
        <f t="shared" ca="1" si="443"/>
        <v>0.292422534448413+1.97135259825389i</v>
      </c>
      <c r="EA262" s="240" t="str">
        <f t="shared" ca="1" si="444"/>
        <v>-1.65705489775597-1.10720868453899i</v>
      </c>
      <c r="EB262" s="240" t="str">
        <f t="shared" ca="1" si="445"/>
        <v>1.93319757607336-0.484240784279569i</v>
      </c>
      <c r="EC262" s="240" t="str">
        <f t="shared" ca="1" si="446"/>
        <v>-0.939457389645116+1.75760115451054i</v>
      </c>
      <c r="ED262" s="240" t="str">
        <f t="shared" ca="1" si="447"/>
        <v>-0.671395530645297-1.87642480444198i</v>
      </c>
      <c r="EE262" s="240" t="str">
        <f t="shared" ca="1" si="448"/>
        <v>1.84122075134466+0.762658606529437i</v>
      </c>
      <c r="EF262" s="240" t="str">
        <f t="shared" ca="1" si="449"/>
        <v>-1.80158103618578+0.852084371028695i</v>
      </c>
      <c r="EG262" s="240" t="str">
        <f t="shared" ca="1" si="450"/>
        <v>0.578515004121197-1.90710838582978i</v>
      </c>
      <c r="EH262" s="240" t="str">
        <f t="shared" ca="1" si="451"/>
        <v>1.02456717312417+1.70938705770576i</v>
      </c>
      <c r="EI262" s="240" t="str">
        <f t="shared" ca="1" si="452"/>
        <v>-1.95462952402789-0.388799985974924i</v>
      </c>
      <c r="EJ262" s="240" t="str">
        <f t="shared" ca="1" si="453"/>
        <v>1.60073074741488-1.18718283325535i</v>
      </c>
      <c r="EK262" s="240" t="str">
        <f t="shared" ca="1" si="454"/>
        <v>-0.195340611424036+1.9833265114005i</v>
      </c>
      <c r="EL262" s="240" t="str">
        <f t="shared" ca="1" si="455"/>
        <v>-1.33836527372208-1.47665852497807i</v>
      </c>
      <c r="EM262" s="240" t="str">
        <f t="shared" ca="1" si="456"/>
        <v>1.99292298027184+9.88312503658742E-13i</v>
      </c>
      <c r="EN262" s="240"/>
      <c r="EO262" s="240"/>
      <c r="EP262" s="240"/>
    </row>
    <row r="263" spans="1:146">
      <c r="A263" s="268">
        <f t="shared" si="323"/>
        <v>3.1835937500000024E-3</v>
      </c>
      <c r="B263" s="267">
        <v>163</v>
      </c>
      <c r="C263" s="266">
        <f t="shared" si="324"/>
        <v>32600</v>
      </c>
      <c r="N263" s="265">
        <f t="shared" ca="1" si="327"/>
        <v>5.99271454802496</v>
      </c>
      <c r="O263" s="240">
        <f t="shared" ca="1" si="328"/>
        <v>1.9927145480249604</v>
      </c>
      <c r="P263" s="240" t="str">
        <f t="shared" ca="1" si="329"/>
        <v>-1.30158702652882+1.50890108432667i</v>
      </c>
      <c r="Q263" s="240" t="str">
        <f t="shared" ca="1" si="330"/>
        <v>-0.292391951085795-1.97114642197138i</v>
      </c>
      <c r="R263" s="240" t="str">
        <f t="shared" ca="1" si="331"/>
        <v>1.68355199042389+1.06609754030767i</v>
      </c>
      <c r="S263" s="240" t="str">
        <f t="shared" ca="1" si="332"/>
        <v>-1.90690892860547+0.578454499433681i</v>
      </c>
      <c r="T263" s="240" t="str">
        <f t="shared" ca="1" si="333"/>
        <v>0.807530261878423-1.8217590801368i</v>
      </c>
      <c r="U263" s="241" t="str">
        <f t="shared" ca="1" si="334"/>
        <v>0.85199525476067+1.8013926156659i</v>
      </c>
      <c r="V263" s="240" t="str">
        <f t="shared" ca="1" si="335"/>
        <v>-1.92053058734885-0.531482391964016i</v>
      </c>
      <c r="W263" s="240" t="str">
        <f t="shared" ca="1" si="336"/>
        <v>1.65688159267598-1.10709288578775i</v>
      </c>
      <c r="X263" s="240" t="str">
        <f t="shared" ca="1" si="337"/>
        <v>-0.243929533302984+1.9777284072119i</v>
      </c>
      <c r="Y263" s="240" t="str">
        <f t="shared" ca="1" si="338"/>
        <v>-1.33822529918006-1.47650408687032i</v>
      </c>
      <c r="Z263" s="240" t="str">
        <f t="shared" ca="1" si="339"/>
        <v>1.99211437965929-0.0489036631040567i</v>
      </c>
      <c r="AA263" s="240" t="str">
        <f t="shared" ca="1" si="340"/>
        <v>-1.26416472652227+1.54038917619126i</v>
      </c>
      <c r="AB263" s="240" t="str">
        <f t="shared" ca="1" si="341"/>
        <v>-0.340678242890513-1.96337709183217i</v>
      </c>
      <c r="AC263" s="240" t="str">
        <f t="shared" ca="1" si="342"/>
        <v>1.70920827940474+1.02446001753344i</v>
      </c>
      <c r="AD263" s="240" t="str">
        <f t="shared" ca="1" si="343"/>
        <v>-1.89213861922741+0.625078167542685i</v>
      </c>
      <c r="AE263" s="240" t="str">
        <f t="shared" ca="1" si="344"/>
        <v>0.762578842962105-1.84102818505771i</v>
      </c>
      <c r="AF263" s="240" t="str">
        <f t="shared" ca="1" si="345"/>
        <v>0.895947037559609+1.77994105964172i</v>
      </c>
      <c r="AG263" s="240" t="str">
        <f t="shared" ca="1" si="346"/>
        <v>-1.93299539027963-0.484190139375046i</v>
      </c>
      <c r="AH263" s="240" t="str">
        <f t="shared" ca="1" si="347"/>
        <v>1.62921315141142-1.14742135991029i</v>
      </c>
      <c r="AI263" s="240" t="str">
        <f t="shared" ca="1" si="348"/>
        <v>-0.195320181490606+1.98311908281192i</v>
      </c>
      <c r="AJ263" s="240" t="str">
        <f t="shared" ca="1" si="349"/>
        <v>-1.37405747495062-1.44321769856202i</v>
      </c>
      <c r="AK263" s="240" t="str">
        <f t="shared" ca="1" si="350"/>
        <v>1.99031423608128-0.0977778684698871i</v>
      </c>
      <c r="AL263" s="240" t="str">
        <f t="shared" ca="1" si="351"/>
        <v>-1.22598094095456+1.57094939521504i</v>
      </c>
      <c r="AM263" s="240" t="str">
        <f t="shared" ca="1" si="352"/>
        <v>-0.388759322860311-1.95442509674828i</v>
      </c>
      <c r="AN263" s="240" t="str">
        <f t="shared" ca="1" si="353"/>
        <v>1.73383500522979+0.982205398351151i</v>
      </c>
      <c r="AO263" s="240" t="str">
        <f t="shared" ca="1" si="354"/>
        <v>-1.87622855629648+0.671325311937486i</v>
      </c>
      <c r="AP263" s="240" t="str">
        <f t="shared" ca="1" si="355"/>
        <v>0.717168075065823-1.85918832344029i</v>
      </c>
      <c r="AQ263" s="240" t="str">
        <f t="shared" ca="1" si="356"/>
        <v>0.939359135364552+1.75741733367959i</v>
      </c>
      <c r="AR263" s="240" t="str">
        <f t="shared" ca="1" si="357"/>
        <v>0.939359135364552+1.75741733367959i</v>
      </c>
      <c r="AS263" s="240" t="str">
        <f t="shared" ca="1" si="358"/>
        <v>1.60056333306419-1.1870586703111i</v>
      </c>
      <c r="AT263" s="240" t="str">
        <f t="shared" ca="1" si="359"/>
        <v>-0.1465931761048+1.98731520163004i</v>
      </c>
      <c r="AU263" s="240" t="str">
        <f t="shared" ca="1" si="360"/>
        <v>-1.40906196987744-1.40906196987763i</v>
      </c>
      <c r="AV263" s="240" t="str">
        <f t="shared" ca="1" si="361"/>
        <v>1.98731520163006-0.146593176104495i</v>
      </c>
      <c r="AW263" s="240" t="str">
        <f t="shared" ca="1" si="362"/>
        <v>-1.18705867030973+1.60056333306521i</v>
      </c>
      <c r="AX263" s="240" t="str">
        <f t="shared" ca="1" si="363"/>
        <v>-0.436606228750266-1.94429582906686i</v>
      </c>
      <c r="AY263" s="240" t="str">
        <f t="shared" ca="1" si="364"/>
        <v>1.75741733367945+0.939359135364821i</v>
      </c>
      <c r="AZ263" s="240" t="str">
        <f t="shared" ca="1" si="365"/>
        <v>-1.85918832344039+0.717168075065564i</v>
      </c>
      <c r="BA263" s="240" t="str">
        <f t="shared" ca="1" si="366"/>
        <v>0.67132531193591-1.87622855629704i</v>
      </c>
      <c r="BB263" s="240" t="str">
        <f t="shared" ca="1" si="367"/>
        <v>0.982205398350884+1.73383500522994i</v>
      </c>
      <c r="BC263" s="240" t="str">
        <f t="shared" ca="1" si="368"/>
        <v>-1.95442509674822-0.388759322860584i</v>
      </c>
      <c r="BD263" s="240" t="str">
        <f t="shared" ca="1" si="369"/>
        <v>1.57094939521486-1.22598094095478i</v>
      </c>
      <c r="BE263" s="240" t="str">
        <f t="shared" ca="1" si="370"/>
        <v>-0.0977778684691751+1.99031423608132i</v>
      </c>
      <c r="BF263" s="240" t="str">
        <f t="shared" ca="1" si="371"/>
        <v>-1.44321769856155-1.37405747495111i</v>
      </c>
      <c r="BG263" s="240" t="str">
        <f t="shared" ca="1" si="372"/>
        <v>1.98311908281195-0.195320181490301i</v>
      </c>
      <c r="BH263" s="240" t="str">
        <f t="shared" ca="1" si="373"/>
        <v>-1.14742135991003+1.62921315141161i</v>
      </c>
      <c r="BI263" s="240" t="str">
        <f t="shared" ca="1" si="374"/>
        <v>-0.48419013937571-1.93299539027946i</v>
      </c>
      <c r="BJ263" s="240" t="str">
        <f t="shared" ca="1" si="375"/>
        <v>1.7799410596414+0.895947037560237i</v>
      </c>
      <c r="BK263" s="240" t="str">
        <f t="shared" ca="1" si="376"/>
        <v>-1.84102818505782+0.762578842961848i</v>
      </c>
      <c r="BL263" s="240" t="str">
        <f t="shared" ca="1" si="377"/>
        <v>0.625078167542412-1.8921386192275i</v>
      </c>
      <c r="BM263" s="240" t="str">
        <f t="shared" ca="1" si="378"/>
        <v>1.02446001753406+1.70920827940436i</v>
      </c>
      <c r="BN263" s="240" t="str">
        <f t="shared" ca="1" si="379"/>
        <v>-1.96337709183205-0.34067824289119i</v>
      </c>
      <c r="BO263" s="240" t="str">
        <f t="shared" ca="1" si="380"/>
        <v>1.54038917619146-1.26416472652203i</v>
      </c>
      <c r="BP263" s="240" t="str">
        <f t="shared" ca="1" si="381"/>
        <v>-0.0489036631037402+1.9921143796593i</v>
      </c>
      <c r="BQ263" s="240" t="str">
        <f t="shared" ca="1" si="382"/>
        <v>-1.47650408687079-1.33822529917954i</v>
      </c>
      <c r="BR263" s="240" t="str">
        <f t="shared" ca="1" si="383"/>
        <v>1.97772840721199-0.243929533302273i</v>
      </c>
      <c r="BS263" s="240" t="str">
        <f t="shared" ca="1" si="384"/>
        <v>-1.10709288578798+1.65688159267582i</v>
      </c>
      <c r="BT263" s="240" t="str">
        <f t="shared" ca="1" si="385"/>
        <v>-0.531482391964301-1.92053058734877i</v>
      </c>
      <c r="BU263" s="240" t="str">
        <f t="shared" ca="1" si="386"/>
        <v>1.80139261566621+0.851995254760013i</v>
      </c>
      <c r="BV263" s="240" t="str">
        <f t="shared" ca="1" si="387"/>
        <v>-1.82175908013708+0.807530261877801i</v>
      </c>
      <c r="BW263" s="240" t="str">
        <f t="shared" ca="1" si="388"/>
        <v>0.578454499433974-1.90690892860538i</v>
      </c>
      <c r="BX263" s="240" t="str">
        <f t="shared" ca="1" si="389"/>
        <v>1.06609754030795+1.68355199042372i</v>
      </c>
      <c r="BY263" s="240" t="str">
        <f t="shared" ca="1" si="390"/>
        <v>-1.97114642197148-0.292391951085105i</v>
      </c>
      <c r="BZ263" s="240" t="str">
        <f t="shared" ca="1" si="391"/>
        <v>1.5089010843272-1.3015870265282i</v>
      </c>
      <c r="CA263" s="240" t="str">
        <f t="shared" ca="1" si="392"/>
        <v>-2.78300539363158E-13+1.99271454802496i</v>
      </c>
      <c r="CB263" s="240" t="str">
        <f t="shared" ca="1" si="393"/>
        <v>-1.5089010843268-1.30158702652867i</v>
      </c>
      <c r="CC263" s="240" t="str">
        <f t="shared" ca="1" si="394"/>
        <v>1.97114642197128-0.292391951086458i</v>
      </c>
      <c r="CD263" s="240" t="str">
        <f t="shared" ca="1" si="395"/>
        <v>-1.06609754030842+1.68355199042342i</v>
      </c>
      <c r="CE263" s="240" t="str">
        <f t="shared" ca="1" si="396"/>
        <v>-0.578454499433388-1.90690892860556i</v>
      </c>
      <c r="CF263" s="240" t="str">
        <f t="shared" ca="1" si="397"/>
        <v>1.82175908013683+0.807530261878361i</v>
      </c>
      <c r="CG263" s="240" t="str">
        <f t="shared" ca="1" si="398"/>
        <v>-1.80139261566562+0.851995254761252i</v>
      </c>
      <c r="CH263" s="240" t="str">
        <f t="shared" ca="1" si="399"/>
        <v>0.531482391964891-1.92053058734861i</v>
      </c>
      <c r="CI263" s="240" t="str">
        <f t="shared" ca="1" si="400"/>
        <v>1.10709288578747+1.65688159267616i</v>
      </c>
      <c r="CJ263" s="240" t="str">
        <f t="shared" ca="1" si="401"/>
        <v>-1.97772840721192-0.243929533302825i</v>
      </c>
      <c r="CK263" s="240" t="str">
        <f t="shared" ca="1" si="402"/>
        <v>1.47650408686983-1.3382252991806i</v>
      </c>
      <c r="CL263" s="240" t="str">
        <f t="shared" ca="1" si="403"/>
        <v>0.0489036631031273+1.99211437965932i</v>
      </c>
      <c r="CM263" s="240" t="str">
        <f t="shared" ca="1" si="404"/>
        <v>-1.5403891761911-1.26416472652246i</v>
      </c>
      <c r="CN263" s="240" t="str">
        <f t="shared" ca="1" si="405"/>
        <v>1.96337709183215-0.340678242890642i</v>
      </c>
      <c r="CO263" s="240" t="str">
        <f t="shared" ca="1" si="406"/>
        <v>-1.02446001753284+1.7092082794051i</v>
      </c>
      <c r="CP263" s="240" t="str">
        <f t="shared" ca="1" si="407"/>
        <v>-0.625078167541884-1.89213861922767i</v>
      </c>
      <c r="CQ263" s="240" t="str">
        <f t="shared" ca="1" si="408"/>
        <v>1.84102818505761+0.762578842962362i</v>
      </c>
      <c r="CR263" s="240" t="str">
        <f t="shared" ca="1" si="409"/>
        <v>-1.77994105964168+0.895947037559689i</v>
      </c>
      <c r="CS263" s="240" t="str">
        <f t="shared" ca="1" si="410"/>
        <v>0.484190139374382-1.9329953902798i</v>
      </c>
      <c r="CT263" s="240" t="str">
        <f t="shared" ca="1" si="411"/>
        <v>1.14742135990958+1.62921315141193i</v>
      </c>
      <c r="CU263" s="240" t="str">
        <f t="shared" ca="1" si="412"/>
        <v>-1.98311908281189-0.195320181490911i</v>
      </c>
      <c r="CV263" s="240" t="str">
        <f t="shared" ca="1" si="413"/>
        <v>1.44321769856197-1.37405747495067i</v>
      </c>
      <c r="CW263" s="240" t="str">
        <f t="shared" ca="1" si="414"/>
        <v>0.0977778684705425+1.99031423608125i</v>
      </c>
      <c r="CX263" s="240" t="str">
        <f t="shared" ca="1" si="415"/>
        <v>-1.57094939521449-1.22598094095527i</v>
      </c>
      <c r="CY263" s="240" t="str">
        <f t="shared" ca="1" si="416"/>
        <v>1.95442509674834-0.388759322859982i</v>
      </c>
      <c r="CZ263" s="240" t="str">
        <f t="shared" ca="1" si="417"/>
        <v>-0.982205398351468+1.73383500522961i</v>
      </c>
      <c r="DA263" s="240" t="str">
        <f t="shared" ca="1" si="418"/>
        <v>-0.671325311937251-1.87622855629656i</v>
      </c>
      <c r="DB263" s="240" t="str">
        <f t="shared" ca="1" si="419"/>
        <v>1.85918832344016+0.717168075066136i</v>
      </c>
      <c r="DC263" s="240" t="str">
        <f t="shared" ca="1" si="420"/>
        <v>-1.75741733367971+0.939359135364331i</v>
      </c>
      <c r="DD263" s="240" t="str">
        <f t="shared" ca="1" si="421"/>
        <v>0.43660622875081-1.94429582906674i</v>
      </c>
      <c r="DE263" s="240" t="str">
        <f t="shared" ca="1" si="422"/>
        <v>1.18705867031088+1.60056333306436i</v>
      </c>
      <c r="DF263" s="240" t="str">
        <f t="shared" ca="1" si="423"/>
        <v>-1.98731520163002-0.14659317610505i</v>
      </c>
      <c r="DG263" s="240" t="str">
        <f t="shared" ca="1" si="424"/>
        <v>1.40906196987783-1.40906196987724i</v>
      </c>
      <c r="DH263" s="240" t="str">
        <f t="shared" ca="1" si="425"/>
        <v>0.146593176104217+1.98731520163008i</v>
      </c>
      <c r="DI263" s="240" t="str">
        <f t="shared" ca="1" si="426"/>
        <v>-1.60056333306501-1.18705867031i</v>
      </c>
      <c r="DJ263" s="240" t="str">
        <f t="shared" ca="1" si="427"/>
        <v>1.9442958290665-0.436606228751874i</v>
      </c>
      <c r="DK263" s="240" t="str">
        <f t="shared" ca="1" si="428"/>
        <v>-0.939359135365068+1.75741733367931i</v>
      </c>
      <c r="DL263" s="240" t="str">
        <f t="shared" ca="1" si="429"/>
        <v>-0.717168075065251-1.85918832344051i</v>
      </c>
      <c r="DM263" s="240" t="str">
        <f t="shared" ca="1" si="430"/>
        <v>1.87622855629693+0.671325311936224i</v>
      </c>
      <c r="DN263" s="240" t="str">
        <f t="shared" ca="1" si="431"/>
        <v>-1.73383500523008+0.982205398350643i</v>
      </c>
      <c r="DO263" s="240" t="str">
        <f t="shared" ca="1" si="432"/>
        <v>0.388759322860913-1.95442509674816i</v>
      </c>
      <c r="DP263" s="240" t="str">
        <f t="shared" ca="1" si="433"/>
        <v>1.22598094095452+1.57094939521507i</v>
      </c>
      <c r="DQ263" s="240" t="str">
        <f t="shared" ca="1" si="434"/>
        <v>-1.9903142360813-0.0977778684694531i</v>
      </c>
      <c r="DR263" s="240" t="str">
        <f t="shared" ca="1" si="435"/>
        <v>1.37405747495135-1.44321769856132i</v>
      </c>
      <c r="DS263" s="240" t="str">
        <f t="shared" ca="1" si="436"/>
        <v>0.195320181489967+1.98311908281198i</v>
      </c>
      <c r="DT263" s="240" t="str">
        <f t="shared" ca="1" si="437"/>
        <v>-1.62921315141145-1.14742135991026i</v>
      </c>
      <c r="DU263" s="240" t="str">
        <f t="shared" ca="1" si="438"/>
        <v>1.93299539027953-0.484190139375441i</v>
      </c>
      <c r="DV263" s="240" t="str">
        <f t="shared" ca="1" si="439"/>
        <v>-0.895947037560436+1.7799410596413i</v>
      </c>
      <c r="DW263" s="240" t="str">
        <f t="shared" ca="1" si="440"/>
        <v>-0.762578842961591-1.84102818505793i</v>
      </c>
      <c r="DX263" s="240" t="str">
        <f t="shared" ca="1" si="441"/>
        <v>1.89213861922741+0.625078167542677i</v>
      </c>
      <c r="DY263" s="240" t="str">
        <f t="shared" ca="1" si="442"/>
        <v>-1.70920827940454+1.02446001753378i</v>
      </c>
      <c r="DZ263" s="240" t="str">
        <f t="shared" ca="1" si="443"/>
        <v>0.340678242889568-1.96337709183233i</v>
      </c>
      <c r="EA263" s="240" t="str">
        <f t="shared" ca="1" si="444"/>
        <v>1.26416472652182+1.54038917619163i</v>
      </c>
      <c r="EB263" s="240" t="str">
        <f t="shared" ca="1" si="445"/>
        <v>-1.99211437965929-0.0489036631040752i</v>
      </c>
      <c r="EC263" s="240" t="str">
        <f t="shared" ca="1" si="446"/>
        <v>1.33822529917979-1.47650408687057i</v>
      </c>
      <c r="ED263" s="240" t="str">
        <f t="shared" ca="1" si="447"/>
        <v>0.24392953330402+1.97772840721177i</v>
      </c>
      <c r="EE263" s="240" t="str">
        <f t="shared" ca="1" si="448"/>
        <v>-1.65688159267563-1.10709288578826i</v>
      </c>
      <c r="EF263" s="240" t="str">
        <f t="shared" ca="1" si="449"/>
        <v>1.92053058734886-0.531482391963979i</v>
      </c>
      <c r="EG263" s="240" t="str">
        <f t="shared" ca="1" si="450"/>
        <v>-0.851995254760266+1.80139261566609i</v>
      </c>
      <c r="EH263" s="240" t="str">
        <f t="shared" ca="1" si="451"/>
        <v>-0.807530261877494-1.82175908013721i</v>
      </c>
      <c r="EI263" s="240" t="str">
        <f t="shared" ca="1" si="452"/>
        <v>1.90690892860528+0.578454499434295i</v>
      </c>
      <c r="EJ263" s="240" t="str">
        <f t="shared" ca="1" si="453"/>
        <v>-1.68355199042387+1.06609754030771i</v>
      </c>
      <c r="EK263" s="240" t="str">
        <f t="shared" ca="1" si="454"/>
        <v>0.29239195108538-1.97114642197144i</v>
      </c>
      <c r="EL263" s="240" t="str">
        <f t="shared" ca="1" si="455"/>
        <v>1.30158702652949+1.50890108432608i</v>
      </c>
      <c r="EM263" s="240" t="str">
        <f t="shared" ca="1" si="456"/>
        <v>-1.99271454802496-5.56601078726315E-13i</v>
      </c>
      <c r="EN263" s="240"/>
      <c r="EO263" s="240"/>
      <c r="EP263" s="240"/>
    </row>
    <row r="264" spans="1:146">
      <c r="A264" s="268">
        <f t="shared" si="323"/>
        <v>3.2031250000000024E-3</v>
      </c>
      <c r="B264" s="267">
        <v>164</v>
      </c>
      <c r="C264" s="266">
        <f t="shared" si="324"/>
        <v>32800</v>
      </c>
      <c r="N264" s="265">
        <f t="shared" ca="1" si="327"/>
        <v>5.9924891990716791</v>
      </c>
      <c r="O264" s="240">
        <f t="shared" ca="1" si="328"/>
        <v>1.9924891990716789</v>
      </c>
      <c r="P264" s="240" t="str">
        <f t="shared" ca="1" si="329"/>
        <v>-1.26402176665968+1.54021497909475i</v>
      </c>
      <c r="Q264" s="240" t="str">
        <f t="shared" ca="1" si="330"/>
        <v>-0.388715359460543-1.95420407781193i</v>
      </c>
      <c r="R264" s="240" t="str">
        <f t="shared" ca="1" si="331"/>
        <v>1.75721859364577+0.93925290660338i</v>
      </c>
      <c r="S264" s="240" t="str">
        <f t="shared" ca="1" si="332"/>
        <v>-1.84081998977212+0.762492605651135i</v>
      </c>
      <c r="T264" s="240" t="str">
        <f t="shared" ca="1" si="333"/>
        <v>0.578389084085548-1.90669328310244i</v>
      </c>
      <c r="U264" s="241" t="str">
        <f t="shared" ca="1" si="334"/>
        <v>1.10696768861723+1.65669422186918i</v>
      </c>
      <c r="V264" s="240" t="str">
        <f t="shared" ca="1" si="335"/>
        <v>-1.98289481897546-0.195298093430459i</v>
      </c>
      <c r="W264" s="240" t="str">
        <f t="shared" ca="1" si="336"/>
        <v>1.40890262410451-1.40890262410456i</v>
      </c>
      <c r="X264" s="240" t="str">
        <f t="shared" ca="1" si="337"/>
        <v>0.195298093430543+1.98289481897545i</v>
      </c>
      <c r="Y264" s="240" t="str">
        <f t="shared" ca="1" si="338"/>
        <v>-1.65669422186911-1.10696768861733i</v>
      </c>
      <c r="Z264" s="240" t="str">
        <f t="shared" ca="1" si="339"/>
        <v>1.90669328310248-0.578389084085432i</v>
      </c>
      <c r="AA264" s="240" t="str">
        <f t="shared" ca="1" si="340"/>
        <v>-0.762492605651071+1.84081998977215i</v>
      </c>
      <c r="AB264" s="240" t="str">
        <f t="shared" ca="1" si="341"/>
        <v>-0.93925290660345-1.75721859364573i</v>
      </c>
      <c r="AC264" s="240" t="str">
        <f t="shared" ca="1" si="342"/>
        <v>1.95420407781192+0.388715359460583i</v>
      </c>
      <c r="AD264" s="240" t="str">
        <f t="shared" ca="1" si="343"/>
        <v>-1.5402149790948+1.26402176665961i</v>
      </c>
      <c r="AE264" s="240" t="str">
        <f t="shared" ca="1" si="344"/>
        <v>-6.93225632597314E-14-1.99248919907168i</v>
      </c>
      <c r="AF264" s="240" t="str">
        <f t="shared" ca="1" si="345"/>
        <v>1.54021497909478+1.26402176665965i</v>
      </c>
      <c r="AG264" s="240" t="str">
        <f t="shared" ca="1" si="346"/>
        <v>-1.95420407781192+0.388715359460551i</v>
      </c>
      <c r="AH264" s="240" t="str">
        <f t="shared" ca="1" si="347"/>
        <v>0.93925290660349-1.75721859364571i</v>
      </c>
      <c r="AI264" s="240" t="str">
        <f t="shared" ca="1" si="348"/>
        <v>0.762492605651029+1.84081998977217i</v>
      </c>
      <c r="AJ264" s="240" t="str">
        <f t="shared" ca="1" si="349"/>
        <v>-1.90669328310246-0.578389084085488i</v>
      </c>
      <c r="AK264" s="240" t="str">
        <f t="shared" ca="1" si="350"/>
        <v>1.65669422186914-1.1069676886173i</v>
      </c>
      <c r="AL264" s="240" t="str">
        <f t="shared" ca="1" si="351"/>
        <v>-0.195298093430574+1.98289481897545i</v>
      </c>
      <c r="AM264" s="240" t="str">
        <f t="shared" ca="1" si="352"/>
        <v>-1.40890262410447-1.4089026241046i</v>
      </c>
      <c r="AN264" s="240" t="str">
        <f t="shared" ca="1" si="353"/>
        <v>1.98289481897547-0.195298093430414i</v>
      </c>
      <c r="AO264" s="240" t="str">
        <f t="shared" ca="1" si="354"/>
        <v>-1.10696768861726+1.65669422186916i</v>
      </c>
      <c r="AP264" s="240" t="str">
        <f t="shared" ca="1" si="355"/>
        <v>-0.578389084085687-1.9066932831024i</v>
      </c>
      <c r="AQ264" s="240" t="str">
        <f t="shared" ca="1" si="356"/>
        <v>1.84081998977226+0.76249260565081i</v>
      </c>
      <c r="AR264" s="240" t="str">
        <f t="shared" ca="1" si="357"/>
        <v>1.84081998977226+0.76249260565081i</v>
      </c>
      <c r="AS264" s="240" t="str">
        <f t="shared" ca="1" si="358"/>
        <v>0.388715359459931-1.95420407781205i</v>
      </c>
      <c r="AT264" s="240" t="str">
        <f t="shared" ca="1" si="359"/>
        <v>1.26402176666029+1.54021497909425i</v>
      </c>
      <c r="AU264" s="240" t="str">
        <f t="shared" ca="1" si="360"/>
        <v>-1.99248919907168+9.31464413348733E-13i</v>
      </c>
      <c r="AV264" s="240" t="str">
        <f t="shared" ca="1" si="361"/>
        <v>1.26402176666036-1.54021497909419i</v>
      </c>
      <c r="AW264" s="240" t="str">
        <f t="shared" ca="1" si="362"/>
        <v>0.388715359459841+1.95420407781207i</v>
      </c>
      <c r="AX264" s="240" t="str">
        <f t="shared" ca="1" si="363"/>
        <v>-1.75721859364547-0.939252906603928i</v>
      </c>
      <c r="AY264" s="240" t="str">
        <f t="shared" ca="1" si="364"/>
        <v>1.8408199897723-0.762492605650701i</v>
      </c>
      <c r="AZ264" s="240" t="str">
        <f t="shared" ca="1" si="365"/>
        <v>-0.578389084085801+1.90669328310237i</v>
      </c>
      <c r="BA264" s="240" t="str">
        <f t="shared" ca="1" si="366"/>
        <v>-1.10696768861719-1.65669422186921i</v>
      </c>
      <c r="BB264" s="240" t="str">
        <f t="shared" ca="1" si="367"/>
        <v>1.98289481897546+0.195298093430505i</v>
      </c>
      <c r="BC264" s="240" t="str">
        <f t="shared" ca="1" si="368"/>
        <v>-1.40890262410439+1.40890262410468i</v>
      </c>
      <c r="BD264" s="240" t="str">
        <f t="shared" ca="1" si="369"/>
        <v>-0.195298093430906-1.98289481897542i</v>
      </c>
      <c r="BE264" s="240" t="str">
        <f t="shared" ca="1" si="370"/>
        <v>1.65669422186943+1.10696768861685i</v>
      </c>
      <c r="BF264" s="240" t="str">
        <f t="shared" ca="1" si="371"/>
        <v>-1.90669328310227+0.578389084086133i</v>
      </c>
      <c r="BG264" s="240" t="str">
        <f t="shared" ca="1" si="372"/>
        <v>0.76249260565038-1.84081998977244i</v>
      </c>
      <c r="BH264" s="240" t="str">
        <f t="shared" ca="1" si="373"/>
        <v>0.939252906604285+1.75721859364528i</v>
      </c>
      <c r="BI264" s="240" t="str">
        <f t="shared" ca="1" si="374"/>
        <v>-1.95420407781176-0.38871535946139i</v>
      </c>
      <c r="BJ264" s="240" t="str">
        <f t="shared" ca="1" si="375"/>
        <v>1.54021497909523-1.2640217666591i</v>
      </c>
      <c r="BK264" s="240" t="str">
        <f t="shared" ca="1" si="376"/>
        <v>-5.84851597050076E-13+1.99248919907168i</v>
      </c>
      <c r="BL264" s="240" t="str">
        <f t="shared" ca="1" si="377"/>
        <v>-1.54021497909449-1.26402176666i</v>
      </c>
      <c r="BM264" s="240" t="str">
        <f t="shared" ca="1" si="378"/>
        <v>1.95420407781198-0.388715359460298i</v>
      </c>
      <c r="BN264" s="240" t="str">
        <f t="shared" ca="1" si="379"/>
        <v>-0.939252906603517+1.75721859364569i</v>
      </c>
      <c r="BO264" s="240" t="str">
        <f t="shared" ca="1" si="380"/>
        <v>-0.762492605651183-1.8408199897721i</v>
      </c>
      <c r="BP264" s="240" t="str">
        <f t="shared" ca="1" si="381"/>
        <v>1.90669328310252+0.578389084085301i</v>
      </c>
      <c r="BQ264" s="240" t="str">
        <f t="shared" ca="1" si="382"/>
        <v>-1.65669422186895+1.10696768861758i</v>
      </c>
      <c r="BR264" s="240" t="str">
        <f t="shared" ca="1" si="383"/>
        <v>0.195298093430041-1.9828948189755i</v>
      </c>
      <c r="BS264" s="240" t="str">
        <f t="shared" ca="1" si="384"/>
        <v>1.40890262410501+1.40890262410407i</v>
      </c>
      <c r="BT264" s="240" t="str">
        <f t="shared" ca="1" si="385"/>
        <v>-1.98289481897537+0.195298093431369i</v>
      </c>
      <c r="BU264" s="240" t="str">
        <f t="shared" ca="1" si="386"/>
        <v>1.10696768861816-1.65669422186856i</v>
      </c>
      <c r="BV264" s="240" t="str">
        <f t="shared" ca="1" si="387"/>
        <v>0.578389084084683+1.90669328310271i</v>
      </c>
      <c r="BW264" s="240" t="str">
        <f t="shared" ca="1" si="388"/>
        <v>-1.84081998977186-0.762492605651781i</v>
      </c>
      <c r="BX264" s="240" t="str">
        <f t="shared" ca="1" si="389"/>
        <v>1.757218593646-0.939252906602948i</v>
      </c>
      <c r="BY264" s="240" t="str">
        <f t="shared" ca="1" si="390"/>
        <v>-0.388715359460933+1.95420407781185i</v>
      </c>
      <c r="BZ264" s="240" t="str">
        <f t="shared" ca="1" si="391"/>
        <v>-1.2640217666595-1.5402149790949i</v>
      </c>
      <c r="CA264" s="240" t="str">
        <f t="shared" ca="1" si="392"/>
        <v>1.99248919907168+6.24894413164765E-14i</v>
      </c>
      <c r="CB264" s="240" t="str">
        <f t="shared" ca="1" si="393"/>
        <v>-1.2640217666596+1.54021497909482i</v>
      </c>
      <c r="CC264" s="240" t="str">
        <f t="shared" ca="1" si="394"/>
        <v>-0.388715359460812-1.95420407781187i</v>
      </c>
      <c r="CD264" s="240" t="str">
        <f t="shared" ca="1" si="395"/>
        <v>1.75721859364594+0.939252906603057i</v>
      </c>
      <c r="CE264" s="240" t="str">
        <f t="shared" ca="1" si="396"/>
        <v>-1.84081998977195+0.762492605651562i</v>
      </c>
      <c r="CF264" s="240" t="str">
        <f t="shared" ca="1" si="397"/>
        <v>0.57838908408491-1.90669328310264i</v>
      </c>
      <c r="CG264" s="240" t="str">
        <f t="shared" ca="1" si="398"/>
        <v>1.10696768861796+1.65669422186869i</v>
      </c>
      <c r="CH264" s="240" t="str">
        <f t="shared" ca="1" si="399"/>
        <v>-1.98289481897536-0.195298093431494i</v>
      </c>
      <c r="CI264" s="240" t="str">
        <f t="shared" ca="1" si="400"/>
        <v>1.40890262410518-1.4089026241039i</v>
      </c>
      <c r="CJ264" s="240" t="str">
        <f t="shared" ca="1" si="401"/>
        <v>0.195298093429804+1.98289481897553i</v>
      </c>
      <c r="CK264" s="240" t="str">
        <f t="shared" ca="1" si="402"/>
        <v>-1.65669422186882-1.10696768861777i</v>
      </c>
      <c r="CL264" s="240" t="str">
        <f t="shared" ca="1" si="403"/>
        <v>1.90669328310257-0.578389084085127i</v>
      </c>
      <c r="CM264" s="240" t="str">
        <f t="shared" ca="1" si="404"/>
        <v>-0.76249260565135+1.84081998977204i</v>
      </c>
      <c r="CN264" s="240" t="str">
        <f t="shared" ca="1" si="405"/>
        <v>-0.939252906603358-1.75721859364578i</v>
      </c>
      <c r="CO264" s="240" t="str">
        <f t="shared" ca="1" si="406"/>
        <v>1.95420407781194+0.388715359460477i</v>
      </c>
      <c r="CP264" s="240" t="str">
        <f t="shared" ca="1" si="407"/>
        <v>-1.5402149790946+1.26402176665986i</v>
      </c>
      <c r="CQ264" s="240" t="str">
        <f t="shared" ca="1" si="408"/>
        <v>-4.03242765357891E-13-1.99248919907168i</v>
      </c>
      <c r="CR264" s="240" t="str">
        <f t="shared" ca="1" si="409"/>
        <v>1.54021497909511+1.26402176665924i</v>
      </c>
      <c r="CS264" s="240" t="str">
        <f t="shared" ca="1" si="410"/>
        <v>-1.95420407781178+0.388715359461268i</v>
      </c>
      <c r="CT264" s="240" t="str">
        <f t="shared" ca="1" si="411"/>
        <v>0.939252906602647-1.75721859364616i</v>
      </c>
      <c r="CU264" s="240" t="str">
        <f t="shared" ca="1" si="412"/>
        <v>0.762492605652096+1.84081998977173i</v>
      </c>
      <c r="CV264" s="240" t="str">
        <f t="shared" ca="1" si="413"/>
        <v>-1.90669328310222-0.578389084086307i</v>
      </c>
      <c r="CW264" s="240" t="str">
        <f t="shared" ca="1" si="414"/>
        <v>1.6566942218695-1.10696768861675i</v>
      </c>
      <c r="CX264" s="240" t="str">
        <f t="shared" ca="1" si="415"/>
        <v>-0.19529809343103+1.98289481897541i</v>
      </c>
      <c r="CY264" s="240" t="str">
        <f t="shared" ca="1" si="416"/>
        <v>-1.40890262410431-1.40890262410477i</v>
      </c>
      <c r="CZ264" s="240" t="str">
        <f t="shared" ca="1" si="417"/>
        <v>1.98289481897548-0.195298093430268i</v>
      </c>
      <c r="DA264" s="240" t="str">
        <f t="shared" ca="1" si="418"/>
        <v>-1.10696768861739+1.65669422186908i</v>
      </c>
      <c r="DB264" s="240" t="str">
        <f t="shared" ca="1" si="419"/>
        <v>-0.578389084085574-1.90669328310244i</v>
      </c>
      <c r="DC264" s="240" t="str">
        <f t="shared" ca="1" si="420"/>
        <v>1.84081998977221+0.76249260565092i</v>
      </c>
      <c r="DD264" s="240" t="str">
        <f t="shared" ca="1" si="421"/>
        <v>-1.75721859364556+0.939252906603768i</v>
      </c>
      <c r="DE264" s="240" t="str">
        <f t="shared" ca="1" si="422"/>
        <v>0.388715359460021-1.95420407781203i</v>
      </c>
      <c r="DF264" s="240" t="str">
        <f t="shared" ca="1" si="423"/>
        <v>1.26402176666022+1.54021497909431i</v>
      </c>
      <c r="DG264" s="240" t="str">
        <f t="shared" ca="1" si="424"/>
        <v>-1.99248919907168+8.68974972032258E-13i</v>
      </c>
      <c r="DH264" s="240" t="str">
        <f t="shared" ca="1" si="425"/>
        <v>1.26402176666045-1.54021497909412i</v>
      </c>
      <c r="DI264" s="240" t="str">
        <f t="shared" ca="1" si="426"/>
        <v>0.388715359459726+1.95420407781209i</v>
      </c>
      <c r="DJ264" s="240" t="str">
        <f t="shared" ca="1" si="427"/>
        <v>-1.75721859364542-0.939252906604033i</v>
      </c>
      <c r="DK264" s="240" t="str">
        <f t="shared" ca="1" si="428"/>
        <v>1.84081998977233-0.762492605650643i</v>
      </c>
      <c r="DL264" s="240" t="str">
        <f t="shared" ca="1" si="429"/>
        <v>-0.57838908408586+1.90669328310235i</v>
      </c>
      <c r="DM264" s="240" t="str">
        <f t="shared" ca="1" si="430"/>
        <v>-1.10696768861714-1.65669422186924i</v>
      </c>
      <c r="DN264" s="240" t="str">
        <f t="shared" ca="1" si="431"/>
        <v>1.98289481897545+0.195298093430567i</v>
      </c>
      <c r="DO264" s="240" t="str">
        <f t="shared" ca="1" si="432"/>
        <v>-1.40890262410444+1.40890262410464i</v>
      </c>
      <c r="DP264" s="240" t="str">
        <f t="shared" ca="1" si="433"/>
        <v>-0.195298093430844-1.98289481897542i</v>
      </c>
      <c r="DQ264" s="240" t="str">
        <f t="shared" ca="1" si="434"/>
        <v>1.6566942218694+1.10696768861691i</v>
      </c>
      <c r="DR264" s="240" t="str">
        <f t="shared" ca="1" si="435"/>
        <v>-1.9066932831023+0.57838908408602i</v>
      </c>
      <c r="DS264" s="240" t="str">
        <f t="shared" ca="1" si="436"/>
        <v>0.762492605650489-1.84081998977239i</v>
      </c>
      <c r="DT264" s="240" t="str">
        <f t="shared" ca="1" si="437"/>
        <v>0.939252906604179+1.75721859364534i</v>
      </c>
      <c r="DU264" s="240" t="str">
        <f t="shared" ca="1" si="438"/>
        <v>-1.95420407781175-0.388715359461451i</v>
      </c>
      <c r="DV264" s="240" t="str">
        <f t="shared" ca="1" si="439"/>
        <v>1.54021497909531-1.264021766659i</v>
      </c>
      <c r="DW264" s="240" t="str">
        <f t="shared" ca="1" si="440"/>
        <v>-7.03970987425787E-13+1.99248919907168i</v>
      </c>
      <c r="DX264" s="240" t="str">
        <f t="shared" ca="1" si="441"/>
        <v>-1.54021497909441-1.26402176666009i</v>
      </c>
      <c r="DY264" s="240" t="str">
        <f t="shared" ca="1" si="442"/>
        <v>1.954204077812-0.388715359460182i</v>
      </c>
      <c r="DZ264" s="240" t="str">
        <f t="shared" ca="1" si="443"/>
        <v>-0.939252906603623+1.75721859364564i</v>
      </c>
      <c r="EA264" s="240" t="str">
        <f t="shared" ca="1" si="444"/>
        <v>-0.762492605651073-1.84081998977215i</v>
      </c>
      <c r="EB264" s="240" t="str">
        <f t="shared" ca="1" si="445"/>
        <v>1.90669328310248+0.578389084085416i</v>
      </c>
      <c r="EC264" s="240" t="str">
        <f t="shared" ca="1" si="446"/>
        <v>-1.65669422186898+1.10696768861752i</v>
      </c>
      <c r="ED264" s="240" t="str">
        <f t="shared" ca="1" si="447"/>
        <v>0.195298093430103-1.9828948189755i</v>
      </c>
      <c r="EE264" s="240" t="str">
        <f t="shared" ca="1" si="448"/>
        <v>1.40890262410496+1.40890262410411i</v>
      </c>
      <c r="EF264" s="240" t="str">
        <f t="shared" ca="1" si="449"/>
        <v>-1.98289481897538+0.195298093431307i</v>
      </c>
      <c r="EG264" s="240" t="str">
        <f t="shared" ca="1" si="450"/>
        <v>1.10696768861652-1.65669422186966i</v>
      </c>
      <c r="EH264" s="240" t="str">
        <f t="shared" ca="1" si="451"/>
        <v>0.578389084084621+1.90669328310273i</v>
      </c>
      <c r="EI264" s="240" t="str">
        <f t="shared" ca="1" si="452"/>
        <v>-1.84081998977183-0.762492605651838i</v>
      </c>
      <c r="EJ264" s="240" t="str">
        <f t="shared" ca="1" si="453"/>
        <v>1.75721859364603-0.939252906602892i</v>
      </c>
      <c r="EK264" s="240" t="str">
        <f t="shared" ca="1" si="454"/>
        <v>-0.388715359460995+1.95420407781184i</v>
      </c>
      <c r="EL264" s="240" t="str">
        <f t="shared" ca="1" si="455"/>
        <v>-1.26402176665945-1.54021497909494i</v>
      </c>
      <c r="EM264" s="240" t="str">
        <f t="shared" ca="1" si="456"/>
        <v>1.99248919907168+1.24978882632953E-13i</v>
      </c>
      <c r="EN264" s="240"/>
      <c r="EO264" s="240"/>
      <c r="EP264" s="240"/>
    </row>
    <row r="265" spans="1:146">
      <c r="A265" s="268">
        <f t="shared" si="323"/>
        <v>3.2226562500000024E-3</v>
      </c>
      <c r="B265" s="267">
        <v>165</v>
      </c>
      <c r="C265" s="266">
        <f t="shared" si="324"/>
        <v>33000</v>
      </c>
      <c r="N265" s="265">
        <f t="shared" ca="1" si="327"/>
        <v>5.9922451010689333</v>
      </c>
      <c r="O265" s="240">
        <f t="shared" ca="1" si="328"/>
        <v>1.9922451010689328</v>
      </c>
      <c r="P265" s="240" t="str">
        <f t="shared" ca="1" si="329"/>
        <v>-1.22569212235711+1.5705793083843i</v>
      </c>
      <c r="Q265" s="240" t="str">
        <f t="shared" ca="1" si="330"/>
        <v>-0.484076073069114-1.93254001206059i</v>
      </c>
      <c r="R265" s="240" t="str">
        <f t="shared" ca="1" si="331"/>
        <v>1.8213299071498+0.807340022577139i</v>
      </c>
      <c r="S265" s="240" t="str">
        <f t="shared" ca="1" si="332"/>
        <v>-1.7570033184265+0.939137839601527i</v>
      </c>
      <c r="T265" s="240" t="str">
        <f t="shared" ca="1" si="333"/>
        <v>0.340597985352132-1.96291455624213i</v>
      </c>
      <c r="U265" s="241" t="str">
        <f t="shared" ca="1" si="334"/>
        <v>1.33791003787301+1.47615624961987i</v>
      </c>
      <c r="V265" s="240" t="str">
        <f t="shared" ca="1" si="335"/>
        <v>-1.98684702666093+0.146558641443612i</v>
      </c>
      <c r="W265" s="240" t="str">
        <f t="shared" ca="1" si="336"/>
        <v>1.1068320750331-1.65649126179739i</v>
      </c>
      <c r="X265" s="240" t="str">
        <f t="shared" ca="1" si="337"/>
        <v>0.624930910604406+1.89169286611339i</v>
      </c>
      <c r="Y265" s="240" t="str">
        <f t="shared" ca="1" si="338"/>
        <v>-1.87578655130138-0.671167160020533i</v>
      </c>
      <c r="Z265" s="240" t="str">
        <f t="shared" ca="1" si="339"/>
        <v>1.68315537648937-1.06584638730357i</v>
      </c>
      <c r="AA265" s="240" t="str">
        <f t="shared" ca="1" si="340"/>
        <v>-0.195274167642381+1.98265189637131i</v>
      </c>
      <c r="AB265" s="240" t="str">
        <f t="shared" ca="1" si="341"/>
        <v>-1.44287770297352-1.37373377224084i</v>
      </c>
      <c r="AC265" s="240" t="str">
        <f t="shared" ca="1" si="342"/>
        <v>1.9706820560698-0.292323068911213i</v>
      </c>
      <c r="AD265" s="240" t="str">
        <f t="shared" ca="1" si="343"/>
        <v>-0.98197400879551+1.73342654554014i</v>
      </c>
      <c r="AE265" s="240" t="str">
        <f t="shared" ca="1" si="344"/>
        <v>-0.762399193389631-1.84059447262345i</v>
      </c>
      <c r="AF265" s="240" t="str">
        <f t="shared" ca="1" si="345"/>
        <v>1.92007814560846+0.531357184471916i</v>
      </c>
      <c r="AG265" s="240" t="str">
        <f t="shared" ca="1" si="346"/>
        <v>-1.60018626973395+1.18677902108527i</v>
      </c>
      <c r="AH265" s="240" t="str">
        <f t="shared" ca="1" si="347"/>
        <v>0.048892142298922-1.99164507409191i</v>
      </c>
      <c r="AI265" s="240" t="str">
        <f t="shared" ca="1" si="348"/>
        <v>1.54002628878705+1.26386691252598i</v>
      </c>
      <c r="AJ265" s="240" t="str">
        <f t="shared" ca="1" si="349"/>
        <v>-1.94383778867176+0.436503372340738i</v>
      </c>
      <c r="AK265" s="240" t="str">
        <f t="shared" ca="1" si="350"/>
        <v>0.851794540323623-1.80096824064391i</v>
      </c>
      <c r="AL265" s="240" t="str">
        <f t="shared" ca="1" si="351"/>
        <v>0.895735968889404+1.77952173821252i</v>
      </c>
      <c r="AM265" s="240" t="str">
        <f t="shared" ca="1" si="352"/>
        <v>-1.95396467008384-0.388667738302647i</v>
      </c>
      <c r="AN265" s="240" t="str">
        <f t="shared" ca="1" si="353"/>
        <v>1.50854561493903-1.30128039652544i</v>
      </c>
      <c r="AO265" s="240" t="str">
        <f t="shared" ca="1" si="354"/>
        <v>0.097754833798823+1.98984535459471i</v>
      </c>
      <c r="AP265" s="240" t="str">
        <f t="shared" ca="1" si="355"/>
        <v>-1.62882933870901-1.1471510485084i</v>
      </c>
      <c r="AQ265" s="240" t="str">
        <f t="shared" ca="1" si="356"/>
        <v>1.90645969587752-0.578318226176333i</v>
      </c>
      <c r="AR265" s="240" t="str">
        <f t="shared" ca="1" si="357"/>
        <v>1.90645969587752-0.578318226176333i</v>
      </c>
      <c r="AS265" s="240" t="str">
        <f t="shared" ca="1" si="358"/>
        <v>-1.0242186735654-1.70880562131949i</v>
      </c>
      <c r="AT265" s="240" t="str">
        <f t="shared" ca="1" si="359"/>
        <v>1.97726249071548+0.243872067983933i</v>
      </c>
      <c r="AU265" s="240" t="str">
        <f t="shared" ca="1" si="360"/>
        <v>-1.40873002075147+1.40873002075158i</v>
      </c>
      <c r="AV265" s="240" t="str">
        <f t="shared" ca="1" si="361"/>
        <v>-0.243872067984057-1.97726249071547i</v>
      </c>
      <c r="AW265" s="240" t="str">
        <f t="shared" ca="1" si="362"/>
        <v>1.70880562131954+1.02421867356532i</v>
      </c>
      <c r="AX265" s="240" t="str">
        <f t="shared" ca="1" si="363"/>
        <v>-1.85875033281129+0.716999123435368i</v>
      </c>
      <c r="AY265" s="240" t="str">
        <f t="shared" ca="1" si="364"/>
        <v>0.578318226176214-1.90645969587756i</v>
      </c>
      <c r="AZ265" s="240" t="str">
        <f t="shared" ca="1" si="365"/>
        <v>1.14715104850686+1.6288293387101i</v>
      </c>
      <c r="BA265" s="240" t="str">
        <f t="shared" ca="1" si="366"/>
        <v>-1.98984535459471-0.0977548337987263i</v>
      </c>
      <c r="BB265" s="240" t="str">
        <f t="shared" ca="1" si="367"/>
        <v>1.30128039652534-1.50854561493911i</v>
      </c>
      <c r="BC265" s="240" t="str">
        <f t="shared" ca="1" si="368"/>
        <v>0.388667738303157+1.95396467008374i</v>
      </c>
      <c r="BD265" s="240" t="str">
        <f t="shared" ca="1" si="369"/>
        <v>-1.77952173821266-0.895735968889141i</v>
      </c>
      <c r="BE265" s="240" t="str">
        <f t="shared" ca="1" si="370"/>
        <v>1.80096824064387-0.851794540323711i</v>
      </c>
      <c r="BF265" s="240" t="str">
        <f t="shared" ca="1" si="371"/>
        <v>-0.436503372340616+1.94383778867179i</v>
      </c>
      <c r="BG265" s="240" t="str">
        <f t="shared" ca="1" si="372"/>
        <v>-1.26386691252593-1.54002628878709i</v>
      </c>
      <c r="BH265" s="240" t="str">
        <f t="shared" ca="1" si="373"/>
        <v>1.99164507409192-0.0488921422986224i</v>
      </c>
      <c r="BI265" s="240" t="str">
        <f t="shared" ca="1" si="374"/>
        <v>-1.18677902108567+1.60018626973365i</v>
      </c>
      <c r="BJ265" s="240" t="str">
        <f t="shared" ca="1" si="375"/>
        <v>-0.531357184471273-1.92007814560864i</v>
      </c>
      <c r="BK265" s="240" t="str">
        <f t="shared" ca="1" si="376"/>
        <v>1.84059447262312+0.76239919339043i</v>
      </c>
      <c r="BL265" s="240" t="str">
        <f t="shared" ca="1" si="377"/>
        <v>-1.73342654553971+0.981974008796285i</v>
      </c>
      <c r="BM265" s="240" t="str">
        <f t="shared" ca="1" si="378"/>
        <v>0.292323068910488-1.97068205606991i</v>
      </c>
      <c r="BN265" s="240" t="str">
        <f t="shared" ca="1" si="379"/>
        <v>1.37373377224121+1.44287770297315i</v>
      </c>
      <c r="BO265" s="240" t="str">
        <f t="shared" ca="1" si="380"/>
        <v>-1.98265189637128+0.195274167642689i</v>
      </c>
      <c r="BP265" s="240" t="str">
        <f t="shared" ca="1" si="381"/>
        <v>1.06584638730349-1.68315537648942i</v>
      </c>
      <c r="BQ265" s="240" t="str">
        <f t="shared" ca="1" si="382"/>
        <v>0.671167160020477+1.8757865513014i</v>
      </c>
      <c r="BR265" s="240" t="str">
        <f t="shared" ca="1" si="383"/>
        <v>-1.89169286611331-0.624930910604663i</v>
      </c>
      <c r="BS265" s="240" t="str">
        <f t="shared" ca="1" si="384"/>
        <v>1.65649126179766-1.10683207503269i</v>
      </c>
      <c r="BT265" s="240" t="str">
        <f t="shared" ca="1" si="385"/>
        <v>-0.146558641444313+1.98684702666088i</v>
      </c>
      <c r="BU265" s="240" t="str">
        <f t="shared" ca="1" si="386"/>
        <v>-1.47615624961943-1.3379100378735i</v>
      </c>
      <c r="BV265" s="240" t="str">
        <f t="shared" ca="1" si="387"/>
        <v>1.96291455624228-0.340597985351271i</v>
      </c>
      <c r="BW265" s="240" t="str">
        <f t="shared" ca="1" si="388"/>
        <v>-0.939137839600736+1.75700331842692i</v>
      </c>
      <c r="BX265" s="240" t="str">
        <f t="shared" ca="1" si="389"/>
        <v>-0.807340022577814-1.8213299071495i</v>
      </c>
      <c r="BY265" s="240" t="str">
        <f t="shared" ca="1" si="390"/>
        <v>1.93254001206071+0.484076073068646i</v>
      </c>
      <c r="BZ265" s="240" t="str">
        <f t="shared" ca="1" si="391"/>
        <v>-1.57057930838412+1.22569212235733i</v>
      </c>
      <c r="CA265" s="240" t="str">
        <f t="shared" ca="1" si="392"/>
        <v>-1.53271405280392E-13-1.99224510106893i</v>
      </c>
      <c r="CB265" s="240" t="str">
        <f t="shared" ca="1" si="393"/>
        <v>1.57057930838424+1.22569212235718i</v>
      </c>
      <c r="CC265" s="240" t="str">
        <f t="shared" ca="1" si="394"/>
        <v>-1.93254001206065+0.484076073068887i</v>
      </c>
      <c r="CD265" s="240" t="str">
        <f t="shared" ca="1" si="395"/>
        <v>0.807340022577533-1.82132990714963i</v>
      </c>
      <c r="CE265" s="240" t="str">
        <f t="shared" ca="1" si="396"/>
        <v>0.939137839600908+1.75700331842683i</v>
      </c>
      <c r="CF265" s="240" t="str">
        <f t="shared" ca="1" si="397"/>
        <v>-1.96291455624198-0.340597985352976i</v>
      </c>
      <c r="CG265" s="240" t="str">
        <f t="shared" ca="1" si="398"/>
        <v>1.47615624962063-1.33791003787217i</v>
      </c>
      <c r="CH265" s="240" t="str">
        <f t="shared" ca="1" si="399"/>
        <v>0.146558641444562+1.98684702666086i</v>
      </c>
      <c r="CI265" s="240" t="str">
        <f t="shared" ca="1" si="400"/>
        <v>-1.65649126179776-1.10683207503253i</v>
      </c>
      <c r="CJ265" s="240" t="str">
        <f t="shared" ca="1" si="401"/>
        <v>1.89169286611323-0.6249309106049i</v>
      </c>
      <c r="CK265" s="240" t="str">
        <f t="shared" ca="1" si="402"/>
        <v>-0.671167160020188+1.87578655130151i</v>
      </c>
      <c r="CL265" s="240" t="str">
        <f t="shared" ca="1" si="403"/>
        <v>-1.06584638730366-1.68315537648932i</v>
      </c>
      <c r="CM265" s="240" t="str">
        <f t="shared" ca="1" si="404"/>
        <v>1.9826518963713+0.19527416764244i</v>
      </c>
      <c r="CN265" s="240" t="str">
        <f t="shared" ca="1" si="405"/>
        <v>-1.37373377224107+1.44287770297329i</v>
      </c>
      <c r="CO265" s="240" t="str">
        <f t="shared" ca="1" si="406"/>
        <v>-0.292323068910735-1.97068205606987i</v>
      </c>
      <c r="CP265" s="240" t="str">
        <f t="shared" ca="1" si="407"/>
        <v>1.73342654553983+0.981974008796066i</v>
      </c>
      <c r="CQ265" s="240" t="str">
        <f t="shared" ca="1" si="408"/>
        <v>-1.84059447262381+0.762399193388778i</v>
      </c>
      <c r="CR265" s="240" t="str">
        <f t="shared" ca="1" si="409"/>
        <v>0.531357184470978-1.92007814560872i</v>
      </c>
      <c r="CS265" s="240" t="str">
        <f t="shared" ca="1" si="410"/>
        <v>1.18677902108583+1.60018626973354i</v>
      </c>
      <c r="CT265" s="240" t="str">
        <f t="shared" ca="1" si="411"/>
        <v>-1.99164507409193-0.0488921422983726i</v>
      </c>
      <c r="CU265" s="240" t="str">
        <f t="shared" ca="1" si="412"/>
        <v>1.26386691252578-1.54002628878721i</v>
      </c>
      <c r="CV265" s="240" t="str">
        <f t="shared" ca="1" si="413"/>
        <v>0.436503372340861+1.94383778867173i</v>
      </c>
      <c r="CW265" s="240" t="str">
        <f t="shared" ca="1" si="414"/>
        <v>-1.80096824064398-0.851794540323485i</v>
      </c>
      <c r="CX265" s="240" t="str">
        <f t="shared" ca="1" si="415"/>
        <v>1.77952173821257-0.895735968889314i</v>
      </c>
      <c r="CY265" s="240" t="str">
        <f t="shared" ca="1" si="416"/>
        <v>-0.388667738302912+1.95396467008379i</v>
      </c>
      <c r="CZ265" s="240" t="str">
        <f t="shared" ca="1" si="417"/>
        <v>-1.30128039652557-1.50854561493891i</v>
      </c>
      <c r="DA265" s="240" t="str">
        <f t="shared" ca="1" si="418"/>
        <v>1.9898453545947-0.0977548337989194i</v>
      </c>
      <c r="DB265" s="240" t="str">
        <f t="shared" ca="1" si="419"/>
        <v>-1.14715104850828+1.6288293387091i</v>
      </c>
      <c r="DC265" s="240" t="str">
        <f t="shared" ca="1" si="420"/>
        <v>-0.578318226174502-1.90645969587808i</v>
      </c>
      <c r="DD265" s="240" t="str">
        <f t="shared" ca="1" si="421"/>
        <v>1.85875033281138+0.716999123435135i</v>
      </c>
      <c r="DE265" s="240" t="str">
        <f t="shared" ca="1" si="422"/>
        <v>-1.70880562131944+1.02421867356548i</v>
      </c>
      <c r="DF265" s="240" t="str">
        <f t="shared" ca="1" si="423"/>
        <v>0.24387206798381-1.9772624907155i</v>
      </c>
      <c r="DG265" s="240" t="str">
        <f t="shared" ca="1" si="424"/>
        <v>1.4087300207516+1.40873002075144i</v>
      </c>
      <c r="DH265" s="240" t="str">
        <f t="shared" ca="1" si="425"/>
        <v>-1.97726249071546+0.243872067984152i</v>
      </c>
      <c r="DI265" s="240" t="str">
        <f t="shared" ca="1" si="426"/>
        <v>1.02421867356518-1.70880562131962i</v>
      </c>
      <c r="DJ265" s="240" t="str">
        <f t="shared" ca="1" si="427"/>
        <v>0.716999123435458+1.85875033281125i</v>
      </c>
      <c r="DK265" s="240" t="str">
        <f t="shared" ca="1" si="428"/>
        <v>-1.90645969587759-0.578318226176122i</v>
      </c>
      <c r="DL265" s="240" t="str">
        <f t="shared" ca="1" si="429"/>
        <v>1.62882933871001-1.14715104850698i</v>
      </c>
      <c r="DM265" s="240" t="str">
        <f t="shared" ca="1" si="430"/>
        <v>-0.0977548338006092+1.98984535459462i</v>
      </c>
      <c r="DN265" s="240" t="str">
        <f t="shared" ca="1" si="431"/>
        <v>-1.50854561493913-1.30128039652531i</v>
      </c>
      <c r="DO265" s="240" t="str">
        <f t="shared" ca="1" si="432"/>
        <v>1.95396467008372-0.388667738303253i</v>
      </c>
      <c r="DP265" s="240" t="str">
        <f t="shared" ca="1" si="433"/>
        <v>-0.895735968889006+1.77952173821272i</v>
      </c>
      <c r="DQ265" s="240" t="str">
        <f t="shared" ca="1" si="434"/>
        <v>-0.851794540323798-1.80096824064383i</v>
      </c>
      <c r="DR265" s="240" t="str">
        <f t="shared" ca="1" si="435"/>
        <v>1.94383778867181+0.436503372340522i</v>
      </c>
      <c r="DS265" s="240" t="str">
        <f t="shared" ca="1" si="436"/>
        <v>-1.54002628878699+1.26386691252605i</v>
      </c>
      <c r="DT265" s="240" t="str">
        <f t="shared" ca="1" si="437"/>
        <v>-0.048892142298719-1.99164507409192i</v>
      </c>
      <c r="DU265" s="240" t="str">
        <f t="shared" ca="1" si="438"/>
        <v>1.60018626973374+1.18677902108555i</v>
      </c>
      <c r="DV265" s="240" t="str">
        <f t="shared" ca="1" si="439"/>
        <v>-1.92007814560863+0.531357184471312i</v>
      </c>
      <c r="DW265" s="240" t="str">
        <f t="shared" ca="1" si="440"/>
        <v>0.76239919339034-1.84059447262316i</v>
      </c>
      <c r="DX265" s="240" t="str">
        <f t="shared" ca="1" si="441"/>
        <v>0.981974008794693+1.73342654554061i</v>
      </c>
      <c r="DY265" s="240" t="str">
        <f t="shared" ca="1" si="442"/>
        <v>-1.97068205606992-0.292323068910392i</v>
      </c>
      <c r="DZ265" s="240" t="str">
        <f t="shared" ca="1" si="443"/>
        <v>1.44287770297305-1.37373377224132i</v>
      </c>
      <c r="EA265" s="240" t="str">
        <f t="shared" ca="1" si="444"/>
        <v>0.195274167642785+1.98265189637127i</v>
      </c>
      <c r="EB265" s="240" t="str">
        <f t="shared" ca="1" si="445"/>
        <v>-1.68315537648951-1.06584638730336i</v>
      </c>
      <c r="EC265" s="240" t="str">
        <f t="shared" ca="1" si="446"/>
        <v>1.87578655130139-0.671167160020515i</v>
      </c>
      <c r="ED265" s="240" t="str">
        <f t="shared" ca="1" si="447"/>
        <v>-0.624930910604571+1.89169286611334i</v>
      </c>
      <c r="EE265" s="240" t="str">
        <f t="shared" ca="1" si="448"/>
        <v>-1.10683207503282-1.65649126179757i</v>
      </c>
      <c r="EF265" s="240" t="str">
        <f t="shared" ca="1" si="449"/>
        <v>1.98684702666088+0.146558641444217i</v>
      </c>
      <c r="EG265" s="240" t="str">
        <f t="shared" ca="1" si="450"/>
        <v>-1.33791003787343+1.47615624961949i</v>
      </c>
      <c r="EH265" s="240" t="str">
        <f t="shared" ca="1" si="451"/>
        <v>-0.340597985351423-1.96291455624225i</v>
      </c>
      <c r="EI265" s="240" t="str">
        <f t="shared" ca="1" si="452"/>
        <v>1.75700331842604+0.939137839602398i</v>
      </c>
      <c r="EJ265" s="240" t="str">
        <f t="shared" ca="1" si="453"/>
        <v>-1.82132990714949+0.80734002257785i</v>
      </c>
      <c r="EK265" s="240" t="str">
        <f t="shared" ca="1" si="454"/>
        <v>0.484076073068552-1.93254001206073i</v>
      </c>
      <c r="EL265" s="240" t="str">
        <f t="shared" ca="1" si="455"/>
        <v>1.22569212235737+1.57057930838409i</v>
      </c>
      <c r="EM265" s="240" t="str">
        <f t="shared" ca="1" si="456"/>
        <v>-1.99224510106893+3.06542810560784E-13i</v>
      </c>
      <c r="EN265" s="240"/>
      <c r="EO265" s="240"/>
      <c r="EP265" s="240"/>
    </row>
    <row r="266" spans="1:146">
      <c r="A266" s="268">
        <f t="shared" si="323"/>
        <v>3.2421875000000024E-3</v>
      </c>
      <c r="B266" s="267">
        <v>166</v>
      </c>
      <c r="C266" s="266">
        <f t="shared" si="324"/>
        <v>33200</v>
      </c>
      <c r="N266" s="265">
        <f t="shared" ca="1" si="327"/>
        <v>5.9919801373210788</v>
      </c>
      <c r="O266" s="240">
        <f t="shared" ca="1" si="328"/>
        <v>1.9919801373210786</v>
      </c>
      <c r="P266" s="240" t="str">
        <f t="shared" ca="1" si="329"/>
        <v>-1.18662118236491+1.59997344885614i</v>
      </c>
      <c r="Q266" s="240" t="str">
        <f t="shared" ca="1" si="330"/>
        <v>-0.578241311259556-1.90620614137992i</v>
      </c>
      <c r="R266" s="240" t="str">
        <f t="shared" ca="1" si="331"/>
        <v>1.87553707625713+0.671077896422291i</v>
      </c>
      <c r="S266" s="240" t="str">
        <f t="shared" ca="1" si="332"/>
        <v>-1.65627095249268+1.10668486906197i</v>
      </c>
      <c r="T266" s="240" t="str">
        <f t="shared" ca="1" si="333"/>
        <v>0.0977418326447856-1.98958071000725i</v>
      </c>
      <c r="U266" s="241" t="str">
        <f t="shared" ca="1" si="334"/>
        <v>1.53982146904016+1.26369882130383i</v>
      </c>
      <c r="V266" s="240" t="str">
        <f t="shared" ca="1" si="335"/>
        <v>-1.93228298894423+0.484011692129921i</v>
      </c>
      <c r="W266" s="240" t="str">
        <f t="shared" ca="1" si="336"/>
        <v>0.762297796153124-1.84034967803996i</v>
      </c>
      <c r="X266" s="240" t="str">
        <f t="shared" ca="1" si="337"/>
        <v>1.02408245497521+1.70857835433253i</v>
      </c>
      <c r="Y266" s="240" t="str">
        <f t="shared" ca="1" si="338"/>
        <v>-1.98238820849632-0.195248196653556i</v>
      </c>
      <c r="Z266" s="240" t="str">
        <f t="shared" ca="1" si="339"/>
        <v>1.33773209909535-1.47595992443279i</v>
      </c>
      <c r="AA266" s="240" t="str">
        <f t="shared" ca="1" si="340"/>
        <v>0.38861604643979+1.9537047975401i</v>
      </c>
      <c r="AB266" s="240" t="str">
        <f t="shared" ca="1" si="341"/>
        <v>-1.8007287162528-0.851681253723622i</v>
      </c>
      <c r="AC266" s="240" t="str">
        <f t="shared" ca="1" si="342"/>
        <v>1.756769641263-0.939012936555384i</v>
      </c>
      <c r="AD266" s="240" t="str">
        <f t="shared" ca="1" si="343"/>
        <v>-0.292284190654873+1.97041996015442i</v>
      </c>
      <c r="AE266" s="240" t="str">
        <f t="shared" ca="1" si="344"/>
        <v>-1.40854266308863-1.40854266308866i</v>
      </c>
      <c r="AF266" s="240" t="str">
        <f t="shared" ca="1" si="345"/>
        <v>1.97041996015442-0.292284190654845i</v>
      </c>
      <c r="AG266" s="240" t="str">
        <f t="shared" ca="1" si="346"/>
        <v>-0.93901293655542+1.75676964126298i</v>
      </c>
      <c r="AH266" s="240" t="str">
        <f t="shared" ca="1" si="347"/>
        <v>-0.851681253723572-1.80072871625282i</v>
      </c>
      <c r="AI266" s="240" t="str">
        <f t="shared" ca="1" si="348"/>
        <v>1.95370479754013+0.388616046439622i</v>
      </c>
      <c r="AJ266" s="240" t="str">
        <f t="shared" ca="1" si="349"/>
        <v>-1.47595992443282+1.33773209909532i</v>
      </c>
      <c r="AK266" s="240" t="str">
        <f t="shared" ca="1" si="350"/>
        <v>-0.195248196653529-1.98238820849632i</v>
      </c>
      <c r="AL266" s="240" t="str">
        <f t="shared" ca="1" si="351"/>
        <v>1.70857835433251+1.02408245497525i</v>
      </c>
      <c r="AM266" s="240" t="str">
        <f t="shared" ca="1" si="352"/>
        <v>-1.84034967803997+0.762297796153098i</v>
      </c>
      <c r="AN266" s="240" t="str">
        <f t="shared" ca="1" si="353"/>
        <v>0.484011692129193-1.93228298894441i</v>
      </c>
      <c r="AO266" s="240" t="str">
        <f t="shared" ca="1" si="354"/>
        <v>1.26369882130412+1.53982146903992i</v>
      </c>
      <c r="AP266" s="240" t="str">
        <f t="shared" ca="1" si="355"/>
        <v>-1.98958071000726+0.0977418326445529i</v>
      </c>
      <c r="AQ266" s="240" t="str">
        <f t="shared" ca="1" si="356"/>
        <v>1.1066848690625-1.65627095249232i</v>
      </c>
      <c r="AR266" s="240" t="str">
        <f t="shared" ca="1" si="357"/>
        <v>1.1066848690625-1.65627095249232i</v>
      </c>
      <c r="AS266" s="240" t="str">
        <f t="shared" ca="1" si="358"/>
        <v>-1.90620614137998-0.578241311259353i</v>
      </c>
      <c r="AT266" s="240" t="str">
        <f t="shared" ca="1" si="359"/>
        <v>1.59997344885632-1.18662118236467i</v>
      </c>
      <c r="AU266" s="240" t="str">
        <f t="shared" ca="1" si="360"/>
        <v>-8.34590893282888E-13+1.99198013732108i</v>
      </c>
      <c r="AV266" s="240" t="str">
        <f t="shared" ca="1" si="361"/>
        <v>-1.59997344885652-1.18662118236439i</v>
      </c>
      <c r="AW266" s="240" t="str">
        <f t="shared" ca="1" si="362"/>
        <v>1.90620614137988-0.57824131125968i</v>
      </c>
      <c r="AX266" s="240" t="str">
        <f t="shared" ca="1" si="363"/>
        <v>-0.671077896422715+1.87553707625698i</v>
      </c>
      <c r="AY266" s="240" t="str">
        <f t="shared" ca="1" si="364"/>
        <v>-1.10668486906112-1.65627095249325i</v>
      </c>
      <c r="AZ266" s="240" t="str">
        <f t="shared" ca="1" si="365"/>
        <v>1.98958071000728+0.0977418326442127i</v>
      </c>
      <c r="BA266" s="240" t="str">
        <f t="shared" ca="1" si="366"/>
        <v>-1.26369882130388+1.53982146904012i</v>
      </c>
      <c r="BB266" s="240" t="str">
        <f t="shared" ca="1" si="367"/>
        <v>-0.484011692129496-1.93228298894433i</v>
      </c>
      <c r="BC266" s="240" t="str">
        <f t="shared" ca="1" si="368"/>
        <v>1.84034967804033+0.762297796152233i</v>
      </c>
      <c r="BD266" s="240" t="str">
        <f t="shared" ca="1" si="369"/>
        <v>-1.70857835433233+1.02408245497554i</v>
      </c>
      <c r="BE266" s="240" t="str">
        <f t="shared" ca="1" si="370"/>
        <v>0.195248196653612-1.98238820849631i</v>
      </c>
      <c r="BF266" s="240" t="str">
        <f t="shared" ca="1" si="371"/>
        <v>1.47595992443236+1.33773209909582i</v>
      </c>
      <c r="BG266" s="240" t="str">
        <f t="shared" ca="1" si="372"/>
        <v>-1.95370479753995+0.388616046440539i</v>
      </c>
      <c r="BH266" s="240" t="str">
        <f t="shared" ca="1" si="373"/>
        <v>0.851681253723315-1.80072871625295i</v>
      </c>
      <c r="BI266" s="240" t="str">
        <f t="shared" ca="1" si="374"/>
        <v>0.939012936555173+1.75676964126312i</v>
      </c>
      <c r="BJ266" s="240" t="str">
        <f t="shared" ca="1" si="375"/>
        <v>-1.97041996015432-0.292284190655488i</v>
      </c>
      <c r="BK266" s="240" t="str">
        <f t="shared" ca="1" si="376"/>
        <v>1.40854266308811-1.40854266308918i</v>
      </c>
      <c r="BL266" s="240" t="str">
        <f t="shared" ca="1" si="377"/>
        <v>0.292284190654972+1.9704199601544i</v>
      </c>
      <c r="BM266" s="240" t="str">
        <f t="shared" ca="1" si="378"/>
        <v>-1.75676964126287-0.939012936555633i</v>
      </c>
      <c r="BN266" s="240" t="str">
        <f t="shared" ca="1" si="379"/>
        <v>1.80072871625317-0.851681253722843i</v>
      </c>
      <c r="BO266" s="240" t="str">
        <f t="shared" ca="1" si="380"/>
        <v>-0.388616046439053+1.95370479754025i</v>
      </c>
      <c r="BP266" s="240" t="str">
        <f t="shared" ca="1" si="381"/>
        <v>-1.33773209909544-1.47595992443271i</v>
      </c>
      <c r="BQ266" s="240" t="str">
        <f t="shared" ca="1" si="382"/>
        <v>1.98238820849636-0.195248196653093i</v>
      </c>
      <c r="BR266" s="240" t="str">
        <f t="shared" ca="1" si="383"/>
        <v>-1.02408245497594+1.70857835433209i</v>
      </c>
      <c r="BS266" s="240" t="str">
        <f t="shared" ca="1" si="384"/>
        <v>-0.762297796153582-1.84034967803977i</v>
      </c>
      <c r="BT266" s="240" t="str">
        <f t="shared" ca="1" si="385"/>
        <v>1.93228298894421+0.484011692130002i</v>
      </c>
      <c r="BU266" s="240" t="str">
        <f t="shared" ca="1" si="386"/>
        <v>-1.53982146904045+1.26369882130348i</v>
      </c>
      <c r="BV266" s="240" t="str">
        <f t="shared" ca="1" si="387"/>
        <v>-0.0977418326436909-1.9895807100073i</v>
      </c>
      <c r="BW266" s="240" t="str">
        <f t="shared" ca="1" si="388"/>
        <v>1.65627095249295+1.10668486906155i</v>
      </c>
      <c r="BX266" s="240" t="str">
        <f t="shared" ca="1" si="389"/>
        <v>-1.87553707625715+0.671077896422223i</v>
      </c>
      <c r="BY266" s="240" t="str">
        <f t="shared" ca="1" si="390"/>
        <v>0.578241311260124-1.90620614137975i</v>
      </c>
      <c r="BZ266" s="240" t="str">
        <f t="shared" ca="1" si="391"/>
        <v>1.18662118236557+1.59997344885565i</v>
      </c>
      <c r="CA266" s="240" t="str">
        <f t="shared" ca="1" si="392"/>
        <v>-1.99198013732108+3.68975516980957E-13i</v>
      </c>
      <c r="CB266" s="240" t="str">
        <f t="shared" ca="1" si="393"/>
        <v>1.18662118236506-1.59997344885602i</v>
      </c>
      <c r="CC266" s="240" t="str">
        <f t="shared" ca="1" si="394"/>
        <v>0.578241311258827+1.90620614138014i</v>
      </c>
      <c r="CD266" s="240" t="str">
        <f t="shared" ca="1" si="395"/>
        <v>-1.87553707625736-0.671077896421633i</v>
      </c>
      <c r="CE266" s="240" t="str">
        <f t="shared" ca="1" si="396"/>
        <v>1.65627095249258-1.10668486906212i</v>
      </c>
      <c r="CF266" s="240" t="str">
        <f t="shared" ca="1" si="397"/>
        <v>-0.0977418326450461+1.98958071000723i</v>
      </c>
      <c r="CG266" s="240" t="str">
        <f t="shared" ca="1" si="398"/>
        <v>-1.53982146903959-1.26369882130453i</v>
      </c>
      <c r="CH266" s="240" t="str">
        <f t="shared" ca="1" si="399"/>
        <v>1.93228298894405-0.484011692130608i</v>
      </c>
      <c r="CI266" s="240" t="str">
        <f t="shared" ca="1" si="400"/>
        <v>-0.762297796153056+1.84034967803999i</v>
      </c>
      <c r="CJ266" s="240" t="str">
        <f t="shared" ca="1" si="401"/>
        <v>-1.02408245497483-1.70857835433276i</v>
      </c>
      <c r="CK266" s="240" t="str">
        <f t="shared" ca="1" si="402"/>
        <v>1.98238820849623+0.195248196654443i</v>
      </c>
      <c r="CL266" s="240" t="str">
        <f t="shared" ca="1" si="403"/>
        <v>-1.33773209909497+1.47595992443313i</v>
      </c>
      <c r="CM266" s="240" t="str">
        <f t="shared" ca="1" si="404"/>
        <v>-0.388616046439666-1.95370479754013i</v>
      </c>
      <c r="CN266" s="240" t="str">
        <f t="shared" ca="1" si="405"/>
        <v>1.80072871625261+0.851681253724018i</v>
      </c>
      <c r="CO266" s="240" t="str">
        <f t="shared" ca="1" si="406"/>
        <v>-1.75676964126255+0.939012936556232i</v>
      </c>
      <c r="CP266" s="240" t="str">
        <f t="shared" ca="1" si="407"/>
        <v>0.292284190654355-1.97041996015449i</v>
      </c>
      <c r="CQ266" s="240" t="str">
        <f t="shared" ca="1" si="408"/>
        <v>1.40854266308855+1.40854266308874i</v>
      </c>
      <c r="CR266" s="240" t="str">
        <f t="shared" ca="1" si="409"/>
        <v>-1.97041996015452+0.292284190654203i</v>
      </c>
      <c r="CS266" s="240" t="str">
        <f t="shared" ca="1" si="410"/>
        <v>0.939012936554571-1.75676964126344i</v>
      </c>
      <c r="CT266" s="240" t="str">
        <f t="shared" ca="1" si="411"/>
        <v>0.851681253723881+1.80072871625268i</v>
      </c>
      <c r="CU266" s="240" t="str">
        <f t="shared" ca="1" si="412"/>
        <v>-1.95370479754007-0.388616046439927i</v>
      </c>
      <c r="CV266" s="240" t="str">
        <f t="shared" ca="1" si="413"/>
        <v>1.47595992443324-1.33773209909486i</v>
      </c>
      <c r="CW266" s="240" t="str">
        <f t="shared" ca="1" si="414"/>
        <v>0.19524819665429+1.98238820849625i</v>
      </c>
      <c r="CX266" s="240" t="str">
        <f t="shared" ca="1" si="415"/>
        <v>-1.70857835433268-1.02408245497496i</v>
      </c>
      <c r="CY266" s="240" t="str">
        <f t="shared" ca="1" si="416"/>
        <v>1.84034967804009-0.762297796152811i</v>
      </c>
      <c r="CZ266" s="240" t="str">
        <f t="shared" ca="1" si="417"/>
        <v>-0.484011692130757+1.93228298894402i</v>
      </c>
      <c r="DA266" s="240" t="str">
        <f t="shared" ca="1" si="418"/>
        <v>-1.26369882130432-1.53982146903976i</v>
      </c>
      <c r="DB266" s="240" t="str">
        <f t="shared" ca="1" si="419"/>
        <v>1.98958071000724-0.0977418326448931i</v>
      </c>
      <c r="DC266" s="240" t="str">
        <f t="shared" ca="1" si="420"/>
        <v>-1.10668486906225+1.65627095249249i</v>
      </c>
      <c r="DD266" s="240" t="str">
        <f t="shared" ca="1" si="421"/>
        <v>-0.671077896421382-1.87553707625745i</v>
      </c>
      <c r="DE266" s="240" t="str">
        <f t="shared" ca="1" si="422"/>
        <v>1.90620614138007+0.578241311259082i</v>
      </c>
      <c r="DF266" s="240" t="str">
        <f t="shared" ca="1" si="423"/>
        <v>-1.59997344885612+1.18662118236494i</v>
      </c>
      <c r="DG266" s="240" t="str">
        <f t="shared" ca="1" si="424"/>
        <v>5.22230856956007E-13-1.99198013732108i</v>
      </c>
      <c r="DH266" s="240" t="str">
        <f t="shared" ca="1" si="425"/>
        <v>1.59997344885549+1.18662118236578i</v>
      </c>
      <c r="DI266" s="240" t="str">
        <f t="shared" ca="1" si="426"/>
        <v>-1.90620614137981+0.578241311259925i</v>
      </c>
      <c r="DJ266" s="240" t="str">
        <f t="shared" ca="1" si="427"/>
        <v>0.671077896422366-1.8755370762571i</v>
      </c>
      <c r="DK266" s="240" t="str">
        <f t="shared" ca="1" si="428"/>
        <v>1.10668486906138+1.65627095249307i</v>
      </c>
      <c r="DL266" s="240" t="str">
        <f t="shared" ca="1" si="429"/>
        <v>-1.98958071000729-0.0977418326439005i</v>
      </c>
      <c r="DM266" s="240" t="str">
        <f t="shared" ca="1" si="430"/>
        <v>1.26369882130364-1.53982146904032i</v>
      </c>
      <c r="DN266" s="240" t="str">
        <f t="shared" ca="1" si="431"/>
        <v>0.484011692129855+1.93228298894424i</v>
      </c>
      <c r="DO266" s="240" t="str">
        <f t="shared" ca="1" si="432"/>
        <v>-1.84034967803969-0.762297796153775i</v>
      </c>
      <c r="DP266" s="240" t="str">
        <f t="shared" ca="1" si="433"/>
        <v>1.70857835433217-1.02408245497581i</v>
      </c>
      <c r="DQ266" s="240" t="str">
        <f t="shared" ca="1" si="434"/>
        <v>-0.195248196653301+1.98238820849634i</v>
      </c>
      <c r="DR266" s="240" t="str">
        <f t="shared" ca="1" si="435"/>
        <v>-1.47595992443261-1.33773209909555i</v>
      </c>
      <c r="DS266" s="240" t="str">
        <f t="shared" ca="1" si="436"/>
        <v>1.95370479754028-0.388616046438901i</v>
      </c>
      <c r="DT266" s="240" t="str">
        <f t="shared" ca="1" si="437"/>
        <v>-0.851681253722982+1.8007287162531i</v>
      </c>
      <c r="DU266" s="240" t="str">
        <f t="shared" ca="1" si="438"/>
        <v>-0.939012936555447-1.75676964126297i</v>
      </c>
      <c r="DV266" s="240" t="str">
        <f t="shared" ca="1" si="439"/>
        <v>1.97041996015436+0.292284190655235i</v>
      </c>
      <c r="DW266" s="240" t="str">
        <f t="shared" ca="1" si="440"/>
        <v>-1.40854266308929+1.408542663088i</v>
      </c>
      <c r="DX266" s="240" t="str">
        <f t="shared" ca="1" si="441"/>
        <v>-0.292284190655337-1.97041996015435i</v>
      </c>
      <c r="DY266" s="240" t="str">
        <f t="shared" ca="1" si="442"/>
        <v>1.75676964126302+0.939012936555356i</v>
      </c>
      <c r="DZ266" s="240" t="str">
        <f t="shared" ca="1" si="443"/>
        <v>-1.80072871625306+0.851681253723074i</v>
      </c>
      <c r="EA266" s="240" t="str">
        <f t="shared" ca="1" si="444"/>
        <v>0.388616046438802-1.9537047975403i</v>
      </c>
      <c r="EB266" s="240" t="str">
        <f t="shared" ca="1" si="445"/>
        <v>1.33773209909571+1.47595992443246i</v>
      </c>
      <c r="EC266" s="240" t="str">
        <f t="shared" ca="1" si="446"/>
        <v>-1.98238820849633+0.195248196653403i</v>
      </c>
      <c r="ED266" s="240" t="str">
        <f t="shared" ca="1" si="447"/>
        <v>1.02408245497572-1.70857835433222i</v>
      </c>
      <c r="EE266" s="240" t="str">
        <f t="shared" ca="1" si="448"/>
        <v>0.762297796153871+1.84034967803965i</v>
      </c>
      <c r="EF266" s="240" t="str">
        <f t="shared" ca="1" si="449"/>
        <v>-1.9322829889443-0.484011692129646i</v>
      </c>
      <c r="EG266" s="240" t="str">
        <f t="shared" ca="1" si="450"/>
        <v>1.53982146904026-1.26369882130372i</v>
      </c>
      <c r="EH266" s="240" t="str">
        <f t="shared" ca="1" si="451"/>
        <v>0.0977418326440029+1.98958071000729i</v>
      </c>
      <c r="EI266" s="240" t="str">
        <f t="shared" ca="1" si="452"/>
        <v>-1.65627095249313-1.10668486906129i</v>
      </c>
      <c r="EJ266" s="240" t="str">
        <f t="shared" ca="1" si="453"/>
        <v>1.87553707625703-0.671077896422569i</v>
      </c>
      <c r="EK266" s="240" t="str">
        <f t="shared" ca="1" si="454"/>
        <v>-0.578241311259935+1.90620614137981i</v>
      </c>
      <c r="EL266" s="240" t="str">
        <f t="shared" ca="1" si="455"/>
        <v>-1.18662118236432-1.59997344885658i</v>
      </c>
      <c r="EM266" s="240" t="str">
        <f t="shared" ca="1" si="456"/>
        <v>1.99198013732108-7.37951033961915E-13i</v>
      </c>
      <c r="EN266" s="240"/>
      <c r="EO266" s="240"/>
      <c r="EP266" s="240"/>
    </row>
    <row r="267" spans="1:146">
      <c r="A267" s="268">
        <f t="shared" si="323"/>
        <v>3.2617187500000025E-3</v>
      </c>
      <c r="B267" s="267">
        <v>167</v>
      </c>
      <c r="C267" s="266">
        <f t="shared" si="324"/>
        <v>33400</v>
      </c>
      <c r="N267" s="265">
        <f t="shared" ca="1" si="327"/>
        <v>5.9916918500448704</v>
      </c>
      <c r="O267" s="240">
        <f t="shared" ca="1" si="328"/>
        <v>1.9916918500448706</v>
      </c>
      <c r="P267" s="240" t="str">
        <f t="shared" ca="1" si="329"/>
        <v>-1.146832482036+1.62837700907446i</v>
      </c>
      <c r="Q267" s="240" t="str">
        <f t="shared" ca="1" si="330"/>
        <v>-0.670980775364104-1.87526564108314i</v>
      </c>
      <c r="R267" s="240" t="str">
        <f t="shared" ca="1" si="331"/>
        <v>1.91954493551309+0.53120962536575i</v>
      </c>
      <c r="S267" s="240" t="str">
        <f t="shared" ca="1" si="332"/>
        <v>-1.5395986199621+1.26351593379188i</v>
      </c>
      <c r="T267" s="240" t="str">
        <f t="shared" ca="1" si="333"/>
        <v>-0.146517941773632-1.98629527469447i</v>
      </c>
      <c r="U267" s="241" t="str">
        <f t="shared" ca="1" si="334"/>
        <v>1.70833108208786+1.02393424569535i</v>
      </c>
      <c r="V267" s="240" t="str">
        <f t="shared" ca="1" si="335"/>
        <v>-1.82082411966626+0.807115822405155i</v>
      </c>
      <c r="W267" s="240" t="str">
        <f t="shared" ca="1" si="336"/>
        <v>0.388559804382094-1.9534220496231i</v>
      </c>
      <c r="X267" s="240" t="str">
        <f t="shared" ca="1" si="337"/>
        <v>1.37335228322831+1.44247701253321i</v>
      </c>
      <c r="Y267" s="240" t="str">
        <f t="shared" ca="1" si="338"/>
        <v>-1.97013479315269+0.292241890125898i</v>
      </c>
      <c r="Z267" s="240" t="str">
        <f t="shared" ca="1" si="339"/>
        <v>0.895487220960853-1.77902756095317i</v>
      </c>
      <c r="AA267" s="240" t="str">
        <f t="shared" ca="1" si="340"/>
        <v>0.938877038874083+1.75651539458389i</v>
      </c>
      <c r="AB267" s="240" t="str">
        <f t="shared" ca="1" si="341"/>
        <v>-1.97671340039657-0.243804344152834i</v>
      </c>
      <c r="AC267" s="240" t="str">
        <f t="shared" ca="1" si="342"/>
        <v>1.33753849719341-1.47574631765109i</v>
      </c>
      <c r="AD267" s="240" t="str">
        <f t="shared" ca="1" si="343"/>
        <v>0.436382154355158+1.94329798046916i</v>
      </c>
      <c r="AE267" s="240" t="str">
        <f t="shared" ca="1" si="344"/>
        <v>-1.84008333532596-0.762187473388821i</v>
      </c>
      <c r="AF267" s="240" t="str">
        <f t="shared" ca="1" si="345"/>
        <v>1.68268796038916-1.06555039932259i</v>
      </c>
      <c r="AG267" s="240" t="str">
        <f t="shared" ca="1" si="346"/>
        <v>-0.0977276870585797+1.98929276998569i</v>
      </c>
      <c r="AH267" s="240" t="str">
        <f t="shared" ca="1" si="347"/>
        <v>-1.57014315491585-1.22535174484964i</v>
      </c>
      <c r="AI267" s="240" t="str">
        <f t="shared" ca="1" si="348"/>
        <v>1.90593026765702-0.578157625880685i</v>
      </c>
      <c r="AJ267" s="240" t="str">
        <f t="shared" ca="1" si="349"/>
        <v>-0.624757365860368+1.89116753867508i</v>
      </c>
      <c r="AK267" s="240" t="str">
        <f t="shared" ca="1" si="350"/>
        <v>-1.18644944983493-1.59974189434469i</v>
      </c>
      <c r="AL267" s="240" t="str">
        <f t="shared" ca="1" si="351"/>
        <v>1.99109198969671-0.0488785648392417i</v>
      </c>
      <c r="AM267" s="240" t="str">
        <f t="shared" ca="1" si="352"/>
        <v>-1.10652470523268+1.65603125038294i</v>
      </c>
      <c r="AN267" s="240" t="str">
        <f t="shared" ca="1" si="353"/>
        <v>-0.716800011138655-1.85823415358958i</v>
      </c>
      <c r="AO267" s="240" t="str">
        <f t="shared" ca="1" si="354"/>
        <v>1.93200334127626+0.483941644036277i</v>
      </c>
      <c r="AP267" s="240" t="str">
        <f t="shared" ca="1" si="355"/>
        <v>-1.50812668836846+1.30091902798212i</v>
      </c>
      <c r="AQ267" s="240" t="str">
        <f t="shared" ca="1" si="356"/>
        <v>-0.195219939558838-1.98210130940217i</v>
      </c>
      <c r="AR267" s="240" t="str">
        <f t="shared" ca="1" si="357"/>
        <v>-0.195219939558838-1.98210130940217i</v>
      </c>
      <c r="AS267" s="240" t="str">
        <f t="shared" ca="1" si="358"/>
        <v>-1.80046810764179+0.851557995030258i</v>
      </c>
      <c r="AT267" s="240" t="str">
        <f t="shared" ca="1" si="359"/>
        <v>0.340503400513034-1.96236945037733i</v>
      </c>
      <c r="AU267" s="240" t="str">
        <f t="shared" ca="1" si="360"/>
        <v>1.40833881320087+1.40833881320054i</v>
      </c>
      <c r="AV267" s="240" t="str">
        <f t="shared" ca="1" si="361"/>
        <v>-1.96236945037758+0.340503400511602i</v>
      </c>
      <c r="AW267" s="240" t="str">
        <f t="shared" ca="1" si="362"/>
        <v>0.85155799502978-1.80046810764202i</v>
      </c>
      <c r="AX267" s="240" t="str">
        <f t="shared" ca="1" si="363"/>
        <v>0.981701312365622+1.73294516902145i</v>
      </c>
      <c r="AY267" s="240" t="str">
        <f t="shared" ca="1" si="364"/>
        <v>-1.98210130940222-0.195219939558312i</v>
      </c>
      <c r="AZ267" s="240" t="str">
        <f t="shared" ca="1" si="365"/>
        <v>1.30091902798174-1.50812668836879i</v>
      </c>
      <c r="BA267" s="240" t="str">
        <f t="shared" ca="1" si="366"/>
        <v>0.483941644034841+1.93200334127662i</v>
      </c>
      <c r="BB267" s="240" t="str">
        <f t="shared" ca="1" si="367"/>
        <v>-1.85823415358978-0.716800011138137i</v>
      </c>
      <c r="BC267" s="240" t="str">
        <f t="shared" ca="1" si="368"/>
        <v>1.65603125038331-1.10652470523213i</v>
      </c>
      <c r="BD267" s="240" t="str">
        <f t="shared" ca="1" si="369"/>
        <v>-0.0488785648387139+1.99109198969673i</v>
      </c>
      <c r="BE267" s="240" t="str">
        <f t="shared" ca="1" si="370"/>
        <v>-1.59974189434442-1.18644944983531i</v>
      </c>
      <c r="BF267" s="240" t="str">
        <f t="shared" ca="1" si="371"/>
        <v>1.89116753867486-0.624757365861031i</v>
      </c>
      <c r="BG267" s="240" t="str">
        <f t="shared" ca="1" si="372"/>
        <v>-0.578157625880721+1.90593026765701i</v>
      </c>
      <c r="BH267" s="240" t="str">
        <f t="shared" ca="1" si="373"/>
        <v>-1.22535174484881-1.5701431549165i</v>
      </c>
      <c r="BI267" s="240" t="str">
        <f t="shared" ca="1" si="374"/>
        <v>1.98929276998568-0.0977276870587114i</v>
      </c>
      <c r="BJ267" s="240" t="str">
        <f t="shared" ca="1" si="375"/>
        <v>-1.06555039932315+1.6826879603888i</v>
      </c>
      <c r="BK267" s="240" t="str">
        <f t="shared" ca="1" si="376"/>
        <v>-0.7621874733891-1.84008333532585i</v>
      </c>
      <c r="BL267" s="240" t="str">
        <f t="shared" ca="1" si="377"/>
        <v>1.94329798046905+0.436382154355636i</v>
      </c>
      <c r="BM267" s="240" t="str">
        <f t="shared" ca="1" si="378"/>
        <v>-1.47574631765059+1.33753849719397i</v>
      </c>
      <c r="BN267" s="240" t="str">
        <f t="shared" ca="1" si="379"/>
        <v>-0.243804344152585-1.9767134003966i</v>
      </c>
      <c r="BO267" s="240" t="str">
        <f t="shared" ca="1" si="380"/>
        <v>1.75651539458432+0.938877038873268i</v>
      </c>
      <c r="BP267" s="240" t="str">
        <f t="shared" ca="1" si="381"/>
        <v>-1.77902756095311+0.89548722096097i</v>
      </c>
      <c r="BQ267" s="240" t="str">
        <f t="shared" ca="1" si="382"/>
        <v>0.29224189012676-1.97013479315256i</v>
      </c>
      <c r="BR267" s="240" t="str">
        <f t="shared" ca="1" si="383"/>
        <v>1.44247701253342+1.3733522832281i</v>
      </c>
      <c r="BS267" s="240" t="str">
        <f t="shared" ca="1" si="384"/>
        <v>-1.95342204962319+0.388559804381654i</v>
      </c>
      <c r="BT267" s="240" t="str">
        <f t="shared" ca="1" si="385"/>
        <v>0.807115822404659-1.82082411966648i</v>
      </c>
      <c r="BU267" s="240" t="str">
        <f t="shared" ca="1" si="386"/>
        <v>1.02393424569512+1.70833108208799i</v>
      </c>
      <c r="BV267" s="240" t="str">
        <f t="shared" ca="1" si="387"/>
        <v>-1.98629527469454-0.146517941772717i</v>
      </c>
      <c r="BW267" s="240" t="str">
        <f t="shared" ca="1" si="388"/>
        <v>1.26351593379195-1.53959861996204i</v>
      </c>
      <c r="BX267" s="240" t="str">
        <f t="shared" ca="1" si="389"/>
        <v>0.531209625364896+1.91954493551332i</v>
      </c>
      <c r="BY267" s="240" t="str">
        <f t="shared" ca="1" si="390"/>
        <v>-1.87526564108323-0.670980775363829i</v>
      </c>
      <c r="BZ267" s="240" t="str">
        <f t="shared" ca="1" si="391"/>
        <v>1.6283770090748-1.14683248203552i</v>
      </c>
      <c r="CA267" s="240" t="str">
        <f t="shared" ca="1" si="392"/>
        <v>4.71400819223537E-13+1.99169185004487i</v>
      </c>
      <c r="CB267" s="240" t="str">
        <f t="shared" ca="1" si="393"/>
        <v>-1.6283770090743-1.14683248203623i</v>
      </c>
      <c r="CC267" s="240" t="str">
        <f t="shared" ca="1" si="394"/>
        <v>1.87526564108288-0.670980775364823i</v>
      </c>
      <c r="CD267" s="240" t="str">
        <f t="shared" ca="1" si="395"/>
        <v>-0.531209625365842+1.91954493551306i</v>
      </c>
      <c r="CE267" s="240" t="str">
        <f t="shared" ca="1" si="396"/>
        <v>-1.26351593379119-1.53959861996267i</v>
      </c>
      <c r="CF267" s="240" t="str">
        <f t="shared" ca="1" si="397"/>
        <v>1.98629527469446-0.14651794177377i</v>
      </c>
      <c r="CG267" s="240" t="str">
        <f t="shared" ca="1" si="398"/>
        <v>-1.02393424569591+1.70833108208752i</v>
      </c>
      <c r="CH267" s="240" t="str">
        <f t="shared" ca="1" si="399"/>
        <v>-0.807115822405677-1.82082411966603i</v>
      </c>
      <c r="CI267" s="240" t="str">
        <f t="shared" ca="1" si="400"/>
        <v>1.95342204962302+0.388559804382506i</v>
      </c>
      <c r="CJ267" s="240" t="str">
        <f t="shared" ca="1" si="401"/>
        <v>-1.44247701253273+1.37335228322882i</v>
      </c>
      <c r="CK267" s="240" t="str">
        <f t="shared" ca="1" si="402"/>
        <v>-0.29224189012579-1.97013479315271i</v>
      </c>
      <c r="CL267" s="240" t="str">
        <f t="shared" ca="1" si="403"/>
        <v>1.77902756095266+0.895487220961849i</v>
      </c>
      <c r="CM267" s="240" t="str">
        <f t="shared" ca="1" si="404"/>
        <v>-1.75651539458383+0.938877038874198i</v>
      </c>
      <c r="CN267" s="240" t="str">
        <f t="shared" ca="1" si="405"/>
        <v>0.243804344153503-1.97671340039649i</v>
      </c>
      <c r="CO267" s="240" t="str">
        <f t="shared" ca="1" si="406"/>
        <v>1.47574631765134+1.33753849719314i</v>
      </c>
      <c r="CP267" s="240" t="str">
        <f t="shared" ca="1" si="407"/>
        <v>-1.94329798046925+0.436382154354734i</v>
      </c>
      <c r="CQ267" s="240" t="str">
        <f t="shared" ca="1" si="408"/>
        <v>0.762187473388176-1.84008333532623i</v>
      </c>
      <c r="CR267" s="240" t="str">
        <f t="shared" ca="1" si="409"/>
        <v>1.06555039932232+1.68268796038933i</v>
      </c>
      <c r="CS267" s="240" t="str">
        <f t="shared" ca="1" si="410"/>
        <v>-1.98929276998564-0.0977276870596921i</v>
      </c>
      <c r="CT267" s="240" t="str">
        <f t="shared" ca="1" si="411"/>
        <v>1.22535174484954-1.57014315491593i</v>
      </c>
      <c r="CU267" s="240" t="str">
        <f t="shared" ca="1" si="412"/>
        <v>0.578157625879835+1.90593026765728i</v>
      </c>
      <c r="CV267" s="240" t="str">
        <f t="shared" ca="1" si="413"/>
        <v>-1.8911675386752-0.624757365860029i</v>
      </c>
      <c r="CW267" s="240" t="str">
        <f t="shared" ca="1" si="414"/>
        <v>1.59974189434497-1.18644944983456i</v>
      </c>
      <c r="CX267" s="240" t="str">
        <f t="shared" ca="1" si="415"/>
        <v>0.0488785648397129+1.9910919896967i</v>
      </c>
      <c r="CY267" s="240" t="str">
        <f t="shared" ca="1" si="416"/>
        <v>-1.65603125038283-1.10652470523285i</v>
      </c>
      <c r="CZ267" s="240" t="str">
        <f t="shared" ca="1" si="417"/>
        <v>1.8582341535894-0.716800011139121i</v>
      </c>
      <c r="DA267" s="240" t="str">
        <f t="shared" ca="1" si="418"/>
        <v>-0.483941644035793+1.93200334127638i</v>
      </c>
      <c r="DB267" s="240" t="str">
        <f t="shared" ca="1" si="419"/>
        <v>-1.300919027981-1.50812668836943i</v>
      </c>
      <c r="DC267" s="240" t="str">
        <f t="shared" ca="1" si="420"/>
        <v>1.98210130940212-0.195219939559363i</v>
      </c>
      <c r="DD267" s="240" t="str">
        <f t="shared" ca="1" si="421"/>
        <v>-0.981701312366427+1.73294516902099i</v>
      </c>
      <c r="DE267" s="240" t="str">
        <f t="shared" ca="1" si="422"/>
        <v>-0.851557995030786-1.80046810764154i</v>
      </c>
      <c r="DF267" s="240" t="str">
        <f t="shared" ca="1" si="423"/>
        <v>1.96236945037743+0.340503400512458i</v>
      </c>
      <c r="DG267" s="240" t="str">
        <f t="shared" ca="1" si="424"/>
        <v>-1.40833881320017+1.40833881320125i</v>
      </c>
      <c r="DH267" s="240" t="str">
        <f t="shared" ca="1" si="425"/>
        <v>-0.340503400512068-1.9623694503775i</v>
      </c>
      <c r="DI267" s="240" t="str">
        <f t="shared" ca="1" si="426"/>
        <v>1.80046810764137+0.851557995031146i</v>
      </c>
      <c r="DJ267" s="240" t="str">
        <f t="shared" ca="1" si="427"/>
        <v>-1.73294516902119+0.981701312366082i</v>
      </c>
      <c r="DK267" s="240" t="str">
        <f t="shared" ca="1" si="428"/>
        <v>0.195219939559759-1.98210130940208i</v>
      </c>
      <c r="DL267" s="240" t="str">
        <f t="shared" ca="1" si="429"/>
        <v>1.50812668836917+1.3009190279813i</v>
      </c>
      <c r="DM267" s="240" t="str">
        <f t="shared" ca="1" si="430"/>
        <v>-1.93200334127648+0.483941644035409i</v>
      </c>
      <c r="DN267" s="240" t="str">
        <f t="shared" ca="1" si="431"/>
        <v>0.716800011137697-1.85823415358995i</v>
      </c>
      <c r="DO267" s="240" t="str">
        <f t="shared" ca="1" si="432"/>
        <v>1.10652470523252+1.65603125038305i</v>
      </c>
      <c r="DP267" s="240" t="str">
        <f t="shared" ca="1" si="433"/>
        <v>-1.99109198969669-0.0488785648402232i</v>
      </c>
      <c r="DQ267" s="240" t="str">
        <f t="shared" ca="1" si="434"/>
        <v>1.18644944983488-1.59974189434473i</v>
      </c>
      <c r="DR267" s="240" t="str">
        <f t="shared" ca="1" si="435"/>
        <v>0.624757365859651+1.89116753867532i</v>
      </c>
      <c r="DS267" s="240" t="str">
        <f t="shared" ca="1" si="436"/>
        <v>-1.90593026765716-0.578157625880215i</v>
      </c>
      <c r="DT267" s="240" t="str">
        <f t="shared" ca="1" si="437"/>
        <v>1.57014315491618-1.22535174484922i</v>
      </c>
      <c r="DU267" s="240" t="str">
        <f t="shared" ca="1" si="438"/>
        <v>0.0977276870591822+1.98929276998566i</v>
      </c>
      <c r="DV267" s="240" t="str">
        <f t="shared" ca="1" si="439"/>
        <v>-1.68268796038905-1.06555039932275i</v>
      </c>
      <c r="DW267" s="240" t="str">
        <f t="shared" ca="1" si="440"/>
        <v>1.84008333532565-0.762187473389588i</v>
      </c>
      <c r="DX267" s="240" t="str">
        <f t="shared" ca="1" si="441"/>
        <v>-0.43638215435512+1.94329798046917i</v>
      </c>
      <c r="DY267" s="240" t="str">
        <f t="shared" ca="1" si="442"/>
        <v>-1.33753849719285-1.4757463176516i</v>
      </c>
      <c r="DZ267" s="240" t="str">
        <f t="shared" ca="1" si="443"/>
        <v>1.97671340039653-0.243804344153109i</v>
      </c>
      <c r="EA267" s="240" t="str">
        <f t="shared" ca="1" si="444"/>
        <v>-0.938877038874549+1.75651539458364i</v>
      </c>
      <c r="EB267" s="240" t="str">
        <f t="shared" ca="1" si="445"/>
        <v>-0.895487220961494-1.77902756095284i</v>
      </c>
      <c r="EC267" s="240" t="str">
        <f t="shared" ca="1" si="446"/>
        <v>1.97013479315265+0.292241890126183i</v>
      </c>
      <c r="ED267" s="240" t="str">
        <f t="shared" ca="1" si="447"/>
        <v>-1.37335228322771+1.44247701253378i</v>
      </c>
      <c r="EE267" s="240" t="str">
        <f t="shared" ca="1" si="448"/>
        <v>-0.388559804382118-1.95342204962309i</v>
      </c>
      <c r="EF267" s="240" t="str">
        <f t="shared" ca="1" si="449"/>
        <v>1.82082411966587+0.807115822406039i</v>
      </c>
      <c r="EG267" s="240" t="str">
        <f t="shared" ca="1" si="450"/>
        <v>-1.70833108208772+1.02393424569557i</v>
      </c>
      <c r="EH267" s="240" t="str">
        <f t="shared" ca="1" si="451"/>
        <v>0.146517941774166-1.98629527469443i</v>
      </c>
      <c r="EI267" s="240" t="str">
        <f t="shared" ca="1" si="452"/>
        <v>1.53959861996241+1.2635159337915i</v>
      </c>
      <c r="EJ267" s="240" t="str">
        <f t="shared" ca="1" si="453"/>
        <v>-1.91954493551317+0.531209625365458i</v>
      </c>
      <c r="EK267" s="240" t="str">
        <f t="shared" ca="1" si="454"/>
        <v>0.670980775363279-1.87526564108343i</v>
      </c>
      <c r="EL267" s="240" t="str">
        <f t="shared" ca="1" si="455"/>
        <v>1.146832482036+1.62837700907447i</v>
      </c>
      <c r="EM267" s="240" t="str">
        <f t="shared" ca="1" si="456"/>
        <v>-1.99169185004487-8.68631546733058E-13i</v>
      </c>
      <c r="EN267" s="240"/>
      <c r="EO267" s="240"/>
      <c r="EP267" s="240"/>
    </row>
    <row r="268" spans="1:146">
      <c r="A268" s="268">
        <f t="shared" si="323"/>
        <v>3.2812500000000025E-3</v>
      </c>
      <c r="B268" s="267">
        <v>168</v>
      </c>
      <c r="C268" s="266">
        <f t="shared" si="324"/>
        <v>33600</v>
      </c>
      <c r="N268" s="265">
        <f t="shared" ca="1" si="327"/>
        <v>5.9913773694510128</v>
      </c>
      <c r="O268" s="240">
        <f t="shared" ca="1" si="328"/>
        <v>1.9913773694510131</v>
      </c>
      <c r="P268" s="240" t="str">
        <f t="shared" ca="1" si="329"/>
        <v>-1.10634998917587+1.65576976932549i</v>
      </c>
      <c r="Q268" s="240" t="str">
        <f t="shared" ca="1" si="330"/>
        <v>-0.762067126875682-1.83979279314196i</v>
      </c>
      <c r="R268" s="240" t="str">
        <f t="shared" ca="1" si="331"/>
        <v>1.95311361168565+0.38849845226185i</v>
      </c>
      <c r="S268" s="240" t="str">
        <f t="shared" ca="1" si="332"/>
        <v>-1.40811644184026+1.40811644184022i</v>
      </c>
      <c r="T268" s="240" t="str">
        <f t="shared" ca="1" si="333"/>
        <v>-0.388498452261794-1.95311361168567i</v>
      </c>
      <c r="U268" s="241" t="str">
        <f t="shared" ca="1" si="334"/>
        <v>1.83979279314194+0.762067126875715i</v>
      </c>
      <c r="V268" s="240" t="str">
        <f t="shared" ca="1" si="335"/>
        <v>-1.65576976932552+1.10634998917582i</v>
      </c>
      <c r="W268" s="240" t="str">
        <f t="shared" ca="1" si="336"/>
        <v>5.56226717034568E-14-1.99137736945101i</v>
      </c>
      <c r="X268" s="240" t="str">
        <f t="shared" ca="1" si="337"/>
        <v>1.65576976932546+1.10634998917592i</v>
      </c>
      <c r="Y268" s="240" t="str">
        <f t="shared" ca="1" si="338"/>
        <v>-1.83979279314198+0.762067126875614i</v>
      </c>
      <c r="Z268" s="240" t="str">
        <f t="shared" ca="1" si="339"/>
        <v>0.38849845226191-1.95311361168564i</v>
      </c>
      <c r="AA268" s="240" t="str">
        <f t="shared" ca="1" si="340"/>
        <v>1.40811644184018+1.4081164418403i</v>
      </c>
      <c r="AB268" s="240" t="str">
        <f t="shared" ca="1" si="341"/>
        <v>-1.95311361168568+0.388498452261732i</v>
      </c>
      <c r="AC268" s="240" t="str">
        <f t="shared" ca="1" si="342"/>
        <v>0.762067126875584-1.839792793142i</v>
      </c>
      <c r="AD268" s="240" t="str">
        <f t="shared" ca="1" si="343"/>
        <v>1.10634998917577+1.65576976932556i</v>
      </c>
      <c r="AE268" s="240" t="str">
        <f t="shared" ca="1" si="344"/>
        <v>-1.99137736945101+8.68488779559527E-14i</v>
      </c>
      <c r="AF268" s="240" t="str">
        <f t="shared" ca="1" si="345"/>
        <v>1.1063499891758-1.65576976932554i</v>
      </c>
      <c r="AG268" s="240" t="str">
        <f t="shared" ca="1" si="346"/>
        <v>0.762067126875731+1.83979279314193i</v>
      </c>
      <c r="AH268" s="240" t="str">
        <f t="shared" ca="1" si="347"/>
        <v>-1.95311361168567-0.388498452261756i</v>
      </c>
      <c r="AI268" s="240" t="str">
        <f t="shared" ca="1" si="348"/>
        <v>1.4081164418402-1.40811644184028i</v>
      </c>
      <c r="AJ268" s="240" t="str">
        <f t="shared" ca="1" si="349"/>
        <v>0.388498452261872+1.95311361168565i</v>
      </c>
      <c r="AK268" s="240" t="str">
        <f t="shared" ca="1" si="350"/>
        <v>-1.83979279314197-0.762067126875648i</v>
      </c>
      <c r="AL268" s="240" t="str">
        <f t="shared" ca="1" si="351"/>
        <v>1.65576976932547-1.1063499891759i</v>
      </c>
      <c r="AM268" s="240" t="str">
        <f t="shared" ca="1" si="352"/>
        <v>3.12262062524959E-14+1.99137736945101i</v>
      </c>
      <c r="AN268" s="240" t="str">
        <f t="shared" ca="1" si="353"/>
        <v>-1.6557697693254-1.10634998917601i</v>
      </c>
      <c r="AO268" s="240" t="str">
        <f t="shared" ca="1" si="354"/>
        <v>1.83979279314173-0.762067126876229i</v>
      </c>
      <c r="AP268" s="240" t="str">
        <f t="shared" ca="1" si="355"/>
        <v>-0.388498452262421+1.95311361168554i</v>
      </c>
      <c r="AQ268" s="240" t="str">
        <f t="shared" ca="1" si="356"/>
        <v>-1.40811644184038-1.4081164418401i</v>
      </c>
      <c r="AR268" s="240" t="str">
        <f t="shared" ca="1" si="357"/>
        <v>-1.40811644184038-1.4081164418401i</v>
      </c>
      <c r="AS268" s="240" t="str">
        <f t="shared" ca="1" si="358"/>
        <v>-0.762067126875883+1.83979279314187i</v>
      </c>
      <c r="AT268" s="240" t="str">
        <f t="shared" ca="1" si="359"/>
        <v>-1.10634998917635-1.65576976932517i</v>
      </c>
      <c r="AU268" s="240" t="str">
        <f t="shared" ca="1" si="360"/>
        <v>1.99137736945101+6.1867912953956E-13i</v>
      </c>
      <c r="AV268" s="240" t="str">
        <f t="shared" ca="1" si="361"/>
        <v>-1.10634998917571+1.6557697693256i</v>
      </c>
      <c r="AW268" s="240" t="str">
        <f t="shared" ca="1" si="362"/>
        <v>-0.762067126876544-1.8397927931416i</v>
      </c>
      <c r="AX268" s="240" t="str">
        <f t="shared" ca="1" si="363"/>
        <v>1.95311361168561+0.388498452262061i</v>
      </c>
      <c r="AY268" s="240" t="str">
        <f t="shared" ca="1" si="364"/>
        <v>-1.40811644183988+1.4081164418406i</v>
      </c>
      <c r="AZ268" s="240" t="str">
        <f t="shared" ca="1" si="365"/>
        <v>-0.388498452261181-1.95311361168579i</v>
      </c>
      <c r="BA268" s="240" t="str">
        <f t="shared" ca="1" si="366"/>
        <v>1.83979279314201+0.762067126875542i</v>
      </c>
      <c r="BB268" s="240" t="str">
        <f t="shared" ca="1" si="367"/>
        <v>-1.655769769325+1.10634998917661i</v>
      </c>
      <c r="BC268" s="240" t="str">
        <f t="shared" ca="1" si="368"/>
        <v>2.78113358517284E-13-1.99137736945101i</v>
      </c>
      <c r="BD268" s="240" t="str">
        <f t="shared" ca="1" si="369"/>
        <v>1.65576976932579+1.10634998917542i</v>
      </c>
      <c r="BE268" s="240" t="str">
        <f t="shared" ca="1" si="370"/>
        <v>-1.83979279314223+0.762067126875028i</v>
      </c>
      <c r="BF268" s="240" t="str">
        <f t="shared" ca="1" si="371"/>
        <v>0.388498452261727-1.95311361168568i</v>
      </c>
      <c r="BG268" s="240" t="str">
        <f t="shared" ca="1" si="372"/>
        <v>1.40811644184084+1.40811644183964i</v>
      </c>
      <c r="BH268" s="240" t="str">
        <f t="shared" ca="1" si="373"/>
        <v>-1.95311361168572+0.388498452261515i</v>
      </c>
      <c r="BI268" s="240" t="str">
        <f t="shared" ca="1" si="374"/>
        <v>0.762067126875228-1.83979279314214i</v>
      </c>
      <c r="BJ268" s="240" t="str">
        <f t="shared" ca="1" si="375"/>
        <v>1.10634998917524+1.65576976932591i</v>
      </c>
      <c r="BK268" s="240" t="str">
        <f t="shared" ca="1" si="376"/>
        <v>-1.99137736945101+6.24524125049918E-14i</v>
      </c>
      <c r="BL268" s="240" t="str">
        <f t="shared" ca="1" si="377"/>
        <v>1.10634998917514-1.65576976932598i</v>
      </c>
      <c r="BM268" s="240" t="str">
        <f t="shared" ca="1" si="378"/>
        <v>0.762067126875343+1.8397927931421i</v>
      </c>
      <c r="BN268" s="240" t="str">
        <f t="shared" ca="1" si="379"/>
        <v>-1.95311361168575-0.388498452261392i</v>
      </c>
      <c r="BO268" s="240" t="str">
        <f t="shared" ca="1" si="380"/>
        <v>1.4081164418408-1.40811644183968i</v>
      </c>
      <c r="BP268" s="240" t="str">
        <f t="shared" ca="1" si="381"/>
        <v>0.388498452261848+1.95311361168565i</v>
      </c>
      <c r="BQ268" s="240" t="str">
        <f t="shared" ca="1" si="382"/>
        <v>-1.83979279314227-0.762067126874913i</v>
      </c>
      <c r="BR268" s="240" t="str">
        <f t="shared" ca="1" si="383"/>
        <v>1.65576976932572-1.10634998917553i</v>
      </c>
      <c r="BS268" s="240" t="str">
        <f t="shared" ca="1" si="384"/>
        <v>4.03018183527267E-13+1.99137736945101i</v>
      </c>
      <c r="BT268" s="240" t="str">
        <f t="shared" ca="1" si="385"/>
        <v>-1.65576976932504-1.10634998917655i</v>
      </c>
      <c r="BU268" s="240" t="str">
        <f t="shared" ca="1" si="386"/>
        <v>1.83979279314197-0.762067126875658i</v>
      </c>
      <c r="BV268" s="240" t="str">
        <f t="shared" ca="1" si="387"/>
        <v>-0.388498452261057+1.95311361168581i</v>
      </c>
      <c r="BW268" s="240" t="str">
        <f t="shared" ca="1" si="388"/>
        <v>-1.40811644183992-1.40811644184056i</v>
      </c>
      <c r="BX268" s="240" t="str">
        <f t="shared" ca="1" si="389"/>
        <v>1.95311361168559-0.388498452262182i</v>
      </c>
      <c r="BY268" s="240" t="str">
        <f t="shared" ca="1" si="390"/>
        <v>-0.76206712687648+1.83979279314163i</v>
      </c>
      <c r="BZ268" s="240" t="str">
        <f t="shared" ca="1" si="391"/>
        <v>-1.10634998917581-1.65576976932553i</v>
      </c>
      <c r="CA268" s="240" t="str">
        <f t="shared" ca="1" si="392"/>
        <v>1.99137736945101-6.86985605588726E-13i</v>
      </c>
      <c r="CB268" s="240" t="str">
        <f t="shared" ca="1" si="393"/>
        <v>-1.10634998917627+1.65576976932522i</v>
      </c>
      <c r="CC268" s="240" t="str">
        <f t="shared" ca="1" si="394"/>
        <v>-0.762067126876024-1.83979279314181i</v>
      </c>
      <c r="CD268" s="240" t="str">
        <f t="shared" ca="1" si="395"/>
        <v>1.95311361168548+0.388498452262722i</v>
      </c>
      <c r="CE268" s="240" t="str">
        <f t="shared" ca="1" si="396"/>
        <v>-1.40811644184027+1.40811644184021i</v>
      </c>
      <c r="CF268" s="240" t="str">
        <f t="shared" ca="1" si="397"/>
        <v>-0.388498452262517-1.95311361168552i</v>
      </c>
      <c r="CG268" s="240" t="str">
        <f t="shared" ca="1" si="398"/>
        <v>1.83979279314178+0.762067126876114i</v>
      </c>
      <c r="CH268" s="240" t="str">
        <f t="shared" ca="1" si="399"/>
        <v>-1.65576976932534+1.10634998917609i</v>
      </c>
      <c r="CI268" s="240" t="str">
        <f t="shared" ca="1" si="400"/>
        <v>8.96792488056844E-13-1.99137736945101i</v>
      </c>
      <c r="CJ268" s="240" t="str">
        <f t="shared" ca="1" si="401"/>
        <v>1.65576976932541+1.10634998917598i</v>
      </c>
      <c r="CK268" s="240" t="str">
        <f t="shared" ca="1" si="402"/>
        <v>-1.83979279314168+0.762067126876339i</v>
      </c>
      <c r="CL268" s="240" t="str">
        <f t="shared" ca="1" si="403"/>
        <v>0.388498452262388-1.95311361168555i</v>
      </c>
      <c r="CM268" s="240" t="str">
        <f t="shared" ca="1" si="404"/>
        <v>1.40811644184045+1.40811644184003i</v>
      </c>
      <c r="CN268" s="240" t="str">
        <f t="shared" ca="1" si="405"/>
        <v>-1.95311361168585+0.388498452260852i</v>
      </c>
      <c r="CO268" s="240" t="str">
        <f t="shared" ca="1" si="406"/>
        <v>0.762067126875799-1.83979279314191i</v>
      </c>
      <c r="CP268" s="240" t="str">
        <f t="shared" ca="1" si="407"/>
        <v>1.10634998917638+1.65576976932515i</v>
      </c>
      <c r="CQ268" s="240" t="str">
        <f t="shared" ca="1" si="408"/>
        <v>-1.99137736945101-5.56226717034568E-13i</v>
      </c>
      <c r="CR268" s="240" t="str">
        <f t="shared" ca="1" si="409"/>
        <v>1.1063499891757-1.6557697693256i</v>
      </c>
      <c r="CS268" s="240" t="str">
        <f t="shared" ca="1" si="410"/>
        <v>0.762067126874772+1.83979279314233i</v>
      </c>
      <c r="CT268" s="240" t="str">
        <f t="shared" ca="1" si="411"/>
        <v>-1.95311361168561-0.388498452262055i</v>
      </c>
      <c r="CU268" s="240" t="str">
        <f t="shared" ca="1" si="412"/>
        <v>1.40811644183979-1.40811644184069i</v>
      </c>
      <c r="CV268" s="240" t="str">
        <f t="shared" ca="1" si="413"/>
        <v>0.388498452261187+1.95311361168579i</v>
      </c>
      <c r="CW268" s="240" t="str">
        <f t="shared" ca="1" si="414"/>
        <v>-1.83979279314204-0.762067126875485i</v>
      </c>
      <c r="CX268" s="240" t="str">
        <f t="shared" ca="1" si="415"/>
        <v>1.6557697693261-1.10634998917497i</v>
      </c>
      <c r="CY268" s="240" t="str">
        <f t="shared" ca="1" si="416"/>
        <v>-2.15660946012293E-13+1.99137736945101i</v>
      </c>
      <c r="CZ268" s="240" t="str">
        <f t="shared" ca="1" si="417"/>
        <v>-1.65576976932579-1.10634998917542i</v>
      </c>
      <c r="DA268" s="240" t="str">
        <f t="shared" ca="1" si="418"/>
        <v>1.8397927931422-0.762067126875086i</v>
      </c>
      <c r="DB268" s="240" t="str">
        <f t="shared" ca="1" si="419"/>
        <v>-0.388498452261721+1.95311361168568i</v>
      </c>
      <c r="DC268" s="240" t="str">
        <f t="shared" ca="1" si="420"/>
        <v>-1.40811644184093-1.40811644183955i</v>
      </c>
      <c r="DD268" s="240" t="str">
        <f t="shared" ca="1" si="421"/>
        <v>1.95311361168572-0.388498452261521i</v>
      </c>
      <c r="DE268" s="240" t="str">
        <f t="shared" ca="1" si="422"/>
        <v>-0.76206712687517+1.83979279314217i</v>
      </c>
      <c r="DF268" s="240" t="str">
        <f t="shared" ca="1" si="423"/>
        <v>-1.10634998917525-1.65576976932591i</v>
      </c>
      <c r="DG268" s="240" t="str">
        <f t="shared" ca="1" si="424"/>
        <v>1.99137736945101-1.24904825009984E-13i</v>
      </c>
      <c r="DH268" s="240" t="str">
        <f t="shared" ca="1" si="425"/>
        <v>-1.10634998917513+1.65576976932598i</v>
      </c>
      <c r="DI268" s="240" t="str">
        <f t="shared" ca="1" si="426"/>
        <v>-0.762067126875401-1.83979279314207i</v>
      </c>
      <c r="DJ268" s="240" t="str">
        <f t="shared" ca="1" si="427"/>
        <v>1.95311361168575+0.388498452261386i</v>
      </c>
      <c r="DK268" s="240" t="str">
        <f t="shared" ca="1" si="428"/>
        <v>-1.40811644184075+1.40811644183973i</v>
      </c>
      <c r="DL268" s="240" t="str">
        <f t="shared" ca="1" si="429"/>
        <v>-0.388498452261854-1.95311361168565i</v>
      </c>
      <c r="DM268" s="240" t="str">
        <f t="shared" ca="1" si="430"/>
        <v>1.8397927931423+0.762067126874855i</v>
      </c>
      <c r="DN268" s="240" t="str">
        <f t="shared" ca="1" si="431"/>
        <v>-1.65576976932572+1.10634998917553i</v>
      </c>
      <c r="DO268" s="240" t="str">
        <f t="shared" ca="1" si="432"/>
        <v>-4.6547059603226E-13-1.99137736945101i</v>
      </c>
      <c r="DP268" s="240" t="str">
        <f t="shared" ca="1" si="433"/>
        <v>1.6557697693251+1.10634998917645i</v>
      </c>
      <c r="DQ268" s="240" t="str">
        <f t="shared" ca="1" si="434"/>
        <v>-1.83979279314194+0.762067126875715i</v>
      </c>
      <c r="DR268" s="240" t="str">
        <f t="shared" ca="1" si="435"/>
        <v>0.388498452261053-1.95311361168581i</v>
      </c>
      <c r="DS268" s="240" t="str">
        <f t="shared" ca="1" si="436"/>
        <v>1.40811644183997+1.40811644184051i</v>
      </c>
      <c r="DT268" s="240" t="str">
        <f t="shared" ca="1" si="437"/>
        <v>-1.95311361168559+0.388498452262188i</v>
      </c>
      <c r="DU268" s="240" t="str">
        <f t="shared" ca="1" si="438"/>
        <v>0.762067126876422-1.83979279314165i</v>
      </c>
      <c r="DV268" s="240" t="str">
        <f t="shared" ca="1" si="439"/>
        <v>1.10634998917581+1.65576976932553i</v>
      </c>
      <c r="DW268" s="240" t="str">
        <f t="shared" ca="1" si="440"/>
        <v>-1.99137736945101+8.06036367054536E-13i</v>
      </c>
      <c r="DX268" s="240" t="str">
        <f t="shared" ca="1" si="441"/>
        <v>1.10634998917617-1.65576976932529i</v>
      </c>
      <c r="DY268" s="240" t="str">
        <f t="shared" ca="1" si="442"/>
        <v>0.76206712687603+1.83979279314181i</v>
      </c>
      <c r="DZ268" s="240" t="str">
        <f t="shared" ca="1" si="443"/>
        <v>-1.95311361168551-0.388498452262607i</v>
      </c>
      <c r="EA268" s="240" t="str">
        <f t="shared" ca="1" si="444"/>
        <v>1.40811644184027-1.40811644184021i</v>
      </c>
      <c r="EB268" s="240" t="str">
        <f t="shared" ca="1" si="445"/>
        <v>0.388498452262523+1.95311361168552i</v>
      </c>
      <c r="EC268" s="240" t="str">
        <f t="shared" ca="1" si="446"/>
        <v>-1.83979279314178-0.762067126876108i</v>
      </c>
      <c r="ED268" s="240" t="str">
        <f t="shared" ca="1" si="447"/>
        <v>1.65576976932534-1.1063499891761i</v>
      </c>
      <c r="EE268" s="240" t="str">
        <f t="shared" ca="1" si="448"/>
        <v>-8.90938424512671E-13+1.99137736945101i</v>
      </c>
      <c r="EF268" s="240" t="str">
        <f t="shared" ca="1" si="449"/>
        <v>-1.65576976932548-1.10634998917589i</v>
      </c>
      <c r="EG268" s="240" t="str">
        <f t="shared" ca="1" si="450"/>
        <v>1.83979279314168-0.762067126876345i</v>
      </c>
      <c r="EH268" s="240" t="str">
        <f t="shared" ca="1" si="451"/>
        <v>-0.388498452262272+1.95311361168557i</v>
      </c>
      <c r="EI268" s="240" t="str">
        <f t="shared" ca="1" si="452"/>
        <v>-1.40811644184045-1.40811644184003i</v>
      </c>
      <c r="EJ268" s="240" t="str">
        <f t="shared" ca="1" si="453"/>
        <v>1.95311361168585-0.388498452260858i</v>
      </c>
      <c r="EK268" s="240" t="str">
        <f t="shared" ca="1" si="454"/>
        <v>-0.762067126875793+1.83979279314191i</v>
      </c>
      <c r="EL268" s="240" t="str">
        <f t="shared" ca="1" si="455"/>
        <v>-1.10634998917647-1.65576976932509i</v>
      </c>
      <c r="EM268" s="240" t="str">
        <f t="shared" ca="1" si="456"/>
        <v>1.99137736945101+4.37175955568758E-13i</v>
      </c>
      <c r="EN268" s="240"/>
      <c r="EO268" s="240"/>
      <c r="EP268" s="240"/>
    </row>
    <row r="269" spans="1:146">
      <c r="A269" s="268">
        <f t="shared" si="323"/>
        <v>3.3007812500000025E-3</v>
      </c>
      <c r="B269" s="267">
        <v>169</v>
      </c>
      <c r="C269" s="266">
        <f t="shared" si="324"/>
        <v>33800</v>
      </c>
      <c r="N269" s="265">
        <f t="shared" ca="1" si="327"/>
        <v>5.9910333243287957</v>
      </c>
      <c r="O269" s="240">
        <f t="shared" ca="1" si="328"/>
        <v>1.9910333243287959</v>
      </c>
      <c r="P269" s="240" t="str">
        <f t="shared" ca="1" si="329"/>
        <v>-1.06519808963181+1.68213160259016i</v>
      </c>
      <c r="Q269" s="240" t="str">
        <f t="shared" ca="1" si="330"/>
        <v>-0.851276439006207-1.79987280744521i</v>
      </c>
      <c r="R269" s="240" t="str">
        <f t="shared" ca="1" si="331"/>
        <v>1.97605982710036+0.243723733575271i</v>
      </c>
      <c r="S269" s="240" t="str">
        <f t="shared" ca="1" si="332"/>
        <v>-1.2630981695002+1.53908957269972i</v>
      </c>
      <c r="T269" s="240" t="str">
        <f t="shared" ca="1" si="333"/>
        <v>-0.624550798367706-1.89054224995001i</v>
      </c>
      <c r="U269" s="241" t="str">
        <f t="shared" ca="1" si="334"/>
        <v>1.93136455075074+0.48378163533889i</v>
      </c>
      <c r="V269" s="240" t="str">
        <f t="shared" ca="1" si="335"/>
        <v>-1.44200007720432+1.37289820304731i</v>
      </c>
      <c r="W269" s="240" t="str">
        <f t="shared" ca="1" si="336"/>
        <v>-0.388431332388161-1.95277617729399i</v>
      </c>
      <c r="X269" s="240" t="str">
        <f t="shared" ca="1" si="337"/>
        <v>1.85761975383879+0.716563011001621i</v>
      </c>
      <c r="Y269" s="240" t="str">
        <f t="shared" ca="1" si="338"/>
        <v>-1.59921296152988+1.18605716652386i</v>
      </c>
      <c r="Z269" s="240" t="str">
        <f t="shared" ca="1" si="339"/>
        <v>-0.146469497616616-1.98563853328236i</v>
      </c>
      <c r="AA269" s="240" t="str">
        <f t="shared" ca="1" si="340"/>
        <v>1.75593462675177+0.938566612000393i</v>
      </c>
      <c r="AB269" s="240" t="str">
        <f t="shared" ca="1" si="341"/>
        <v>-1.73237219436238+0.981376726230992i</v>
      </c>
      <c r="AC269" s="240" t="str">
        <f t="shared" ca="1" si="342"/>
        <v>0.0976953747332695-1.98863503749268i</v>
      </c>
      <c r="AD269" s="240" t="str">
        <f t="shared" ca="1" si="343"/>
        <v>1.62783860844992+1.14645329753444i</v>
      </c>
      <c r="AE269" s="240" t="str">
        <f t="shared" ca="1" si="344"/>
        <v>-1.83947493689527+0.761935466507445i</v>
      </c>
      <c r="AF269" s="240" t="str">
        <f t="shared" ca="1" si="345"/>
        <v>0.340390817711878-1.96172061971251i</v>
      </c>
      <c r="AG269" s="240" t="str">
        <f t="shared" ca="1" si="346"/>
        <v>1.47525838228061+1.33709625835187i</v>
      </c>
      <c r="AH269" s="240" t="str">
        <f t="shared" ca="1" si="347"/>
        <v>-1.91891026418922+0.531033988156148i</v>
      </c>
      <c r="AI269" s="240" t="str">
        <f t="shared" ca="1" si="348"/>
        <v>0.577966465955617-1.90530009783723i</v>
      </c>
      <c r="AJ269" s="240" t="str">
        <f t="shared" ca="1" si="349"/>
        <v>1.30048889686762+1.50762804687092i</v>
      </c>
      <c r="AK269" s="240" t="str">
        <f t="shared" ca="1" si="350"/>
        <v>-1.96948339498314+0.292145264335147i</v>
      </c>
      <c r="AL269" s="240" t="str">
        <f t="shared" ca="1" si="351"/>
        <v>0.806848960578731-1.82022208903221i</v>
      </c>
      <c r="AM269" s="240" t="str">
        <f t="shared" ca="1" si="352"/>
        <v>1.10615884794718+1.65548370626109i</v>
      </c>
      <c r="AN269" s="240" t="str">
        <f t="shared" ca="1" si="353"/>
        <v>-1.99043366231629+0.0488624038083837i</v>
      </c>
      <c r="AO269" s="240" t="str">
        <f t="shared" ca="1" si="354"/>
        <v>1.02359569581778-1.70776624574064i</v>
      </c>
      <c r="AP269" s="240" t="str">
        <f t="shared" ca="1" si="355"/>
        <v>0.895191140338292+1.77843934978048i</v>
      </c>
      <c r="AQ269" s="240" t="str">
        <f t="shared" ca="1" si="356"/>
        <v>-1.98144595466745-0.195155392750914i</v>
      </c>
      <c r="AR269" s="240" t="str">
        <f t="shared" ca="1" si="357"/>
        <v>-1.98144595466745-0.195155392750914i</v>
      </c>
      <c r="AS269" s="240" t="str">
        <f t="shared" ca="1" si="358"/>
        <v>0.670758924731742+1.87464561010355i</v>
      </c>
      <c r="AT269" s="240" t="str">
        <f t="shared" ca="1" si="359"/>
        <v>-1.9426554555253-0.436237870554087i</v>
      </c>
      <c r="AU269" s="240" t="str">
        <f t="shared" ca="1" si="360"/>
        <v>1.40787316520097-1.40787316520161i</v>
      </c>
      <c r="AV269" s="240" t="str">
        <f t="shared" ca="1" si="361"/>
        <v>0.436237870554967+1.9426554555251i</v>
      </c>
      <c r="AW269" s="240" t="str">
        <f t="shared" ca="1" si="362"/>
        <v>-1.87464561010318-0.670758924732758i</v>
      </c>
      <c r="AX269" s="240" t="str">
        <f t="shared" ca="1" si="363"/>
        <v>1.56962400852025-1.22494659902568i</v>
      </c>
      <c r="AY269" s="240" t="str">
        <f t="shared" ca="1" si="364"/>
        <v>0.195155392751868+1.98144595466736i</v>
      </c>
      <c r="AZ269" s="240" t="str">
        <f t="shared" ca="1" si="365"/>
        <v>-1.77843934978091-0.895191140337435i</v>
      </c>
      <c r="BA269" s="240" t="str">
        <f t="shared" ca="1" si="366"/>
        <v>1.70776624574116-1.02359569581691i</v>
      </c>
      <c r="BB269" s="240" t="str">
        <f t="shared" ca="1" si="367"/>
        <v>-0.0488624038094332+1.99043366231627i</v>
      </c>
      <c r="BC269" s="240" t="str">
        <f t="shared" ca="1" si="368"/>
        <v>-1.65548370626116-1.10615884794706i</v>
      </c>
      <c r="BD269" s="240" t="str">
        <f t="shared" ca="1" si="369"/>
        <v>1.820222089032-0.806848960579218i</v>
      </c>
      <c r="BE269" s="240" t="str">
        <f t="shared" ca="1" si="370"/>
        <v>-0.292145264334225+1.96948339498328i</v>
      </c>
      <c r="BF269" s="240" t="str">
        <f t="shared" ca="1" si="371"/>
        <v>-1.50762804687062-1.30048889686797i</v>
      </c>
      <c r="BG269" s="240" t="str">
        <f t="shared" ca="1" si="372"/>
        <v>1.90530009783725-0.57796646595556i</v>
      </c>
      <c r="BH269" s="240" t="str">
        <f t="shared" ca="1" si="373"/>
        <v>-0.531033988155823+1.91891026418931i</v>
      </c>
      <c r="BI269" s="240" t="str">
        <f t="shared" ca="1" si="374"/>
        <v>-1.33709625835241-1.47525838228012i</v>
      </c>
      <c r="BJ269" s="240" t="str">
        <f t="shared" ca="1" si="375"/>
        <v>1.96172061971262-0.340390817711205i</v>
      </c>
      <c r="BK269" s="240" t="str">
        <f t="shared" ca="1" si="376"/>
        <v>-0.761935466507708+1.83947493689516i</v>
      </c>
      <c r="BL269" s="240" t="str">
        <f t="shared" ca="1" si="377"/>
        <v>-1.14645329753453-1.62783860844986i</v>
      </c>
      <c r="BM269" s="240" t="str">
        <f t="shared" ca="1" si="378"/>
        <v>1.98863503749265-0.0976953747338317i</v>
      </c>
      <c r="BN269" s="240" t="str">
        <f t="shared" ca="1" si="379"/>
        <v>-0.981376726231709+1.73237219436197i</v>
      </c>
      <c r="BO269" s="240" t="str">
        <f t="shared" ca="1" si="380"/>
        <v>-0.938566612000005-1.75593462675198i</v>
      </c>
      <c r="BP269" s="240" t="str">
        <f t="shared" ca="1" si="381"/>
        <v>1.98563853328236+0.146469497616661i</v>
      </c>
      <c r="BQ269" s="240" t="str">
        <f t="shared" ca="1" si="382"/>
        <v>-1.18605716652358+1.59921296153009i</v>
      </c>
      <c r="BR269" s="240" t="str">
        <f t="shared" ca="1" si="383"/>
        <v>-0.716563011002503-1.85761975383845i</v>
      </c>
      <c r="BS269" s="240" t="str">
        <f t="shared" ca="1" si="384"/>
        <v>1.95277617729386+0.388431332388802i</v>
      </c>
      <c r="BT269" s="240" t="str">
        <f t="shared" ca="1" si="385"/>
        <v>-1.37289820304749+1.44200007720414i</v>
      </c>
      <c r="BU269" s="240" t="str">
        <f t="shared" ca="1" si="386"/>
        <v>-0.483781635339018-1.93136455075071i</v>
      </c>
      <c r="BV269" s="240" t="str">
        <f t="shared" ca="1" si="387"/>
        <v>1.89054224995023+0.624550798367017i</v>
      </c>
      <c r="BW269" s="240" t="str">
        <f t="shared" ca="1" si="388"/>
        <v>-1.53908957270027+1.26309816949953i</v>
      </c>
      <c r="BX269" s="240" t="str">
        <f t="shared" ca="1" si="389"/>
        <v>-0.243723733574801-1.97605982710042i</v>
      </c>
      <c r="BY269" s="240" t="str">
        <f t="shared" ca="1" si="390"/>
        <v>1.79987280744522+0.851276439006189i</v>
      </c>
      <c r="BZ269" s="240" t="str">
        <f t="shared" ca="1" si="391"/>
        <v>-1.68213160258991+1.06519808963219i</v>
      </c>
      <c r="CA269" s="240" t="str">
        <f t="shared" ca="1" si="392"/>
        <v>-9.02488876742695E-13-1.9910333243288i</v>
      </c>
      <c r="CB269" s="240" t="str">
        <f t="shared" ca="1" si="393"/>
        <v>1.68213160258985+1.06519808963229i</v>
      </c>
      <c r="CC269" s="240" t="str">
        <f t="shared" ca="1" si="394"/>
        <v>-1.79987280744526+0.851276439006082i</v>
      </c>
      <c r="CD269" s="240" t="str">
        <f t="shared" ca="1" si="395"/>
        <v>0.243723733574921-1.9760598271004i</v>
      </c>
      <c r="CE269" s="240" t="str">
        <f t="shared" ca="1" si="396"/>
        <v>1.5390895727002+1.26309816949962i</v>
      </c>
      <c r="CF269" s="240" t="str">
        <f t="shared" ca="1" si="397"/>
        <v>-1.89054224995029+0.62455079836685i</v>
      </c>
      <c r="CG269" s="240" t="str">
        <f t="shared" ca="1" si="398"/>
        <v>0.483781635339189-1.93136455075067i</v>
      </c>
      <c r="CH269" s="240" t="str">
        <f t="shared" ca="1" si="399"/>
        <v>1.37289820304745+1.44200007720418i</v>
      </c>
      <c r="CI269" s="240" t="str">
        <f t="shared" ca="1" si="400"/>
        <v>-1.95277617729388+0.38843133238874i</v>
      </c>
      <c r="CJ269" s="240" t="str">
        <f t="shared" ca="1" si="401"/>
        <v>0.716563011002612-1.8576197538384i</v>
      </c>
      <c r="CK269" s="240" t="str">
        <f t="shared" ca="1" si="402"/>
        <v>1.18605716652348+1.59921296153016i</v>
      </c>
      <c r="CL269" s="240" t="str">
        <f t="shared" ca="1" si="403"/>
        <v>-1.98563853328236+0.146469497616543i</v>
      </c>
      <c r="CM269" s="240" t="str">
        <f t="shared" ca="1" si="404"/>
        <v>0.938566612000111-1.75593462675192i</v>
      </c>
      <c r="CN269" s="240" t="str">
        <f t="shared" ca="1" si="405"/>
        <v>0.981376726231606+1.73237219436203i</v>
      </c>
      <c r="CO269" s="240" t="str">
        <f t="shared" ca="1" si="406"/>
        <v>-1.98863503749265-0.0976953747338943i</v>
      </c>
      <c r="CP269" s="240" t="str">
        <f t="shared" ca="1" si="407"/>
        <v>1.14645329753463-1.62783860844979i</v>
      </c>
      <c r="CQ269" s="240" t="str">
        <f t="shared" ca="1" si="408"/>
        <v>0.761935466507598+1.83947493689521i</v>
      </c>
      <c r="CR269" s="240" t="str">
        <f t="shared" ca="1" si="409"/>
        <v>-1.9617206197126-0.340390817711323i</v>
      </c>
      <c r="CS269" s="240" t="str">
        <f t="shared" ca="1" si="410"/>
        <v>1.33709625835254-1.47525838228001i</v>
      </c>
      <c r="CT269" s="240" t="str">
        <f t="shared" ca="1" si="411"/>
        <v>0.531033988155654+1.91891026418936i</v>
      </c>
      <c r="CU269" s="240" t="str">
        <f t="shared" ca="1" si="412"/>
        <v>-1.90530009783719-0.577966465955729i</v>
      </c>
      <c r="CV269" s="240" t="str">
        <f t="shared" ca="1" si="413"/>
        <v>1.50762804687066-1.30048889686792i</v>
      </c>
      <c r="CW269" s="240" t="str">
        <f t="shared" ca="1" si="414"/>
        <v>0.292145264336123+1.969483394983i</v>
      </c>
      <c r="CX269" s="240" t="str">
        <f t="shared" ca="1" si="415"/>
        <v>-1.82022208903195-0.806848960579328i</v>
      </c>
      <c r="CY269" s="240" t="str">
        <f t="shared" ca="1" si="416"/>
        <v>1.65548370626123-1.10615884794696i</v>
      </c>
      <c r="CZ269" s="240" t="str">
        <f t="shared" ca="1" si="417"/>
        <v>0.0488624038093143+1.99043366231627i</v>
      </c>
      <c r="DA269" s="240" t="str">
        <f t="shared" ca="1" si="418"/>
        <v>-1.7077662457411-1.02359569581701i</v>
      </c>
      <c r="DB269" s="240" t="str">
        <f t="shared" ca="1" si="419"/>
        <v>1.77843934978094-0.89519114033738i</v>
      </c>
      <c r="DC269" s="240" t="str">
        <f t="shared" ca="1" si="420"/>
        <v>-0.19515539275193+1.98144595466735i</v>
      </c>
      <c r="DD269" s="240" t="str">
        <f t="shared" ca="1" si="421"/>
        <v>-1.56962400852018-1.22494659902578i</v>
      </c>
      <c r="DE269" s="240" t="str">
        <f t="shared" ca="1" si="422"/>
        <v>1.87464561010322-0.670758924732644i</v>
      </c>
      <c r="DF269" s="240" t="str">
        <f t="shared" ca="1" si="423"/>
        <v>-0.436237870555138+1.94265545552506i</v>
      </c>
      <c r="DG269" s="240" t="str">
        <f t="shared" ca="1" si="424"/>
        <v>-1.40787316520084-1.40787316520173i</v>
      </c>
      <c r="DH269" s="240" t="str">
        <f t="shared" ca="1" si="425"/>
        <v>1.94265545552534-0.436237870553916i</v>
      </c>
      <c r="DI269" s="240" t="str">
        <f t="shared" ca="1" si="426"/>
        <v>-0.670758924731908+1.87464561010349i</v>
      </c>
      <c r="DJ269" s="240" t="str">
        <f t="shared" ca="1" si="427"/>
        <v>-1.22494659902648-1.56962400851963i</v>
      </c>
      <c r="DK269" s="240" t="str">
        <f t="shared" ca="1" si="428"/>
        <v>1.98144595466746-0.195155392750795i</v>
      </c>
      <c r="DL269" s="240" t="str">
        <f t="shared" ca="1" si="429"/>
        <v>-0.895191140338397+1.77843934978042i</v>
      </c>
      <c r="DM269" s="240" t="str">
        <f t="shared" ca="1" si="430"/>
        <v>-1.02359569581768-1.7077662457407i</v>
      </c>
      <c r="DN269" s="240" t="str">
        <f t="shared" ca="1" si="431"/>
        <v>1.99043366231629+0.048862403808531i</v>
      </c>
      <c r="DO269" s="240" t="str">
        <f t="shared" ca="1" si="432"/>
        <v>-1.10615884794631+1.65548370626167i</v>
      </c>
      <c r="DP269" s="240" t="str">
        <f t="shared" ca="1" si="433"/>
        <v>-0.806848960578285-1.82022208903241i</v>
      </c>
      <c r="DQ269" s="240" t="str">
        <f t="shared" ca="1" si="434"/>
        <v>1.96948339498313+0.292145264335237i</v>
      </c>
      <c r="DR269" s="240" t="str">
        <f t="shared" ca="1" si="435"/>
        <v>-1.30048889686724+1.50762804687124i</v>
      </c>
      <c r="DS269" s="240" t="str">
        <f t="shared" ca="1" si="436"/>
        <v>-0.577966465956477-1.90530009783697i</v>
      </c>
      <c r="DT269" s="240" t="str">
        <f t="shared" ca="1" si="437"/>
        <v>1.91891026418902+0.531033988156863i</v>
      </c>
      <c r="DU269" s="240" t="str">
        <f t="shared" ca="1" si="438"/>
        <v>-1.47525838228085+1.33709625835161i</v>
      </c>
      <c r="DV269" s="240" t="str">
        <f t="shared" ca="1" si="439"/>
        <v>-0.340390817712095-1.96172061971247i</v>
      </c>
      <c r="DW269" s="240" t="str">
        <f t="shared" ca="1" si="440"/>
        <v>1.83947493689555+0.76193546650677i</v>
      </c>
      <c r="DX269" s="240" t="str">
        <f t="shared" ca="1" si="441"/>
        <v>-1.62783860845045+1.14645329753369i</v>
      </c>
      <c r="DY269" s="240" t="str">
        <f t="shared" ca="1" si="442"/>
        <v>-0.097695374732755-1.9886350374927i</v>
      </c>
      <c r="DZ269" s="240" t="str">
        <f t="shared" ca="1" si="443"/>
        <v>1.73237219436242+0.981376726230925i</v>
      </c>
      <c r="EA269" s="240" t="str">
        <f t="shared" ca="1" si="444"/>
        <v>-1.75593462675155+0.938566612000801i</v>
      </c>
      <c r="EB269" s="240" t="str">
        <f t="shared" ca="1" si="445"/>
        <v>0.146469497615761-1.98563853328242i</v>
      </c>
      <c r="EC269" s="240" t="str">
        <f t="shared" ca="1" si="446"/>
        <v>1.59921296152948+1.1860571665244i</v>
      </c>
      <c r="ED269" s="240" t="str">
        <f t="shared" ca="1" si="447"/>
        <v>-1.85761975383881+0.716563011001549i</v>
      </c>
      <c r="EE269" s="240" t="str">
        <f t="shared" ca="1" si="448"/>
        <v>0.388431332387862-1.95277617729405i</v>
      </c>
      <c r="EF269" s="240" t="str">
        <f t="shared" ca="1" si="449"/>
        <v>1.4420000772048+1.3728982030468i</v>
      </c>
      <c r="EG269" s="240" t="str">
        <f t="shared" ca="1" si="450"/>
        <v>-1.93136455075097+0.483781635337972i</v>
      </c>
      <c r="EH269" s="240" t="str">
        <f t="shared" ca="1" si="451"/>
        <v>0.624550798368041-1.8905422499499i</v>
      </c>
      <c r="EI269" s="240" t="str">
        <f t="shared" ca="1" si="452"/>
        <v>1.26309816950023+1.5390895726997i</v>
      </c>
      <c r="EJ269" s="240" t="str">
        <f t="shared" ca="1" si="453"/>
        <v>-1.97605982710029+0.243723733575811i</v>
      </c>
      <c r="EK269" s="240" t="str">
        <f t="shared" ca="1" si="454"/>
        <v>0.851276439005375-1.7998728074456i</v>
      </c>
      <c r="EL269" s="240" t="str">
        <f t="shared" ca="1" si="455"/>
        <v>1.06519808963132+1.68213160259046i</v>
      </c>
      <c r="EM269" s="240" t="str">
        <f t="shared" ca="1" si="456"/>
        <v>-1.9910333243288-5.85650604499092E-15i</v>
      </c>
      <c r="EN269" s="240"/>
      <c r="EO269" s="240"/>
      <c r="EP269" s="240"/>
    </row>
    <row r="270" spans="1:146">
      <c r="A270" s="268">
        <f t="shared" si="323"/>
        <v>3.3203125000000025E-3</v>
      </c>
      <c r="B270" s="267">
        <v>170</v>
      </c>
      <c r="C270" s="266">
        <f t="shared" si="324"/>
        <v>34000</v>
      </c>
      <c r="N270" s="265">
        <f t="shared" ca="1" si="327"/>
        <v>5.9906557282533175</v>
      </c>
      <c r="O270" s="240">
        <f t="shared" ca="1" si="328"/>
        <v>1.990655728253317</v>
      </c>
      <c r="P270" s="240" t="str">
        <f t="shared" ca="1" si="329"/>
        <v>-1.023401572639+1.70744237078379i</v>
      </c>
      <c r="Q270" s="240" t="str">
        <f t="shared" ca="1" si="330"/>
        <v>-0.938388614442596-1.75560161674346i</v>
      </c>
      <c r="R270" s="240" t="str">
        <f t="shared" ca="1" si="331"/>
        <v>1.98825789624821+0.0976768469720072i</v>
      </c>
      <c r="S270" s="240" t="str">
        <f t="shared" ca="1" si="332"/>
        <v>-1.10594906680746+1.65516974659865i</v>
      </c>
      <c r="T270" s="240" t="str">
        <f t="shared" ca="1" si="333"/>
        <v>-0.851114995880837-1.79953146463587i</v>
      </c>
      <c r="U270" s="241" t="str">
        <f t="shared" ca="1" si="334"/>
        <v>1.98107017682023+0.19511838186398i</v>
      </c>
      <c r="V270" s="240" t="str">
        <f t="shared" ca="1" si="335"/>
        <v>-1.18583223280439+1.59890967351814i</v>
      </c>
      <c r="W270" s="240" t="str">
        <f t="shared" ca="1" si="336"/>
        <v>-0.761790966745297-1.83912608360955i</v>
      </c>
      <c r="X270" s="240" t="str">
        <f t="shared" ca="1" si="337"/>
        <v>1.96910988581502+0.292089859483883i</v>
      </c>
      <c r="Y270" s="240" t="str">
        <f t="shared" ca="1" si="338"/>
        <v>-1.26285862508586+1.53879768698617i</v>
      </c>
      <c r="Z270" s="240" t="str">
        <f t="shared" ca="1" si="339"/>
        <v>-0.670631716445671-1.87429008675949i</v>
      </c>
      <c r="AA270" s="240" t="str">
        <f t="shared" ca="1" si="340"/>
        <v>1.95240583662122+0.388357667048247i</v>
      </c>
      <c r="AB270" s="240" t="str">
        <f t="shared" ca="1" si="341"/>
        <v>-1.33684268032599+1.47497860204362i</v>
      </c>
      <c r="AC270" s="240" t="str">
        <f t="shared" ca="1" si="342"/>
        <v>-0.577856855600724-1.90493876092198i</v>
      </c>
      <c r="AD270" s="240" t="str">
        <f t="shared" ca="1" si="343"/>
        <v>1.93099827075648+0.483689886976384i</v>
      </c>
      <c r="AE270" s="240" t="str">
        <f t="shared" ca="1" si="344"/>
        <v>-1.40760616445577+1.40760616445576i</v>
      </c>
      <c r="AF270" s="240" t="str">
        <f t="shared" ca="1" si="345"/>
        <v>-0.483689886976364-1.93099827075648i</v>
      </c>
      <c r="AG270" s="240" t="str">
        <f t="shared" ca="1" si="346"/>
        <v>1.90493876092198+0.577856855600744i</v>
      </c>
      <c r="AH270" s="240" t="str">
        <f t="shared" ca="1" si="347"/>
        <v>-1.47497860204364+1.33684268032598i</v>
      </c>
      <c r="AI270" s="240" t="str">
        <f t="shared" ca="1" si="348"/>
        <v>-0.388357667048227-1.95240583662122i</v>
      </c>
      <c r="AJ270" s="240" t="str">
        <f t="shared" ca="1" si="349"/>
        <v>1.87429008675948+0.670631716445691i</v>
      </c>
      <c r="AK270" s="240" t="str">
        <f t="shared" ca="1" si="350"/>
        <v>-1.53879768698619+1.26285862508584i</v>
      </c>
      <c r="AL270" s="240" t="str">
        <f t="shared" ca="1" si="351"/>
        <v>-0.292089859483864-1.96910988581502i</v>
      </c>
      <c r="AM270" s="240" t="str">
        <f t="shared" ca="1" si="352"/>
        <v>1.83912608360985+0.761790966744584i</v>
      </c>
      <c r="AN270" s="240" t="str">
        <f t="shared" ca="1" si="353"/>
        <v>-1.59890967351769+1.18583223280501i</v>
      </c>
      <c r="AO270" s="240" t="str">
        <f t="shared" ca="1" si="354"/>
        <v>-0.195118381864937-1.98107017682013i</v>
      </c>
      <c r="AP270" s="240" t="str">
        <f t="shared" ca="1" si="355"/>
        <v>1.79953146463543+0.851114995881757i</v>
      </c>
      <c r="AQ270" s="240" t="str">
        <f t="shared" ca="1" si="356"/>
        <v>-1.65516974659911+1.10594906680678i</v>
      </c>
      <c r="AR270" s="240" t="str">
        <f t="shared" ca="1" si="357"/>
        <v>-1.65516974659911+1.10594906680678i</v>
      </c>
      <c r="AS270" s="240" t="str">
        <f t="shared" ca="1" si="358"/>
        <v>1.75560161674315+0.938388614443168i</v>
      </c>
      <c r="AT270" s="240" t="str">
        <f t="shared" ca="1" si="359"/>
        <v>-1.70744237078408+1.02340157263852i</v>
      </c>
      <c r="AU270" s="240" t="str">
        <f t="shared" ca="1" si="360"/>
        <v>4.0287386322925E-13-1.99065572825332i</v>
      </c>
      <c r="AV270" s="240" t="str">
        <f t="shared" ca="1" si="361"/>
        <v>1.70744237078363+1.02340157263926i</v>
      </c>
      <c r="AW270" s="240" t="str">
        <f t="shared" ca="1" si="362"/>
        <v>-1.75560161674355+0.938388614442431i</v>
      </c>
      <c r="AX270" s="240" t="str">
        <f t="shared" ca="1" si="363"/>
        <v>0.0976768469720458-1.98825789624821i</v>
      </c>
      <c r="AY270" s="240" t="str">
        <f t="shared" ca="1" si="364"/>
        <v>1.65516974659865+1.10594906680747i</v>
      </c>
      <c r="AZ270" s="240" t="str">
        <f t="shared" ca="1" si="365"/>
        <v>-1.7995314646358+0.851114995880978i</v>
      </c>
      <c r="BA270" s="240" t="str">
        <f t="shared" ca="1" si="366"/>
        <v>0.195118381863797-1.98107017682024i</v>
      </c>
      <c r="BB270" s="240" t="str">
        <f t="shared" ca="1" si="367"/>
        <v>1.59890967351835+1.18583223280411i</v>
      </c>
      <c r="BC270" s="240" t="str">
        <f t="shared" ca="1" si="368"/>
        <v>-1.83912608360941+0.761790966745643i</v>
      </c>
      <c r="BD270" s="240" t="str">
        <f t="shared" ca="1" si="369"/>
        <v>0.292089859483346-1.9691098858151i</v>
      </c>
      <c r="BE270" s="240" t="str">
        <f t="shared" ca="1" si="370"/>
        <v>1.53879768698666+1.26285862508526i</v>
      </c>
      <c r="BF270" s="240" t="str">
        <f t="shared" ca="1" si="371"/>
        <v>-1.87429008675923+0.670631716446369i</v>
      </c>
      <c r="BG270" s="240" t="str">
        <f t="shared" ca="1" si="372"/>
        <v>0.388357667047298-1.9524058366214i</v>
      </c>
      <c r="BH270" s="240" t="str">
        <f t="shared" ca="1" si="373"/>
        <v>1.47497860204293+1.33684268032676i</v>
      </c>
      <c r="BI270" s="240" t="str">
        <f t="shared" ca="1" si="374"/>
        <v>-1.90493876092222+0.577856855599946i</v>
      </c>
      <c r="BJ270" s="240" t="str">
        <f t="shared" ca="1" si="375"/>
        <v>0.4836898869772-1.93099827075628i</v>
      </c>
      <c r="BK270" s="240" t="str">
        <f t="shared" ca="1" si="376"/>
        <v>1.40760616445532+1.40760616445621i</v>
      </c>
      <c r="BL270" s="240" t="str">
        <f t="shared" ca="1" si="377"/>
        <v>-1.9309982707566+0.483689886975919i</v>
      </c>
      <c r="BM270" s="240" t="str">
        <f t="shared" ca="1" si="378"/>
        <v>0.577856855601156-1.90493876092185i</v>
      </c>
      <c r="BN270" s="240" t="str">
        <f t="shared" ca="1" si="379"/>
        <v>1.33684268032582+1.47497860204378i</v>
      </c>
      <c r="BO270" s="240" t="str">
        <f t="shared" ca="1" si="380"/>
        <v>-1.95240583662127+0.388357667047998i</v>
      </c>
      <c r="BP270" s="240" t="str">
        <f t="shared" ca="1" si="381"/>
        <v>0.670631716445697-1.87429008675948i</v>
      </c>
      <c r="BQ270" s="240" t="str">
        <f t="shared" ca="1" si="382"/>
        <v>1.26285862508581+1.53879768698621i</v>
      </c>
      <c r="BR270" s="240" t="str">
        <f t="shared" ca="1" si="383"/>
        <v>-1.96910988581499+0.292089859484053i</v>
      </c>
      <c r="BS270" s="240" t="str">
        <f t="shared" ca="1" si="384"/>
        <v>0.761790966744982-1.83912608360968i</v>
      </c>
      <c r="BT270" s="240" t="str">
        <f t="shared" ca="1" si="385"/>
        <v>1.18583223280469+1.59890967351793i</v>
      </c>
      <c r="BU270" s="240" t="str">
        <f t="shared" ca="1" si="386"/>
        <v>-1.98107017682017+0.195118381864508i</v>
      </c>
      <c r="BV270" s="240" t="str">
        <f t="shared" ca="1" si="387"/>
        <v>0.851114995880332-1.79953146463611i</v>
      </c>
      <c r="BW270" s="240" t="str">
        <f t="shared" ca="1" si="388"/>
        <v>1.10594906680807+1.65516974659825i</v>
      </c>
      <c r="BX270" s="240" t="str">
        <f t="shared" ca="1" si="389"/>
        <v>-1.98825789624817+0.0976768469727598i</v>
      </c>
      <c r="BY270" s="240" t="str">
        <f t="shared" ca="1" si="390"/>
        <v>0.93838861444175-1.75560161674391i</v>
      </c>
      <c r="BZ270" s="240" t="str">
        <f t="shared" ca="1" si="391"/>
        <v>1.02340157263818+1.70744237078428i</v>
      </c>
      <c r="CA270" s="240" t="str">
        <f t="shared" ca="1" si="392"/>
        <v>-1.99065572825332-8.05747726458502E-13i</v>
      </c>
      <c r="CB270" s="240" t="str">
        <f t="shared" ca="1" si="393"/>
        <v>1.02340157263966-1.70744237078339i</v>
      </c>
      <c r="CC270" s="240" t="str">
        <f t="shared" ca="1" si="394"/>
        <v>0.938388614442027+1.75560161674376i</v>
      </c>
      <c r="CD270" s="240" t="str">
        <f t="shared" ca="1" si="395"/>
        <v>-1.98825789624819-0.0976768469724481i</v>
      </c>
      <c r="CE270" s="240" t="str">
        <f t="shared" ca="1" si="396"/>
        <v>1.10594906680781-1.65516974659842i</v>
      </c>
      <c r="CF270" s="240" t="str">
        <f t="shared" ca="1" si="397"/>
        <v>0.851114995880562+1.799531464636i</v>
      </c>
      <c r="CG270" s="240" t="str">
        <f t="shared" ca="1" si="398"/>
        <v>-1.9810701768202-0.195118381864254i</v>
      </c>
      <c r="CH270" s="240" t="str">
        <f t="shared" ca="1" si="399"/>
        <v>1.18583223280443-1.59890967351811i</v>
      </c>
      <c r="CI270" s="240" t="str">
        <f t="shared" ca="1" si="400"/>
        <v>0.761790966745271+1.83912608360956i</v>
      </c>
      <c r="CJ270" s="240" t="str">
        <f t="shared" ca="1" si="401"/>
        <v>-1.96910988581505-0.292089859483688i</v>
      </c>
      <c r="CK270" s="240" t="str">
        <f t="shared" ca="1" si="402"/>
        <v>1.26285862508562-1.53879768698637i</v>
      </c>
      <c r="CL270" s="240" t="str">
        <f t="shared" ca="1" si="403"/>
        <v>0.670631716445991+1.87429008675937i</v>
      </c>
      <c r="CM270" s="240" t="str">
        <f t="shared" ca="1" si="404"/>
        <v>-1.95240583662133-0.388357667047692i</v>
      </c>
      <c r="CN270" s="240" t="str">
        <f t="shared" ca="1" si="405"/>
        <v>1.33684268032555-1.47497860204402i</v>
      </c>
      <c r="CO270" s="240" t="str">
        <f t="shared" ca="1" si="406"/>
        <v>0.577856855601401+1.90493876092178i</v>
      </c>
      <c r="CP270" s="240" t="str">
        <f t="shared" ca="1" si="407"/>
        <v>-1.93099827075666-0.483689886975672i</v>
      </c>
      <c r="CQ270" s="240" t="str">
        <f t="shared" ca="1" si="408"/>
        <v>1.40760616445654-1.40760616445499i</v>
      </c>
      <c r="CR270" s="240" t="str">
        <f t="shared" ca="1" si="409"/>
        <v>0.483689886975528+1.93099827075669i</v>
      </c>
      <c r="CS270" s="240" t="str">
        <f t="shared" ca="1" si="410"/>
        <v>-1.90493876092174-0.577856855601543i</v>
      </c>
      <c r="CT270" s="240" t="str">
        <f t="shared" ca="1" si="411"/>
        <v>1.47497860204405-1.33684268032553i</v>
      </c>
      <c r="CU270" s="240" t="str">
        <f t="shared" ca="1" si="412"/>
        <v>0.388357667047548+1.95240583662136i</v>
      </c>
      <c r="CV270" s="240" t="str">
        <f t="shared" ca="1" si="413"/>
        <v>-1.87429008675932-0.670631716446129i</v>
      </c>
      <c r="CW270" s="240" t="str">
        <f t="shared" ca="1" si="414"/>
        <v>1.53879768698647-1.2628586250855i</v>
      </c>
      <c r="CX270" s="240" t="str">
        <f t="shared" ca="1" si="415"/>
        <v>0.292089859483655+1.96910988581505i</v>
      </c>
      <c r="CY270" s="240" t="str">
        <f t="shared" ca="1" si="416"/>
        <v>-1.83912608360951-0.761790966745406i</v>
      </c>
      <c r="CZ270" s="240" t="str">
        <f t="shared" ca="1" si="417"/>
        <v>1.5989096735182-1.18583223280432i</v>
      </c>
      <c r="DA270" s="240" t="str">
        <f t="shared" ca="1" si="418"/>
        <v>0.195118381864107+1.98107017682021i</v>
      </c>
      <c r="DB270" s="240" t="str">
        <f t="shared" ca="1" si="419"/>
        <v>-1.79953146463593-0.851114995880696i</v>
      </c>
      <c r="DC270" s="240" t="str">
        <f t="shared" ca="1" si="420"/>
        <v>1.6551697465985-1.10594906680768i</v>
      </c>
      <c r="DD270" s="240" t="str">
        <f t="shared" ca="1" si="421"/>
        <v>0.097676846972301+1.98825789624819i</v>
      </c>
      <c r="DE270" s="240" t="str">
        <f t="shared" ca="1" si="422"/>
        <v>-1.7556016167437-0.938388614442156i</v>
      </c>
      <c r="DF270" s="240" t="str">
        <f t="shared" ca="1" si="423"/>
        <v>1.70744237078347-1.02340157263953i</v>
      </c>
      <c r="DG270" s="240" t="str">
        <f t="shared" ca="1" si="424"/>
        <v>7.71602764265725E-13+1.99065572825332i</v>
      </c>
      <c r="DH270" s="240" t="str">
        <f t="shared" ca="1" si="425"/>
        <v>-1.70744237078421-1.0234015726383i</v>
      </c>
      <c r="DI270" s="240" t="str">
        <f t="shared" ca="1" si="426"/>
        <v>1.75560161674398-0.938388614441621i</v>
      </c>
      <c r="DJ270" s="240" t="str">
        <f t="shared" ca="1" si="427"/>
        <v>-0.0976768469729069+1.98825789624816i</v>
      </c>
      <c r="DK270" s="240" t="str">
        <f t="shared" ca="1" si="428"/>
        <v>-1.65516974659817-1.10594906680819i</v>
      </c>
      <c r="DL270" s="240" t="str">
        <f t="shared" ca="1" si="429"/>
        <v>1.79953146463615-0.85111499588025i</v>
      </c>
      <c r="DM270" s="240" t="str">
        <f t="shared" ca="1" si="430"/>
        <v>-0.195118381864599+1.98107017682017i</v>
      </c>
      <c r="DN270" s="240" t="str">
        <f t="shared" ca="1" si="431"/>
        <v>-1.59890967351784-1.1858322328048i</v>
      </c>
      <c r="DO270" s="240" t="str">
        <f t="shared" ca="1" si="432"/>
        <v>1.83912608360974-0.761790966744847i</v>
      </c>
      <c r="DP270" s="240" t="str">
        <f t="shared" ca="1" si="433"/>
        <v>-0.292089859484142+1.96910988581498i</v>
      </c>
      <c r="DQ270" s="240" t="str">
        <f t="shared" ca="1" si="434"/>
        <v>-1.53879768698615-1.26285862508588i</v>
      </c>
      <c r="DR270" s="240" t="str">
        <f t="shared" ca="1" si="435"/>
        <v>1.87429008675953-0.670631716445557i</v>
      </c>
      <c r="DS270" s="240" t="str">
        <f t="shared" ca="1" si="436"/>
        <v>-0.388357667048144+1.95240583662124i</v>
      </c>
      <c r="DT270" s="240" t="str">
        <f t="shared" ca="1" si="437"/>
        <v>-1.47497860204372-1.33684268032589i</v>
      </c>
      <c r="DU270" s="240" t="str">
        <f t="shared" ca="1" si="438"/>
        <v>1.90493876092188-0.577856855601071i</v>
      </c>
      <c r="DV270" s="240" t="str">
        <f t="shared" ca="1" si="439"/>
        <v>-0.483689886976118+1.93099827075655i</v>
      </c>
      <c r="DW270" s="240" t="str">
        <f t="shared" ca="1" si="440"/>
        <v>-1.40760616445611-1.40760616445542i</v>
      </c>
      <c r="DX270" s="240" t="str">
        <f t="shared" ca="1" si="441"/>
        <v>1.93099827075631-0.483689886977057i</v>
      </c>
      <c r="DY270" s="240" t="str">
        <f t="shared" ca="1" si="442"/>
        <v>-0.577856855600034+1.9049387609222i</v>
      </c>
      <c r="DZ270" s="240" t="str">
        <f t="shared" ca="1" si="443"/>
        <v>-1.33684268032669-1.47497860204299i</v>
      </c>
      <c r="EA270" s="240" t="str">
        <f t="shared" ca="1" si="444"/>
        <v>1.95240583662105-0.388357667049095i</v>
      </c>
      <c r="EB270" s="240" t="str">
        <f t="shared" ca="1" si="445"/>
        <v>-0.670631716446563+1.87429008675917i</v>
      </c>
      <c r="EC270" s="240" t="str">
        <f t="shared" ca="1" si="446"/>
        <v>-1.26285862508515-1.53879768698676i</v>
      </c>
      <c r="ED270" s="240" t="str">
        <f t="shared" ca="1" si="447"/>
        <v>1.96910988581512-0.292089859483201i</v>
      </c>
      <c r="EE270" s="240" t="str">
        <f t="shared" ca="1" si="448"/>
        <v>-0.761790966745727+1.83912608360937i</v>
      </c>
      <c r="EF270" s="240" t="str">
        <f t="shared" ca="1" si="449"/>
        <v>-1.18583223280404-1.59890967351841i</v>
      </c>
      <c r="EG270" s="240" t="str">
        <f t="shared" ca="1" si="450"/>
        <v>1.98107017682026-0.19511838186365i</v>
      </c>
      <c r="EH270" s="240" t="str">
        <f t="shared" ca="1" si="451"/>
        <v>-0.851114995881008+1.79953146463579i</v>
      </c>
      <c r="EI270" s="240" t="str">
        <f t="shared" ca="1" si="452"/>
        <v>-1.1059490668074-1.6551697465987i</v>
      </c>
      <c r="EJ270" s="240" t="str">
        <f t="shared" ca="1" si="453"/>
        <v>1.98825789624822-0.0976768469718421i</v>
      </c>
      <c r="EK270" s="240" t="str">
        <f t="shared" ca="1" si="454"/>
        <v>-0.938388614442461+1.75560161674353i</v>
      </c>
      <c r="EL270" s="240" t="str">
        <f t="shared" ca="1" si="455"/>
        <v>-1.02340157263914-1.70744237078371i</v>
      </c>
      <c r="EM270" s="240" t="str">
        <f t="shared" ca="1" si="456"/>
        <v>1.99065572825332-1.98995384983319E-13i</v>
      </c>
      <c r="EN270" s="240"/>
      <c r="EO270" s="240"/>
      <c r="EP270" s="240"/>
    </row>
    <row r="271" spans="1:146">
      <c r="A271" s="268">
        <f t="shared" si="323"/>
        <v>3.3398437500000025E-3</v>
      </c>
      <c r="B271" s="267">
        <v>171</v>
      </c>
      <c r="C271" s="266">
        <f t="shared" si="324"/>
        <v>34200</v>
      </c>
      <c r="N271" s="265">
        <f t="shared" ca="1" si="327"/>
        <v>5.9902398332961528</v>
      </c>
      <c r="O271" s="240">
        <f t="shared" ca="1" si="328"/>
        <v>1.9902398332961528</v>
      </c>
      <c r="P271" s="240" t="str">
        <f t="shared" ca="1" si="329"/>
        <v>-0.980985615935388+1.73168178813735i</v>
      </c>
      <c r="Q271" s="240" t="str">
        <f t="shared" ca="1" si="330"/>
        <v>-1.02318775990021-1.70708564578028i</v>
      </c>
      <c r="R271" s="240" t="str">
        <f t="shared" ca="1" si="331"/>
        <v>1.9896404102683-0.048842930564236i</v>
      </c>
      <c r="S271" s="240" t="str">
        <f t="shared" ca="1" si="332"/>
        <v>-0.938192562916851+1.75523483013704i</v>
      </c>
      <c r="T271" s="240" t="str">
        <f t="shared" ca="1" si="333"/>
        <v>-1.06477357381798-1.68146121886221i</v>
      </c>
      <c r="U271" s="241" t="str">
        <f t="shared" ca="1" si="334"/>
        <v>1.98784250225474-0.0976564399736598i</v>
      </c>
      <c r="V271" s="240" t="str">
        <f t="shared" ca="1" si="335"/>
        <v>-0.894834377779851+1.77773058430743i</v>
      </c>
      <c r="W271" s="240" t="str">
        <f t="shared" ca="1" si="336"/>
        <v>-1.10571800794921-1.65482394257985i</v>
      </c>
      <c r="X271" s="240" t="str">
        <f t="shared" ca="1" si="337"/>
        <v>1.98484719224804-0.146411124795048i</v>
      </c>
      <c r="Y271" s="240" t="str">
        <f t="shared" ca="1" si="338"/>
        <v>-0.850937177873683+1.79915550004747i</v>
      </c>
      <c r="Z271" s="240" t="str">
        <f t="shared" ca="1" si="339"/>
        <v>-1.14599639889808-1.62718986223222i</v>
      </c>
      <c r="AA271" s="240" t="str">
        <f t="shared" ca="1" si="340"/>
        <v>1.98065628451094-0.195077617029729i</v>
      </c>
      <c r="AB271" s="240" t="str">
        <f t="shared" ca="1" si="341"/>
        <v>-0.806527405229975+1.81949667178912i</v>
      </c>
      <c r="AC271" s="240" t="str">
        <f t="shared" ca="1" si="342"/>
        <v>-1.18558448446765-1.59857562355626i</v>
      </c>
      <c r="AD271" s="240" t="str">
        <f t="shared" ca="1" si="343"/>
        <v>1.97527230348958-0.243626601802121i</v>
      </c>
      <c r="AE271" s="240" t="str">
        <f t="shared" ca="1" si="344"/>
        <v>-0.761631810635554+1.83874184677097i</v>
      </c>
      <c r="AF271" s="240" t="str">
        <f t="shared" ca="1" si="345"/>
        <v>-1.22445841827564-1.56899846269925i</v>
      </c>
      <c r="AG271" s="240" t="str">
        <f t="shared" ca="1" si="346"/>
        <v>1.96869849229276-0.292028835019585i</v>
      </c>
      <c r="AH271" s="240" t="str">
        <f t="shared" ca="1" si="347"/>
        <v>-0.716277437517458+1.85687943241938i</v>
      </c>
      <c r="AI271" s="240" t="str">
        <f t="shared" ca="1" si="348"/>
        <v>-1.26259478411807-1.53847619583682i</v>
      </c>
      <c r="AJ271" s="240" t="str">
        <f t="shared" ca="1" si="349"/>
        <v>1.96093881073859-0.340255160986299i</v>
      </c>
      <c r="AK271" s="240" t="str">
        <f t="shared" ca="1" si="350"/>
        <v>-0.670491605654521+1.87389850333083i</v>
      </c>
      <c r="AL271" s="240" t="str">
        <f t="shared" ca="1" si="351"/>
        <v>-1.29997061007386-1.50702720844147i</v>
      </c>
      <c r="AM271" s="240" t="str">
        <f t="shared" ca="1" si="352"/>
        <v>1.95199793296895-0.388276529967577i</v>
      </c>
      <c r="AN271" s="240" t="str">
        <f t="shared" ca="1" si="353"/>
        <v>-0.624301894719263+1.88978880785357i</v>
      </c>
      <c r="AO271" s="240" t="str">
        <f t="shared" ca="1" si="354"/>
        <v>-1.33656338234332-1.47467044420701i</v>
      </c>
      <c r="AP271" s="240" t="str">
        <f t="shared" ca="1" si="355"/>
        <v>1.94188124463462-0.436064015684604i</v>
      </c>
      <c r="AQ271" s="240" t="str">
        <f t="shared" ca="1" si="356"/>
        <v>-0.577736127667744+1.90454077426192i</v>
      </c>
      <c r="AR271" s="240" t="str">
        <f t="shared" ca="1" si="357"/>
        <v>-0.577736127667744+1.90454077426192i</v>
      </c>
      <c r="AS271" s="240" t="str">
        <f t="shared" ca="1" si="358"/>
        <v>1.93059483965018-0.483588832744104i</v>
      </c>
      <c r="AT271" s="240" t="str">
        <f t="shared" ca="1" si="359"/>
        <v>-0.53082235397394+1.91814551652378i</v>
      </c>
      <c r="AU271" s="240" t="str">
        <f t="shared" ca="1" si="360"/>
        <v>-1.40731208231176-1.40731208231082i</v>
      </c>
      <c r="AV271" s="240" t="str">
        <f t="shared" ca="1" si="361"/>
        <v>1.91814551652342-0.530822353975224i</v>
      </c>
      <c r="AW271" s="240" t="str">
        <f t="shared" ca="1" si="362"/>
        <v>-0.48358883274473+1.93059483965002i</v>
      </c>
      <c r="AX271" s="240" t="str">
        <f t="shared" ca="1" si="363"/>
        <v>-1.44142539363855-1.37235105880844i</v>
      </c>
      <c r="AY271" s="240" t="str">
        <f t="shared" ca="1" si="364"/>
        <v>1.9045407742621-0.577736127667125i</v>
      </c>
      <c r="AZ271" s="240" t="str">
        <f t="shared" ca="1" si="365"/>
        <v>-0.436064015685235+1.94188124463448i</v>
      </c>
      <c r="BA271" s="240" t="str">
        <f t="shared" ca="1" si="366"/>
        <v>-1.47467044420659-1.33656338234378i</v>
      </c>
      <c r="BB271" s="240" t="str">
        <f t="shared" ca="1" si="367"/>
        <v>1.88978880785377-0.624301894718674i</v>
      </c>
      <c r="BC271" s="240" t="str">
        <f t="shared" ca="1" si="368"/>
        <v>-0.388276529966241+1.95199793296921i</v>
      </c>
      <c r="BD271" s="240" t="str">
        <f t="shared" ca="1" si="369"/>
        <v>-1.50702720844184-1.29997061007343i</v>
      </c>
      <c r="BE271" s="240" t="str">
        <f t="shared" ca="1" si="370"/>
        <v>1.8738985033307-0.670491605654872i</v>
      </c>
      <c r="BF271" s="240" t="str">
        <f t="shared" ca="1" si="371"/>
        <v>-0.340255160986128+1.96093881073862i</v>
      </c>
      <c r="BG271" s="240" t="str">
        <f t="shared" ca="1" si="372"/>
        <v>-1.5384761958368-1.26259478411809i</v>
      </c>
      <c r="BH271" s="240" t="str">
        <f t="shared" ca="1" si="373"/>
        <v>1.85687943241946-0.716277437517249i</v>
      </c>
      <c r="BI271" s="240" t="str">
        <f t="shared" ca="1" si="374"/>
        <v>-0.292028835020001+1.9686984922927i</v>
      </c>
      <c r="BJ271" s="240" t="str">
        <f t="shared" ca="1" si="375"/>
        <v>-1.56899846269875-1.22445841827629i</v>
      </c>
      <c r="BK271" s="240" t="str">
        <f t="shared" ca="1" si="376"/>
        <v>1.83874184677136-0.761631810634617i</v>
      </c>
      <c r="BL271" s="240" t="str">
        <f t="shared" ca="1" si="377"/>
        <v>-0.243626601801361+1.97527230348968i</v>
      </c>
      <c r="BM271" s="240" t="str">
        <f t="shared" ca="1" si="378"/>
        <v>-1.5985756235566-1.18558448446719i</v>
      </c>
      <c r="BN271" s="240" t="str">
        <f t="shared" ca="1" si="379"/>
        <v>1.81949667178897-0.806527405230328i</v>
      </c>
      <c r="BO271" s="240" t="str">
        <f t="shared" ca="1" si="380"/>
        <v>-0.195077617029542+1.98065628451096i</v>
      </c>
      <c r="BP271" s="240" t="str">
        <f t="shared" ca="1" si="381"/>
        <v>-1.62718986223219-1.14599639889814i</v>
      </c>
      <c r="BQ271" s="240" t="str">
        <f t="shared" ca="1" si="382"/>
        <v>1.79915550004767-0.850937177873265i</v>
      </c>
      <c r="BR271" s="240" t="str">
        <f t="shared" ca="1" si="383"/>
        <v>-0.146411124795707+1.984847192248i</v>
      </c>
      <c r="BS271" s="240" t="str">
        <f t="shared" ca="1" si="384"/>
        <v>-1.65482394257937-1.10571800794993i</v>
      </c>
      <c r="BT271" s="240" t="str">
        <f t="shared" ca="1" si="385"/>
        <v>1.77773058430702-0.894834377780675i</v>
      </c>
      <c r="BU271" s="240" t="str">
        <f t="shared" ca="1" si="386"/>
        <v>-0.0976564399729286+1.98784250225477i</v>
      </c>
      <c r="BV271" s="240" t="str">
        <f t="shared" ca="1" si="387"/>
        <v>-1.68146121886249-1.06477357381753i</v>
      </c>
      <c r="BW271" s="240" t="str">
        <f t="shared" ca="1" si="388"/>
        <v>1.75523483013688-0.938192562917148i</v>
      </c>
      <c r="BX271" s="240" t="str">
        <f t="shared" ca="1" si="389"/>
        <v>-0.0488429305642957+1.9896404102683i</v>
      </c>
      <c r="BY271" s="240" t="str">
        <f t="shared" ca="1" si="390"/>
        <v>-1.70708564578021-1.02318775990033i</v>
      </c>
      <c r="BZ271" s="240" t="str">
        <f t="shared" ca="1" si="391"/>
        <v>1.73168178813756-0.980985615935014i</v>
      </c>
      <c r="CA271" s="240" t="str">
        <f t="shared" ca="1" si="392"/>
        <v>-5.90043359171958E-13+1.99023983329615i</v>
      </c>
      <c r="CB271" s="240" t="str">
        <f t="shared" ca="1" si="393"/>
        <v>-1.73168178813692-0.980985615936139i</v>
      </c>
      <c r="CC271" s="240" t="str">
        <f t="shared" ca="1" si="394"/>
        <v>1.70708564577983-1.02318775990097i</v>
      </c>
      <c r="CD271" s="240" t="str">
        <f t="shared" ca="1" si="395"/>
        <v>0.0488429305650387+1.98964041026828i</v>
      </c>
      <c r="CE271" s="240" t="str">
        <f t="shared" ca="1" si="396"/>
        <v>-1.75523483013721-0.938192562916541i</v>
      </c>
      <c r="CF271" s="240" t="str">
        <f t="shared" ca="1" si="397"/>
        <v>1.6814612188621-1.06477357381816i</v>
      </c>
      <c r="CG271" s="240" t="str">
        <f t="shared" ca="1" si="398"/>
        <v>0.0976564399736144+1.98784250225474i</v>
      </c>
      <c r="CH271" s="240" t="str">
        <f t="shared" ca="1" si="399"/>
        <v>-1.7777305843073-0.894834377780111i</v>
      </c>
      <c r="CI271" s="240" t="str">
        <f t="shared" ca="1" si="400"/>
        <v>1.65482394258009-1.10571800794885i</v>
      </c>
      <c r="CJ271" s="240" t="str">
        <f t="shared" ca="1" si="401"/>
        <v>0.146411124794361+1.9848471922481i</v>
      </c>
      <c r="CK271" s="240" t="str">
        <f t="shared" ca="1" si="402"/>
        <v>-1.79915550004712-0.850937177874433i</v>
      </c>
      <c r="CL271" s="240" t="str">
        <f t="shared" ca="1" si="403"/>
        <v>1.62718986223179-1.1459963988987i</v>
      </c>
      <c r="CM271" s="240" t="str">
        <f t="shared" ca="1" si="404"/>
        <v>0.195077617030226+1.9806562845109i</v>
      </c>
      <c r="CN271" s="240" t="str">
        <f t="shared" ca="1" si="405"/>
        <v>-1.81949667178927-0.806527405229649i</v>
      </c>
      <c r="CO271" s="240" t="str">
        <f t="shared" ca="1" si="406"/>
        <v>1.59857562355619-1.18558448446774i</v>
      </c>
      <c r="CP271" s="240" t="str">
        <f t="shared" ca="1" si="407"/>
        <v>0.243626601802097+1.97527230348959i</v>
      </c>
      <c r="CQ271" s="240" t="str">
        <f t="shared" ca="1" si="408"/>
        <v>-1.83874184677086-0.761631810635811i</v>
      </c>
      <c r="CR271" s="240" t="str">
        <f t="shared" ca="1" si="409"/>
        <v>1.56899846269951-1.22445841827531i</v>
      </c>
      <c r="CS271" s="240" t="str">
        <f t="shared" ca="1" si="410"/>
        <v>0.292028835018721+1.96869849229289i</v>
      </c>
      <c r="CT271" s="240" t="str">
        <f t="shared" ca="1" si="411"/>
        <v>-1.85687943241971-0.716277437516608i</v>
      </c>
      <c r="CU271" s="240" t="str">
        <f t="shared" ca="1" si="412"/>
        <v>1.53847619583633-1.26259478411867i</v>
      </c>
      <c r="CV271" s="240" t="str">
        <f t="shared" ca="1" si="413"/>
        <v>0.340255160986804+1.9609388107385i</v>
      </c>
      <c r="CW271" s="240" t="str">
        <f t="shared" ca="1" si="414"/>
        <v>-1.87389850333095-0.670491605654173i</v>
      </c>
      <c r="CX271" s="240" t="str">
        <f t="shared" ca="1" si="415"/>
        <v>1.5070272084414-1.29997061007395i</v>
      </c>
      <c r="CY271" s="240" t="str">
        <f t="shared" ca="1" si="416"/>
        <v>0.38827652996697+1.95199793296907i</v>
      </c>
      <c r="CZ271" s="240" t="str">
        <f t="shared" ca="1" si="417"/>
        <v>-1.88978880785336-0.624301894719902i</v>
      </c>
      <c r="DA271" s="240" t="str">
        <f t="shared" ca="1" si="418"/>
        <v>1.47467044420742-1.33656338234286i</v>
      </c>
      <c r="DB271" s="240" t="str">
        <f t="shared" ca="1" si="419"/>
        <v>0.436064015683973+1.94188124463476i</v>
      </c>
      <c r="DC271" s="240" t="str">
        <f t="shared" ca="1" si="420"/>
        <v>-1.90454077426174-0.577736127668309i</v>
      </c>
      <c r="DD271" s="240" t="str">
        <f t="shared" ca="1" si="421"/>
        <v>1.44142539363804-1.37235105880898i</v>
      </c>
      <c r="DE271" s="240" t="str">
        <f t="shared" ca="1" si="422"/>
        <v>0.483588832745397+1.93059483964985i</v>
      </c>
      <c r="DF271" s="240" t="str">
        <f t="shared" ca="1" si="423"/>
        <v>-1.91814551652362-0.530822353974508i</v>
      </c>
      <c r="DG271" s="240" t="str">
        <f t="shared" ca="1" si="424"/>
        <v>1.40731208231128-1.40731208231131i</v>
      </c>
      <c r="DH271" s="240" t="str">
        <f t="shared" ca="1" si="425"/>
        <v>0.530822353974657+1.91814551652358i</v>
      </c>
      <c r="DI271" s="240" t="str">
        <f t="shared" ca="1" si="426"/>
        <v>-1.93059483964986-0.483588832745357i</v>
      </c>
      <c r="DJ271" s="240" t="str">
        <f t="shared" ca="1" si="427"/>
        <v>1.37235105880887-1.44142539363814i</v>
      </c>
      <c r="DK271" s="240" t="str">
        <f t="shared" ca="1" si="428"/>
        <v>0.577736127666508+1.90454077426229i</v>
      </c>
      <c r="DL271" s="240" t="str">
        <f t="shared" ca="1" si="429"/>
        <v>-1.94188124463477-0.436064015683935i</v>
      </c>
      <c r="DM271" s="240" t="str">
        <f t="shared" ca="1" si="430"/>
        <v>1.33656338234274-1.47467044420753i</v>
      </c>
      <c r="DN271" s="240" t="str">
        <f t="shared" ca="1" si="431"/>
        <v>0.624301894719942+1.88978880785335i</v>
      </c>
      <c r="DO271" s="240" t="str">
        <f t="shared" ca="1" si="432"/>
        <v>-1.9519979329691-0.388276529966819i</v>
      </c>
      <c r="DP271" s="240" t="str">
        <f t="shared" ca="1" si="433"/>
        <v>1.29997061007392-1.50702720844142i</v>
      </c>
      <c r="DQ271" s="240" t="str">
        <f t="shared" ca="1" si="434"/>
        <v>0.670491605654211+1.87389850333094i</v>
      </c>
      <c r="DR271" s="240" t="str">
        <f t="shared" ca="1" si="435"/>
        <v>-1.96093881073851-0.340255160986765i</v>
      </c>
      <c r="DS271" s="240" t="str">
        <f t="shared" ca="1" si="436"/>
        <v>1.26259478411864-1.53847619583636i</v>
      </c>
      <c r="DT271" s="240" t="str">
        <f t="shared" ca="1" si="437"/>
        <v>0.716277437516646+1.85687943241969i</v>
      </c>
      <c r="DU271" s="240" t="str">
        <f t="shared" ca="1" si="438"/>
        <v>-1.9686984922929-0.292028835018683i</v>
      </c>
      <c r="DV271" s="240" t="str">
        <f t="shared" ca="1" si="439"/>
        <v>1.22445841827528-1.56899846269953i</v>
      </c>
      <c r="DW271" s="240" t="str">
        <f t="shared" ca="1" si="440"/>
        <v>0.761631810635849+1.83874184677084i</v>
      </c>
      <c r="DX271" s="240" t="str">
        <f t="shared" ca="1" si="441"/>
        <v>-1.97527230348959-0.243626601802058i</v>
      </c>
      <c r="DY271" s="240" t="str">
        <f t="shared" ca="1" si="442"/>
        <v>1.18558448446771-1.59857562355621i</v>
      </c>
      <c r="DZ271" s="240" t="str">
        <f t="shared" ca="1" si="443"/>
        <v>0.806527405229685+1.81949667178925i</v>
      </c>
      <c r="EA271" s="240" t="str">
        <f t="shared" ca="1" si="444"/>
        <v>-1.9806562845109-0.195077617030186i</v>
      </c>
      <c r="EB271" s="240" t="str">
        <f t="shared" ca="1" si="445"/>
        <v>1.14599639889867-1.62718986223181i</v>
      </c>
      <c r="EC271" s="240" t="str">
        <f t="shared" ca="1" si="446"/>
        <v>0.850937177872732+1.79915550004792i</v>
      </c>
      <c r="ED271" s="240" t="str">
        <f t="shared" ca="1" si="447"/>
        <v>-1.9848471922481-0.146411124794321i</v>
      </c>
      <c r="EE271" s="240" t="str">
        <f t="shared" ca="1" si="448"/>
        <v>1.10571800794882-1.65482394258011i</v>
      </c>
      <c r="EF271" s="240" t="str">
        <f t="shared" ca="1" si="449"/>
        <v>0.894834377780147+1.77773058430728i</v>
      </c>
      <c r="EG271" s="240" t="str">
        <f t="shared" ca="1" si="450"/>
        <v>-1.98784250225474-0.0976564399735744i</v>
      </c>
      <c r="EH271" s="240" t="str">
        <f t="shared" ca="1" si="451"/>
        <v>1.06477357381813-1.68146121886212i</v>
      </c>
      <c r="EI271" s="240" t="str">
        <f t="shared" ca="1" si="452"/>
        <v>0.938192562916676+1.75523483013713i</v>
      </c>
      <c r="EJ271" s="240" t="str">
        <f t="shared" ca="1" si="453"/>
        <v>-1.98964041026828-0.0488429305648856i</v>
      </c>
      <c r="EK271" s="240" t="str">
        <f t="shared" ca="1" si="454"/>
        <v>1.02318775990094-1.70708564577985i</v>
      </c>
      <c r="EL271" s="240" t="str">
        <f t="shared" ca="1" si="455"/>
        <v>0.980985615936173+1.7316817881369i</v>
      </c>
      <c r="EM271" s="240" t="str">
        <f t="shared" ca="1" si="456"/>
        <v>-1.99023983329615+6.3002586529637E-13i</v>
      </c>
      <c r="EN271" s="240"/>
      <c r="EO271" s="240"/>
      <c r="EP271" s="240"/>
    </row>
    <row r="272" spans="1:146">
      <c r="A272" s="268">
        <f t="shared" si="323"/>
        <v>3.3593750000000026E-3</v>
      </c>
      <c r="B272" s="267">
        <v>172</v>
      </c>
      <c r="C272" s="266">
        <f t="shared" si="324"/>
        <v>34400</v>
      </c>
      <c r="N272" s="265">
        <f t="shared" ca="1" si="327"/>
        <v>5.9897799398763452</v>
      </c>
      <c r="O272" s="240">
        <f t="shared" ca="1" si="328"/>
        <v>1.9897799398763454</v>
      </c>
      <c r="P272" s="240" t="str">
        <f t="shared" ca="1" si="329"/>
        <v>-0.937975770659548+1.75482924035074i</v>
      </c>
      <c r="Q272" s="240" t="str">
        <f t="shared" ca="1" si="330"/>
        <v>-1.10546250485483-1.65444155517637i</v>
      </c>
      <c r="R272" s="240" t="str">
        <f t="shared" ca="1" si="331"/>
        <v>1.98019860560365-0.195032539591894i</v>
      </c>
      <c r="S272" s="240" t="str">
        <f t="shared" ca="1" si="332"/>
        <v>-0.761455817043156+1.83831696065326i</v>
      </c>
      <c r="T272" s="240" t="str">
        <f t="shared" ca="1" si="333"/>
        <v>-1.26230303082106-1.53812069341592i</v>
      </c>
      <c r="U272" s="241" t="str">
        <f t="shared" ca="1" si="334"/>
        <v>1.95154687627235-0.388186809211692i</v>
      </c>
      <c r="V272" s="240" t="str">
        <f t="shared" ca="1" si="335"/>
        <v>-0.577602627654392+1.90410068369849i</v>
      </c>
      <c r="W272" s="240" t="str">
        <f t="shared" ca="1" si="336"/>
        <v>-1.40698688855556-1.40698688855549i</v>
      </c>
      <c r="X272" s="240" t="str">
        <f t="shared" ca="1" si="337"/>
        <v>1.90410068369846-0.577602627654477i</v>
      </c>
      <c r="Y272" s="240" t="str">
        <f t="shared" ca="1" si="338"/>
        <v>-0.388186809211798+1.95154687627233i</v>
      </c>
      <c r="Z272" s="240" t="str">
        <f t="shared" ca="1" si="339"/>
        <v>-1.53812069341586-1.26230303082114i</v>
      </c>
      <c r="AA272" s="240" t="str">
        <f t="shared" ca="1" si="340"/>
        <v>1.83831696065331-0.76145581704305i</v>
      </c>
      <c r="AB272" s="240" t="str">
        <f t="shared" ca="1" si="341"/>
        <v>-0.195032539591804+1.98019860560366i</v>
      </c>
      <c r="AC272" s="240" t="str">
        <f t="shared" ca="1" si="342"/>
        <v>-1.65444155517639-1.1054625048548i</v>
      </c>
      <c r="AD272" s="240" t="str">
        <f t="shared" ca="1" si="343"/>
        <v>1.75482924035071-0.937975770659587i</v>
      </c>
      <c r="AE272" s="240" t="str">
        <f t="shared" ca="1" si="344"/>
        <v>1.04330117347386E-13+1.98977993987635i</v>
      </c>
      <c r="AF272" s="240" t="str">
        <f t="shared" ca="1" si="345"/>
        <v>-1.7548292403507-0.937975770659615i</v>
      </c>
      <c r="AG272" s="240" t="str">
        <f t="shared" ca="1" si="346"/>
        <v>1.6544415551764-1.10546250485479i</v>
      </c>
      <c r="AH272" s="240" t="str">
        <f t="shared" ca="1" si="347"/>
        <v>0.195032539591787+1.98019860560366i</v>
      </c>
      <c r="AI272" s="240" t="str">
        <f t="shared" ca="1" si="348"/>
        <v>-1.8383169606533-0.761455817043066i</v>
      </c>
      <c r="AJ272" s="240" t="str">
        <f t="shared" ca="1" si="349"/>
        <v>1.53812069341586-1.26230303082114i</v>
      </c>
      <c r="AK272" s="240" t="str">
        <f t="shared" ca="1" si="350"/>
        <v>0.388186809211601+1.95154687627237i</v>
      </c>
      <c r="AL272" s="240" t="str">
        <f t="shared" ca="1" si="351"/>
        <v>-1.90410068369845-0.577602627654509i</v>
      </c>
      <c r="AM272" s="240" t="str">
        <f t="shared" ca="1" si="352"/>
        <v>1.40698688855529-1.40698688855575i</v>
      </c>
      <c r="AN272" s="240" t="str">
        <f t="shared" ca="1" si="353"/>
        <v>0.577602627654185+1.90410068369855i</v>
      </c>
      <c r="AO272" s="240" t="str">
        <f t="shared" ca="1" si="354"/>
        <v>-1.95154687627219-0.388186809212486i</v>
      </c>
      <c r="AP272" s="240" t="str">
        <f t="shared" ca="1" si="355"/>
        <v>1.26230303082061-1.53812069341629i</v>
      </c>
      <c r="AQ272" s="240" t="str">
        <f t="shared" ca="1" si="356"/>
        <v>0.761455817043146+1.83831696065327i</v>
      </c>
      <c r="AR272" s="240" t="str">
        <f t="shared" ca="1" si="357"/>
        <v>0.761455817043146+1.83831696065327i</v>
      </c>
      <c r="AS272" s="240" t="str">
        <f t="shared" ca="1" si="358"/>
        <v>1.10546250485408-1.65444155517687i</v>
      </c>
      <c r="AT272" s="240" t="str">
        <f t="shared" ca="1" si="359"/>
        <v>0.937975770659842+1.75482924035058i</v>
      </c>
      <c r="AU272" s="240" t="str">
        <f t="shared" ca="1" si="360"/>
        <v>-1.98977993987635-2.43763343558126E-13i</v>
      </c>
      <c r="AV272" s="240" t="str">
        <f t="shared" ca="1" si="361"/>
        <v>0.937975770660222-1.75482924035038i</v>
      </c>
      <c r="AW272" s="240" t="str">
        <f t="shared" ca="1" si="362"/>
        <v>1.10546250485534+1.65444155517602i</v>
      </c>
      <c r="AX272" s="240" t="str">
        <f t="shared" ca="1" si="363"/>
        <v>-1.98019860560365+0.195032539591891i</v>
      </c>
      <c r="AY272" s="240" t="str">
        <f t="shared" ca="1" si="364"/>
        <v>0.761455817043544-1.8383169606531i</v>
      </c>
      <c r="AZ272" s="240" t="str">
        <f t="shared" ca="1" si="365"/>
        <v>1.26230303082183+1.53812069341529i</v>
      </c>
      <c r="BA272" s="240" t="str">
        <f t="shared" ca="1" si="366"/>
        <v>-1.95154687627227+0.388186809212062i</v>
      </c>
      <c r="BB272" s="240" t="str">
        <f t="shared" ca="1" si="367"/>
        <v>0.577602627654625-1.90410068369842i</v>
      </c>
      <c r="BC272" s="240" t="str">
        <f t="shared" ca="1" si="368"/>
        <v>1.40698688855499+1.40698688855606i</v>
      </c>
      <c r="BD272" s="240" t="str">
        <f t="shared" ca="1" si="369"/>
        <v>-1.9041006836983+0.577602627655017i</v>
      </c>
      <c r="BE272" s="240" t="str">
        <f t="shared" ca="1" si="370"/>
        <v>0.388186809211607-1.95154687627237i</v>
      </c>
      <c r="BF272" s="240" t="str">
        <f t="shared" ca="1" si="371"/>
        <v>1.53812069341559+1.26230303082147i</v>
      </c>
      <c r="BG272" s="240" t="str">
        <f t="shared" ca="1" si="372"/>
        <v>-1.8383169606537+0.761455817042093i</v>
      </c>
      <c r="BH272" s="240" t="str">
        <f t="shared" ca="1" si="373"/>
        <v>0.195032539591428-1.9801986056037i</v>
      </c>
      <c r="BI272" s="240" t="str">
        <f t="shared" ca="1" si="374"/>
        <v>1.65444155517625+1.10546250485501i</v>
      </c>
      <c r="BJ272" s="240" t="str">
        <f t="shared" ca="1" si="375"/>
        <v>-1.75482924035109+0.937975770658887i</v>
      </c>
      <c r="BK272" s="240" t="str">
        <f t="shared" ca="1" si="376"/>
        <v>-6.52308035731833E-13-1.98977993987635i</v>
      </c>
      <c r="BL272" s="240" t="str">
        <f t="shared" ca="1" si="377"/>
        <v>1.7548292403508+0.937975770659432i</v>
      </c>
      <c r="BM272" s="240" t="str">
        <f t="shared" ca="1" si="378"/>
        <v>-1.65444155517662+1.10546250485444i</v>
      </c>
      <c r="BN272" s="240" t="str">
        <f t="shared" ca="1" si="379"/>
        <v>-0.195032539592783-1.98019860560357i</v>
      </c>
      <c r="BO272" s="240" t="str">
        <f t="shared" ca="1" si="380"/>
        <v>1.83831696065345+0.761455817042716i</v>
      </c>
      <c r="BP272" s="240" t="str">
        <f t="shared" ca="1" si="381"/>
        <v>-1.53812069341601+1.26230303082095i</v>
      </c>
      <c r="BQ272" s="240" t="str">
        <f t="shared" ca="1" si="382"/>
        <v>-0.388186809211-1.95154687627248i</v>
      </c>
      <c r="BR272" s="240" t="str">
        <f t="shared" ca="1" si="383"/>
        <v>1.90410068369868+0.577602627653767i</v>
      </c>
      <c r="BS272" s="240" t="str">
        <f t="shared" ca="1" si="384"/>
        <v>-1.40698688855543+1.40698688855562i</v>
      </c>
      <c r="BT272" s="240" t="str">
        <f t="shared" ca="1" si="385"/>
        <v>-0.57760262765398-1.90410068369861i</v>
      </c>
      <c r="BU272" s="240" t="str">
        <f t="shared" ca="1" si="386"/>
        <v>1.95154687627254+0.388186809210727i</v>
      </c>
      <c r="BV272" s="240" t="str">
        <f t="shared" ca="1" si="387"/>
        <v>-1.26230303082078+1.53812069341616i</v>
      </c>
      <c r="BW272" s="240" t="str">
        <f t="shared" ca="1" si="388"/>
        <v>-0.761455817042921-1.83831696065336i</v>
      </c>
      <c r="BX272" s="240" t="str">
        <f t="shared" ca="1" si="389"/>
        <v>1.98019860560359+0.195032539592562i</v>
      </c>
      <c r="BY272" s="240" t="str">
        <f t="shared" ca="1" si="390"/>
        <v>-1.10546250485426+1.65444155517675i</v>
      </c>
      <c r="BZ272" s="240" t="str">
        <f t="shared" ca="1" si="391"/>
        <v>-0.937975770659627-1.75482924035069i</v>
      </c>
      <c r="CA272" s="240" t="str">
        <f t="shared" ca="1" si="392"/>
        <v>1.98977993987635+4.87526687116251E-13i</v>
      </c>
      <c r="CB272" s="240" t="str">
        <f t="shared" ca="1" si="393"/>
        <v>-0.937975770660387+1.75482924035029i</v>
      </c>
      <c r="CC272" s="240" t="str">
        <f t="shared" ca="1" si="394"/>
        <v>-1.10546250485514-1.65444155517616i</v>
      </c>
      <c r="CD272" s="240" t="str">
        <f t="shared" ca="1" si="395"/>
        <v>1.98019860560367-0.195032539591704i</v>
      </c>
      <c r="CE272" s="240" t="str">
        <f t="shared" ca="1" si="396"/>
        <v>-0.761455817043717+1.83831696065303i</v>
      </c>
      <c r="CF272" s="240" t="str">
        <f t="shared" ca="1" si="397"/>
        <v>-1.26230303082168-1.53812069341541i</v>
      </c>
      <c r="CG272" s="240" t="str">
        <f t="shared" ca="1" si="398"/>
        <v>1.95154687627231-0.388186809211879i</v>
      </c>
      <c r="CH272" s="240" t="str">
        <f t="shared" ca="1" si="399"/>
        <v>-0.577602627654804+1.90410068369837i</v>
      </c>
      <c r="CI272" s="240" t="str">
        <f t="shared" ca="1" si="400"/>
        <v>-1.40698688855626-1.40698688855479i</v>
      </c>
      <c r="CJ272" s="240" t="str">
        <f t="shared" ca="1" si="401"/>
        <v>1.90410068369836-0.577602627654837i</v>
      </c>
      <c r="CK272" s="240" t="str">
        <f t="shared" ca="1" si="402"/>
        <v>-0.388186809211845+1.95154687627232i</v>
      </c>
      <c r="CL272" s="240" t="str">
        <f t="shared" ca="1" si="403"/>
        <v>-1.53812069341543-1.26230303082166i</v>
      </c>
      <c r="CM272" s="240" t="str">
        <f t="shared" ca="1" si="404"/>
        <v>1.83831696065302-0.761455817043749i</v>
      </c>
      <c r="CN272" s="240" t="str">
        <f t="shared" ca="1" si="405"/>
        <v>-0.19503253959167+1.98019860560367i</v>
      </c>
      <c r="CO272" s="240" t="str">
        <f t="shared" ca="1" si="406"/>
        <v>-1.65444155517612-1.10546250485521i</v>
      </c>
      <c r="CP272" s="240" t="str">
        <f t="shared" ca="1" si="407"/>
        <v>1.75482924035118-0.937975770658722i</v>
      </c>
      <c r="CQ272" s="240" t="str">
        <f t="shared" ca="1" si="408"/>
        <v>4.08544692173706E-13+1.98977993987635i</v>
      </c>
      <c r="CR272" s="240" t="str">
        <f t="shared" ca="1" si="409"/>
        <v>-1.75482924035071-0.937975770659597i</v>
      </c>
      <c r="CS272" s="240" t="str">
        <f t="shared" ca="1" si="410"/>
        <v>1.65444155517673-1.10546250485429i</v>
      </c>
      <c r="CT272" s="240" t="str">
        <f t="shared" ca="1" si="411"/>
        <v>0.195032539592596+1.98019860560358i</v>
      </c>
      <c r="CU272" s="240" t="str">
        <f t="shared" ca="1" si="412"/>
        <v>-1.83831696065337-0.761455817042889i</v>
      </c>
      <c r="CV272" s="240" t="str">
        <f t="shared" ca="1" si="413"/>
        <v>1.53812069341613-1.2623030308208i</v>
      </c>
      <c r="CW272" s="240" t="str">
        <f t="shared" ca="1" si="414"/>
        <v>0.388186809210761+1.95154687627253i</v>
      </c>
      <c r="CX272" s="240" t="str">
        <f t="shared" ca="1" si="415"/>
        <v>-1.90410068369862-0.577602627653946i</v>
      </c>
      <c r="CY272" s="240" t="str">
        <f t="shared" ca="1" si="416"/>
        <v>1.4069868885556-1.40698688855545i</v>
      </c>
      <c r="CZ272" s="240" t="str">
        <f t="shared" ca="1" si="417"/>
        <v>0.577602627653747+1.90410068369869i</v>
      </c>
      <c r="DA272" s="240" t="str">
        <f t="shared" ca="1" si="418"/>
        <v>-1.95154687627249-0.388186809210966i</v>
      </c>
      <c r="DB272" s="240" t="str">
        <f t="shared" ca="1" si="419"/>
        <v>1.26230303082097-1.538120693416i</v>
      </c>
      <c r="DC272" s="240" t="str">
        <f t="shared" ca="1" si="420"/>
        <v>0.761455817042696+1.83831696065345i</v>
      </c>
      <c r="DD272" s="240" t="str">
        <f t="shared" ca="1" si="421"/>
        <v>-1.98019860560357-0.195032539592692i</v>
      </c>
      <c r="DE272" s="240" t="str">
        <f t="shared" ca="1" si="422"/>
        <v>1.10546250485446-1.65444155517661i</v>
      </c>
      <c r="DF272" s="240" t="str">
        <f t="shared" ca="1" si="423"/>
        <v>0.937975770659512+1.75482924035075i</v>
      </c>
      <c r="DG272" s="240" t="str">
        <f t="shared" ca="1" si="424"/>
        <v>-1.98977993987635-6.18184136111152E-13i</v>
      </c>
      <c r="DH272" s="240" t="str">
        <f t="shared" ca="1" si="425"/>
        <v>0.937975770658907-1.75482924035108i</v>
      </c>
      <c r="DI272" s="240" t="str">
        <f t="shared" ca="1" si="426"/>
        <v>1.10546250485503+1.65444155517623i</v>
      </c>
      <c r="DJ272" s="240" t="str">
        <f t="shared" ca="1" si="427"/>
        <v>-1.9801986056037+0.195032539591462i</v>
      </c>
      <c r="DK272" s="240" t="str">
        <f t="shared" ca="1" si="428"/>
        <v>0.761455817043942-1.83831696065294i</v>
      </c>
      <c r="DL272" s="240" t="str">
        <f t="shared" ca="1" si="429"/>
        <v>1.26230303082149+1.53812069341557i</v>
      </c>
      <c r="DM272" s="240" t="str">
        <f t="shared" ca="1" si="430"/>
        <v>-1.95154687627236+0.38818680921164i</v>
      </c>
      <c r="DN272" s="240" t="str">
        <f t="shared" ca="1" si="431"/>
        <v>0.577602627655039-1.90410068369829i</v>
      </c>
      <c r="DO272" s="240" t="str">
        <f t="shared" ca="1" si="432"/>
        <v>1.40698688855608+1.40698688855496i</v>
      </c>
      <c r="DP272" s="240" t="str">
        <f t="shared" ca="1" si="433"/>
        <v>-1.90410068369842+0.577602627654603i</v>
      </c>
      <c r="DQ272" s="240" t="str">
        <f t="shared" ca="1" si="434"/>
        <v>0.388186809212084-1.95154687627227i</v>
      </c>
      <c r="DR272" s="240" t="str">
        <f t="shared" ca="1" si="435"/>
        <v>1.53812069341535+1.26230303082176i</v>
      </c>
      <c r="DS272" s="240" t="str">
        <f t="shared" ca="1" si="436"/>
        <v>-1.83831696065311+0.761455817043524i</v>
      </c>
      <c r="DT272" s="240" t="str">
        <f t="shared" ca="1" si="437"/>
        <v>0.195032539591913-1.98019860560365i</v>
      </c>
      <c r="DU272" s="240" t="str">
        <f t="shared" ca="1" si="438"/>
        <v>1.65444155517604+1.10546250485532i</v>
      </c>
      <c r="DV272" s="240" t="str">
        <f t="shared" ca="1" si="439"/>
        <v>-1.75482924035039+0.937975770660202i</v>
      </c>
      <c r="DW272" s="240" t="str">
        <f t="shared" ca="1" si="440"/>
        <v>-2.77887243178807E-13-1.98977993987635i</v>
      </c>
      <c r="DX272" s="240" t="str">
        <f t="shared" ca="1" si="441"/>
        <v>1.75482924035059+0.937975770659812i</v>
      </c>
      <c r="DY272" s="240" t="str">
        <f t="shared" ca="1" si="442"/>
        <v>-1.65444155517687+1.10546250485408i</v>
      </c>
      <c r="DZ272" s="240" t="str">
        <f t="shared" ca="1" si="443"/>
        <v>-0.195032539592354-1.98019860560361i</v>
      </c>
      <c r="EA272" s="240" t="str">
        <f t="shared" ca="1" si="444"/>
        <v>1.83831696065328+0.761455817043114i</v>
      </c>
      <c r="EB272" s="240" t="str">
        <f t="shared" ca="1" si="445"/>
        <v>-1.53812069341629+1.26230303082062i</v>
      </c>
      <c r="EC272" s="240" t="str">
        <f t="shared" ca="1" si="446"/>
        <v>-0.388186809212518-1.95154687627218i</v>
      </c>
      <c r="ED272" s="240" t="str">
        <f t="shared" ca="1" si="447"/>
        <v>1.90410068369855+0.577602627654181i</v>
      </c>
      <c r="EE272" s="240" t="str">
        <f t="shared" ca="1" si="448"/>
        <v>-1.40698688855577+1.40698688855528i</v>
      </c>
      <c r="EF272" s="240" t="str">
        <f t="shared" ca="1" si="449"/>
        <v>-0.577602627653512-1.90410068369876i</v>
      </c>
      <c r="EG272" s="240" t="str">
        <f t="shared" ca="1" si="450"/>
        <v>1.95154687627244+0.388186809211207i</v>
      </c>
      <c r="EH272" s="240" t="str">
        <f t="shared" ca="1" si="451"/>
        <v>-1.26230303082115+1.53812069341585i</v>
      </c>
      <c r="EI272" s="240" t="str">
        <f t="shared" ca="1" si="452"/>
        <v>-0.761455817042469-1.83831696065355i</v>
      </c>
      <c r="EJ272" s="240" t="str">
        <f t="shared" ca="1" si="453"/>
        <v>1.98019860560374+0.195032539591021i</v>
      </c>
      <c r="EK272" s="240" t="str">
        <f t="shared" ca="1" si="454"/>
        <v>-1.10546250485467+1.65444155517648i</v>
      </c>
      <c r="EL272" s="240" t="str">
        <f t="shared" ca="1" si="455"/>
        <v>-0.937975770659197-1.75482924035092i</v>
      </c>
      <c r="EM272" s="240" t="str">
        <f t="shared" ca="1" si="456"/>
        <v>1.98977993987635+9.75053374232501E-13i</v>
      </c>
      <c r="EN272" s="240"/>
      <c r="EO272" s="240"/>
      <c r="EP272" s="240"/>
    </row>
    <row r="273" spans="1:146">
      <c r="A273" s="268">
        <f t="shared" si="323"/>
        <v>3.3789062500000026E-3</v>
      </c>
      <c r="B273" s="267">
        <v>173</v>
      </c>
      <c r="C273" s="266">
        <f t="shared" si="324"/>
        <v>34600</v>
      </c>
      <c r="N273" s="265">
        <f t="shared" ca="1" si="327"/>
        <v>5.9892691466080681</v>
      </c>
      <c r="O273" s="240">
        <f t="shared" ca="1" si="328"/>
        <v>1.9892691466080683</v>
      </c>
      <c r="P273" s="240" t="str">
        <f t="shared" ca="1" si="329"/>
        <v>-0.894397946047347+1.77686354336879i</v>
      </c>
      <c r="Q273" s="240" t="str">
        <f t="shared" ca="1" si="330"/>
        <v>-1.18500624708268-1.59779596069768i</v>
      </c>
      <c r="R273" s="240" t="str">
        <f t="shared" ca="1" si="331"/>
        <v>1.95998241484705-0.340089210556777i</v>
      </c>
      <c r="S273" s="240" t="str">
        <f t="shared" ca="1" si="332"/>
        <v>-0.57745435219542+1.90361188501684i</v>
      </c>
      <c r="T273" s="240" t="str">
        <f t="shared" ca="1" si="333"/>
        <v>-1.44072237663628-1.37168173098073i</v>
      </c>
      <c r="U273" s="241" t="str">
        <f t="shared" ca="1" si="334"/>
        <v>1.87298455904054-0.670164591158405i</v>
      </c>
      <c r="V273" s="240" t="str">
        <f t="shared" ca="1" si="335"/>
        <v>-0.24350777938923+1.97430891681715i</v>
      </c>
      <c r="W273" s="240" t="str">
        <f t="shared" ca="1" si="336"/>
        <v>-1.65401684609558-1.10517872331981i</v>
      </c>
      <c r="X273" s="240" t="str">
        <f t="shared" ca="1" si="337"/>
        <v>1.73083720627761-0.980507166221608i</v>
      </c>
      <c r="Y273" s="240" t="str">
        <f t="shared" ca="1" si="338"/>
        <v>0.0976088106354477+1.98687298480127i</v>
      </c>
      <c r="Z273" s="240" t="str">
        <f t="shared" ca="1" si="339"/>
        <v>-1.81860926054913-0.806134042881051i</v>
      </c>
      <c r="AA273" s="240" t="str">
        <f t="shared" ca="1" si="340"/>
        <v>1.53772584487995-1.26197898700217i</v>
      </c>
      <c r="AB273" s="240" t="str">
        <f t="shared" ca="1" si="341"/>
        <v>0.435851337027594+1.94093414356543i</v>
      </c>
      <c r="AC273" s="240" t="str">
        <f t="shared" ca="1" si="342"/>
        <v>-1.92965324322548-0.483352975118779i</v>
      </c>
      <c r="AD273" s="240" t="str">
        <f t="shared" ca="1" si="343"/>
        <v>1.29933658389026-1.506292195894i</v>
      </c>
      <c r="AE273" s="240" t="str">
        <f t="shared" ca="1" si="344"/>
        <v>0.761260344921991+1.83784504920737i</v>
      </c>
      <c r="AF273" s="240" t="str">
        <f t="shared" ca="1" si="345"/>
        <v>-1.98387913567758-0.146339716652562i</v>
      </c>
      <c r="AG273" s="240" t="str">
        <f t="shared" ca="1" si="346"/>
        <v>1.02268872721011-1.70625306003657i</v>
      </c>
      <c r="AH273" s="240" t="str">
        <f t="shared" ca="1" si="347"/>
        <v>1.06425425875008+1.68064113075312i</v>
      </c>
      <c r="AI273" s="240" t="str">
        <f t="shared" ca="1" si="348"/>
        <v>-1.97969027194459+0.194982473096355i</v>
      </c>
      <c r="AJ273" s="240" t="str">
        <f t="shared" ca="1" si="349"/>
        <v>0.715928092196523-1.85597378872942i</v>
      </c>
      <c r="AK273" s="240" t="str">
        <f t="shared" ca="1" si="350"/>
        <v>1.33591150900552+1.47395121281317i</v>
      </c>
      <c r="AL273" s="240" t="str">
        <f t="shared" ca="1" si="351"/>
        <v>-1.91720999192616+0.530563459451643i</v>
      </c>
      <c r="AM273" s="240" t="str">
        <f t="shared" ca="1" si="352"/>
        <v>0.388087158388353-1.95104589775352i</v>
      </c>
      <c r="AN273" s="240" t="str">
        <f t="shared" ca="1" si="353"/>
        <v>1.56823322531583+1.22386122116124i</v>
      </c>
      <c r="AO273" s="240" t="str">
        <f t="shared" ca="1" si="354"/>
        <v>-1.79827800967436+0.85052215583629i</v>
      </c>
      <c r="AP273" s="240" t="str">
        <f t="shared" ca="1" si="355"/>
        <v>0.0488191087210489-1.98867001593288i</v>
      </c>
      <c r="AQ273" s="240" t="str">
        <f t="shared" ca="1" si="356"/>
        <v>1.75437876090601+0.937734984379218i</v>
      </c>
      <c r="AR273" s="240" t="str">
        <f t="shared" ca="1" si="357"/>
        <v>1.75437876090601+0.937734984379218i</v>
      </c>
      <c r="AS273" s="240" t="str">
        <f t="shared" ca="1" si="358"/>
        <v>-0.291886405701895-1.96773831182229i</v>
      </c>
      <c r="AT273" s="240" t="str">
        <f t="shared" ca="1" si="359"/>
        <v>1.88886711348856+0.62399740803003i</v>
      </c>
      <c r="AU273" s="240" t="str">
        <f t="shared" ca="1" si="360"/>
        <v>-1.40662570317112+1.40662570317237i</v>
      </c>
      <c r="AV273" s="240" t="str">
        <f t="shared" ca="1" si="361"/>
        <v>-0.623997408029826-1.88886711348862i</v>
      </c>
      <c r="AW273" s="240" t="str">
        <f t="shared" ca="1" si="362"/>
        <v>1.96773831182225+0.291886405702108i</v>
      </c>
      <c r="AX273" s="240" t="str">
        <f t="shared" ca="1" si="363"/>
        <v>-1.14543746955156+1.62639624353787i</v>
      </c>
      <c r="AY273" s="240" t="str">
        <f t="shared" ca="1" si="364"/>
        <v>-0.937734984379003-1.75437876090612i</v>
      </c>
      <c r="AZ273" s="240" t="str">
        <f t="shared" ca="1" si="365"/>
        <v>1.98867001593288-0.0488191087208052i</v>
      </c>
      <c r="BA273" s="240" t="str">
        <f t="shared" ca="1" si="366"/>
        <v>-0.850522155836509+1.79827800967426i</v>
      </c>
      <c r="BB273" s="240" t="str">
        <f t="shared" ca="1" si="367"/>
        <v>-1.22386122116105-1.56823322531598i</v>
      </c>
      <c r="BC273" s="240" t="str">
        <f t="shared" ca="1" si="368"/>
        <v>1.95104589775356-0.388087158388142i</v>
      </c>
      <c r="BD273" s="240" t="str">
        <f t="shared" ca="1" si="369"/>
        <v>-0.530563459450897+1.91720999192636i</v>
      </c>
      <c r="BE273" s="240" t="str">
        <f t="shared" ca="1" si="370"/>
        <v>-1.47395121281302-1.33591150900568i</v>
      </c>
      <c r="BF273" s="240" t="str">
        <f t="shared" ca="1" si="371"/>
        <v>1.85597378872913-0.715928092197273i</v>
      </c>
      <c r="BG273" s="240" t="str">
        <f t="shared" ca="1" si="372"/>
        <v>-0.194982473096401+1.97969027194458i</v>
      </c>
      <c r="BH273" s="240" t="str">
        <f t="shared" ca="1" si="373"/>
        <v>-1.68064113075256-1.06425425875095i</v>
      </c>
      <c r="BI273" s="240" t="str">
        <f t="shared" ca="1" si="374"/>
        <v>1.70625306003649-1.02268872721024i</v>
      </c>
      <c r="BJ273" s="240" t="str">
        <f t="shared" ca="1" si="375"/>
        <v>0.146339716651755+1.98387913567764i</v>
      </c>
      <c r="BK273" s="240" t="str">
        <f t="shared" ca="1" si="376"/>
        <v>-1.83784504920752-0.761260344921641i</v>
      </c>
      <c r="BL273" s="240" t="str">
        <f t="shared" ca="1" si="377"/>
        <v>1.5062921958944-1.2993365838898i</v>
      </c>
      <c r="BM273" s="240" t="str">
        <f t="shared" ca="1" si="378"/>
        <v>0.48335297511935+1.92965324322534i</v>
      </c>
      <c r="BN273" s="240" t="str">
        <f t="shared" ca="1" si="379"/>
        <v>-1.94093414356533-0.435851337028038i</v>
      </c>
      <c r="BO273" s="240" t="str">
        <f t="shared" ca="1" si="380"/>
        <v>1.26197898700159-1.53772584488043i</v>
      </c>
      <c r="BP273" s="240" t="str">
        <f t="shared" ca="1" si="381"/>
        <v>0.806134042880828+1.81860926054923i</v>
      </c>
      <c r="BQ273" s="240" t="str">
        <f t="shared" ca="1" si="382"/>
        <v>-1.98687298480132-0.097608810634491i</v>
      </c>
      <c r="BR273" s="240" t="str">
        <f t="shared" ca="1" si="383"/>
        <v>0.980507166221634-1.73083720627759i</v>
      </c>
      <c r="BS273" s="240" t="str">
        <f t="shared" ca="1" si="384"/>
        <v>1.10517872331898+1.65401684609614i</v>
      </c>
      <c r="BT273" s="240" t="str">
        <f t="shared" ca="1" si="385"/>
        <v>-1.97430891681713+0.243507779389417i</v>
      </c>
      <c r="BU273" s="240" t="str">
        <f t="shared" ca="1" si="386"/>
        <v>0.670164591159207-1.87298455904025i</v>
      </c>
      <c r="BV273" s="240" t="str">
        <f t="shared" ca="1" si="387"/>
        <v>1.37168173098098+1.44072237663605i</v>
      </c>
      <c r="BW273" s="240" t="str">
        <f t="shared" ca="1" si="388"/>
        <v>-1.90361188501702+0.577454352194807i</v>
      </c>
      <c r="BX273" s="240" t="str">
        <f t="shared" ca="1" si="389"/>
        <v>0.34008921055623-1.95998241484714i</v>
      </c>
      <c r="BY273" s="240" t="str">
        <f t="shared" ca="1" si="390"/>
        <v>1.59779596069743+1.18500624708301i</v>
      </c>
      <c r="BZ273" s="240" t="str">
        <f t="shared" ca="1" si="391"/>
        <v>-1.77686354336851+0.894397946047892i</v>
      </c>
      <c r="CA273" s="240" t="str">
        <f t="shared" ca="1" si="392"/>
        <v>2.71970629317745E-13-1.98926914660807i</v>
      </c>
      <c r="CB273" s="240" t="str">
        <f t="shared" ca="1" si="393"/>
        <v>1.77686354336918+0.894397946046561i</v>
      </c>
      <c r="CC273" s="240" t="str">
        <f t="shared" ca="1" si="394"/>
        <v>-1.59779596069769+1.18500624708266i</v>
      </c>
      <c r="CD273" s="240" t="str">
        <f t="shared" ca="1" si="395"/>
        <v>-0.340089210555806-1.95998241484722i</v>
      </c>
      <c r="CE273" s="240" t="str">
        <f t="shared" ca="1" si="396"/>
        <v>1.90361188501688+0.577454352195275i</v>
      </c>
      <c r="CF273" s="240" t="str">
        <f t="shared" ca="1" si="397"/>
        <v>-1.37168173098133+1.44072237663571i</v>
      </c>
      <c r="CG273" s="240" t="str">
        <f t="shared" ca="1" si="398"/>
        <v>-0.670164591158801-1.8729845590404i</v>
      </c>
      <c r="CH273" s="240" t="str">
        <f t="shared" ca="1" si="399"/>
        <v>1.97430891681707+0.2435077793899i</v>
      </c>
      <c r="CI273" s="240" t="str">
        <f t="shared" ca="1" si="400"/>
        <v>-1.10517872331933+1.6540168460959i</v>
      </c>
      <c r="CJ273" s="240" t="str">
        <f t="shared" ca="1" si="401"/>
        <v>-0.98050716622126-1.7308372062778i</v>
      </c>
      <c r="CK273" s="240" t="str">
        <f t="shared" ca="1" si="402"/>
        <v>1.98687298480125-0.0976088106359808i</v>
      </c>
      <c r="CL273" s="240" t="str">
        <f t="shared" ca="1" si="403"/>
        <v>-0.806134042881273+1.81860926054903i</v>
      </c>
      <c r="CM273" s="240" t="str">
        <f t="shared" ca="1" si="404"/>
        <v>-1.26197898700279-1.53772584487945i</v>
      </c>
      <c r="CN273" s="240" t="str">
        <f t="shared" ca="1" si="405"/>
        <v>1.94093414356542-0.435851337027618i</v>
      </c>
      <c r="CO273" s="240" t="str">
        <f t="shared" ca="1" si="406"/>
        <v>-0.483352975119824+1.92965324322522i</v>
      </c>
      <c r="CP273" s="240" t="str">
        <f t="shared" ca="1" si="407"/>
        <v>-1.50629219589412-1.29933658389013i</v>
      </c>
      <c r="CQ273" s="240" t="str">
        <f t="shared" ca="1" si="408"/>
        <v>1.83784504920768-0.761260344921243i</v>
      </c>
      <c r="CR273" s="240" t="str">
        <f t="shared" ca="1" si="409"/>
        <v>-0.146339716652241+1.98387913567761i</v>
      </c>
      <c r="CS273" s="240" t="str">
        <f t="shared" ca="1" si="410"/>
        <v>-1.70625306003624-1.02268872721065i</v>
      </c>
      <c r="CT273" s="240" t="str">
        <f t="shared" ca="1" si="411"/>
        <v>1.68064113075279-1.06425425875059i</v>
      </c>
      <c r="CU273" s="240" t="str">
        <f t="shared" ca="1" si="412"/>
        <v>0.194982473095972+1.97969027194462i</v>
      </c>
      <c r="CV273" s="240" t="str">
        <f t="shared" ca="1" si="413"/>
        <v>-1.85597378872969-0.715928092195828i</v>
      </c>
      <c r="CW273" s="240" t="str">
        <f t="shared" ca="1" si="414"/>
        <v>1.47395121281331-1.33591150900535i</v>
      </c>
      <c r="CX273" s="240" t="str">
        <f t="shared" ca="1" si="415"/>
        <v>0.530563459452335+1.91720999192597i</v>
      </c>
      <c r="CY273" s="240" t="str">
        <f t="shared" ca="1" si="416"/>
        <v>-1.95104589775347-0.38808715838862i</v>
      </c>
      <c r="CZ273" s="240" t="str">
        <f t="shared" ca="1" si="417"/>
        <v>1.22386122116144-1.56823322531568i</v>
      </c>
      <c r="DA273" s="240" t="str">
        <f t="shared" ca="1" si="418"/>
        <v>0.850522155836121+1.79827800967444i</v>
      </c>
      <c r="DB273" s="240" t="str">
        <f t="shared" ca="1" si="419"/>
        <v>-1.98867001593287-0.0488191087212359i</v>
      </c>
      <c r="DC273" s="240" t="str">
        <f t="shared" ca="1" si="420"/>
        <v>0.937734984379433-1.75437876090589i</v>
      </c>
      <c r="DD273" s="240" t="str">
        <f t="shared" ca="1" si="421"/>
        <v>1.14543746955121+1.62639624353812i</v>
      </c>
      <c r="DE273" s="240" t="str">
        <f t="shared" ca="1" si="422"/>
        <v>-1.96773831182233+0.291886405701627i</v>
      </c>
      <c r="DF273" s="240" t="str">
        <f t="shared" ca="1" si="423"/>
        <v>0.623997408030289-1.88886711348847i</v>
      </c>
      <c r="DG273" s="240" t="str">
        <f t="shared" ca="1" si="424"/>
        <v>1.40662570317221+1.40662570317127i</v>
      </c>
      <c r="DH273" s="240" t="str">
        <f t="shared" ca="1" si="425"/>
        <v>-1.88886711348869+0.623997408029621i</v>
      </c>
      <c r="DI273" s="240" t="str">
        <f t="shared" ca="1" si="426"/>
        <v>0.291886405700421-1.9677383118225i</v>
      </c>
      <c r="DJ273" s="240" t="str">
        <f t="shared" ca="1" si="427"/>
        <v>1.62639624353772+1.14543746955179i</v>
      </c>
      <c r="DK273" s="240" t="str">
        <f t="shared" ca="1" si="428"/>
        <v>-1.75437876090527+0.937734984380608i</v>
      </c>
      <c r="DL273" s="240" t="str">
        <f t="shared" ca="1" si="429"/>
        <v>-0.0488191087206465-1.98867001593289i</v>
      </c>
      <c r="DM273" s="240" t="str">
        <f t="shared" ca="1" si="430"/>
        <v>1.79827800967414+0.850522155836756i</v>
      </c>
      <c r="DN273" s="240" t="str">
        <f t="shared" ca="1" si="431"/>
        <v>-1.56823322531612+1.22386122116088i</v>
      </c>
      <c r="DO273" s="240" t="str">
        <f t="shared" ca="1" si="432"/>
        <v>-0.388087158387931-1.95104589775361i</v>
      </c>
      <c r="DP273" s="240" t="str">
        <f t="shared" ca="1" si="433"/>
        <v>1.91720999192629+0.530563459451159i</v>
      </c>
      <c r="DQ273" s="240" t="str">
        <f t="shared" ca="1" si="434"/>
        <v>-1.33591150900588+1.47395121281284i</v>
      </c>
      <c r="DR273" s="240" t="str">
        <f t="shared" ca="1" si="435"/>
        <v>-0.715928092197072-1.85597378872921i</v>
      </c>
      <c r="DS273" s="240" t="str">
        <f t="shared" ca="1" si="436"/>
        <v>1.97969027194456+0.194982473096559i</v>
      </c>
      <c r="DT273" s="240" t="str">
        <f t="shared" ca="1" si="437"/>
        <v>-1.06425425874946+1.68064113075351i</v>
      </c>
      <c r="DU273" s="240" t="str">
        <f t="shared" ca="1" si="438"/>
        <v>-1.02268872721005-1.70625306003661i</v>
      </c>
      <c r="DV273" s="240" t="str">
        <f t="shared" ca="1" si="439"/>
        <v>1.98387913567766-0.14633971665154i</v>
      </c>
      <c r="DW273" s="240" t="str">
        <f t="shared" ca="1" si="440"/>
        <v>-0.761260344921891+1.83784504920741i</v>
      </c>
      <c r="DX273" s="240" t="str">
        <f t="shared" ca="1" si="441"/>
        <v>-1.2993365838896-1.50629219589458i</v>
      </c>
      <c r="DY273" s="240" t="str">
        <f t="shared" ca="1" si="442"/>
        <v>1.92965324322539-0.483352975119141i</v>
      </c>
      <c r="DZ273" s="240" t="str">
        <f t="shared" ca="1" si="443"/>
        <v>-0.435851337028193+1.94093414356529i</v>
      </c>
      <c r="EA273" s="240" t="str">
        <f t="shared" ca="1" si="444"/>
        <v>-1.53772584488029-1.26197898700176i</v>
      </c>
      <c r="EB273" s="240" t="str">
        <f t="shared" ca="1" si="445"/>
        <v>1.81860926054931-0.806134042880631i</v>
      </c>
      <c r="EC273" s="240" t="str">
        <f t="shared" ca="1" si="446"/>
        <v>-0.0976088106347628+1.98687298480131i</v>
      </c>
      <c r="ED273" s="240" t="str">
        <f t="shared" ca="1" si="447"/>
        <v>-1.73083720627746-0.980507166221871i</v>
      </c>
      <c r="EE273" s="240" t="str">
        <f t="shared" ca="1" si="448"/>
        <v>1.65401684609516-1.10517872332044i</v>
      </c>
      <c r="EF273" s="240" t="str">
        <f t="shared" ca="1" si="449"/>
        <v>0.243507779389091+1.97430891681717i</v>
      </c>
      <c r="EG273" s="240" t="str">
        <f t="shared" ca="1" si="450"/>
        <v>-1.87298455904085-0.670164591157546i</v>
      </c>
      <c r="EH273" s="240" t="str">
        <f t="shared" ca="1" si="451"/>
        <v>1.44072237663619-1.37168173098082i</v>
      </c>
      <c r="EI273" s="240" t="str">
        <f t="shared" ca="1" si="452"/>
        <v>0.5774543521946+1.90361188501709i</v>
      </c>
      <c r="EJ273" s="240" t="str">
        <f t="shared" ca="1" si="453"/>
        <v>-1.95998241484711-0.340089210556387i</v>
      </c>
      <c r="EK273" s="240" t="str">
        <f t="shared" ca="1" si="454"/>
        <v>1.18500624708314-1.59779596069734i</v>
      </c>
      <c r="EL273" s="240" t="str">
        <f t="shared" ca="1" si="455"/>
        <v>0.894397946047649+1.77686354336863i</v>
      </c>
      <c r="EM273" s="240" t="str">
        <f t="shared" ca="1" si="456"/>
        <v>-1.98926914660807-5.43941258635492E-13i</v>
      </c>
      <c r="EN273" s="240"/>
      <c r="EO273" s="240"/>
      <c r="EP273" s="240"/>
    </row>
    <row r="274" spans="1:146">
      <c r="A274" s="268">
        <f t="shared" si="323"/>
        <v>3.3984375000000026E-3</v>
      </c>
      <c r="B274" s="267">
        <v>174</v>
      </c>
      <c r="C274" s="266">
        <f t="shared" si="324"/>
        <v>34800</v>
      </c>
      <c r="N274" s="265">
        <f t="shared" ca="1" si="327"/>
        <v>5.9886990168360477</v>
      </c>
      <c r="O274" s="240">
        <f t="shared" ca="1" si="328"/>
        <v>1.9886990168360474</v>
      </c>
      <c r="P274" s="240" t="str">
        <f t="shared" ca="1" si="329"/>
        <v>-0.850278393948056+1.7977626184649i</v>
      </c>
      <c r="Q274" s="240" t="str">
        <f t="shared" ca="1" si="330"/>
        <v>-1.26161730050363-1.53728512860646i</v>
      </c>
      <c r="R274" s="240" t="str">
        <f t="shared" ca="1" si="331"/>
        <v>1.92910019952822-0.483214444884315i</v>
      </c>
      <c r="S274" s="240" t="str">
        <f t="shared" ca="1" si="332"/>
        <v>-0.387975931587706+1.95048672286517i</v>
      </c>
      <c r="T274" s="240" t="str">
        <f t="shared" ca="1" si="333"/>
        <v>-1.59733802817084-1.18466662117406i</v>
      </c>
      <c r="U274" s="241" t="str">
        <f t="shared" ca="1" si="334"/>
        <v>1.75387595133643-0.93746622706549i</v>
      </c>
      <c r="V274" s="240" t="str">
        <f t="shared" ca="1" si="335"/>
        <v>0.0975808356934143+1.98630354177554i</v>
      </c>
      <c r="W274" s="240" t="str">
        <f t="shared" ca="1" si="336"/>
        <v>-1.83731831798014-0.761042165703904i</v>
      </c>
      <c r="X274" s="240" t="str">
        <f t="shared" ca="1" si="337"/>
        <v>1.473528774517-1.33552863325167i</v>
      </c>
      <c r="Y274" s="240" t="str">
        <f t="shared" ca="1" si="338"/>
        <v>0.577288852258611+1.90306630484137i</v>
      </c>
      <c r="Z274" s="240" t="str">
        <f t="shared" ca="1" si="339"/>
        <v>-1.96717435284428-0.291802750289221i</v>
      </c>
      <c r="AA274" s="240" t="str">
        <f t="shared" ca="1" si="340"/>
        <v>1.10486197618947-1.65354280051511i</v>
      </c>
      <c r="AB274" s="240" t="str">
        <f t="shared" ca="1" si="341"/>
        <v>1.02239562192973+1.70576404341972i</v>
      </c>
      <c r="AC274" s="240" t="str">
        <f t="shared" ca="1" si="342"/>
        <v>-1.97912288750326+0.194926590606374i</v>
      </c>
      <c r="AD274" s="240" t="str">
        <f t="shared" ca="1" si="343"/>
        <v>0.669972520223098-1.87244775673731i</v>
      </c>
      <c r="AE274" s="240" t="str">
        <f t="shared" ca="1" si="344"/>
        <v>1.40622256054378+1.4062225605438i</v>
      </c>
      <c r="AF274" s="240" t="str">
        <f t="shared" ca="1" si="345"/>
        <v>-1.87244775673731+0.669972520223098i</v>
      </c>
      <c r="AG274" s="240" t="str">
        <f t="shared" ca="1" si="346"/>
        <v>0.194926590606571-1.97912288750324i</v>
      </c>
      <c r="AH274" s="240" t="str">
        <f t="shared" ca="1" si="347"/>
        <v>1.70576404341971+1.02239562192974i</v>
      </c>
      <c r="AI274" s="240" t="str">
        <f t="shared" ca="1" si="348"/>
        <v>-1.65354280051512+1.10486197618945i</v>
      </c>
      <c r="AJ274" s="240" t="str">
        <f t="shared" ca="1" si="349"/>
        <v>-0.291802750289221-1.96717435284428i</v>
      </c>
      <c r="AK274" s="240" t="str">
        <f t="shared" ca="1" si="350"/>
        <v>1.90306630484137+0.577288852258625i</v>
      </c>
      <c r="AL274" s="240" t="str">
        <f t="shared" ca="1" si="351"/>
        <v>-1.33552863325167+1.473528774517i</v>
      </c>
      <c r="AM274" s="240" t="str">
        <f t="shared" ca="1" si="352"/>
        <v>-0.761042165703879-1.83731831798015i</v>
      </c>
      <c r="AN274" s="240" t="str">
        <f t="shared" ca="1" si="353"/>
        <v>1.98630354177557+0.0975808356926381i</v>
      </c>
      <c r="AO274" s="240" t="str">
        <f t="shared" ca="1" si="354"/>
        <v>-0.937466227066021+1.75387595133614i</v>
      </c>
      <c r="AP274" s="240" t="str">
        <f t="shared" ca="1" si="355"/>
        <v>-1.1846666211742-1.59733802817073i</v>
      </c>
      <c r="AQ274" s="240" t="str">
        <f t="shared" ca="1" si="356"/>
        <v>1.95048672286537-0.387975931586721i</v>
      </c>
      <c r="AR274" s="240" t="str">
        <f t="shared" ca="1" si="357"/>
        <v>1.95048672286537-0.387975931586721i</v>
      </c>
      <c r="AS274" s="240" t="str">
        <f t="shared" ca="1" si="358"/>
        <v>-1.53728512860678-1.26161730050324i</v>
      </c>
      <c r="AT274" s="240" t="str">
        <f t="shared" ca="1" si="359"/>
        <v>1.79776261846523-0.850278393947366i</v>
      </c>
      <c r="AU274" s="240" t="str">
        <f t="shared" ca="1" si="360"/>
        <v>-2.82617596460604E-14+1.98869901683605i</v>
      </c>
      <c r="AV274" s="240" t="str">
        <f t="shared" ca="1" si="361"/>
        <v>-1.79776261846523-0.850278393947366i</v>
      </c>
      <c r="AW274" s="240" t="str">
        <f t="shared" ca="1" si="362"/>
        <v>1.53728512860678-1.26161730050324i</v>
      </c>
      <c r="AX274" s="240" t="str">
        <f t="shared" ca="1" si="363"/>
        <v>0.48321444488448+1.92910019952817i</v>
      </c>
      <c r="AY274" s="240" t="str">
        <f t="shared" ca="1" si="364"/>
        <v>-1.95048672286497-0.387975931588718i</v>
      </c>
      <c r="AZ274" s="240" t="str">
        <f t="shared" ca="1" si="365"/>
        <v>1.18466662117422-1.59733802817071i</v>
      </c>
      <c r="BA274" s="240" t="str">
        <f t="shared" ca="1" si="366"/>
        <v>0.937466227065995+1.75387595133616i</v>
      </c>
      <c r="BB274" s="240" t="str">
        <f t="shared" ca="1" si="367"/>
        <v>-1.98630354177558+0.0975808356925816i</v>
      </c>
      <c r="BC274" s="240" t="str">
        <f t="shared" ca="1" si="368"/>
        <v>0.761042165703904-1.83731831798014i</v>
      </c>
      <c r="BD274" s="240" t="str">
        <f t="shared" ca="1" si="369"/>
        <v>1.33552863325224+1.47352877451649i</v>
      </c>
      <c r="BE274" s="240" t="str">
        <f t="shared" ca="1" si="370"/>
        <v>-1.90306630484156+0.577288852258003i</v>
      </c>
      <c r="BF274" s="240" t="str">
        <f t="shared" ca="1" si="371"/>
        <v>0.291802750289027-1.96717435284431i</v>
      </c>
      <c r="BG274" s="240" t="str">
        <f t="shared" ca="1" si="372"/>
        <v>1.65354280051456+1.1048619761903i</v>
      </c>
      <c r="BH274" s="240" t="str">
        <f t="shared" ca="1" si="373"/>
        <v>-1.70576404341984+1.02239562192952i</v>
      </c>
      <c r="BI274" s="240" t="str">
        <f t="shared" ca="1" si="374"/>
        <v>-0.194926590606965-1.9791228875032i</v>
      </c>
      <c r="BJ274" s="240" t="str">
        <f t="shared" ca="1" si="375"/>
        <v>1.87244775673703+0.66997252022387i</v>
      </c>
      <c r="BK274" s="240" t="str">
        <f t="shared" ca="1" si="376"/>
        <v>-1.40622256054382+1.40622256054376i</v>
      </c>
      <c r="BL274" s="240" t="str">
        <f t="shared" ca="1" si="377"/>
        <v>-0.669972520223842-1.87244775673704i</v>
      </c>
      <c r="BM274" s="240" t="str">
        <f t="shared" ca="1" si="378"/>
        <v>1.9791228875032+0.194926590606993i</v>
      </c>
      <c r="BN274" s="240" t="str">
        <f t="shared" ca="1" si="379"/>
        <v>-1.0223956219296+1.7057640434198i</v>
      </c>
      <c r="BO274" s="240" t="str">
        <f t="shared" ca="1" si="380"/>
        <v>-1.10486197619028-1.65354280051457i</v>
      </c>
      <c r="BP274" s="240" t="str">
        <f t="shared" ca="1" si="381"/>
        <v>1.96717435284431-0.291802750288999i</v>
      </c>
      <c r="BQ274" s="240" t="str">
        <f t="shared" ca="1" si="382"/>
        <v>-0.577288852258084+1.90306630484153i</v>
      </c>
      <c r="BR274" s="240" t="str">
        <f t="shared" ca="1" si="383"/>
        <v>-1.47352877451647-1.33552863325226i</v>
      </c>
      <c r="BS274" s="240" t="str">
        <f t="shared" ca="1" si="384"/>
        <v>1.83731831798015-0.761042165703879i</v>
      </c>
      <c r="BT274" s="240" t="str">
        <f t="shared" ca="1" si="385"/>
        <v>-0.0975808356926663+1.98630354177557i</v>
      </c>
      <c r="BU274" s="240" t="str">
        <f t="shared" ca="1" si="386"/>
        <v>-1.75387595133614-0.937466227066021i</v>
      </c>
      <c r="BV274" s="240" t="str">
        <f t="shared" ca="1" si="387"/>
        <v>1.59733802817073-1.1846666211742i</v>
      </c>
      <c r="BW274" s="240" t="str">
        <f t="shared" ca="1" si="388"/>
        <v>0.38797593158869+1.95048672286498i</v>
      </c>
      <c r="BX274" s="240" t="str">
        <f t="shared" ca="1" si="389"/>
        <v>-1.92910019952816-0.483214444884563i</v>
      </c>
      <c r="BY274" s="240" t="str">
        <f t="shared" ca="1" si="390"/>
        <v>1.26161730050331-1.53728512860673i</v>
      </c>
      <c r="BZ274" s="240" t="str">
        <f t="shared" ca="1" si="391"/>
        <v>0.850278393947342+1.79776261846524i</v>
      </c>
      <c r="CA274" s="240" t="str">
        <f t="shared" ca="1" si="392"/>
        <v>-1.98869901683605-5.6523519292121E-14i</v>
      </c>
      <c r="CB274" s="240" t="str">
        <f t="shared" ca="1" si="393"/>
        <v>0.850278393947444-1.79776261846519i</v>
      </c>
      <c r="CC274" s="240" t="str">
        <f t="shared" ca="1" si="394"/>
        <v>1.26161730050322+1.5372851286068i</v>
      </c>
      <c r="CD274" s="240" t="str">
        <f t="shared" ca="1" si="395"/>
        <v>-1.92910019952818+0.483214444884452i</v>
      </c>
      <c r="CE274" s="240" t="str">
        <f t="shared" ca="1" si="396"/>
        <v>0.387975931586805-1.95048672286535i</v>
      </c>
      <c r="CF274" s="240" t="str">
        <f t="shared" ca="1" si="397"/>
        <v>1.5973380281707+1.18466662117425i</v>
      </c>
      <c r="CG274" s="240" t="str">
        <f t="shared" ca="1" si="398"/>
        <v>-1.75387595133617+0.937466227065971i</v>
      </c>
      <c r="CH274" s="240" t="str">
        <f t="shared" ca="1" si="399"/>
        <v>-0.0975808356926098-1.98630354177557i</v>
      </c>
      <c r="CI274" s="240" t="str">
        <f t="shared" ca="1" si="400"/>
        <v>1.83731831798013+0.76104216570393i</v>
      </c>
      <c r="CJ274" s="240" t="str">
        <f t="shared" ca="1" si="401"/>
        <v>-1.47352877451651+1.33552863325222i</v>
      </c>
      <c r="CK274" s="240" t="str">
        <f t="shared" ca="1" si="402"/>
        <v>-0.577288852258031-1.90306630484155i</v>
      </c>
      <c r="CL274" s="240" t="str">
        <f t="shared" ca="1" si="403"/>
        <v>1.9671743528443+0.291802750289054i</v>
      </c>
      <c r="CM274" s="240" t="str">
        <f t="shared" ca="1" si="404"/>
        <v>-1.10486197619028+1.65354280051457i</v>
      </c>
      <c r="CN274" s="240" t="str">
        <f t="shared" ca="1" si="405"/>
        <v>-1.02239562192955-1.70576404341983i</v>
      </c>
      <c r="CO274" s="240" t="str">
        <f t="shared" ca="1" si="406"/>
        <v>1.9791228875032-0.194926590606937i</v>
      </c>
      <c r="CP274" s="240" t="str">
        <f t="shared" ca="1" si="407"/>
        <v>-0.669972520223842+1.87244775673704i</v>
      </c>
      <c r="CQ274" s="240" t="str">
        <f t="shared" ca="1" si="408"/>
        <v>-1.40622256054378-1.4062225605438i</v>
      </c>
      <c r="CR274" s="240" t="str">
        <f t="shared" ca="1" si="409"/>
        <v>1.87244775673705-0.669972520223816i</v>
      </c>
      <c r="CS274" s="240" t="str">
        <f t="shared" ca="1" si="410"/>
        <v>-0.194926590606965+1.9791228875032i</v>
      </c>
      <c r="CT274" s="240" t="str">
        <f t="shared" ca="1" si="411"/>
        <v>-1.70576404341981-1.02239562192957i</v>
      </c>
      <c r="CU274" s="240" t="str">
        <f t="shared" ca="1" si="412"/>
        <v>1.65354280051459-1.10486197619025i</v>
      </c>
      <c r="CV274" s="240" t="str">
        <f t="shared" ca="1" si="413"/>
        <v>0.291802750289027+1.96717435284431i</v>
      </c>
      <c r="CW274" s="240" t="str">
        <f t="shared" ca="1" si="414"/>
        <v>-1.90306630484154-0.577288852258057i</v>
      </c>
      <c r="CX274" s="240" t="str">
        <f t="shared" ca="1" si="415"/>
        <v>1.33552863325232-1.47352877451641i</v>
      </c>
      <c r="CY274" s="240" t="str">
        <f t="shared" ca="1" si="416"/>
        <v>0.761042165703904+1.83731831798014i</v>
      </c>
      <c r="CZ274" s="240" t="str">
        <f t="shared" ca="1" si="417"/>
        <v>-1.98630354177557-0.0975808356926381i</v>
      </c>
      <c r="DA274" s="240" t="str">
        <f t="shared" ca="1" si="418"/>
        <v>0.937466227066094-1.7538759513361i</v>
      </c>
      <c r="DB274" s="240" t="str">
        <f t="shared" ca="1" si="419"/>
        <v>1.18466662117422+1.59733802817071i</v>
      </c>
      <c r="DC274" s="240" t="str">
        <f t="shared" ca="1" si="420"/>
        <v>-1.95048672286538+0.387975931586666i</v>
      </c>
      <c r="DD274" s="240" t="str">
        <f t="shared" ca="1" si="421"/>
        <v>0.483214444884589-1.92910019952815i</v>
      </c>
      <c r="DE274" s="240" t="str">
        <f t="shared" ca="1" si="422"/>
        <v>1.53728512860678+1.26161730050324i</v>
      </c>
      <c r="DF274" s="240" t="str">
        <f t="shared" ca="1" si="423"/>
        <v>-1.79776261846525+0.850278393947316i</v>
      </c>
      <c r="DG274" s="240" t="str">
        <f t="shared" ca="1" si="424"/>
        <v>8.47852789381813E-14-1.98869901683605i</v>
      </c>
      <c r="DH274" s="240" t="str">
        <f t="shared" ca="1" si="425"/>
        <v>1.79776261846523+0.850278393947366i</v>
      </c>
      <c r="DI274" s="240" t="str">
        <f t="shared" ca="1" si="426"/>
        <v>-1.53728512860682+1.2616173005032i</v>
      </c>
      <c r="DJ274" s="240" t="str">
        <f t="shared" ca="1" si="427"/>
        <v>-0.483214444884426-1.92910019952819i</v>
      </c>
      <c r="DK274" s="240" t="str">
        <f t="shared" ca="1" si="428"/>
        <v>1.95048672286537+0.387975931586721i</v>
      </c>
      <c r="DL274" s="240" t="str">
        <f t="shared" ca="1" si="429"/>
        <v>-1.18466662117427+1.59733802817068i</v>
      </c>
      <c r="DM274" s="240" t="str">
        <f t="shared" ca="1" si="430"/>
        <v>-0.937466227065945-1.75387595133618i</v>
      </c>
      <c r="DN274" s="240" t="str">
        <f t="shared" ca="1" si="431"/>
        <v>1.98630354177558-0.0975808356925816i</v>
      </c>
      <c r="DO274" s="240" t="str">
        <f t="shared" ca="1" si="432"/>
        <v>-0.761042165703956+1.83731831798012i</v>
      </c>
      <c r="DP274" s="240" t="str">
        <f t="shared" ca="1" si="433"/>
        <v>-1.3355286332522-1.47352877451653i</v>
      </c>
      <c r="DQ274" s="240" t="str">
        <f t="shared" ca="1" si="434"/>
        <v>1.90306630484156-0.577288852258003i</v>
      </c>
      <c r="DR274" s="240" t="str">
        <f t="shared" ca="1" si="435"/>
        <v>-0.291802750289082+1.9671743528443i</v>
      </c>
      <c r="DS274" s="240" t="str">
        <f t="shared" ca="1" si="436"/>
        <v>-1.65354280051456-1.1048619761903i</v>
      </c>
      <c r="DT274" s="240" t="str">
        <f t="shared" ca="1" si="437"/>
        <v>1.70576404341984-1.02239562192952i</v>
      </c>
      <c r="DU274" s="240" t="str">
        <f t="shared" ca="1" si="438"/>
        <v>0.194926590606909+1.97912288750321i</v>
      </c>
      <c r="DV274" s="240" t="str">
        <f t="shared" ca="1" si="439"/>
        <v>-1.87244775673703-0.66997252022387i</v>
      </c>
      <c r="DW274" s="240" t="str">
        <f t="shared" ca="1" si="440"/>
        <v>1.40622256054382-1.40622256054376i</v>
      </c>
      <c r="DX274" s="240" t="str">
        <f t="shared" ca="1" si="441"/>
        <v>0.669972520223789+1.87244775673706i</v>
      </c>
      <c r="DY274" s="240" t="str">
        <f t="shared" ca="1" si="442"/>
        <v>-1.9791228875032-0.194926590606993i</v>
      </c>
      <c r="DZ274" s="240" t="str">
        <f t="shared" ca="1" si="443"/>
        <v>1.0223956219296-1.7057640434198i</v>
      </c>
      <c r="EA274" s="240" t="str">
        <f t="shared" ca="1" si="444"/>
        <v>1.10486197619023+1.65354280051461i</v>
      </c>
      <c r="EB274" s="240" t="str">
        <f t="shared" ca="1" si="445"/>
        <v>-1.96717435284431+0.291802750288999i</v>
      </c>
      <c r="EC274" s="240" t="str">
        <f t="shared" ca="1" si="446"/>
        <v>0.577288852258084-1.90306630484153i</v>
      </c>
      <c r="ED274" s="240" t="str">
        <f t="shared" ca="1" si="447"/>
        <v>1.47352877451647+1.33552863325226i</v>
      </c>
      <c r="EE274" s="240" t="str">
        <f t="shared" ca="1" si="448"/>
        <v>-1.83731831798015+0.761042165703879i</v>
      </c>
      <c r="EF274" s="240" t="str">
        <f t="shared" ca="1" si="449"/>
        <v>0.0975808356927793-1.98630354177557i</v>
      </c>
      <c r="EG274" s="240" t="str">
        <f t="shared" ca="1" si="450"/>
        <v>1.75387595133609+0.93746622706612i</v>
      </c>
      <c r="EH274" s="240" t="str">
        <f t="shared" ca="1" si="451"/>
        <v>-1.59733802817073+1.1846666211742i</v>
      </c>
      <c r="EI274" s="240" t="str">
        <f t="shared" ca="1" si="452"/>
        <v>-0.387975931586749-1.95048672286536i</v>
      </c>
      <c r="EJ274" s="240" t="str">
        <f t="shared" ca="1" si="453"/>
        <v>1.92910019952814+0.483214444884617i</v>
      </c>
      <c r="EK274" s="240" t="str">
        <f t="shared" ca="1" si="454"/>
        <v>-1.26161730050327+1.53728512860676i</v>
      </c>
      <c r="EL274" s="240" t="str">
        <f t="shared" ca="1" si="455"/>
        <v>-0.850278393947392-1.79776261846521i</v>
      </c>
      <c r="EM274" s="240" t="str">
        <f t="shared" ca="1" si="456"/>
        <v>1.98869901683605+1.13047038584242E-13i</v>
      </c>
      <c r="EN274" s="240"/>
      <c r="EO274" s="240"/>
      <c r="EP274" s="240"/>
    </row>
    <row r="275" spans="1:146">
      <c r="A275" s="268">
        <f t="shared" si="323"/>
        <v>3.4179687500000026E-3</v>
      </c>
      <c r="B275" s="267">
        <v>175</v>
      </c>
      <c r="C275" s="266">
        <f t="shared" si="324"/>
        <v>35000</v>
      </c>
      <c r="N275" s="265">
        <f t="shared" ca="1" si="327"/>
        <v>5.9880591275935844</v>
      </c>
      <c r="O275" s="240">
        <f t="shared" ca="1" si="328"/>
        <v>1.9880591275935844</v>
      </c>
      <c r="P275" s="240" t="str">
        <f t="shared" ca="1" si="329"/>
        <v>-0.805643693185648+1.8175030493615i</v>
      </c>
      <c r="Q275" s="240" t="str">
        <f t="shared" ca="1" si="330"/>
        <v>-1.33509890990082-1.47305464786267i</v>
      </c>
      <c r="R275" s="240" t="str">
        <f t="shared" ca="1" si="331"/>
        <v>1.88771816633531-0.623617847159482i</v>
      </c>
      <c r="S275" s="240" t="str">
        <f t="shared" ca="1" si="332"/>
        <v>-0.194863870492766+1.97848607950239i</v>
      </c>
      <c r="T275" s="240" t="str">
        <f t="shared" ca="1" si="333"/>
        <v>-1.72978438447413-0.979910750036759i</v>
      </c>
      <c r="U275" s="241" t="str">
        <f t="shared" ca="1" si="334"/>
        <v>1.59682406431198-1.18428543959737i</v>
      </c>
      <c r="V275" s="240" t="str">
        <f t="shared" ca="1" si="335"/>
        <v>0.435586220360999+1.93975352543559i</v>
      </c>
      <c r="W275" s="240" t="str">
        <f t="shared" ca="1" si="336"/>
        <v>-1.94985912891509-0.387851095389261i</v>
      </c>
      <c r="X275" s="240" t="str">
        <f t="shared" ca="1" si="337"/>
        <v>1.14474073069133-1.62540695036795i</v>
      </c>
      <c r="Y275" s="240" t="str">
        <f t="shared" ca="1" si="338"/>
        <v>1.02206665311432+1.70521519210915i</v>
      </c>
      <c r="Z275" s="240" t="str">
        <f t="shared" ca="1" si="339"/>
        <v>-1.97310799770881+0.243359660144598i</v>
      </c>
      <c r="AA275" s="240" t="str">
        <f t="shared" ca="1" si="340"/>
        <v>0.577103102216378-1.90245396901486i</v>
      </c>
      <c r="AB275" s="240" t="str">
        <f t="shared" ca="1" si="341"/>
        <v>1.50537595879177+1.29854623233057i</v>
      </c>
      <c r="AC275" s="240" t="str">
        <f t="shared" ca="1" si="342"/>
        <v>-1.79718416544096+0.850004806043132i</v>
      </c>
      <c r="AD275" s="240" t="str">
        <f t="shared" ca="1" si="343"/>
        <v>-0.0487894133672688-1.98746036135351i</v>
      </c>
      <c r="AE275" s="240" t="str">
        <f t="shared" ca="1" si="344"/>
        <v>1.83672713740594+0.760797290692301i</v>
      </c>
      <c r="AF275" s="240" t="str">
        <f t="shared" ca="1" si="345"/>
        <v>-1.43984602389473+1.37084737381034i</v>
      </c>
      <c r="AG275" s="240" t="str">
        <f t="shared" ca="1" si="346"/>
        <v>-0.66975694803004-1.87184527281868i</v>
      </c>
      <c r="AH275" s="240" t="str">
        <f t="shared" ca="1" si="347"/>
        <v>1.98267239526204+0.146250702131793i</v>
      </c>
      <c r="AI275" s="240" t="str">
        <f t="shared" ca="1" si="348"/>
        <v>-0.937164585364768+1.75331161940662i</v>
      </c>
      <c r="AJ275" s="240" t="str">
        <f t="shared" ca="1" si="349"/>
        <v>-1.22311677923772-1.56727931114888i</v>
      </c>
      <c r="AK275" s="240" t="str">
        <f t="shared" ca="1" si="350"/>
        <v>1.92847948696446-0.483058964481017i</v>
      </c>
      <c r="AL275" s="240" t="str">
        <f t="shared" ca="1" si="351"/>
        <v>-0.339882343420534+1.95879021016523i</v>
      </c>
      <c r="AM275" s="240" t="str">
        <f t="shared" ca="1" si="352"/>
        <v>-1.65301075205467-1.10450647277407i</v>
      </c>
      <c r="AN275" s="240" t="str">
        <f t="shared" ca="1" si="353"/>
        <v>1.67961884187453-1.06360690145759i</v>
      </c>
      <c r="AO275" s="240" t="str">
        <f t="shared" ca="1" si="354"/>
        <v>0.291708859037738+1.96654138943656i</v>
      </c>
      <c r="AP275" s="240" t="str">
        <f t="shared" ca="1" si="355"/>
        <v>-1.91604380456061-0.530240731944526i</v>
      </c>
      <c r="AQ275" s="240" t="str">
        <f t="shared" ca="1" si="356"/>
        <v>1.26121135906603-1.5367904875327i</v>
      </c>
      <c r="AR275" s="240" t="str">
        <f t="shared" ca="1" si="357"/>
        <v>1.26121135906603-1.5367904875327i</v>
      </c>
      <c r="AS275" s="240" t="str">
        <f t="shared" ca="1" si="358"/>
        <v>-1.98566442330768+0.097549437816674i</v>
      </c>
      <c r="AT275" s="240" t="str">
        <f t="shared" ca="1" si="359"/>
        <v>0.715492612358375-1.85484484970273i</v>
      </c>
      <c r="AU275" s="240" t="str">
        <f t="shared" ca="1" si="360"/>
        <v>1.40577009052061+1.40577009052186i</v>
      </c>
      <c r="AV275" s="240" t="str">
        <f t="shared" ca="1" si="361"/>
        <v>-1.85484484970267+0.715492612358524i</v>
      </c>
      <c r="AW275" s="240" t="str">
        <f t="shared" ca="1" si="362"/>
        <v>0.0975494378165155-1.98566442330769i</v>
      </c>
      <c r="AX275" s="240" t="str">
        <f t="shared" ca="1" si="363"/>
        <v>1.77578272498029+0.893853907789047i</v>
      </c>
      <c r="AY275" s="240" t="str">
        <f t="shared" ca="1" si="364"/>
        <v>-1.53679048753258+1.26121135906617i</v>
      </c>
      <c r="AZ275" s="240" t="str">
        <f t="shared" ca="1" si="365"/>
        <v>-0.530240731942774-1.9160438045611i</v>
      </c>
      <c r="BA275" s="240" t="str">
        <f t="shared" ca="1" si="366"/>
        <v>1.96654138943658+0.291708859037581i</v>
      </c>
      <c r="BB275" s="240" t="str">
        <f t="shared" ca="1" si="367"/>
        <v>-1.06360690145743+1.67961884187464i</v>
      </c>
      <c r="BC275" s="240" t="str">
        <f t="shared" ca="1" si="368"/>
        <v>-1.10450647277422-1.65301075205457i</v>
      </c>
      <c r="BD275" s="240" t="str">
        <f t="shared" ca="1" si="369"/>
        <v>1.95879021016509-0.339882343421329i</v>
      </c>
      <c r="BE275" s="240" t="str">
        <f t="shared" ca="1" si="370"/>
        <v>-0.483058964481822+1.92847948696425i</v>
      </c>
      <c r="BF275" s="240" t="str">
        <f t="shared" ca="1" si="371"/>
        <v>-1.56727931114861-1.22311677923806i</v>
      </c>
      <c r="BG275" s="240" t="str">
        <f t="shared" ca="1" si="372"/>
        <v>1.75331161940662-0.937164585364758i</v>
      </c>
      <c r="BH275" s="240" t="str">
        <f t="shared" ca="1" si="373"/>
        <v>0.146250702132177+1.98267239526201i</v>
      </c>
      <c r="BI275" s="240" t="str">
        <f t="shared" ca="1" si="374"/>
        <v>-1.87184527281896-0.669756948029278i</v>
      </c>
      <c r="BJ275" s="240" t="str">
        <f t="shared" ca="1" si="375"/>
        <v>1.37084737381094-1.43984602389416i</v>
      </c>
      <c r="BK275" s="240" t="str">
        <f t="shared" ca="1" si="376"/>
        <v>0.760797290691925+1.83672713740609i</v>
      </c>
      <c r="BL275" s="240" t="str">
        <f t="shared" ca="1" si="377"/>
        <v>-1.98746036135351-0.0487894133672796i</v>
      </c>
      <c r="BM275" s="240" t="str">
        <f t="shared" ca="1" si="378"/>
        <v>0.850004806042772-1.79718416544114i</v>
      </c>
      <c r="BN275" s="240" t="str">
        <f t="shared" ca="1" si="379"/>
        <v>1.29854623233114+1.50537595879128i</v>
      </c>
      <c r="BO275" s="240" t="str">
        <f t="shared" ca="1" si="380"/>
        <v>-1.9024539690151+0.577103102215597i</v>
      </c>
      <c r="BP275" s="240" t="str">
        <f t="shared" ca="1" si="381"/>
        <v>0.243359660145001-1.97310799770876i</v>
      </c>
      <c r="BQ275" s="240" t="str">
        <f t="shared" ca="1" si="382"/>
        <v>1.70521519210925+1.02206665311415i</v>
      </c>
      <c r="BR275" s="240" t="str">
        <f t="shared" ca="1" si="383"/>
        <v>-1.62540695036763+1.14474073069179i</v>
      </c>
      <c r="BS275" s="240" t="str">
        <f t="shared" ca="1" si="384"/>
        <v>-0.387851095390206-1.9498591289149i</v>
      </c>
      <c r="BT275" s="240" t="str">
        <f t="shared" ca="1" si="385"/>
        <v>1.93975352543545+0.435586220361595i</v>
      </c>
      <c r="BU275" s="240" t="str">
        <f t="shared" ca="1" si="386"/>
        <v>-1.18428543959754+1.59682406431185i</v>
      </c>
      <c r="BV275" s="240" t="str">
        <f t="shared" ca="1" si="387"/>
        <v>-0.97991075003694-1.72978438447403i</v>
      </c>
      <c r="BW275" s="240" t="str">
        <f t="shared" ca="1" si="388"/>
        <v>1.97848607950234-0.194863870493325i</v>
      </c>
      <c r="BX275" s="240" t="str">
        <f t="shared" ca="1" si="389"/>
        <v>-0.623617847158564+1.88771816633561i</v>
      </c>
      <c r="BY275" s="240" t="str">
        <f t="shared" ca="1" si="390"/>
        <v>-1.47305464786221-1.33509890990132i</v>
      </c>
      <c r="BZ275" s="240" t="str">
        <f t="shared" ca="1" si="391"/>
        <v>1.81750304936161-0.805643693185402i</v>
      </c>
      <c r="CA275" s="240" t="str">
        <f t="shared" ca="1" si="392"/>
        <v>1.58794532626246E-13+1.98805912759358i</v>
      </c>
      <c r="CB275" s="240" t="str">
        <f t="shared" ca="1" si="393"/>
        <v>-1.81750304936174-0.805643693185111i</v>
      </c>
      <c r="CC275" s="240" t="str">
        <f t="shared" ca="1" si="394"/>
        <v>1.47305464786336-1.33509890990005i</v>
      </c>
      <c r="CD275" s="240" t="str">
        <f t="shared" ca="1" si="395"/>
        <v>0.623617847158866+1.88771816633551i</v>
      </c>
      <c r="CE275" s="240" t="str">
        <f t="shared" ca="1" si="396"/>
        <v>-1.97848607950237-0.194863870493009i</v>
      </c>
      <c r="CF275" s="240" t="str">
        <f t="shared" ca="1" si="397"/>
        <v>0.979910750036614-1.72978438447422i</v>
      </c>
      <c r="CG275" s="240" t="str">
        <f t="shared" ca="1" si="398"/>
        <v>1.18428543959784+1.59682406431163i</v>
      </c>
      <c r="CH275" s="240" t="str">
        <f t="shared" ca="1" si="399"/>
        <v>-1.93975352543581+0.435586220359975i</v>
      </c>
      <c r="CI275" s="240" t="str">
        <f t="shared" ca="1" si="400"/>
        <v>0.387851095389894-1.94985912891496i</v>
      </c>
      <c r="CJ275" s="240" t="str">
        <f t="shared" ca="1" si="401"/>
        <v>1.62540695036781+1.14474073069153i</v>
      </c>
      <c r="CK275" s="240" t="str">
        <f t="shared" ca="1" si="402"/>
        <v>-1.70521519210906+1.02206665311447i</v>
      </c>
      <c r="CL275" s="240" t="str">
        <f t="shared" ca="1" si="403"/>
        <v>-0.243359660145373-1.97310799770871i</v>
      </c>
      <c r="CM275" s="240" t="str">
        <f t="shared" ca="1" si="404"/>
        <v>1.90245396901461+0.577103102217186i</v>
      </c>
      <c r="CN275" s="240" t="str">
        <f t="shared" ca="1" si="405"/>
        <v>-1.2985462323309+1.50537595879149i</v>
      </c>
      <c r="CO275" s="240" t="str">
        <f t="shared" ca="1" si="406"/>
        <v>-0.85000480604311-1.79718416544098i</v>
      </c>
      <c r="CP275" s="240" t="str">
        <f t="shared" ca="1" si="407"/>
        <v>1.9874603613535-0.0487894133676535i</v>
      </c>
      <c r="CQ275" s="240" t="str">
        <f t="shared" ca="1" si="408"/>
        <v>-0.760797290691579+1.83672713740624i</v>
      </c>
      <c r="CR275" s="240" t="str">
        <f t="shared" ca="1" si="409"/>
        <v>-1.37084737380974-1.4398460238953i</v>
      </c>
      <c r="CS275" s="240" t="str">
        <f t="shared" ca="1" si="410"/>
        <v>1.87184527281883-0.66975694802963i</v>
      </c>
      <c r="CT275" s="240" t="str">
        <f t="shared" ca="1" si="411"/>
        <v>-0.146250702131804+1.98267239526204i</v>
      </c>
      <c r="CU275" s="240" t="str">
        <f t="shared" ca="1" si="412"/>
        <v>-1.7533116194068-0.937164585364428i</v>
      </c>
      <c r="CV275" s="240" t="str">
        <f t="shared" ca="1" si="413"/>
        <v>1.56727931114838-1.22311677923835i</v>
      </c>
      <c r="CW275" s="240" t="str">
        <f t="shared" ca="1" si="414"/>
        <v>0.483058964480212+1.92847948696466i</v>
      </c>
      <c r="CX275" s="240" t="str">
        <f t="shared" ca="1" si="415"/>
        <v>-1.95879021016515-0.339882343420961i</v>
      </c>
      <c r="CY275" s="240" t="str">
        <f t="shared" ca="1" si="416"/>
        <v>1.10450647277391-1.65301075205478i</v>
      </c>
      <c r="CZ275" s="240" t="str">
        <f t="shared" ca="1" si="417"/>
        <v>1.06360690145774+1.67961884187444i</v>
      </c>
      <c r="DA275" s="240" t="str">
        <f t="shared" ca="1" si="418"/>
        <v>-1.96654138943653+0.291708859037951i</v>
      </c>
      <c r="DB275" s="240" t="str">
        <f t="shared" ca="1" si="419"/>
        <v>0.530240731944372-1.91604380456065i</v>
      </c>
      <c r="DC275" s="240" t="str">
        <f t="shared" ca="1" si="420"/>
        <v>1.53679048753282+1.26121135906588i</v>
      </c>
      <c r="DD275" s="240" t="str">
        <f t="shared" ca="1" si="421"/>
        <v>-1.77578272498012+0.893853907789381i</v>
      </c>
      <c r="DE275" s="240" t="str">
        <f t="shared" ca="1" si="422"/>
        <v>-0.0975494378168891-1.98566442330767i</v>
      </c>
      <c r="DF275" s="240" t="str">
        <f t="shared" ca="1" si="423"/>
        <v>1.85484484970281+0.715492612358174i</v>
      </c>
      <c r="DG275" s="240" t="str">
        <f t="shared" ca="1" si="424"/>
        <v>-1.40577009052175+1.40577009052073i</v>
      </c>
      <c r="DH275" s="240" t="str">
        <f t="shared" ca="1" si="425"/>
        <v>-0.715492612358725-1.8548448497026i</v>
      </c>
      <c r="DI275" s="240" t="str">
        <f t="shared" ca="1" si="426"/>
        <v>1.9856644233077+0.0975494378163004i</v>
      </c>
      <c r="DJ275" s="240" t="str">
        <f t="shared" ca="1" si="427"/>
        <v>-0.893853907788856+1.77578272498038i</v>
      </c>
      <c r="DK275" s="240" t="str">
        <f t="shared" ca="1" si="428"/>
        <v>-1.26121135906634-1.53679048753244i</v>
      </c>
      <c r="DL275" s="240" t="str">
        <f t="shared" ca="1" si="429"/>
        <v>1.91604380456104-0.530240731942981i</v>
      </c>
      <c r="DM275" s="240" t="str">
        <f t="shared" ca="1" si="430"/>
        <v>-0.291708859037368+1.96654138943661i</v>
      </c>
      <c r="DN275" s="240" t="str">
        <f t="shared" ca="1" si="431"/>
        <v>-1.67961884187475-1.06360690145725i</v>
      </c>
      <c r="DO275" s="240" t="str">
        <f t="shared" ca="1" si="432"/>
        <v>1.65301075205445-1.1045064727744i</v>
      </c>
      <c r="DP275" s="240" t="str">
        <f t="shared" ca="1" si="433"/>
        <v>0.339882343421541+1.95879021016505i</v>
      </c>
      <c r="DQ275" s="240" t="str">
        <f t="shared" ca="1" si="434"/>
        <v>-1.92847948696431-0.483058964481614i</v>
      </c>
      <c r="DR275" s="240" t="str">
        <f t="shared" ca="1" si="435"/>
        <v>1.22311677923789-1.56727931114875i</v>
      </c>
      <c r="DS275" s="240" t="str">
        <f t="shared" ca="1" si="436"/>
        <v>0.937164585364949+1.75331161940652i</v>
      </c>
      <c r="DT275" s="240" t="str">
        <f t="shared" ca="1" si="437"/>
        <v>-1.982672395262+0.146250702132392i</v>
      </c>
      <c r="DU275" s="240" t="str">
        <f t="shared" ca="1" si="438"/>
        <v>0.669756948029183-1.87184527281899i</v>
      </c>
      <c r="DV275" s="240" t="str">
        <f t="shared" ca="1" si="439"/>
        <v>1.4398460238943+1.37084737381079i</v>
      </c>
      <c r="DW275" s="240" t="str">
        <f t="shared" ca="1" si="440"/>
        <v>-1.83672713740601+0.760797290692124i</v>
      </c>
      <c r="DX275" s="240" t="str">
        <f t="shared" ca="1" si="441"/>
        <v>0.0487894133670642-1.98746036135352i</v>
      </c>
      <c r="DY275" s="240" t="str">
        <f t="shared" ca="1" si="442"/>
        <v>1.79718416544123+0.850004806042578i</v>
      </c>
      <c r="DZ275" s="240" t="str">
        <f t="shared" ca="1" si="443"/>
        <v>-1.50537595879243+1.2985462323298i</v>
      </c>
      <c r="EA275" s="240" t="str">
        <f t="shared" ca="1" si="444"/>
        <v>-0.577103102215804-1.90245396901503i</v>
      </c>
      <c r="EB275" s="240" t="str">
        <f t="shared" ca="1" si="445"/>
        <v>1.97310799770879+0.243359660144788i</v>
      </c>
      <c r="EC275" s="240" t="str">
        <f t="shared" ca="1" si="446"/>
        <v>-1.02206665311397+1.70521519210937i</v>
      </c>
      <c r="ED275" s="240" t="str">
        <f t="shared" ca="1" si="447"/>
        <v>-1.14474073069192-1.62540695036754i</v>
      </c>
      <c r="EE275" s="240" t="str">
        <f t="shared" ca="1" si="448"/>
        <v>1.94985912891527-0.387851095388367i</v>
      </c>
      <c r="EF275" s="240" t="str">
        <f t="shared" ca="1" si="449"/>
        <v>-0.435586220361385+1.9397535254355i</v>
      </c>
      <c r="EG275" s="240" t="str">
        <f t="shared" ca="1" si="450"/>
        <v>-1.59682406431192-1.18428543959745i</v>
      </c>
      <c r="EH275" s="240" t="str">
        <f t="shared" ca="1" si="451"/>
        <v>1.72978438447393-0.979910750037127i</v>
      </c>
      <c r="EI275" s="240" t="str">
        <f t="shared" ca="1" si="452"/>
        <v>0.194863870493483+1.97848607950232i</v>
      </c>
      <c r="EJ275" s="240" t="str">
        <f t="shared" ca="1" si="453"/>
        <v>-1.88771816633506-0.623617847160238i</v>
      </c>
      <c r="EK275" s="240" t="str">
        <f t="shared" ca="1" si="454"/>
        <v>1.33509890990121-1.47305464786232i</v>
      </c>
      <c r="EL275" s="240" t="str">
        <f t="shared" ca="1" si="455"/>
        <v>0.80564369318565+1.8175030493615i</v>
      </c>
      <c r="EM275" s="240" t="str">
        <f t="shared" ca="1" si="456"/>
        <v>-1.98805912759358+3.17589065252493E-13i</v>
      </c>
      <c r="EN275" s="240"/>
      <c r="EO275" s="240"/>
      <c r="EP275" s="240"/>
    </row>
    <row r="276" spans="1:146">
      <c r="A276" s="268">
        <f t="shared" si="323"/>
        <v>3.4375000000000026E-3</v>
      </c>
      <c r="B276" s="267">
        <v>176</v>
      </c>
      <c r="C276" s="266">
        <f t="shared" si="324"/>
        <v>35200</v>
      </c>
      <c r="N276" s="265">
        <f t="shared" ca="1" si="327"/>
        <v>5.9873364496109822</v>
      </c>
      <c r="O276" s="240">
        <f t="shared" ca="1" si="328"/>
        <v>1.987336449610982</v>
      </c>
      <c r="P276" s="240" t="str">
        <f t="shared" ca="1" si="329"/>
        <v>-0.760520733801372+1.83605947000924i</v>
      </c>
      <c r="Q276" s="240" t="str">
        <f t="shared" ca="1" si="330"/>
        <v>-1.40525908001912-1.40525908001912i</v>
      </c>
      <c r="R276" s="240" t="str">
        <f t="shared" ca="1" si="331"/>
        <v>1.83605947000923-0.760520733801388i</v>
      </c>
      <c r="S276" s="240" t="str">
        <f t="shared" ca="1" si="332"/>
        <v>7.279546238423E-14+1.98733644961098i</v>
      </c>
      <c r="T276" s="240" t="str">
        <f t="shared" ca="1" si="333"/>
        <v>-1.83605947000921-0.760520733801434i</v>
      </c>
      <c r="U276" s="241" t="str">
        <f t="shared" ca="1" si="334"/>
        <v>1.40525908001911-1.40525908001913i</v>
      </c>
      <c r="V276" s="240" t="str">
        <f t="shared" ca="1" si="335"/>
        <v>0.760520733801452+1.8360594700092i</v>
      </c>
      <c r="W276" s="240" t="str">
        <f t="shared" ca="1" si="336"/>
        <v>-1.98733644961098-5.21013221210693E-14i</v>
      </c>
      <c r="X276" s="240" t="str">
        <f t="shared" ca="1" si="337"/>
        <v>0.760520733801366-1.83605947000924i</v>
      </c>
      <c r="Y276" s="240" t="str">
        <f t="shared" ca="1" si="338"/>
        <v>1.40525908001918+1.40525908001906i</v>
      </c>
      <c r="Z276" s="240" t="str">
        <f t="shared" ca="1" si="339"/>
        <v>-1.83605947000925+0.760520733801343i</v>
      </c>
      <c r="AA276" s="240" t="str">
        <f t="shared" ca="1" si="340"/>
        <v>-2.77545776520725E-14-1.98733644961098i</v>
      </c>
      <c r="AB276" s="240" t="str">
        <f t="shared" ca="1" si="341"/>
        <v>1.83605947000927+0.760520733801293i</v>
      </c>
      <c r="AC276" s="240" t="str">
        <f t="shared" ca="1" si="342"/>
        <v>-1.40525908001916+1.40525908001909i</v>
      </c>
      <c r="AD276" s="240" t="str">
        <f t="shared" ca="1" si="343"/>
        <v>-0.760520733801418-1.83605947000922i</v>
      </c>
      <c r="AE276" s="240" t="str">
        <f t="shared" ca="1" si="344"/>
        <v>1.98733644961098+1.04202644242139E-13i</v>
      </c>
      <c r="AF276" s="240" t="str">
        <f t="shared" ca="1" si="345"/>
        <v>-0.7605207338014+1.83605947000923i</v>
      </c>
      <c r="AG276" s="240" t="str">
        <f t="shared" ca="1" si="346"/>
        <v>-1.40525908001915-1.4052590800191i</v>
      </c>
      <c r="AH276" s="240" t="str">
        <f t="shared" ca="1" si="347"/>
        <v>1.83605947000927-0.760520733801283i</v>
      </c>
      <c r="AI276" s="240" t="str">
        <f t="shared" ca="1" si="348"/>
        <v>-2.43467444689968E-14+1.98733644961098i</v>
      </c>
      <c r="AJ276" s="240" t="str">
        <f t="shared" ca="1" si="349"/>
        <v>-1.83605947000925-0.760520733801353i</v>
      </c>
      <c r="AK276" s="240" t="str">
        <f t="shared" ca="1" si="350"/>
        <v>1.40525908001918-1.40525908001906i</v>
      </c>
      <c r="AL276" s="240" t="str">
        <f t="shared" ca="1" si="351"/>
        <v>0.760520733801357+1.83605947000924i</v>
      </c>
      <c r="AM276" s="240" t="str">
        <f t="shared" ca="1" si="352"/>
        <v>-1.98733644961098-3.39875338474913E-13i</v>
      </c>
      <c r="AN276" s="240" t="str">
        <f t="shared" ca="1" si="353"/>
        <v>0.760520733801645-1.83605947000913i</v>
      </c>
      <c r="AO276" s="240" t="str">
        <f t="shared" ca="1" si="354"/>
        <v>1.40525908001898+1.40525908001926i</v>
      </c>
      <c r="AP276" s="240" t="str">
        <f t="shared" ca="1" si="355"/>
        <v>-1.83605947000929+0.760520733801247i</v>
      </c>
      <c r="AQ276" s="240" t="str">
        <f t="shared" ca="1" si="356"/>
        <v>9.05689413678894E-14-1.98733644961098i</v>
      </c>
      <c r="AR276" s="240" t="str">
        <f t="shared" ca="1" si="357"/>
        <v>9.05689413678894E-14-1.98733644961098i</v>
      </c>
      <c r="AS276" s="240" t="str">
        <f t="shared" ca="1" si="358"/>
        <v>-1.40525908001907+1.40525908001918i</v>
      </c>
      <c r="AT276" s="240" t="str">
        <f t="shared" ca="1" si="359"/>
        <v>-0.760520733801504-1.83605947000918i</v>
      </c>
      <c r="AU276" s="240" t="str">
        <f t="shared" ca="1" si="360"/>
        <v>1.98733644961098-1.86979205294782E-13i</v>
      </c>
      <c r="AV276" s="240" t="str">
        <f t="shared" ca="1" si="361"/>
        <v>-0.760520733801158+1.83605947000933i</v>
      </c>
      <c r="AW276" s="240" t="str">
        <f t="shared" ca="1" si="362"/>
        <v>-1.40525908001937-1.40525908001887i</v>
      </c>
      <c r="AX276" s="240" t="str">
        <f t="shared" ca="1" si="363"/>
        <v>1.83605947000908-0.76052073380176i</v>
      </c>
      <c r="AY276" s="240" t="str">
        <f t="shared" ca="1" si="364"/>
        <v>4.64527351957452E-13+1.98733644961098i</v>
      </c>
      <c r="AZ276" s="240" t="str">
        <f t="shared" ca="1" si="365"/>
        <v>-1.83605947000943-0.760520733800901i</v>
      </c>
      <c r="BA276" s="240" t="str">
        <f t="shared" ca="1" si="366"/>
        <v>1.40525908001872-1.40525908001953i</v>
      </c>
      <c r="BB276" s="240" t="str">
        <f t="shared" ca="1" si="367"/>
        <v>0.760520733802016+1.83605947000897i</v>
      </c>
      <c r="BC276" s="240" t="str">
        <f t="shared" ca="1" si="368"/>
        <v>-1.98733644961098+7.42075498620123E-13i</v>
      </c>
      <c r="BD276" s="240" t="str">
        <f t="shared" ca="1" si="369"/>
        <v>0.760520733800645-1.83605947000954i</v>
      </c>
      <c r="BE276" s="240" t="str">
        <f t="shared" ca="1" si="370"/>
        <v>1.40525908001973+1.40525908001852i</v>
      </c>
      <c r="BF276" s="240" t="str">
        <f t="shared" ca="1" si="371"/>
        <v>-1.83605947000964+0.760520733800395i</v>
      </c>
      <c r="BG276" s="240" t="str">
        <f t="shared" ca="1" si="372"/>
        <v>9.57298823612498E-13-1.98733644961098i</v>
      </c>
      <c r="BH276" s="240" t="str">
        <f t="shared" ca="1" si="373"/>
        <v>1.83605947000889+0.760520733802215i</v>
      </c>
      <c r="BI276" s="240" t="str">
        <f t="shared" ca="1" si="374"/>
        <v>-1.40525908001972+1.40525908001852i</v>
      </c>
      <c r="BJ276" s="240" t="str">
        <f t="shared" ca="1" si="375"/>
        <v>-0.760520733800651-1.83605947000954i</v>
      </c>
      <c r="BK276" s="240" t="str">
        <f t="shared" ca="1" si="376"/>
        <v>1.98733644961098+6.79750676949827E-13i</v>
      </c>
      <c r="BL276" s="240" t="str">
        <f t="shared" ca="1" si="377"/>
        <v>-0.760520733801959+1.836059470009i</v>
      </c>
      <c r="BM276" s="240" t="str">
        <f t="shared" ca="1" si="378"/>
        <v>-1.40525908001872-1.40525908001953i</v>
      </c>
      <c r="BN276" s="240" t="str">
        <f t="shared" ca="1" si="379"/>
        <v>1.83605947000943-0.760520733800907i</v>
      </c>
      <c r="BO276" s="240" t="str">
        <f t="shared" ca="1" si="380"/>
        <v>-4.02202530287156E-13+1.98733644961098i</v>
      </c>
      <c r="BP276" s="240" t="str">
        <f t="shared" ca="1" si="381"/>
        <v>-1.8360594700091-0.760520733801702i</v>
      </c>
      <c r="BQ276" s="240" t="str">
        <f t="shared" ca="1" si="382"/>
        <v>1.40525908001933-1.40525908001892i</v>
      </c>
      <c r="BR276" s="240" t="str">
        <f t="shared" ca="1" si="383"/>
        <v>0.760520733801164+1.83605947000932i</v>
      </c>
      <c r="BS276" s="240" t="str">
        <f t="shared" ca="1" si="384"/>
        <v>-1.98733644961098-1.81137882735779E-13i</v>
      </c>
      <c r="BT276" s="240" t="str">
        <f t="shared" ca="1" si="385"/>
        <v>0.760520733801446-1.83605947000921i</v>
      </c>
      <c r="BU276" s="240" t="str">
        <f t="shared" ca="1" si="386"/>
        <v>1.40525908001911+1.40525908001913i</v>
      </c>
      <c r="BV276" s="240" t="str">
        <f t="shared" ca="1" si="387"/>
        <v>-1.83605947000922+0.76052073380142i</v>
      </c>
      <c r="BW276" s="240" t="str">
        <f t="shared" ca="1" si="388"/>
        <v>-1.52893763038186E-13-1.98733644961098i</v>
      </c>
      <c r="BX276" s="240" t="str">
        <f t="shared" ca="1" si="389"/>
        <v>1.83605947000929+0.760520733801241i</v>
      </c>
      <c r="BY276" s="240" t="str">
        <f t="shared" ca="1" si="390"/>
        <v>-1.40525908001894+1.40525908001931i</v>
      </c>
      <c r="BZ276" s="240" t="str">
        <f t="shared" ca="1" si="391"/>
        <v>-0.760520733801728-1.83605947000909i</v>
      </c>
      <c r="CA276" s="240" t="str">
        <f t="shared" ca="1" si="392"/>
        <v>1.98733644961098-3.73958410589563E-13i</v>
      </c>
      <c r="CB276" s="240" t="str">
        <f t="shared" ca="1" si="393"/>
        <v>-0.760520733800933+1.83605947000942i</v>
      </c>
      <c r="CC276" s="240" t="str">
        <f t="shared" ca="1" si="394"/>
        <v>-1.40525908001947-1.40525908001878i</v>
      </c>
      <c r="CD276" s="240" t="str">
        <f t="shared" ca="1" si="395"/>
        <v>1.83605947000901-0.760520733801933i</v>
      </c>
      <c r="CE276" s="240" t="str">
        <f t="shared" ca="1" si="396"/>
        <v>7.07990056363528E-13+1.98733644961098i</v>
      </c>
      <c r="CF276" s="240" t="str">
        <f t="shared" ca="1" si="397"/>
        <v>-1.83605947000951-0.760520733800728i</v>
      </c>
      <c r="CG276" s="240" t="str">
        <f t="shared" ca="1" si="398"/>
        <v>1.40525908001854-1.4052590800197i</v>
      </c>
      <c r="CH276" s="240" t="str">
        <f t="shared" ca="1" si="399"/>
        <v>0.760520733802137+1.83605947000892i</v>
      </c>
      <c r="CI276" s="240" t="str">
        <f t="shared" ca="1" si="400"/>
        <v>-1.98733644961098+9.29054703914905E-13i</v>
      </c>
      <c r="CJ276" s="240" t="str">
        <f t="shared" ca="1" si="401"/>
        <v>0.760520733802299-1.83605947000886i</v>
      </c>
      <c r="CK276" s="240" t="str">
        <f t="shared" ca="1" si="402"/>
        <v>1.4052590800185+1.40525908001975i</v>
      </c>
      <c r="CL276" s="240" t="str">
        <f t="shared" ca="1" si="403"/>
        <v>-1.83605947000957+0.760520733800568i</v>
      </c>
      <c r="CM276" s="240" t="str">
        <f t="shared" ca="1" si="404"/>
        <v>7.70319618317716E-13-1.98733644961098i</v>
      </c>
      <c r="CN276" s="240" t="str">
        <f t="shared" ca="1" si="405"/>
        <v>1.83605947000898+0.76052073380199i</v>
      </c>
      <c r="CO276" s="240" t="str">
        <f t="shared" ca="1" si="406"/>
        <v>-1.40525908001959+1.40525908001866i</v>
      </c>
      <c r="CP276" s="240" t="str">
        <f t="shared" ca="1" si="407"/>
        <v>-0.760520733800875-1.83605947000944i</v>
      </c>
      <c r="CQ276" s="240" t="str">
        <f t="shared" ca="1" si="408"/>
        <v>1.98733644961098+5.4925497076634E-13i</v>
      </c>
      <c r="CR276" s="240" t="str">
        <f t="shared" ca="1" si="409"/>
        <v>-0.760520733801786+1.83605947000907i</v>
      </c>
      <c r="CS276" s="240" t="str">
        <f t="shared" ca="1" si="410"/>
        <v>-1.40525908001889-1.40525908001935i</v>
      </c>
      <c r="CT276" s="240" t="str">
        <f t="shared" ca="1" si="411"/>
        <v>1.83605947000936-0.76052073380108i</v>
      </c>
      <c r="CU276" s="240" t="str">
        <f t="shared" ca="1" si="412"/>
        <v>-2.15223324992375E-13+1.98733644961098i</v>
      </c>
      <c r="CV276" s="240" t="str">
        <f t="shared" ca="1" si="413"/>
        <v>-1.83605947000915-0.760520733801581i</v>
      </c>
      <c r="CW276" s="240" t="str">
        <f t="shared" ca="1" si="414"/>
        <v>1.4052590800192-1.40525908001905i</v>
      </c>
      <c r="CX276" s="240" t="str">
        <f t="shared" ca="1" si="415"/>
        <v>0.760520733801388+1.83605947000923i</v>
      </c>
      <c r="CY276" s="240" t="str">
        <f t="shared" ca="1" si="416"/>
        <v>-1.98733644961098+5.84132255900261E-15i</v>
      </c>
      <c r="CZ276" s="240" t="str">
        <f t="shared" ca="1" si="417"/>
        <v>0.760520733801273-1.83605947000928i</v>
      </c>
      <c r="DA276" s="240" t="str">
        <f t="shared" ca="1" si="418"/>
        <v>1.40525908001921+1.40525908001904i</v>
      </c>
      <c r="DB276" s="240" t="str">
        <f t="shared" ca="1" si="419"/>
        <v>-1.83605947000915+0.760520733801593i</v>
      </c>
      <c r="DC276" s="240" t="str">
        <f t="shared" ca="1" si="420"/>
        <v>-3.39872968332967E-13-1.98733644961098i</v>
      </c>
      <c r="DD276" s="240" t="str">
        <f t="shared" ca="1" si="421"/>
        <v>1.83605947000936+0.760520733801068i</v>
      </c>
      <c r="DE276" s="240" t="str">
        <f t="shared" ca="1" si="422"/>
        <v>-1.4052590800188+1.40525908001944i</v>
      </c>
      <c r="DF276" s="240" t="str">
        <f t="shared" ca="1" si="423"/>
        <v>-0.760520733801901-1.83605947000902i</v>
      </c>
      <c r="DG276" s="240" t="str">
        <f t="shared" ca="1" si="424"/>
        <v>1.98733644961098-5.60937615884344E-13i</v>
      </c>
      <c r="DH276" s="240" t="str">
        <f t="shared" ca="1" si="425"/>
        <v>-0.76052073380076+1.83605947000949i</v>
      </c>
      <c r="DI276" s="240" t="str">
        <f t="shared" ca="1" si="426"/>
        <v>-1.4052590800196-1.40525908001865i</v>
      </c>
      <c r="DJ276" s="240" t="str">
        <f t="shared" ca="1" si="427"/>
        <v>1.83605947000893-0.760520733802106i</v>
      </c>
      <c r="DK276" s="240" t="str">
        <f t="shared" ca="1" si="428"/>
        <v>8.94969261658309E-13+1.98733644961098i</v>
      </c>
      <c r="DL276" s="240" t="str">
        <f t="shared" ca="1" si="429"/>
        <v>-1.83605947000958-0.760520733800556i</v>
      </c>
      <c r="DM276" s="240" t="str">
        <f t="shared" ca="1" si="430"/>
        <v>1.40525908001985-1.4052590800184i</v>
      </c>
      <c r="DN276" s="240" t="str">
        <f t="shared" ca="1" si="431"/>
        <v>0.760520733800536+1.83605947000958i</v>
      </c>
      <c r="DO276" s="240" t="str">
        <f t="shared" ca="1" si="432"/>
        <v>-1.98733644961098-8.04405060574312E-13i</v>
      </c>
      <c r="DP276" s="240" t="str">
        <f t="shared" ca="1" si="433"/>
        <v>0.760520733802126-1.83605947000893i</v>
      </c>
      <c r="DQ276" s="240" t="str">
        <f t="shared" ca="1" si="434"/>
        <v>1.40525908001863+1.40525908001961i</v>
      </c>
      <c r="DR276" s="240" t="str">
        <f t="shared" ca="1" si="435"/>
        <v>-1.8360594700095+0.76052073380074i</v>
      </c>
      <c r="DS276" s="240" t="str">
        <f t="shared" ca="1" si="436"/>
        <v>5.83340413022935E-13-1.98733644961098i</v>
      </c>
      <c r="DT276" s="240" t="str">
        <f t="shared" ca="1" si="437"/>
        <v>1.83605947000905+0.760520733801818i</v>
      </c>
      <c r="DU276" s="240" t="str">
        <f t="shared" ca="1" si="438"/>
        <v>-1.40525908001946+1.40525908001879i</v>
      </c>
      <c r="DV276" s="240" t="str">
        <f t="shared" ca="1" si="439"/>
        <v>-0.760520733801048-1.83605947000937i</v>
      </c>
      <c r="DW276" s="240" t="str">
        <f t="shared" ca="1" si="440"/>
        <v>1.98733644961098+3.62275765471558E-13i</v>
      </c>
      <c r="DX276" s="240" t="str">
        <f t="shared" ca="1" si="441"/>
        <v>-0.760520733801613+1.83605947000914i</v>
      </c>
      <c r="DY276" s="240" t="str">
        <f t="shared" ca="1" si="442"/>
        <v>-1.40525908001902-1.40525908001922i</v>
      </c>
      <c r="DZ276" s="240" t="str">
        <f t="shared" ca="1" si="443"/>
        <v>1.83605947000929-0.760520733801253i</v>
      </c>
      <c r="EA276" s="240" t="str">
        <f t="shared" ca="1" si="444"/>
        <v>-2.82441196975927E-14+1.98733644961098i</v>
      </c>
      <c r="EB276" s="240" t="str">
        <f t="shared" ca="1" si="445"/>
        <v>-1.83605947000922-0.760520733801408i</v>
      </c>
      <c r="EC276" s="240" t="str">
        <f t="shared" ca="1" si="446"/>
        <v>1.40525908001906-1.40525908001918i</v>
      </c>
      <c r="ED276" s="240" t="str">
        <f t="shared" ca="1" si="447"/>
        <v>0.760520733801456+1.8360594700092i</v>
      </c>
      <c r="EE276" s="240" t="str">
        <f t="shared" ca="1" si="448"/>
        <v>-1.98733644961098+3.05787526076372E-13i</v>
      </c>
      <c r="EF276" s="240" t="str">
        <f t="shared" ca="1" si="449"/>
        <v>0.7605207338011-1.83605947000935i</v>
      </c>
      <c r="EG276" s="240" t="str">
        <f t="shared" ca="1" si="450"/>
        <v>1.40525908001934+1.40525908001891i</v>
      </c>
      <c r="EH276" s="240" t="str">
        <f t="shared" ca="1" si="451"/>
        <v>-1.83605947000903+0.760520733801869i</v>
      </c>
      <c r="EI276" s="240" t="str">
        <f t="shared" ca="1" si="452"/>
        <v>-5.26852173627749E-13-1.98733644961098i</v>
      </c>
      <c r="EJ276" s="240" t="str">
        <f t="shared" ca="1" si="453"/>
        <v>1.83605947000944+0.760520733800895i</v>
      </c>
      <c r="EK276" s="240" t="str">
        <f t="shared" ca="1" si="454"/>
        <v>-1.40525908001859+1.40525908001965i</v>
      </c>
      <c r="EL276" s="240" t="str">
        <f t="shared" ca="1" si="455"/>
        <v>-0.760520733802074-1.83605947000895i</v>
      </c>
      <c r="EM276" s="240" t="str">
        <f t="shared" ca="1" si="456"/>
        <v>1.98733644961098-7.47916821179125E-13i</v>
      </c>
      <c r="EN276" s="240"/>
      <c r="EO276" s="240"/>
      <c r="EP276" s="240"/>
    </row>
    <row r="277" spans="1:146">
      <c r="A277" s="268">
        <f t="shared" si="323"/>
        <v>3.4570312500000026E-3</v>
      </c>
      <c r="B277" s="267">
        <v>177</v>
      </c>
      <c r="C277" s="266">
        <f t="shared" si="324"/>
        <v>35400</v>
      </c>
      <c r="N277" s="265">
        <f t="shared" ca="1" si="327"/>
        <v>5.9865144796474681</v>
      </c>
      <c r="O277" s="240">
        <f t="shared" ca="1" si="328"/>
        <v>1.9865144796474683</v>
      </c>
      <c r="P277" s="240" t="str">
        <f t="shared" ca="1" si="329"/>
        <v>-0.714936701230002+1.85340370429203i</v>
      </c>
      <c r="Q277" s="240" t="str">
        <f t="shared" ca="1" si="330"/>
        <v>-1.47191013922871-1.33406158774052i</v>
      </c>
      <c r="R277" s="240" t="str">
        <f t="shared" ca="1" si="331"/>
        <v>1.77440300789789-0.893159416572412i</v>
      </c>
      <c r="S277" s="240" t="str">
        <f t="shared" ca="1" si="332"/>
        <v>0.19471246851822+1.97694886945834i</v>
      </c>
      <c r="T277" s="240" t="str">
        <f t="shared" ca="1" si="333"/>
        <v>-1.91455510984032-0.529828754630551i</v>
      </c>
      <c r="U277" s="241" t="str">
        <f t="shared" ca="1" si="334"/>
        <v>1.18336529389017-1.59558339144818i</v>
      </c>
      <c r="V277" s="240" t="str">
        <f t="shared" ca="1" si="335"/>
        <v>1.06278051848273+1.67831384055028i</v>
      </c>
      <c r="W277" s="240" t="str">
        <f t="shared" ca="1" si="336"/>
        <v>-1.94834416094611+0.387549749524157i</v>
      </c>
      <c r="X277" s="240" t="str">
        <f t="shared" ca="1" si="337"/>
        <v>0.339618267490267-1.95726830307854i</v>
      </c>
      <c r="Y277" s="240" t="str">
        <f t="shared" ca="1" si="338"/>
        <v>1.70389030337348+1.02127254536626i</v>
      </c>
      <c r="Z277" s="240" t="str">
        <f t="shared" ca="1" si="339"/>
        <v>-1.5660615934586+1.22216646302497i</v>
      </c>
      <c r="AA277" s="240" t="str">
        <f t="shared" ca="1" si="340"/>
        <v>-0.576654714585719-1.90097583309076i</v>
      </c>
      <c r="AB277" s="240" t="str">
        <f t="shared" ca="1" si="341"/>
        <v>1.98113193260646+0.146137070779622i</v>
      </c>
      <c r="AC277" s="240" t="str">
        <f t="shared" ca="1" si="342"/>
        <v>-0.849344383946283+1.795787820236i</v>
      </c>
      <c r="AD277" s="240" t="str">
        <f t="shared" ca="1" si="343"/>
        <v>-1.36978227642413-1.43872731712559i</v>
      </c>
      <c r="AE277" s="240" t="str">
        <f t="shared" ca="1" si="344"/>
        <v>1.83530006878358-0.760206179514501i</v>
      </c>
      <c r="AF277" s="240" t="str">
        <f t="shared" ca="1" si="345"/>
        <v>0.0487515058090845+1.98591617862648i</v>
      </c>
      <c r="AG277" s="240" t="str">
        <f t="shared" ca="1" si="346"/>
        <v>-1.87039091871218-0.669236571810051i</v>
      </c>
      <c r="AH277" s="240" t="str">
        <f t="shared" ca="1" si="347"/>
        <v>1.29753731024014-1.50420633770232i</v>
      </c>
      <c r="AI277" s="240" t="str">
        <f t="shared" ca="1" si="348"/>
        <v>0.93643644336338+1.75194936153703i</v>
      </c>
      <c r="AJ277" s="240" t="str">
        <f t="shared" ca="1" si="349"/>
        <v>-1.97157496623411+0.243170578746747i</v>
      </c>
      <c r="AK277" s="240" t="str">
        <f t="shared" ca="1" si="350"/>
        <v>0.482683645645151-1.92698113018155i</v>
      </c>
      <c r="AL277" s="240" t="str">
        <f t="shared" ca="1" si="351"/>
        <v>1.62414406966546+1.14385130975121i</v>
      </c>
      <c r="AM277" s="240" t="str">
        <f t="shared" ca="1" si="352"/>
        <v>-1.65172642422617+1.10364831235412i</v>
      </c>
      <c r="AN277" s="240" t="str">
        <f t="shared" ca="1" si="353"/>
        <v>-0.435247786079553-1.93824640914459i</v>
      </c>
      <c r="AO277" s="240" t="str">
        <f t="shared" ca="1" si="354"/>
        <v>1.96501345997232+0.291482212110208i</v>
      </c>
      <c r="AP277" s="240" t="str">
        <f t="shared" ca="1" si="355"/>
        <v>-0.979149395855969+1.72844040639067i</v>
      </c>
      <c r="AQ277" s="240" t="str">
        <f t="shared" ca="1" si="356"/>
        <v>-1.2602314447825-1.53559645852368i</v>
      </c>
      <c r="AR277" s="240" t="str">
        <f t="shared" ca="1" si="357"/>
        <v>-1.2602314447825-1.53559645852368i</v>
      </c>
      <c r="AS277" s="240" t="str">
        <f t="shared" ca="1" si="358"/>
        <v>-0.0974736455342071+1.98412163595766i</v>
      </c>
      <c r="AT277" s="240" t="str">
        <f t="shared" ca="1" si="359"/>
        <v>-1.81609091713987-0.805017738022658i</v>
      </c>
      <c r="AU277" s="240" t="str">
        <f t="shared" ca="1" si="360"/>
        <v>1.4046778594845-1.40467785948348i</v>
      </c>
      <c r="AV277" s="240" t="str">
        <f t="shared" ca="1" si="361"/>
        <v>0.805017738021391+1.81609091714043i</v>
      </c>
      <c r="AW277" s="240" t="str">
        <f t="shared" ca="1" si="362"/>
        <v>-1.98412163595764+0.0974736455347953i</v>
      </c>
      <c r="AX277" s="240" t="str">
        <f t="shared" ca="1" si="363"/>
        <v>0.623133319302938-1.88625147958154i</v>
      </c>
      <c r="AY277" s="240" t="str">
        <f t="shared" ca="1" si="364"/>
        <v>1.53559645852406+1.26023144478204i</v>
      </c>
      <c r="AZ277" s="240" t="str">
        <f t="shared" ca="1" si="365"/>
        <v>-1.72844040639038+0.979149395856482i</v>
      </c>
      <c r="BA277" s="240" t="str">
        <f t="shared" ca="1" si="366"/>
        <v>-0.29148221211082-1.96501345997223i</v>
      </c>
      <c r="BB277" s="240" t="str">
        <f t="shared" ca="1" si="367"/>
        <v>1.93824640914428+0.435247786080934i</v>
      </c>
      <c r="BC277" s="240" t="str">
        <f t="shared" ca="1" si="368"/>
        <v>-1.10364831235527+1.6517264242254i</v>
      </c>
      <c r="BD277" s="240" t="str">
        <f t="shared" ca="1" si="369"/>
        <v>-1.14385130975188-1.62414406966499i</v>
      </c>
      <c r="BE277" s="240" t="str">
        <f t="shared" ca="1" si="370"/>
        <v>1.92698113018141-0.482683645645723i</v>
      </c>
      <c r="BF277" s="240" t="str">
        <f t="shared" ca="1" si="371"/>
        <v>-0.24317057874636+1.97157496623416i</v>
      </c>
      <c r="BG277" s="240" t="str">
        <f t="shared" ca="1" si="372"/>
        <v>-1.75194936153704-0.936436443363358i</v>
      </c>
      <c r="BH277" s="240" t="str">
        <f t="shared" ca="1" si="373"/>
        <v>1.50420633770245-1.29753731023999i</v>
      </c>
      <c r="BI277" s="240" t="str">
        <f t="shared" ca="1" si="374"/>
        <v>0.669236571809489+1.87039091871238i</v>
      </c>
      <c r="BJ277" s="240" t="str">
        <f t="shared" ca="1" si="375"/>
        <v>-1.98591617862646-0.0487515058098503i</v>
      </c>
      <c r="BK277" s="240" t="str">
        <f t="shared" ca="1" si="376"/>
        <v>0.760206179513592-1.83530006878396i</v>
      </c>
      <c r="BL277" s="240" t="str">
        <f t="shared" ca="1" si="377"/>
        <v>1.43872731712599+1.3697822764237i</v>
      </c>
      <c r="BM277" s="240" t="str">
        <f t="shared" ca="1" si="378"/>
        <v>-1.79578782023582+0.849344383946663i</v>
      </c>
      <c r="BN277" s="240" t="str">
        <f t="shared" ca="1" si="379"/>
        <v>-0.146137070779801-1.98113193260645i</v>
      </c>
      <c r="BO277" s="240" t="str">
        <f t="shared" ca="1" si="380"/>
        <v>1.9009758330907+0.576654714585912i</v>
      </c>
      <c r="BP277" s="240" t="str">
        <f t="shared" ca="1" si="381"/>
        <v>-1.22216646302526+1.56606159345837i</v>
      </c>
      <c r="BQ277" s="240" t="str">
        <f t="shared" ca="1" si="382"/>
        <v>-1.02127254536574-1.70389030337379i</v>
      </c>
      <c r="BR277" s="240" t="str">
        <f t="shared" ca="1" si="383"/>
        <v>1.95726830307871-0.33961826748929i</v>
      </c>
      <c r="BS277" s="240" t="str">
        <f t="shared" ca="1" si="384"/>
        <v>-0.387549749523357+1.94834416094627i</v>
      </c>
      <c r="BT277" s="240" t="str">
        <f t="shared" ca="1" si="385"/>
        <v>-1.67831384055058-1.06278051848225i</v>
      </c>
      <c r="BU277" s="240" t="str">
        <f t="shared" ca="1" si="386"/>
        <v>1.59558339144807-1.18336529389033i</v>
      </c>
      <c r="BV277" s="240" t="str">
        <f t="shared" ca="1" si="387"/>
        <v>0.529828754630567+1.91455510984032i</v>
      </c>
      <c r="BW277" s="240" t="str">
        <f t="shared" ca="1" si="388"/>
        <v>-1.9769488694583-0.194712468518639i</v>
      </c>
      <c r="BX277" s="240" t="str">
        <f t="shared" ca="1" si="389"/>
        <v>0.893159416572996-1.7744030078976i</v>
      </c>
      <c r="BY277" s="240" t="str">
        <f t="shared" ca="1" si="390"/>
        <v>1.33406158773991+1.47191013922927i</v>
      </c>
      <c r="BZ277" s="240" t="str">
        <f t="shared" ca="1" si="391"/>
        <v>-1.8534037042917+0.714936701230845i</v>
      </c>
      <c r="CA277" s="240" t="str">
        <f t="shared" ca="1" si="392"/>
        <v>-5.88936324733934E-13-1.98651447964747i</v>
      </c>
      <c r="CB277" s="240" t="str">
        <f t="shared" ca="1" si="393"/>
        <v>1.85340370429213+0.714936701229746i</v>
      </c>
      <c r="CC277" s="240" t="str">
        <f t="shared" ca="1" si="394"/>
        <v>-1.33406158774046+1.47191013922877i</v>
      </c>
      <c r="CD277" s="240" t="str">
        <f t="shared" ca="1" si="395"/>
        <v>-0.893159416572233-1.77440300789798i</v>
      </c>
      <c r="CE277" s="240" t="str">
        <f t="shared" ca="1" si="396"/>
        <v>1.97694886945838-0.194712468517788i</v>
      </c>
      <c r="CF277" s="240" t="str">
        <f t="shared" ca="1" si="397"/>
        <v>-0.529828754631282+1.91455510984012i</v>
      </c>
      <c r="CG277" s="240" t="str">
        <f t="shared" ca="1" si="398"/>
        <v>-1.5955833914488-1.18336529388934i</v>
      </c>
      <c r="CH277" s="240" t="str">
        <f t="shared" ca="1" si="399"/>
        <v>1.67831384054995-1.06278051848324i</v>
      </c>
      <c r="CI277" s="240" t="str">
        <f t="shared" ca="1" si="400"/>
        <v>0.387549749524513+1.94834416094604i</v>
      </c>
      <c r="CJ277" s="240" t="str">
        <f t="shared" ca="1" si="401"/>
        <v>-1.95726830307859-0.339618267490021i</v>
      </c>
      <c r="CK277" s="240" t="str">
        <f t="shared" ca="1" si="402"/>
        <v>1.02127254536643-1.70389030337338i</v>
      </c>
      <c r="CL277" s="240" t="str">
        <f t="shared" ca="1" si="403"/>
        <v>1.22216646302463+1.56606159345886i</v>
      </c>
      <c r="CM277" s="240" t="str">
        <f t="shared" ca="1" si="404"/>
        <v>-1.90097583309092+0.576654714585201i</v>
      </c>
      <c r="CN277" s="240" t="str">
        <f t="shared" ca="1" si="405"/>
        <v>0.146137070780597-1.98113193260639i</v>
      </c>
      <c r="CO277" s="240" t="str">
        <f t="shared" ca="1" si="406"/>
        <v>1.79578782023635+0.849344383945546i</v>
      </c>
      <c r="CP277" s="240" t="str">
        <f t="shared" ca="1" si="407"/>
        <v>-1.43872731712518+1.36978227642455i</v>
      </c>
      <c r="CQ277" s="240" t="str">
        <f t="shared" ca="1" si="408"/>
        <v>-0.760206179514629-1.83530006878353i</v>
      </c>
      <c r="CR277" s="240" t="str">
        <f t="shared" ca="1" si="409"/>
        <v>1.98591617862648-0.0487515058091089i</v>
      </c>
      <c r="CS277" s="240" t="str">
        <f t="shared" ca="1" si="410"/>
        <v>-0.66923657181024+1.87039091871211i</v>
      </c>
      <c r="CT277" s="240" t="str">
        <f t="shared" ca="1" si="411"/>
        <v>-1.50420633770189-1.29753731024064i</v>
      </c>
      <c r="CU277" s="240" t="str">
        <f t="shared" ca="1" si="412"/>
        <v>1.75194936153739-0.936436443362705i</v>
      </c>
      <c r="CV277" s="240" t="str">
        <f t="shared" ca="1" si="413"/>
        <v>0.243170578747584+1.971574966234i</v>
      </c>
      <c r="CW277" s="240" t="str">
        <f t="shared" ca="1" si="414"/>
        <v>-1.92698113018169-0.482683645644581i</v>
      </c>
      <c r="CX277" s="240" t="str">
        <f t="shared" ca="1" si="415"/>
        <v>1.14385130975092-1.62414406966567i</v>
      </c>
      <c r="CY277" s="240" t="str">
        <f t="shared" ca="1" si="416"/>
        <v>1.10364831235466+1.65172642422581i</v>
      </c>
      <c r="CZ277" s="240" t="str">
        <f t="shared" ca="1" si="417"/>
        <v>-1.93824640914445+0.435247786080155i</v>
      </c>
      <c r="DA277" s="240" t="str">
        <f t="shared" ca="1" si="418"/>
        <v>0.291482212111608-1.96501345997211i</v>
      </c>
      <c r="DB277" s="240" t="str">
        <f t="shared" ca="1" si="419"/>
        <v>1.72844040639001+0.979149395857127i</v>
      </c>
      <c r="DC277" s="240" t="str">
        <f t="shared" ca="1" si="420"/>
        <v>-1.53559645852456+1.26023144478142i</v>
      </c>
      <c r="DD277" s="240" t="str">
        <f t="shared" ca="1" si="421"/>
        <v>-0.623133319304111-1.88625147958115i</v>
      </c>
      <c r="DE277" s="240" t="str">
        <f t="shared" ca="1" si="422"/>
        <v>1.98412163595769+0.0974736455336189i</v>
      </c>
      <c r="DF277" s="240" t="str">
        <f t="shared" ca="1" si="423"/>
        <v>-0.805017738022172+1.81609091714009i</v>
      </c>
      <c r="DG277" s="240" t="str">
        <f t="shared" ca="1" si="424"/>
        <v>-1.40467785948394-1.40467785948405i</v>
      </c>
      <c r="DH277" s="240" t="str">
        <f t="shared" ca="1" si="425"/>
        <v>1.81609091714019-0.805017738021929i</v>
      </c>
      <c r="DI277" s="240" t="str">
        <f t="shared" ca="1" si="426"/>
        <v>0.0974736455333535+1.98412163595771i</v>
      </c>
      <c r="DJ277" s="240" t="str">
        <f t="shared" ca="1" si="427"/>
        <v>-1.88625147958111-0.623133319304256i</v>
      </c>
      <c r="DK277" s="240" t="str">
        <f t="shared" ca="1" si="428"/>
        <v>1.26023144478154-1.53559645852447i</v>
      </c>
      <c r="DL277" s="240" t="str">
        <f t="shared" ca="1" si="429"/>
        <v>0.979149395856994+1.72844040639009i</v>
      </c>
      <c r="DM277" s="240" t="str">
        <f t="shared" ca="1" si="430"/>
        <v>-1.96501345997215+0.291482212111346i</v>
      </c>
      <c r="DN277" s="240" t="str">
        <f t="shared" ca="1" si="431"/>
        <v>0.435247786080304-1.93824640914442i</v>
      </c>
      <c r="DO277" s="240" t="str">
        <f t="shared" ca="1" si="432"/>
        <v>1.65172642422572+1.10364831235478i</v>
      </c>
      <c r="DP277" s="240" t="str">
        <f t="shared" ca="1" si="433"/>
        <v>-1.62414406966582+1.1438513097507i</v>
      </c>
      <c r="DQ277" s="240" t="str">
        <f t="shared" ca="1" si="434"/>
        <v>-0.482683645644432-1.92698113018173i</v>
      </c>
      <c r="DR277" s="240" t="str">
        <f t="shared" ca="1" si="435"/>
        <v>1.97157496623422+0.243170578745832i</v>
      </c>
      <c r="DS277" s="240" t="str">
        <f t="shared" ca="1" si="436"/>
        <v>-0.93643644336284+1.75194936153732i</v>
      </c>
      <c r="DT277" s="240" t="str">
        <f t="shared" ca="1" si="437"/>
        <v>-1.29753731024044-1.50420633770207i</v>
      </c>
      <c r="DU277" s="240" t="str">
        <f t="shared" ca="1" si="438"/>
        <v>1.8703909187122-0.669236571809992i</v>
      </c>
      <c r="DV277" s="240" t="str">
        <f t="shared" ca="1" si="439"/>
        <v>-0.0487515058092617+1.98591617862647i</v>
      </c>
      <c r="DW277" s="240" t="str">
        <f t="shared" ca="1" si="440"/>
        <v>-1.83530006878343-0.760206179514873i</v>
      </c>
      <c r="DX277" s="240" t="str">
        <f t="shared" ca="1" si="441"/>
        <v>1.36978227642474-1.438727317125i</v>
      </c>
      <c r="DY277" s="240" t="str">
        <f t="shared" ca="1" si="442"/>
        <v>0.849344383945409+1.79578782023641i</v>
      </c>
      <c r="DZ277" s="240" t="str">
        <f t="shared" ca="1" si="443"/>
        <v>-1.9811319326064+0.146137070780444i</v>
      </c>
      <c r="EA277" s="240" t="str">
        <f t="shared" ca="1" si="444"/>
        <v>0.576654714585348-1.90097583309087i</v>
      </c>
      <c r="EB277" s="240" t="str">
        <f t="shared" ca="1" si="445"/>
        <v>1.5660615934587+1.22216646302484i</v>
      </c>
      <c r="EC277" s="240" t="str">
        <f t="shared" ca="1" si="446"/>
        <v>-1.70389030337346+1.02127254536629i</v>
      </c>
      <c r="ED277" s="240" t="str">
        <f t="shared" ca="1" si="447"/>
        <v>-0.33961826748987-1.95726830307861i</v>
      </c>
      <c r="EE277" s="240" t="str">
        <f t="shared" ca="1" si="448"/>
        <v>1.94834416094599+0.387549749524773i</v>
      </c>
      <c r="EF277" s="240" t="str">
        <f t="shared" ca="1" si="449"/>
        <v>-1.06278051848347+1.67831384054981i</v>
      </c>
      <c r="EG277" s="240" t="str">
        <f t="shared" ca="1" si="450"/>
        <v>-1.18336529389075-1.59558339144775i</v>
      </c>
      <c r="EH277" s="240" t="str">
        <f t="shared" ca="1" si="451"/>
        <v>1.91455510984019-0.529828754631026i</v>
      </c>
      <c r="EI277" s="240" t="str">
        <f t="shared" ca="1" si="452"/>
        <v>-0.19471246851794+1.97694886945836i</v>
      </c>
      <c r="EJ277" s="240" t="str">
        <f t="shared" ca="1" si="453"/>
        <v>-1.77440300789791-0.893159416572368i</v>
      </c>
      <c r="EK277" s="240" t="str">
        <f t="shared" ca="1" si="454"/>
        <v>1.47191013922888-1.33406158774034i</v>
      </c>
      <c r="EL277" s="240" t="str">
        <f t="shared" ca="1" si="455"/>
        <v>0.714936701229498+1.85340370429222i</v>
      </c>
      <c r="EM277" s="240" t="str">
        <f t="shared" ca="1" si="456"/>
        <v>-1.98651447964747-8.54692294046032E-13i</v>
      </c>
      <c r="EN277" s="240"/>
      <c r="EO277" s="240"/>
      <c r="EP277" s="240"/>
    </row>
    <row r="278" spans="1:146">
      <c r="A278" s="268">
        <f t="shared" si="323"/>
        <v>3.4765625000000027E-3</v>
      </c>
      <c r="B278" s="267">
        <v>178</v>
      </c>
      <c r="C278" s="266">
        <f t="shared" si="324"/>
        <v>35600</v>
      </c>
      <c r="N278" s="265">
        <f t="shared" ca="1" si="327"/>
        <v>5.9855720015150657</v>
      </c>
      <c r="O278" s="240">
        <f t="shared" ca="1" si="328"/>
        <v>1.985572001515066</v>
      </c>
      <c r="P278" s="240" t="str">
        <f t="shared" ca="1" si="329"/>
        <v>-0.668919060490101+1.86950353402008i</v>
      </c>
      <c r="Q278" s="240" t="str">
        <f t="shared" ca="1" si="330"/>
        <v>-1.53486791307552-1.25963354298453i</v>
      </c>
      <c r="R278" s="240" t="str">
        <f t="shared" ca="1" si="331"/>
        <v>1.70308191291499-1.02078801477209i</v>
      </c>
      <c r="S278" s="240" t="str">
        <f t="shared" ca="1" si="332"/>
        <v>0.387365881161734+1.94741979226677i</v>
      </c>
      <c r="T278" s="240" t="str">
        <f t="shared" ca="1" si="333"/>
        <v>-1.96408118274245-0.291343921847648i</v>
      </c>
      <c r="U278" s="241" t="str">
        <f t="shared" ca="1" si="334"/>
        <v>0.935992162247331-1.75111817003083i</v>
      </c>
      <c r="V278" s="240" t="str">
        <f t="shared" ca="1" si="335"/>
        <v>1.3334286581109+1.47121180899594i</v>
      </c>
      <c r="W278" s="240" t="str">
        <f t="shared" ca="1" si="336"/>
        <v>-1.8344293325272+0.7598455087479i</v>
      </c>
      <c r="X278" s="240" t="str">
        <f t="shared" ca="1" si="337"/>
        <v>-0.097427400324062-1.98318029308145i</v>
      </c>
      <c r="Y278" s="240" t="str">
        <f t="shared" ca="1" si="338"/>
        <v>1.90007393775032+0.576381127625226i</v>
      </c>
      <c r="Z278" s="240" t="str">
        <f t="shared" ca="1" si="339"/>
        <v>-1.18280386032213+1.59482638591403i</v>
      </c>
      <c r="AA278" s="240" t="str">
        <f t="shared" ca="1" si="340"/>
        <v>-1.10312469955897-1.65094278229849i</v>
      </c>
      <c r="AB278" s="240" t="str">
        <f t="shared" ca="1" si="341"/>
        <v>1.92606689693765-0.482454642139046i</v>
      </c>
      <c r="AC278" s="240" t="str">
        <f t="shared" ca="1" si="342"/>
        <v>-0.194620089506921+1.97601092961574i</v>
      </c>
      <c r="AD278" s="240" t="str">
        <f t="shared" ca="1" si="343"/>
        <v>-1.79493583009531-0.848941422620306i</v>
      </c>
      <c r="AE278" s="240" t="str">
        <f t="shared" ca="1" si="344"/>
        <v>1.40401142680545-1.40401142680545i</v>
      </c>
      <c r="AF278" s="240" t="str">
        <f t="shared" ca="1" si="345"/>
        <v>0.848941422620312+1.79493583009531i</v>
      </c>
      <c r="AG278" s="240" t="str">
        <f t="shared" ca="1" si="346"/>
        <v>-1.97601092961574+0.194620089506914i</v>
      </c>
      <c r="AH278" s="240" t="str">
        <f t="shared" ca="1" si="347"/>
        <v>0.482454642139041-1.92606689693765i</v>
      </c>
      <c r="AI278" s="240" t="str">
        <f t="shared" ca="1" si="348"/>
        <v>1.6509427822985+1.10312469955896i</v>
      </c>
      <c r="AJ278" s="240" t="str">
        <f t="shared" ca="1" si="349"/>
        <v>-1.59482638591404+1.18280386032212i</v>
      </c>
      <c r="AK278" s="240" t="str">
        <f t="shared" ca="1" si="350"/>
        <v>-0.576381127625218-1.90007393775033i</v>
      </c>
      <c r="AL278" s="240" t="str">
        <f t="shared" ca="1" si="351"/>
        <v>1.98318029308145+0.0974274003240552i</v>
      </c>
      <c r="AM278" s="240" t="str">
        <f t="shared" ca="1" si="352"/>
        <v>-0.759845508748441+1.83442933252698i</v>
      </c>
      <c r="AN278" s="240" t="str">
        <f t="shared" ca="1" si="353"/>
        <v>-1.47121180899634-1.33342865811046i</v>
      </c>
      <c r="AO278" s="240" t="str">
        <f t="shared" ca="1" si="354"/>
        <v>1.75111817003083-0.935992162247325i</v>
      </c>
      <c r="AP278" s="240" t="str">
        <f t="shared" ca="1" si="355"/>
        <v>0.291343921847048+1.96408118274254i</v>
      </c>
      <c r="AQ278" s="240" t="str">
        <f t="shared" ca="1" si="356"/>
        <v>-1.94741979226692-0.387365881160954i</v>
      </c>
      <c r="AR278" s="240" t="str">
        <f t="shared" ca="1" si="357"/>
        <v>-1.94741979226692-0.387365881160954i</v>
      </c>
      <c r="AS278" s="240" t="str">
        <f t="shared" ca="1" si="358"/>
        <v>1.25963354298425+1.53486791307574i</v>
      </c>
      <c r="AT278" s="240" t="str">
        <f t="shared" ca="1" si="359"/>
        <v>-1.86950353402041+0.668919060489202i</v>
      </c>
      <c r="AU278" s="240" t="str">
        <f t="shared" ca="1" si="360"/>
        <v>-4.01843714296054E-13-1.98557200151507i</v>
      </c>
      <c r="AV278" s="240" t="str">
        <f t="shared" ca="1" si="361"/>
        <v>1.86950353402001+0.668919060490306i</v>
      </c>
      <c r="AW278" s="240" t="str">
        <f t="shared" ca="1" si="362"/>
        <v>-1.25963354298516+1.534867913075i</v>
      </c>
      <c r="AX278" s="240" t="str">
        <f t="shared" ca="1" si="363"/>
        <v>-1.02078801477259-1.7030819129147i</v>
      </c>
      <c r="AY278" s="240" t="str">
        <f t="shared" ca="1" si="364"/>
        <v>1.94741979226677-0.387365881161714i</v>
      </c>
      <c r="AZ278" s="240" t="str">
        <f t="shared" ca="1" si="365"/>
        <v>-0.291343921848262+1.96408118274236i</v>
      </c>
      <c r="BA278" s="240" t="str">
        <f t="shared" ca="1" si="366"/>
        <v>-1.75111817003121-0.935992162246616i</v>
      </c>
      <c r="BB278" s="240" t="str">
        <f t="shared" ca="1" si="367"/>
        <v>1.4712118089958-1.33342865811105i</v>
      </c>
      <c r="BC278" s="240" t="str">
        <f t="shared" ca="1" si="368"/>
        <v>0.759845508747358+1.83442933252742i</v>
      </c>
      <c r="BD278" s="240" t="str">
        <f t="shared" ca="1" si="369"/>
        <v>-1.98318029308142+0.0974274003248578i</v>
      </c>
      <c r="BE278" s="240" t="str">
        <f t="shared" ca="1" si="370"/>
        <v>0.576381127625043-1.90007393775038i</v>
      </c>
      <c r="BF278" s="240" t="str">
        <f t="shared" ca="1" si="371"/>
        <v>1.59482638591379+1.18280386032245i</v>
      </c>
      <c r="BG278" s="240" t="str">
        <f t="shared" ca="1" si="372"/>
        <v>-1.65094278229905+1.10312469955813i</v>
      </c>
      <c r="BH278" s="240" t="str">
        <f t="shared" ca="1" si="373"/>
        <v>-0.482454642139463-1.92606689693755i</v>
      </c>
      <c r="BI278" s="240" t="str">
        <f t="shared" ca="1" si="374"/>
        <v>1.97601092961572+0.194620089507097i</v>
      </c>
      <c r="BJ278" s="240" t="str">
        <f t="shared" ca="1" si="375"/>
        <v>-0.848941422621013+1.79493583009498i</v>
      </c>
      <c r="BK278" s="240" t="str">
        <f t="shared" ca="1" si="376"/>
        <v>-1.40401142680587-1.40401142680502i</v>
      </c>
      <c r="BL278" s="240" t="str">
        <f t="shared" ca="1" si="377"/>
        <v>1.79493583009531-0.848941422620318i</v>
      </c>
      <c r="BM278" s="240" t="str">
        <f t="shared" ca="1" si="378"/>
        <v>0.194620089506331+1.9760109296158i</v>
      </c>
      <c r="BN278" s="240" t="str">
        <f t="shared" ca="1" si="379"/>
        <v>-1.92606689693784-0.482454642138294i</v>
      </c>
      <c r="BO278" s="240" t="str">
        <f t="shared" ca="1" si="380"/>
        <v>1.10312469955881-1.65094278229859i</v>
      </c>
      <c r="BP278" s="240" t="str">
        <f t="shared" ca="1" si="381"/>
        <v>1.18280386032179+1.59482638591429i</v>
      </c>
      <c r="BQ278" s="240" t="str">
        <f t="shared" ca="1" si="382"/>
        <v>-1.90007393775003+0.576381127626197i</v>
      </c>
      <c r="BR278" s="240" t="str">
        <f t="shared" ca="1" si="383"/>
        <v>0.0974274003236538-1.98318029308147i</v>
      </c>
      <c r="BS278" s="240" t="str">
        <f t="shared" ca="1" si="384"/>
        <v>1.83442933252713+0.759845508748069i</v>
      </c>
      <c r="BT278" s="240" t="str">
        <f t="shared" ca="1" si="385"/>
        <v>-1.33342865811162+1.47121180899528i</v>
      </c>
      <c r="BU278" s="240" t="str">
        <f t="shared" ca="1" si="386"/>
        <v>-0.935992162247679-1.75111817003064i</v>
      </c>
      <c r="BV278" s="240" t="str">
        <f t="shared" ca="1" si="387"/>
        <v>1.96408118274247-0.291343921847501i</v>
      </c>
      <c r="BW278" s="240" t="str">
        <f t="shared" ca="1" si="388"/>
        <v>-0.387365881162469+1.94741979226662i</v>
      </c>
      <c r="BX278" s="240" t="str">
        <f t="shared" ca="1" si="389"/>
        <v>-1.70308191291529-1.0207880147716i</v>
      </c>
      <c r="BY278" s="240" t="str">
        <f t="shared" ca="1" si="390"/>
        <v>1.53486791307552-1.25963354298452i</v>
      </c>
      <c r="BZ278" s="240" t="str">
        <f t="shared" ca="1" si="391"/>
        <v>0.668919060489528+1.86950353402029i</v>
      </c>
      <c r="CA278" s="240" t="str">
        <f t="shared" ca="1" si="392"/>
        <v>-1.98557200151507+8.03687428592109E-13i</v>
      </c>
      <c r="CB278" s="240" t="str">
        <f t="shared" ca="1" si="393"/>
        <v>0.668919060489927-1.86950353402015i</v>
      </c>
      <c r="CC278" s="240" t="str">
        <f t="shared" ca="1" si="394"/>
        <v>1.53486791307525+1.25963354298485i</v>
      </c>
      <c r="CD278" s="240" t="str">
        <f t="shared" ca="1" si="395"/>
        <v>-1.70308191291446+1.02078801477298i</v>
      </c>
      <c r="CE278" s="240" t="str">
        <f t="shared" ca="1" si="396"/>
        <v>-0.387365881162163-1.94741979226668i</v>
      </c>
      <c r="CF278" s="240" t="str">
        <f t="shared" ca="1" si="397"/>
        <v>1.96408118274242+0.291343921847809i</v>
      </c>
      <c r="CG278" s="240" t="str">
        <f t="shared" ca="1" si="398"/>
        <v>-0.935992162248004+1.75111817003047i</v>
      </c>
      <c r="CH278" s="240" t="str">
        <f t="shared" ca="1" si="399"/>
        <v>-1.33342865811131-1.47121180899557i</v>
      </c>
      <c r="CI278" s="240" t="str">
        <f t="shared" ca="1" si="400"/>
        <v>1.83442933252729-0.759845508747678i</v>
      </c>
      <c r="CJ278" s="240" t="str">
        <f t="shared" ca="1" si="401"/>
        <v>0.09742740032323+1.98318029308149i</v>
      </c>
      <c r="CK278" s="240" t="str">
        <f t="shared" ca="1" si="402"/>
        <v>-1.9000739377505-0.576381127624658i</v>
      </c>
      <c r="CL278" s="240" t="str">
        <f t="shared" ca="1" si="403"/>
        <v>1.18280386032213-1.59482638591403i</v>
      </c>
      <c r="CM278" s="240" t="str">
        <f t="shared" ca="1" si="404"/>
        <v>1.10312469955846+1.65094278229883i</v>
      </c>
      <c r="CN278" s="240" t="str">
        <f t="shared" ca="1" si="405"/>
        <v>-1.92606689693745+0.482454642139853i</v>
      </c>
      <c r="CO278" s="240" t="str">
        <f t="shared" ca="1" si="406"/>
        <v>0.194620089506697-1.97601092961576i</v>
      </c>
      <c r="CP278" s="240" t="str">
        <f t="shared" ca="1" si="407"/>
        <v>1.79493583009515+0.84894142262065i</v>
      </c>
      <c r="CQ278" s="240" t="str">
        <f t="shared" ca="1" si="408"/>
        <v>-1.40401142680613+1.40401142680476i</v>
      </c>
      <c r="CR278" s="240" t="str">
        <f t="shared" ca="1" si="409"/>
        <v>-0.84894142262063-1.79493583009516i</v>
      </c>
      <c r="CS278" s="240" t="str">
        <f t="shared" ca="1" si="410"/>
        <v>1.97601092961576-0.194620089506675i</v>
      </c>
      <c r="CT278" s="240" t="str">
        <f t="shared" ca="1" si="411"/>
        <v>-0.482454642139765+1.92606689693747i</v>
      </c>
      <c r="CU278" s="240" t="str">
        <f t="shared" ca="1" si="412"/>
        <v>-1.65094278229882-1.10312469955848i</v>
      </c>
      <c r="CV278" s="240" t="str">
        <f t="shared" ca="1" si="413"/>
        <v>1.59482638591405-1.18280386032211i</v>
      </c>
      <c r="CW278" s="240" t="str">
        <f t="shared" ca="1" si="414"/>
        <v>0.576381127624638+1.9000739377505i</v>
      </c>
      <c r="CX278" s="240" t="str">
        <f t="shared" ca="1" si="415"/>
        <v>-1.98318029308149-0.0974274003232525i</v>
      </c>
      <c r="CY278" s="240" t="str">
        <f t="shared" ca="1" si="416"/>
        <v>0.759845508747698-1.83442933252728i</v>
      </c>
      <c r="CZ278" s="240" t="str">
        <f t="shared" ca="1" si="417"/>
        <v>1.47121180899556+1.33342865811133i</v>
      </c>
      <c r="DA278" s="240" t="str">
        <f t="shared" ca="1" si="418"/>
        <v>-1.75111817003042+0.935992162248084i</v>
      </c>
      <c r="DB278" s="240" t="str">
        <f t="shared" ca="1" si="419"/>
        <v>-0.291343921847898-1.96408118274241i</v>
      </c>
      <c r="DC278" s="240" t="str">
        <f t="shared" ca="1" si="420"/>
        <v>1.9474197922667+0.387365881162074i</v>
      </c>
      <c r="DD278" s="240" t="str">
        <f t="shared" ca="1" si="421"/>
        <v>-1.0207880147729+1.70308191291451i</v>
      </c>
      <c r="DE278" s="240" t="str">
        <f t="shared" ca="1" si="422"/>
        <v>-1.25963354298483-1.53486791307527i</v>
      </c>
      <c r="DF278" s="240" t="str">
        <f t="shared" ca="1" si="423"/>
        <v>1.86950353402015-0.668919060489905i</v>
      </c>
      <c r="DG278" s="240" t="str">
        <f t="shared" ca="1" si="424"/>
        <v>-8.26069474399285E-13+1.98557200151507i</v>
      </c>
      <c r="DH278" s="240" t="str">
        <f t="shared" ca="1" si="425"/>
        <v>-1.86950353402028-0.668919060489547i</v>
      </c>
      <c r="DI278" s="240" t="str">
        <f t="shared" ca="1" si="426"/>
        <v>1.25963354298454-1.53486791307551i</v>
      </c>
      <c r="DJ278" s="240" t="str">
        <f t="shared" ca="1" si="427"/>
        <v>1.02078801477158+1.7030819129153i</v>
      </c>
      <c r="DK278" s="240" t="str">
        <f t="shared" ca="1" si="428"/>
        <v>-1.9474197922666+0.387365881162558i</v>
      </c>
      <c r="DL278" s="240" t="str">
        <f t="shared" ca="1" si="429"/>
        <v>0.291343921847412-1.96408118274248i</v>
      </c>
      <c r="DM278" s="240" t="str">
        <f t="shared" ca="1" si="430"/>
        <v>1.75111817003066+0.935992162247649i</v>
      </c>
      <c r="DN278" s="240" t="str">
        <f t="shared" ca="1" si="431"/>
        <v>-1.4712118089953+1.33342865811161i</v>
      </c>
      <c r="DO278" s="240" t="str">
        <f t="shared" ca="1" si="432"/>
        <v>-0.759845508748049-1.83442933252714i</v>
      </c>
      <c r="DP278" s="240" t="str">
        <f t="shared" ca="1" si="433"/>
        <v>1.98318029308147-0.0974274003236315i</v>
      </c>
      <c r="DQ278" s="240" t="str">
        <f t="shared" ca="1" si="434"/>
        <v>-0.576381127626218+1.90007393775002i</v>
      </c>
      <c r="DR278" s="240" t="str">
        <f t="shared" ca="1" si="435"/>
        <v>-1.59482638591427-1.18280386032181i</v>
      </c>
      <c r="DS278" s="240" t="str">
        <f t="shared" ca="1" si="436"/>
        <v>1.65094278229861-1.1031246995588i</v>
      </c>
      <c r="DT278" s="240" t="str">
        <f t="shared" ca="1" si="437"/>
        <v>0.482454642138272+1.92606689693785i</v>
      </c>
      <c r="DU278" s="240" t="str">
        <f t="shared" ca="1" si="438"/>
        <v>-1.9760109296158-0.194620089506297i</v>
      </c>
      <c r="DV278" s="240" t="str">
        <f t="shared" ca="1" si="439"/>
        <v>0.848941422620286-1.79493583009532i</v>
      </c>
      <c r="DW278" s="240" t="str">
        <f t="shared" ca="1" si="440"/>
        <v>1.40401142680505+1.40401142680585i</v>
      </c>
      <c r="DX278" s="240" t="str">
        <f t="shared" ca="1" si="441"/>
        <v>-1.79493583009499+0.848941422620993i</v>
      </c>
      <c r="DY278" s="240" t="str">
        <f t="shared" ca="1" si="442"/>
        <v>-0.194620089507075-1.97601092961573i</v>
      </c>
      <c r="DZ278" s="240" t="str">
        <f t="shared" ca="1" si="443"/>
        <v>1.92606689693757+0.482454642139376i</v>
      </c>
      <c r="EA278" s="240" t="str">
        <f t="shared" ca="1" si="444"/>
        <v>-1.10312469955815+1.65094278229904i</v>
      </c>
      <c r="EB278" s="240" t="str">
        <f t="shared" ca="1" si="445"/>
        <v>-1.18280386032243-1.59482638591381i</v>
      </c>
      <c r="EC278" s="240" t="str">
        <f t="shared" ca="1" si="446"/>
        <v>1.90007393775035-0.57638112762513i</v>
      </c>
      <c r="ED278" s="240" t="str">
        <f t="shared" ca="1" si="447"/>
        <v>-0.0974274003247675+1.98318029308142i</v>
      </c>
      <c r="EE278" s="240" t="str">
        <f t="shared" ca="1" si="448"/>
        <v>-1.83442933252739-0.759845508747432i</v>
      </c>
      <c r="EF278" s="240" t="str">
        <f t="shared" ca="1" si="449"/>
        <v>1.33342865811111-1.47121180899575i</v>
      </c>
      <c r="EG278" s="240" t="str">
        <f t="shared" ca="1" si="450"/>
        <v>0.935992162246547+1.75111817003125i</v>
      </c>
      <c r="EH278" s="240" t="str">
        <f t="shared" ca="1" si="451"/>
        <v>-1.96408118274237+0.291343921848184i</v>
      </c>
      <c r="EI278" s="240" t="str">
        <f t="shared" ca="1" si="452"/>
        <v>0.387365881161792-1.94741979226676i</v>
      </c>
      <c r="EJ278" s="240" t="str">
        <f t="shared" ca="1" si="453"/>
        <v>1.70308191291466+1.02078801477266i</v>
      </c>
      <c r="EK278" s="240" t="str">
        <f t="shared" ca="1" si="454"/>
        <v>-1.53486791307501+1.25963354298514i</v>
      </c>
      <c r="EL278" s="240" t="str">
        <f t="shared" ca="1" si="455"/>
        <v>-0.668919060490284-1.86950353402002i</v>
      </c>
      <c r="EM278" s="240" t="str">
        <f t="shared" ca="1" si="456"/>
        <v>1.98557200151507+4.2422576010323E-13i</v>
      </c>
      <c r="EN278" s="240"/>
      <c r="EO278" s="240"/>
      <c r="EP278" s="240"/>
    </row>
    <row r="279" spans="1:146">
      <c r="A279" s="268">
        <f t="shared" si="323"/>
        <v>3.4960937500000027E-3</v>
      </c>
      <c r="B279" s="267">
        <v>179</v>
      </c>
      <c r="C279" s="266">
        <f t="shared" si="324"/>
        <v>35800</v>
      </c>
      <c r="N279" s="265">
        <f t="shared" ca="1" si="327"/>
        <v>5.9844812762403263</v>
      </c>
      <c r="O279" s="240">
        <f t="shared" ca="1" si="328"/>
        <v>1.9844812762403261</v>
      </c>
      <c r="P279" s="240" t="str">
        <f t="shared" ca="1" si="329"/>
        <v>-0.622495540520072+1.88432089564943i</v>
      </c>
      <c r="Q279" s="240" t="str">
        <f t="shared" ca="1" si="330"/>
        <v>-1.59395030715855-1.18215411603462i</v>
      </c>
      <c r="R279" s="240" t="str">
        <f t="shared" ca="1" si="331"/>
        <v>1.6224817534378-1.14268057457447i</v>
      </c>
      <c r="S279" s="240" t="str">
        <f t="shared" ca="1" si="332"/>
        <v>0.576064506790934+1.8990301787397i</v>
      </c>
      <c r="T279" s="240" t="str">
        <f t="shared" ca="1" si="333"/>
        <v>-1.98388358758219-0.048701608499619i</v>
      </c>
      <c r="U279" s="241" t="str">
        <f t="shared" ca="1" si="334"/>
        <v>0.66855160621213-1.86847656811093i</v>
      </c>
      <c r="V279" s="240" t="str">
        <f t="shared" ca="1" si="335"/>
        <v>1.56445872481591+1.22091557205886i</v>
      </c>
      <c r="W279" s="240" t="str">
        <f t="shared" ca="1" si="336"/>
        <v>-1.65003587737722+1.10251872506385i</v>
      </c>
      <c r="X279" s="240" t="str">
        <f t="shared" ca="1" si="337"/>
        <v>-0.52928647334339-1.91259555705961i</v>
      </c>
      <c r="Y279" s="240" t="str">
        <f t="shared" ca="1" si="338"/>
        <v>1.98209088163308+0.0973738809713483i</v>
      </c>
      <c r="Z279" s="240" t="str">
        <f t="shared" ca="1" si="339"/>
        <v>-0.714204961415591+1.85150674015457i</v>
      </c>
      <c r="AA279" s="240" t="str">
        <f t="shared" ca="1" si="340"/>
        <v>-1.53402477103637-1.2589415941954i</v>
      </c>
      <c r="AB279" s="240" t="str">
        <f t="shared" ca="1" si="341"/>
        <v>1.67659608140292-1.0616927594991i</v>
      </c>
      <c r="AC279" s="240" t="str">
        <f t="shared" ca="1" si="342"/>
        <v>0.482189617515589+1.9250088593325i</v>
      </c>
      <c r="AD279" s="240" t="str">
        <f t="shared" ca="1" si="343"/>
        <v>-1.97910423825202-0.145987499058428i</v>
      </c>
      <c r="AE279" s="240" t="str">
        <f t="shared" ca="1" si="344"/>
        <v>0.759428106255954-1.83342163377029i</v>
      </c>
      <c r="AF279" s="240" t="str">
        <f t="shared" ca="1" si="345"/>
        <v>1.50266677809564+1.29620927699044i</v>
      </c>
      <c r="AG279" s="240" t="str">
        <f t="shared" ca="1" si="346"/>
        <v>-1.70214636664115+1.02022726991527i</v>
      </c>
      <c r="AH279" s="240" t="str">
        <f t="shared" ca="1" si="347"/>
        <v>-0.434802308692248-1.93626260824928i</v>
      </c>
      <c r="AI279" s="240" t="str">
        <f t="shared" ca="1" si="348"/>
        <v>1.97492545648132+0.194513179734689i</v>
      </c>
      <c r="AJ279" s="240" t="str">
        <f t="shared" ca="1" si="349"/>
        <v>-0.804193800001941+1.81423214274989i</v>
      </c>
      <c r="AK279" s="240" t="str">
        <f t="shared" ca="1" si="350"/>
        <v>-1.47040363487613-1.33269617178541i</v>
      </c>
      <c r="AL279" s="240" t="str">
        <f t="shared" ca="1" si="351"/>
        <v>1.72667134255549-0.978147233572773i</v>
      </c>
      <c r="AM279" s="240" t="str">
        <f t="shared" ca="1" si="352"/>
        <v>0.387153091215847+1.9463500249725i</v>
      </c>
      <c r="AN279" s="240" t="str">
        <f t="shared" ca="1" si="353"/>
        <v>-1.96955705346287-0.242921692944598i</v>
      </c>
      <c r="AO279" s="240" t="str">
        <f t="shared" ca="1" si="354"/>
        <v>0.848475077474264-1.79394982612488i</v>
      </c>
      <c r="AP279" s="240" t="str">
        <f t="shared" ca="1" si="355"/>
        <v>1.43725477548905+1.36838030023907i</v>
      </c>
      <c r="AQ279" s="240" t="str">
        <f t="shared" ca="1" si="356"/>
        <v>-1.75015623621782+0.935477997911384i</v>
      </c>
      <c r="AR279" s="240" t="str">
        <f t="shared" ca="1" si="357"/>
        <v>-1.75015623621782+0.935477997911384i</v>
      </c>
      <c r="AS279" s="240" t="str">
        <f t="shared" ca="1" si="358"/>
        <v>1.96300226292177+0.291183879211109i</v>
      </c>
      <c r="AT279" s="240" t="str">
        <f t="shared" ca="1" si="359"/>
        <v>-0.892245265284668+1.77258690120556i</v>
      </c>
      <c r="AU279" s="240" t="str">
        <f t="shared" ca="1" si="360"/>
        <v>-1.40324016756691-1.40324016756763i</v>
      </c>
      <c r="AV279" s="240" t="str">
        <f t="shared" ca="1" si="361"/>
        <v>1.7725869012051-0.892245265285577i</v>
      </c>
      <c r="AW279" s="240" t="str">
        <f t="shared" ca="1" si="362"/>
        <v>0.291183879210109+1.96300226292192i</v>
      </c>
      <c r="AX279" s="240" t="str">
        <f t="shared" ca="1" si="363"/>
        <v>-1.95526503321917-0.339270667194872i</v>
      </c>
      <c r="AY279" s="240" t="str">
        <f t="shared" ca="1" si="364"/>
        <v>0.935477997912228-1.75015623621737i</v>
      </c>
      <c r="AZ279" s="240" t="str">
        <f t="shared" ca="1" si="365"/>
        <v>1.36838030023979+1.43725477548836i</v>
      </c>
      <c r="BA279" s="240" t="str">
        <f t="shared" ca="1" si="366"/>
        <v>-1.79394982612529+0.848475077473401i</v>
      </c>
      <c r="BB279" s="240" t="str">
        <f t="shared" ca="1" si="367"/>
        <v>-0.24292169294558-1.96955705346275i</v>
      </c>
      <c r="BC279" s="240" t="str">
        <f t="shared" ca="1" si="368"/>
        <v>1.94635002497231+0.387153091216811i</v>
      </c>
      <c r="BD279" s="240" t="str">
        <f t="shared" ca="1" si="369"/>
        <v>-0.978147233571888+1.72667134255599i</v>
      </c>
      <c r="BE279" s="240" t="str">
        <f t="shared" ca="1" si="370"/>
        <v>-1.33269617178541-1.47040363487613i</v>
      </c>
      <c r="BF279" s="240" t="str">
        <f t="shared" ca="1" si="371"/>
        <v>1.81423214275028-0.804193800001068i</v>
      </c>
      <c r="BG279" s="240" t="str">
        <f t="shared" ca="1" si="372"/>
        <v>0.194513179734692+1.97492545648132i</v>
      </c>
      <c r="BH279" s="240" t="str">
        <f t="shared" ca="1" si="373"/>
        <v>-1.93626260824908-0.434802308693181i</v>
      </c>
      <c r="BI279" s="240" t="str">
        <f t="shared" ca="1" si="374"/>
        <v>1.0202272699151-1.70214636664125i</v>
      </c>
      <c r="BJ279" s="240" t="str">
        <f t="shared" ca="1" si="375"/>
        <v>1.29620927698985+1.50266677809616i</v>
      </c>
      <c r="BK279" s="240" t="str">
        <f t="shared" ca="1" si="376"/>
        <v>-1.83342163377023+0.759428106256113i</v>
      </c>
      <c r="BL279" s="240" t="str">
        <f t="shared" ca="1" si="377"/>
        <v>-0.145987499057644-1.97910423825208i</v>
      </c>
      <c r="BM279" s="240" t="str">
        <f t="shared" ca="1" si="378"/>
        <v>1.9250088593326+0.482189617515176i</v>
      </c>
      <c r="BN279" s="240" t="str">
        <f t="shared" ca="1" si="379"/>
        <v>-1.06169275949959+1.6765960814026i</v>
      </c>
      <c r="BO279" s="240" t="str">
        <f t="shared" ca="1" si="380"/>
        <v>-1.25894159419571-1.53402477103611i</v>
      </c>
      <c r="BP279" s="240" t="str">
        <f t="shared" ca="1" si="381"/>
        <v>1.85150674015478-0.714204961415028i</v>
      </c>
      <c r="BQ279" s="240" t="str">
        <f t="shared" ca="1" si="382"/>
        <v>0.0973738809719568+1.98209088163305i</v>
      </c>
      <c r="BR279" s="240" t="str">
        <f t="shared" ca="1" si="383"/>
        <v>-1.9125955570595-0.529286473343781i</v>
      </c>
      <c r="BS279" s="240" t="str">
        <f t="shared" ca="1" si="384"/>
        <v>1.10251872506336-1.65003587737755i</v>
      </c>
      <c r="BT279" s="240" t="str">
        <f t="shared" ca="1" si="385"/>
        <v>1.22091557205858+1.56445872481613i</v>
      </c>
      <c r="BU279" s="240" t="str">
        <f t="shared" ca="1" si="386"/>
        <v>-1.86847656811067+0.668551606212876i</v>
      </c>
      <c r="BV279" s="240" t="str">
        <f t="shared" ca="1" si="387"/>
        <v>-0.0487016084993894-1.9838835875822i</v>
      </c>
      <c r="BW279" s="240" t="str">
        <f t="shared" ca="1" si="388"/>
        <v>1.89903017873995+0.576064506790134i</v>
      </c>
      <c r="BX279" s="240" t="str">
        <f t="shared" ca="1" si="389"/>
        <v>-1.14268057457467+1.62248175343766i</v>
      </c>
      <c r="BY279" s="240" t="str">
        <f t="shared" ca="1" si="390"/>
        <v>-1.18215411603537-1.593950307158i</v>
      </c>
      <c r="BZ279" s="240" t="str">
        <f t="shared" ca="1" si="391"/>
        <v>1.88432089564942-0.622495540520096i</v>
      </c>
      <c r="CA279" s="240" t="str">
        <f t="shared" ca="1" si="392"/>
        <v>-1.01232626876282E-12+1.98448127624033i</v>
      </c>
      <c r="CB279" s="240" t="str">
        <f t="shared" ca="1" si="393"/>
        <v>-1.88432089564946-0.622495540519983i</v>
      </c>
      <c r="CC279" s="240" t="str">
        <f t="shared" ca="1" si="394"/>
        <v>1.18215411603536-1.593950307158i</v>
      </c>
      <c r="CD279" s="240" t="str">
        <f t="shared" ca="1" si="395"/>
        <v>1.14268057457467+1.62248175343766i</v>
      </c>
      <c r="CE279" s="240" t="str">
        <f t="shared" ca="1" si="396"/>
        <v>-1.89903017873994+0.57606450679014i</v>
      </c>
      <c r="CF279" s="240" t="str">
        <f t="shared" ca="1" si="397"/>
        <v>0.0487016084993834-1.9838835875822i</v>
      </c>
      <c r="CG279" s="240" t="str">
        <f t="shared" ca="1" si="398"/>
        <v>1.86847656811065+0.668551606212924i</v>
      </c>
      <c r="CH279" s="240" t="str">
        <f t="shared" ca="1" si="399"/>
        <v>-1.22091557205853+1.56445872481617i</v>
      </c>
      <c r="CI279" s="240" t="str">
        <f t="shared" ca="1" si="400"/>
        <v>-1.10251872506341-1.65003587737752i</v>
      </c>
      <c r="CJ279" s="240" t="str">
        <f t="shared" ca="1" si="401"/>
        <v>1.9125955570595-0.529286473343787i</v>
      </c>
      <c r="CK279" s="240" t="str">
        <f t="shared" ca="1" si="402"/>
        <v>-0.0973738809718946+1.98209088163306i</v>
      </c>
      <c r="CL279" s="240" t="str">
        <f t="shared" ca="1" si="403"/>
        <v>-1.85150674015479-0.714204961415022i</v>
      </c>
      <c r="CM279" s="240" t="str">
        <f t="shared" ca="1" si="404"/>
        <v>1.25894159419567-1.53402477103615i</v>
      </c>
      <c r="CN279" s="240" t="str">
        <f t="shared" ca="1" si="405"/>
        <v>1.0616927594996+1.6765960814026i</v>
      </c>
      <c r="CO279" s="240" t="str">
        <f t="shared" ca="1" si="406"/>
        <v>-1.92500885933258+0.482189617515236i</v>
      </c>
      <c r="CP279" s="240" t="str">
        <f t="shared" ca="1" si="407"/>
        <v>0.145987499057638-1.97910423825208i</v>
      </c>
      <c r="CQ279" s="240" t="str">
        <f t="shared" ca="1" si="408"/>
        <v>1.83342163377023+0.759428106256107i</v>
      </c>
      <c r="CR279" s="240" t="str">
        <f t="shared" ca="1" si="409"/>
        <v>-1.29620927698984+1.50266677809616i</v>
      </c>
      <c r="CS279" s="240" t="str">
        <f t="shared" ca="1" si="410"/>
        <v>-1.0202272699151-1.70214636664125i</v>
      </c>
      <c r="CT279" s="240" t="str">
        <f t="shared" ca="1" si="411"/>
        <v>1.93626260824907-0.434802308693187i</v>
      </c>
      <c r="CU279" s="240" t="str">
        <f t="shared" ca="1" si="412"/>
        <v>-0.194513179734686+1.97492545648132i</v>
      </c>
      <c r="CV279" s="240" t="str">
        <f t="shared" ca="1" si="413"/>
        <v>-1.81423214274951-0.804193800002814i</v>
      </c>
      <c r="CW279" s="240" t="str">
        <f t="shared" ca="1" si="414"/>
        <v>1.33269617178541-1.47040363487614i</v>
      </c>
      <c r="CX279" s="240" t="str">
        <f t="shared" ca="1" si="415"/>
        <v>0.978147233571941+1.72667134255596i</v>
      </c>
      <c r="CY279" s="240" t="str">
        <f t="shared" ca="1" si="416"/>
        <v>-1.94635002497231+0.387153091216817i</v>
      </c>
      <c r="CZ279" s="240" t="str">
        <f t="shared" ca="1" si="417"/>
        <v>0.242921692945574-1.96955705346276i</v>
      </c>
      <c r="DA279" s="240" t="str">
        <f t="shared" ca="1" si="418"/>
        <v>1.79394982612529+0.848475077473395i</v>
      </c>
      <c r="DB279" s="240" t="str">
        <f t="shared" ca="1" si="419"/>
        <v>-1.36838030023978+1.43725477548837i</v>
      </c>
      <c r="DC279" s="240" t="str">
        <f t="shared" ca="1" si="420"/>
        <v>-0.935477997912234-1.75015623621737i</v>
      </c>
      <c r="DD279" s="240" t="str">
        <f t="shared" ca="1" si="421"/>
        <v>1.95526503321917-0.339270667194878i</v>
      </c>
      <c r="DE279" s="240" t="str">
        <f t="shared" ca="1" si="422"/>
        <v>-0.291183879210158+1.96300226292191i</v>
      </c>
      <c r="DF279" s="240" t="str">
        <f t="shared" ca="1" si="423"/>
        <v>-1.7725869012051-0.892245265285571i</v>
      </c>
      <c r="DG279" s="240" t="str">
        <f t="shared" ca="1" si="424"/>
        <v>1.40324016756695-1.40324016756759i</v>
      </c>
      <c r="DH279" s="240" t="str">
        <f t="shared" ca="1" si="425"/>
        <v>0.892245265284672+1.77258690120556i</v>
      </c>
      <c r="DI279" s="240" t="str">
        <f t="shared" ca="1" si="426"/>
        <v>-1.96300226292177+0.29118387921117i</v>
      </c>
      <c r="DJ279" s="240" t="str">
        <f t="shared" ca="1" si="427"/>
        <v>0.33927066719587-1.955265033219i</v>
      </c>
      <c r="DK279" s="240" t="str">
        <f t="shared" ca="1" si="428"/>
        <v>1.75015623621785+0.935477997911331i</v>
      </c>
      <c r="DL279" s="240" t="str">
        <f t="shared" ca="1" si="429"/>
        <v>-1.43725477548906+1.36838030023905i</v>
      </c>
      <c r="DM279" s="240" t="str">
        <f t="shared" ca="1" si="430"/>
        <v>-0.848475077474322-1.79394982612485i</v>
      </c>
      <c r="DN279" s="240" t="str">
        <f t="shared" ca="1" si="431"/>
        <v>1.96955705346288-0.242921692944576i</v>
      </c>
      <c r="DO279" s="240" t="str">
        <f t="shared" ca="1" si="432"/>
        <v>-0.387153091215813+1.94635002497251i</v>
      </c>
      <c r="DP279" s="240" t="str">
        <f t="shared" ca="1" si="433"/>
        <v>-1.72667134255552-0.978147233572719i</v>
      </c>
      <c r="DQ279" s="240" t="str">
        <f t="shared" ca="1" si="434"/>
        <v>1.47040363487681-1.33269617178466i</v>
      </c>
      <c r="DR279" s="240" t="str">
        <f t="shared" ca="1" si="435"/>
        <v>0.804193800001999+1.81423214274987i</v>
      </c>
      <c r="DS279" s="240" t="str">
        <f t="shared" ca="1" si="436"/>
        <v>-1.97492545648141+0.194513179733684i</v>
      </c>
      <c r="DT279" s="240" t="str">
        <f t="shared" ca="1" si="437"/>
        <v>0.434802308692187-1.9362626082493i</v>
      </c>
      <c r="DU279" s="240" t="str">
        <f t="shared" ca="1" si="438"/>
        <v>1.70214636664073+1.02022726991596i</v>
      </c>
      <c r="DV279" s="240" t="str">
        <f t="shared" ca="1" si="439"/>
        <v>-1.50266677809549+1.29620927699062i</v>
      </c>
      <c r="DW279" s="240" t="str">
        <f t="shared" ca="1" si="440"/>
        <v>-0.759428106255281-1.83342163377057i</v>
      </c>
      <c r="DX279" s="240" t="str">
        <f t="shared" ca="1" si="441"/>
        <v>1.979104238252-0.145987499058659i</v>
      </c>
      <c r="DY279" s="240" t="str">
        <f t="shared" ca="1" si="442"/>
        <v>-0.482189617516103+1.92500885933237i</v>
      </c>
      <c r="DZ279" s="240" t="str">
        <f t="shared" ca="1" si="443"/>
        <v>-1.67659608140315-1.06169275949873i</v>
      </c>
      <c r="EA279" s="240" t="str">
        <f t="shared" ca="1" si="444"/>
        <v>1.53402477103672-1.25894159419498i</v>
      </c>
      <c r="EB279" s="240" t="str">
        <f t="shared" ca="1" si="445"/>
        <v>0.714204961416083+1.85150674015438i</v>
      </c>
      <c r="EC279" s="240" t="str">
        <f t="shared" ca="1" si="446"/>
        <v>-1.98209088163311+0.0973738809708893i</v>
      </c>
      <c r="ED279" s="240" t="str">
        <f t="shared" ca="1" si="447"/>
        <v>0.529286473342801-1.91259555705977i</v>
      </c>
      <c r="EE279" s="240" t="str">
        <f t="shared" ca="1" si="448"/>
        <v>1.65003587737702+1.10251872506415i</v>
      </c>
      <c r="EF279" s="240" t="str">
        <f t="shared" ca="1" si="449"/>
        <v>-1.56445872481547+1.22091557205942i</v>
      </c>
      <c r="EG279" s="240" t="str">
        <f t="shared" ca="1" si="450"/>
        <v>-0.66855160621187-1.86847656811103i</v>
      </c>
      <c r="EH279" s="240" t="str">
        <f t="shared" ca="1" si="451"/>
        <v>1.98388358758217-0.0487016085004072i</v>
      </c>
      <c r="EI279" s="240" t="str">
        <f t="shared" ca="1" si="452"/>
        <v>-0.576064506791103+1.89903017873965i</v>
      </c>
      <c r="EJ279" s="240" t="str">
        <f t="shared" ca="1" si="453"/>
        <v>-1.62248175343714-1.1426805745754i</v>
      </c>
      <c r="EK279" s="240" t="str">
        <f t="shared" ca="1" si="454"/>
        <v>1.59395030715853-1.18215411603465i</v>
      </c>
      <c r="EL279" s="240" t="str">
        <f t="shared" ca="1" si="455"/>
        <v>0.622495540520955+1.88432089564914i</v>
      </c>
      <c r="EM279" s="240" t="str">
        <f t="shared" ca="1" si="456"/>
        <v>-1.98448127624033+5.83206979603888E-15i</v>
      </c>
      <c r="EN279" s="240"/>
      <c r="EO279" s="240"/>
      <c r="EP279" s="240"/>
    </row>
    <row r="280" spans="1:146">
      <c r="A280" s="268">
        <f t="shared" si="323"/>
        <v>3.5156250000000027E-3</v>
      </c>
      <c r="B280" s="267">
        <v>180</v>
      </c>
      <c r="C280" s="266">
        <f t="shared" si="324"/>
        <v>36000</v>
      </c>
      <c r="N280" s="265">
        <f t="shared" ca="1" si="327"/>
        <v>5.9832053290936607</v>
      </c>
      <c r="O280" s="240">
        <f t="shared" ca="1" si="328"/>
        <v>1.9832053290936611</v>
      </c>
      <c r="P280" s="240" t="str">
        <f t="shared" ca="1" si="329"/>
        <v>-0.575694118885277+1.8978091734488i</v>
      </c>
      <c r="Q280" s="240" t="str">
        <f t="shared" ca="1" si="330"/>
        <v>-1.64897496609784-1.10180984681029i</v>
      </c>
      <c r="R280" s="240" t="str">
        <f t="shared" ca="1" si="331"/>
        <v>1.53303845055414-1.25813214189451i</v>
      </c>
      <c r="S280" s="240" t="str">
        <f t="shared" ca="1" si="332"/>
        <v>0.758939822422326+1.83224281231693i</v>
      </c>
      <c r="T280" s="240" t="str">
        <f t="shared" ca="1" si="333"/>
        <v>-1.97365565336893+0.19438811504404i</v>
      </c>
      <c r="U280" s="241" t="str">
        <f t="shared" ca="1" si="334"/>
        <v>0.386904166276946-1.94509859479231i</v>
      </c>
      <c r="V280" s="240" t="str">
        <f t="shared" ca="1" si="335"/>
        <v>1.74903095129665+0.934876520590729i</v>
      </c>
      <c r="W280" s="240" t="str">
        <f t="shared" ca="1" si="336"/>
        <v>-1.40233793668739+1.40233793668747i</v>
      </c>
      <c r="X280" s="240" t="str">
        <f t="shared" ca="1" si="337"/>
        <v>-0.934876520590648-1.7490309512967i</v>
      </c>
      <c r="Y280" s="240" t="str">
        <f t="shared" ca="1" si="338"/>
        <v>1.94509859479229-0.386904166277049i</v>
      </c>
      <c r="Z280" s="240" t="str">
        <f t="shared" ca="1" si="339"/>
        <v>-0.194388115044133+1.97365565336892i</v>
      </c>
      <c r="AA280" s="240" t="str">
        <f t="shared" ca="1" si="340"/>
        <v>-1.83224281231697-0.758939822422229i</v>
      </c>
      <c r="AB280" s="240" t="str">
        <f t="shared" ca="1" si="341"/>
        <v>1.25813214189458-1.53303845055408i</v>
      </c>
      <c r="AC280" s="240" t="str">
        <f t="shared" ca="1" si="342"/>
        <v>1.10180984681035+1.6489749660978i</v>
      </c>
      <c r="AD280" s="240" t="str">
        <f t="shared" ca="1" si="343"/>
        <v>-1.89780917344879+0.57569411888529i</v>
      </c>
      <c r="AE280" s="240" t="str">
        <f t="shared" ca="1" si="344"/>
        <v>8.64931201818104E-14-1.98320532909366i</v>
      </c>
      <c r="AF280" s="240" t="str">
        <f t="shared" ca="1" si="345"/>
        <v>1.8978091734488+0.575694118885267i</v>
      </c>
      <c r="AG280" s="240" t="str">
        <f t="shared" ca="1" si="346"/>
        <v>-1.10180984681035+1.64897496609781i</v>
      </c>
      <c r="AH280" s="240" t="str">
        <f t="shared" ca="1" si="347"/>
        <v>-1.25813214189459-1.53303845055407i</v>
      </c>
      <c r="AI280" s="240" t="str">
        <f t="shared" ca="1" si="348"/>
        <v>1.83224281231697-0.758939822422239i</v>
      </c>
      <c r="AJ280" s="240" t="str">
        <f t="shared" ca="1" si="349"/>
        <v>0.194388115044144+1.97365565336892i</v>
      </c>
      <c r="AK280" s="240" t="str">
        <f t="shared" ca="1" si="350"/>
        <v>-1.9450985947923-0.386904166277039i</v>
      </c>
      <c r="AL280" s="240" t="str">
        <f t="shared" ca="1" si="351"/>
        <v>0.934876520590463-1.74903095129679i</v>
      </c>
      <c r="AM280" s="240" t="str">
        <f t="shared" ca="1" si="352"/>
        <v>1.40233793668809+1.40233793668676i</v>
      </c>
      <c r="AN280" s="240" t="str">
        <f t="shared" ca="1" si="353"/>
        <v>-1.74903095129684+0.934876520590384i</v>
      </c>
      <c r="AO280" s="240" t="str">
        <f t="shared" ca="1" si="354"/>
        <v>-0.386904166277336-1.94509859479224i</v>
      </c>
      <c r="AP280" s="240" t="str">
        <f t="shared" ca="1" si="355"/>
        <v>1.97365565336883+0.194388115045019i</v>
      </c>
      <c r="AQ280" s="240" t="str">
        <f t="shared" ca="1" si="356"/>
        <v>-0.758939822422504+1.83224281231686i</v>
      </c>
      <c r="AR280" s="240" t="str">
        <f t="shared" ca="1" si="357"/>
        <v>-0.758939822422504+1.83224281231686i</v>
      </c>
      <c r="AS280" s="240" t="str">
        <f t="shared" ca="1" si="358"/>
        <v>1.64897496609828-1.10180984680964i</v>
      </c>
      <c r="AT280" s="240" t="str">
        <f t="shared" ca="1" si="359"/>
        <v>0.575694118885207+1.89780917344882i</v>
      </c>
      <c r="AU280" s="240" t="str">
        <f t="shared" ca="1" si="360"/>
        <v>-1.98320532909366+6.16138958096983E-13i</v>
      </c>
      <c r="AV280" s="240" t="str">
        <f t="shared" ca="1" si="361"/>
        <v>0.575694118885915-1.8978091734486i</v>
      </c>
      <c r="AW280" s="240" t="str">
        <f t="shared" ca="1" si="362"/>
        <v>1.64897496609787+1.10180984681025i</v>
      </c>
      <c r="AX280" s="240" t="str">
        <f t="shared" ca="1" si="363"/>
        <v>-1.53303845055362+1.25813214189514i</v>
      </c>
      <c r="AY280" s="240" t="str">
        <f t="shared" ca="1" si="364"/>
        <v>-0.758939822421794-1.83224281231715i</v>
      </c>
      <c r="AZ280" s="240" t="str">
        <f t="shared" ca="1" si="365"/>
        <v>1.9736556533689-0.194388115044254i</v>
      </c>
      <c r="BA280" s="240" t="str">
        <f t="shared" ca="1" si="366"/>
        <v>-0.386904166276156+1.94509859479247i</v>
      </c>
      <c r="BB280" s="240" t="str">
        <f t="shared" ca="1" si="367"/>
        <v>-1.74903095129647-0.934876520591062i</v>
      </c>
      <c r="BC280" s="240" t="str">
        <f t="shared" ca="1" si="368"/>
        <v>1.40233793668724-1.40233793668761i</v>
      </c>
      <c r="BD280" s="240" t="str">
        <f t="shared" ca="1" si="369"/>
        <v>0.934876520589787+1.74903095129715i</v>
      </c>
      <c r="BE280" s="240" t="str">
        <f t="shared" ca="1" si="370"/>
        <v>-1.94509859479237+0.386904166276672i</v>
      </c>
      <c r="BF280" s="240" t="str">
        <f t="shared" ca="1" si="371"/>
        <v>0.194388115043731-1.97365565336896i</v>
      </c>
      <c r="BG280" s="240" t="str">
        <f t="shared" ca="1" si="372"/>
        <v>1.8322428123166+0.758939822423131i</v>
      </c>
      <c r="BH280" s="240" t="str">
        <f t="shared" ca="1" si="373"/>
        <v>-1.25813214189473+1.53303845055396i</v>
      </c>
      <c r="BI280" s="240" t="str">
        <f t="shared" ca="1" si="374"/>
        <v>-1.10180984681069-1.64897496609758i</v>
      </c>
      <c r="BJ280" s="240" t="str">
        <f t="shared" ca="1" si="375"/>
        <v>1.89780917344902-0.575694118884531i</v>
      </c>
      <c r="BK280" s="240" t="str">
        <f t="shared" ca="1" si="376"/>
        <v>-9.03811037324445E-14+1.98320532909366i</v>
      </c>
      <c r="BL280" s="240" t="str">
        <f t="shared" ca="1" si="377"/>
        <v>-1.89780917344897-0.575694118884703i</v>
      </c>
      <c r="BM280" s="240" t="str">
        <f t="shared" ca="1" si="378"/>
        <v>1.10180984681084-1.64897496609747i</v>
      </c>
      <c r="BN280" s="240" t="str">
        <f t="shared" ca="1" si="379"/>
        <v>1.25813214189459+1.53303845055407i</v>
      </c>
      <c r="BO280" s="240" t="str">
        <f t="shared" ca="1" si="380"/>
        <v>-1.83224281231667+0.758939822422965i</v>
      </c>
      <c r="BP280" s="240" t="str">
        <f t="shared" ca="1" si="381"/>
        <v>-0.194388115043551-1.97365565336897i</v>
      </c>
      <c r="BQ280" s="240" t="str">
        <f t="shared" ca="1" si="382"/>
        <v>1.94509859479233+0.386904166276849i</v>
      </c>
      <c r="BR280" s="240" t="str">
        <f t="shared" ca="1" si="383"/>
        <v>-0.934876520589946+1.74903095129707i</v>
      </c>
      <c r="BS280" s="240" t="str">
        <f t="shared" ca="1" si="384"/>
        <v>-1.40233793668711-1.40233793668774i</v>
      </c>
      <c r="BT280" s="240" t="str">
        <f t="shared" ca="1" si="385"/>
        <v>1.74903095129656-0.934876520590903i</v>
      </c>
      <c r="BU280" s="240" t="str">
        <f t="shared" ca="1" si="386"/>
        <v>0.386904166277969+1.94509859479211i</v>
      </c>
      <c r="BV280" s="240" t="str">
        <f t="shared" ca="1" si="387"/>
        <v>-1.97365565336889-0.194388115044434i</v>
      </c>
      <c r="BW280" s="240" t="str">
        <f t="shared" ca="1" si="388"/>
        <v>0.758939822421961-1.83224281231708i</v>
      </c>
      <c r="BX280" s="240" t="str">
        <f t="shared" ca="1" si="389"/>
        <v>1.53303845055355+1.25813214189523i</v>
      </c>
      <c r="BY280" s="240" t="str">
        <f t="shared" ca="1" si="390"/>
        <v>-1.64897496609794+1.10180984681015i</v>
      </c>
      <c r="BZ280" s="240" t="str">
        <f t="shared" ca="1" si="391"/>
        <v>-0.575694118885796-1.89780917344864i</v>
      </c>
      <c r="CA280" s="240" t="str">
        <f t="shared" ca="1" si="392"/>
        <v>1.98320532909366+7.96901165561872E-13i</v>
      </c>
      <c r="CB280" s="240" t="str">
        <f t="shared" ca="1" si="393"/>
        <v>-0.57569411888538+1.89780917344876i</v>
      </c>
      <c r="CC280" s="240" t="str">
        <f t="shared" ca="1" si="394"/>
        <v>-1.64897496609818-1.10180984680979i</v>
      </c>
      <c r="CD280" s="240" t="str">
        <f t="shared" ca="1" si="395"/>
        <v>1.53303845055448-1.25813214189409i</v>
      </c>
      <c r="CE280" s="240" t="str">
        <f t="shared" ca="1" si="396"/>
        <v>0.758939822422364+1.83224281231692i</v>
      </c>
      <c r="CF280" s="240" t="str">
        <f t="shared" ca="1" si="397"/>
        <v>-1.97365565336884+0.194388115044867i</v>
      </c>
      <c r="CG280" s="240" t="str">
        <f t="shared" ca="1" si="398"/>
        <v>0.386904166277541-1.9450985947922i</v>
      </c>
      <c r="CH280" s="240" t="str">
        <f t="shared" ca="1" si="399"/>
        <v>1.74903095129674+0.934876520590568i</v>
      </c>
      <c r="CI280" s="240" t="str">
        <f t="shared" ca="1" si="400"/>
        <v>-1.40233793668684+1.40233793668801i</v>
      </c>
      <c r="CJ280" s="240" t="str">
        <f t="shared" ca="1" si="401"/>
        <v>-0.93487652059033-1.74903095129687i</v>
      </c>
      <c r="CK280" s="240" t="str">
        <f t="shared" ca="1" si="402"/>
        <v>1.94509859479225-0.386904166277275i</v>
      </c>
      <c r="CL280" s="240" t="str">
        <f t="shared" ca="1" si="403"/>
        <v>-0.194388115045137+1.97365565336882i</v>
      </c>
      <c r="CM280" s="240" t="str">
        <f t="shared" ca="1" si="404"/>
        <v>-1.83224281231681-0.758939822422613i</v>
      </c>
      <c r="CN280" s="240" t="str">
        <f t="shared" ca="1" si="405"/>
        <v>1.2581321418943-1.53303845055431i</v>
      </c>
      <c r="CO280" s="240" t="str">
        <f t="shared" ca="1" si="406"/>
        <v>1.10180984680956+1.64897496609833i</v>
      </c>
      <c r="CP280" s="240" t="str">
        <f t="shared" ca="1" si="407"/>
        <v>-1.89780917344884+0.57569411888512i</v>
      </c>
      <c r="CQ280" s="240" t="str">
        <f t="shared" ca="1" si="408"/>
        <v>-5.25757854364537E-13-1.98320532909366i</v>
      </c>
      <c r="CR280" s="240" t="str">
        <f t="shared" ca="1" si="409"/>
        <v>1.89780917344856+0.575694118886056i</v>
      </c>
      <c r="CS280" s="240" t="str">
        <f t="shared" ca="1" si="410"/>
        <v>-1.10180984681037+1.64897496609779i</v>
      </c>
      <c r="CT280" s="240" t="str">
        <f t="shared" ca="1" si="411"/>
        <v>-1.25813214189502-1.53303845055372i</v>
      </c>
      <c r="CU280" s="240" t="str">
        <f t="shared" ca="1" si="412"/>
        <v>1.83224281231719-0.758939822421711i</v>
      </c>
      <c r="CV280" s="240" t="str">
        <f t="shared" ca="1" si="413"/>
        <v>0.194388115044164+1.97365565336891i</v>
      </c>
      <c r="CW280" s="240" t="str">
        <f t="shared" ca="1" si="414"/>
        <v>-1.94509859479246-0.386904166276244i</v>
      </c>
      <c r="CX280" s="240" t="str">
        <f t="shared" ca="1" si="415"/>
        <v>0.934876520591191-1.7490309512964i</v>
      </c>
      <c r="CY280" s="240" t="str">
        <f t="shared" ca="1" si="416"/>
        <v>1.40233793668751+1.40233793668734i</v>
      </c>
      <c r="CZ280" s="240" t="str">
        <f t="shared" ca="1" si="417"/>
        <v>-1.74903095129624+0.934876520591496i</v>
      </c>
      <c r="DA280" s="240" t="str">
        <f t="shared" ca="1" si="418"/>
        <v>-0.386904166276583-1.94509859479239i</v>
      </c>
      <c r="DB280" s="240" t="str">
        <f t="shared" ca="1" si="419"/>
        <v>1.97365565336895+0.194388115043821i</v>
      </c>
      <c r="DC280" s="240" t="str">
        <f t="shared" ca="1" si="420"/>
        <v>-0.758939822423266+1.83224281231654i</v>
      </c>
      <c r="DD280" s="240" t="str">
        <f t="shared" ca="1" si="421"/>
        <v>-1.53303845055394-1.25813214189476i</v>
      </c>
      <c r="DE280" s="240" t="str">
        <f t="shared" ca="1" si="422"/>
        <v>1.64897496609759-1.10180984681066i</v>
      </c>
      <c r="DF280" s="240" t="str">
        <f t="shared" ca="1" si="423"/>
        <v>0.575694118884446+1.89780917344905i</v>
      </c>
      <c r="DG280" s="240" t="str">
        <f t="shared" ca="1" si="424"/>
        <v>-1.98320532909366-1.80762207464889E-13i</v>
      </c>
      <c r="DH280" s="240" t="str">
        <f t="shared" ca="1" si="425"/>
        <v>0.575694118884791-1.89780917344894i</v>
      </c>
      <c r="DI280" s="240" t="str">
        <f t="shared" ca="1" si="426"/>
        <v>1.64897496609746+1.10180984681087i</v>
      </c>
      <c r="DJ280" s="240" t="str">
        <f t="shared" ca="1" si="427"/>
        <v>-1.53303845055409+1.25813214189456i</v>
      </c>
      <c r="DK280" s="240" t="str">
        <f t="shared" ca="1" si="428"/>
        <v>-0.758939822422933-1.83224281231668i</v>
      </c>
      <c r="DL280" s="240" t="str">
        <f t="shared" ca="1" si="429"/>
        <v>1.97365565336898-0.194388115043461i</v>
      </c>
      <c r="DM280" s="240" t="str">
        <f t="shared" ca="1" si="430"/>
        <v>-0.386904166276938+1.94509859479232i</v>
      </c>
      <c r="DN280" s="240" t="str">
        <f t="shared" ca="1" si="431"/>
        <v>-1.74903095129703-0.934876520590025i</v>
      </c>
      <c r="DO280" s="240" t="str">
        <f t="shared" ca="1" si="432"/>
        <v>1.40233793668776-1.40233793668709i</v>
      </c>
      <c r="DP280" s="240" t="str">
        <f t="shared" ca="1" si="433"/>
        <v>0.934876520590874+1.74903095129657i</v>
      </c>
      <c r="DQ280" s="240" t="str">
        <f t="shared" ca="1" si="434"/>
        <v>-1.94509859479213+0.38690416627788i</v>
      </c>
      <c r="DR280" s="240" t="str">
        <f t="shared" ca="1" si="435"/>
        <v>0.194388115044524-1.97365565336888i</v>
      </c>
      <c r="DS280" s="240" t="str">
        <f t="shared" ca="1" si="436"/>
        <v>1.83224281231705+0.758939822422044i</v>
      </c>
      <c r="DT280" s="240" t="str">
        <f t="shared" ca="1" si="437"/>
        <v>-1.2581321418953+1.53303845055349i</v>
      </c>
      <c r="DU280" s="240" t="str">
        <f t="shared" ca="1" si="438"/>
        <v>-1.10180984681008-1.64897496609799i</v>
      </c>
      <c r="DV280" s="240" t="str">
        <f t="shared" ca="1" si="439"/>
        <v>1.89780917344867-0.575694118885711i</v>
      </c>
      <c r="DW280" s="240" t="str">
        <f t="shared" ca="1" si="440"/>
        <v>-8.87282269294316E-13+1.98320532909366i</v>
      </c>
      <c r="DX280" s="240" t="str">
        <f t="shared" ca="1" si="441"/>
        <v>-1.89780917344874-0.575694118885467i</v>
      </c>
      <c r="DY280" s="240" t="str">
        <f t="shared" ca="1" si="442"/>
        <v>1.10180984680986-1.64897496609813i</v>
      </c>
      <c r="DZ280" s="240" t="str">
        <f t="shared" ca="1" si="443"/>
        <v>1.25813214189402+1.53303845055454i</v>
      </c>
      <c r="EA280" s="240" t="str">
        <f t="shared" ca="1" si="444"/>
        <v>-1.83224281231695+0.75893982242228i</v>
      </c>
      <c r="EB280" s="240" t="str">
        <f t="shared" ca="1" si="445"/>
        <v>-0.194388115044665-1.97365565336886i</v>
      </c>
      <c r="EC280" s="240" t="str">
        <f t="shared" ca="1" si="446"/>
        <v>1.94509859479218+0.38690416627763i</v>
      </c>
      <c r="ED280" s="240" t="str">
        <f t="shared" ca="1" si="447"/>
        <v>-0.934876520590548+1.74903095129675i</v>
      </c>
      <c r="EE280" s="240" t="str">
        <f t="shared" ca="1" si="448"/>
        <v>-1.40233793668794-1.40233793668691i</v>
      </c>
      <c r="EF280" s="240" t="str">
        <f t="shared" ca="1" si="449"/>
        <v>1.74903095129691-0.934876520590249i</v>
      </c>
      <c r="EG280" s="240" t="str">
        <f t="shared" ca="1" si="450"/>
        <v>0.386904166277077+1.94509859479229i</v>
      </c>
      <c r="EH280" s="240" t="str">
        <f t="shared" ca="1" si="451"/>
        <v>-1.97365565336901-0.194388115043207i</v>
      </c>
      <c r="EI280" s="240" t="str">
        <f t="shared" ca="1" si="452"/>
        <v>0.758939822422594-1.83224281231682i</v>
      </c>
      <c r="EJ280" s="240" t="str">
        <f t="shared" ca="1" si="453"/>
        <v>1.53303845055426+1.25813214189437i</v>
      </c>
      <c r="EK280" s="240" t="str">
        <f t="shared" ca="1" si="454"/>
        <v>-1.64897496609838+1.10180984680949i</v>
      </c>
      <c r="EL280" s="240" t="str">
        <f t="shared" ca="1" si="455"/>
        <v>-0.575694118884925-1.8978091734489i</v>
      </c>
      <c r="EM280" s="240" t="str">
        <f t="shared" ca="1" si="456"/>
        <v>1.98320532909366-4.35376750632093E-13i</v>
      </c>
      <c r="EN280" s="240"/>
      <c r="EO280" s="240"/>
      <c r="EP280" s="240"/>
    </row>
    <row r="281" spans="1:146">
      <c r="A281" s="268">
        <f t="shared" si="323"/>
        <v>3.5351562500000027E-3</v>
      </c>
      <c r="B281" s="267">
        <v>181</v>
      </c>
      <c r="C281" s="266">
        <f t="shared" si="324"/>
        <v>36200</v>
      </c>
      <c r="N281" s="265">
        <f t="shared" ca="1" si="327"/>
        <v>5.9816937602412841</v>
      </c>
      <c r="O281" s="240">
        <f t="shared" ca="1" si="328"/>
        <v>1.9816937602412843</v>
      </c>
      <c r="P281" s="240" t="str">
        <f t="shared" ca="1" si="329"/>
        <v>-0.528543007264746+1.90990901585672i</v>
      </c>
      <c r="Q281" s="240" t="str">
        <f t="shared" ca="1" si="330"/>
        <v>-1.69975543441797-1.01879420029064i</v>
      </c>
      <c r="R281" s="240" t="str">
        <f t="shared" ca="1" si="331"/>
        <v>1.43523592515781-1.36645819493889i</v>
      </c>
      <c r="S281" s="240" t="str">
        <f t="shared" ca="1" si="332"/>
        <v>0.934163971966237+1.74769786658321i</v>
      </c>
      <c r="T281" s="240" t="str">
        <f t="shared" ca="1" si="333"/>
        <v>-1.93354282295148+0.434191560480026i</v>
      </c>
      <c r="U281" s="241" t="str">
        <f t="shared" ca="1" si="334"/>
        <v>0.0972371040441975-1.97930672331914i</v>
      </c>
      <c r="V281" s="240" t="str">
        <f t="shared" ca="1" si="335"/>
        <v>1.88167407065447+0.621621147650148i</v>
      </c>
      <c r="W281" s="240" t="str">
        <f t="shared" ca="1" si="336"/>
        <v>-1.1009700641508+1.64771814253015i</v>
      </c>
      <c r="X281" s="240" t="str">
        <f t="shared" ca="1" si="337"/>
        <v>-1.29438854724048-1.50055604632147i</v>
      </c>
      <c r="Y281" s="240" t="str">
        <f t="shared" ca="1" si="338"/>
        <v>1.79142994150763-0.847283260810225i</v>
      </c>
      <c r="Z281" s="240" t="str">
        <f t="shared" ca="1" si="339"/>
        <v>0.338794108195381+1.9525185560274i</v>
      </c>
      <c r="AA281" s="240" t="str">
        <f t="shared" ca="1" si="340"/>
        <v>-1.97215136313372-0.194239955387788i</v>
      </c>
      <c r="AB281" s="240" t="str">
        <f t="shared" ca="1" si="341"/>
        <v>0.713201748243228-1.84890600780084i</v>
      </c>
      <c r="AC281" s="240" t="str">
        <f t="shared" ca="1" si="342"/>
        <v>1.59171135331395+1.18049359469279i</v>
      </c>
      <c r="AD281" s="240" t="str">
        <f t="shared" ca="1" si="343"/>
        <v>-1.56226119653622+1.21920060415686i</v>
      </c>
      <c r="AE281" s="240" t="str">
        <f t="shared" ca="1" si="344"/>
        <v>-0.758361370065664-1.83084630479223i</v>
      </c>
      <c r="AF281" s="240" t="str">
        <f t="shared" ca="1" si="345"/>
        <v>1.96679050088144-0.242580471229229i</v>
      </c>
      <c r="AG281" s="240" t="str">
        <f t="shared" ca="1" si="346"/>
        <v>-0.290774865665446+1.96024491757446i</v>
      </c>
      <c r="AH281" s="240" t="str">
        <f t="shared" ca="1" si="347"/>
        <v>-1.81168376842938-0.803064183355707i</v>
      </c>
      <c r="AI281" s="240" t="str">
        <f t="shared" ca="1" si="348"/>
        <v>1.25717321276613-1.53186999203017i</v>
      </c>
      <c r="AJ281" s="240" t="str">
        <f t="shared" ca="1" si="349"/>
        <v>1.14107550002864+1.62020272269048i</v>
      </c>
      <c r="AK281" s="240" t="str">
        <f t="shared" ca="1" si="350"/>
        <v>-1.86585199896539+0.667612520356017i</v>
      </c>
      <c r="AL281" s="240" t="str">
        <f t="shared" ca="1" si="351"/>
        <v>-0.145782436660752-1.97632427514831i</v>
      </c>
      <c r="AM281" s="240" t="str">
        <f t="shared" ca="1" si="352"/>
        <v>1.94361607031173+0.386609273822057i</v>
      </c>
      <c r="AN281" s="240" t="str">
        <f t="shared" ca="1" si="353"/>
        <v>-0.890991966511085+1.77009702417465i</v>
      </c>
      <c r="AO281" s="240" t="str">
        <f t="shared" ca="1" si="354"/>
        <v>-1.46833822175935-1.33082419045486i</v>
      </c>
      <c r="AP281" s="240" t="str">
        <f t="shared" ca="1" si="355"/>
        <v>1.67424103857302-1.06020144507409i</v>
      </c>
      <c r="AQ281" s="240" t="str">
        <f t="shared" ca="1" si="356"/>
        <v>0.575255333609072+1.89636269224364i</v>
      </c>
      <c r="AR281" s="240" t="str">
        <f t="shared" ca="1" si="357"/>
        <v>0.575255333609072+1.89636269224364i</v>
      </c>
      <c r="AS281" s="240" t="str">
        <f t="shared" ca="1" si="358"/>
        <v>0.481512306377588-1.92230488169442i</v>
      </c>
      <c r="AT281" s="240" t="str">
        <f t="shared" ca="1" si="359"/>
        <v>1.72424596114694+0.976773271976515i</v>
      </c>
      <c r="AU281" s="240" t="str">
        <f t="shared" ca="1" si="360"/>
        <v>-1.40126909610189+1.40126909610148i</v>
      </c>
      <c r="AV281" s="240" t="str">
        <f t="shared" ca="1" si="361"/>
        <v>-0.976773271976059-1.7242459611472i</v>
      </c>
      <c r="AW281" s="240" t="str">
        <f t="shared" ca="1" si="362"/>
        <v>1.92230488169456-0.481512306377023i</v>
      </c>
      <c r="AX281" s="240" t="str">
        <f t="shared" ca="1" si="363"/>
        <v>-0.0486331994316867+1.98109691113087i</v>
      </c>
      <c r="AY281" s="240" t="str">
        <f t="shared" ca="1" si="364"/>
        <v>-1.89636269224348-0.575255333609601i</v>
      </c>
      <c r="AZ281" s="240" t="str">
        <f t="shared" ca="1" si="365"/>
        <v>1.0602014450746-1.67424103857269i</v>
      </c>
      <c r="BA281" s="240" t="str">
        <f t="shared" ca="1" si="366"/>
        <v>1.33082419045443+1.46833822175974i</v>
      </c>
      <c r="BB281" s="240" t="str">
        <f t="shared" ca="1" si="367"/>
        <v>-1.77009702417492+0.89099196651054i</v>
      </c>
      <c r="BC281" s="240" t="str">
        <f t="shared" ca="1" si="368"/>
        <v>-0.386609273823448-1.94361607031146i</v>
      </c>
      <c r="BD281" s="240" t="str">
        <f t="shared" ca="1" si="369"/>
        <v>1.97632427514827+0.145782436661332i</v>
      </c>
      <c r="BE281" s="240" t="str">
        <f t="shared" ca="1" si="370"/>
        <v>-0.667612520356538+1.8658519989652i</v>
      </c>
      <c r="BF281" s="240" t="str">
        <f t="shared" ca="1" si="371"/>
        <v>-1.62020272269037-1.14107550002879i</v>
      </c>
      <c r="BG281" s="240" t="str">
        <f t="shared" ca="1" si="372"/>
        <v>1.53186999203015-1.25717321276616i</v>
      </c>
      <c r="BH281" s="240" t="str">
        <f t="shared" ca="1" si="373"/>
        <v>0.803064183356078+1.81168376842921i</v>
      </c>
      <c r="BI281" s="240" t="str">
        <f t="shared" ca="1" si="374"/>
        <v>-1.96024491757433+0.290774865666262i</v>
      </c>
      <c r="BJ281" s="240" t="str">
        <f t="shared" ca="1" si="375"/>
        <v>0.242580471230002-1.96679050088134i</v>
      </c>
      <c r="BK281" s="240" t="str">
        <f t="shared" ca="1" si="376"/>
        <v>1.8308463047921+0.758361370065993i</v>
      </c>
      <c r="BL281" s="240" t="str">
        <f t="shared" ca="1" si="377"/>
        <v>-1.21920060415701+1.56226119653611i</v>
      </c>
      <c r="BM281" s="240" t="str">
        <f t="shared" ca="1" si="378"/>
        <v>-1.18049359469298-1.59171135331381i</v>
      </c>
      <c r="BN281" s="240" t="str">
        <f t="shared" ca="1" si="379"/>
        <v>1.84890600780062-0.713201748243801i</v>
      </c>
      <c r="BO281" s="240" t="str">
        <f t="shared" ca="1" si="380"/>
        <v>0.194239955386803+1.97215136313382i</v>
      </c>
      <c r="BP281" s="240" t="str">
        <f t="shared" ca="1" si="381"/>
        <v>-1.95251855602731-0.338794108195942i</v>
      </c>
      <c r="BQ281" s="240" t="str">
        <f t="shared" ca="1" si="382"/>
        <v>0.847283260810407-1.79142994150755i</v>
      </c>
      <c r="BR281" s="240" t="str">
        <f t="shared" ca="1" si="383"/>
        <v>1.50055604632148+1.29438854724046i</v>
      </c>
      <c r="BS281" s="240" t="str">
        <f t="shared" ca="1" si="384"/>
        <v>-1.64771814252991+1.10097006415117i</v>
      </c>
      <c r="BT281" s="240" t="str">
        <f t="shared" ca="1" si="385"/>
        <v>-0.621621147650919-1.88167407065421i</v>
      </c>
      <c r="BU281" s="240" t="str">
        <f t="shared" ca="1" si="386"/>
        <v>1.97930672331918-0.0972371040434125i</v>
      </c>
      <c r="BV281" s="240" t="str">
        <f t="shared" ca="1" si="387"/>
        <v>-0.434191560480381+1.9335428229514i</v>
      </c>
      <c r="BW281" s="240" t="str">
        <f t="shared" ca="1" si="388"/>
        <v>-1.74769786658324-0.934163971966185i</v>
      </c>
      <c r="BX281" s="240" t="str">
        <f t="shared" ca="1" si="389"/>
        <v>1.36645819493862-1.43523592515806i</v>
      </c>
      <c r="BY281" s="240" t="str">
        <f t="shared" ca="1" si="390"/>
        <v>1.0187942002912+1.69975543441763i</v>
      </c>
      <c r="BZ281" s="240" t="str">
        <f t="shared" ca="1" si="391"/>
        <v>-1.90990901585698+0.528543007263817i</v>
      </c>
      <c r="CA281" s="240" t="str">
        <f t="shared" ca="1" si="392"/>
        <v>5.81683261960202E-13-1.98169376024128i</v>
      </c>
      <c r="CB281" s="240" t="str">
        <f t="shared" ca="1" si="393"/>
        <v>1.90990901585667+0.528543007264937i</v>
      </c>
      <c r="CC281" s="240" t="str">
        <f t="shared" ca="1" si="394"/>
        <v>-1.01879420029046+1.69975543441807i</v>
      </c>
      <c r="CD281" s="240" t="str">
        <f t="shared" ca="1" si="395"/>
        <v>-1.36645819493917-1.43523592515755i</v>
      </c>
      <c r="CE281" s="240" t="str">
        <f t="shared" ca="1" si="396"/>
        <v>1.74769786658283-0.934163971966948i</v>
      </c>
      <c r="CF281" s="240" t="str">
        <f t="shared" ca="1" si="397"/>
        <v>0.434191560479245+1.93354282295165i</v>
      </c>
      <c r="CG281" s="240" t="str">
        <f t="shared" ca="1" si="398"/>
        <v>-1.97930672331912-0.0972371040445746i</v>
      </c>
      <c r="CH281" s="240" t="str">
        <f t="shared" ca="1" si="399"/>
        <v>0.621621147650099-1.88167407065448i</v>
      </c>
      <c r="CI281" s="240" t="str">
        <f t="shared" ca="1" si="400"/>
        <v>1.64771814253042+1.10097006415041i</v>
      </c>
      <c r="CJ281" s="240" t="str">
        <f t="shared" ca="1" si="401"/>
        <v>-1.50055604632096+1.29438854724107i</v>
      </c>
      <c r="CK281" s="240" t="str">
        <f t="shared" ca="1" si="402"/>
        <v>-0.847283260809303-1.79142994150807i</v>
      </c>
      <c r="CL281" s="240" t="str">
        <f t="shared" ca="1" si="403"/>
        <v>1.9525185560275-0.338794108194794i</v>
      </c>
      <c r="CM281" s="240" t="str">
        <f t="shared" ca="1" si="404"/>
        <v>-0.194239955387961+1.9721513631337i</v>
      </c>
      <c r="CN281" s="240" t="str">
        <f t="shared" ca="1" si="405"/>
        <v>-1.84890600780093-0.713201748242997i</v>
      </c>
      <c r="CO281" s="240" t="str">
        <f t="shared" ca="1" si="406"/>
        <v>1.18049359469233-1.59171135331429i</v>
      </c>
      <c r="CP281" s="240" t="str">
        <f t="shared" ca="1" si="407"/>
        <v>1.21920060415764+1.56226119653561i</v>
      </c>
      <c r="CQ281" s="240" t="str">
        <f t="shared" ca="1" si="408"/>
        <v>-1.83084630479254+0.758361370064919i</v>
      </c>
      <c r="CR281" s="240" t="str">
        <f t="shared" ca="1" si="409"/>
        <v>-0.242580471228846-1.96679050088148i</v>
      </c>
      <c r="CS281" s="240" t="str">
        <f t="shared" ca="1" si="410"/>
        <v>1.96024491757446+0.290774865665408i</v>
      </c>
      <c r="CT281" s="240" t="str">
        <f t="shared" ca="1" si="411"/>
        <v>-0.803064183355287+1.81168376842956i</v>
      </c>
      <c r="CU281" s="240" t="str">
        <f t="shared" ca="1" si="412"/>
        <v>-1.53186999203066-1.25717321276554i</v>
      </c>
      <c r="CV281" s="240" t="str">
        <f t="shared" ca="1" si="413"/>
        <v>1.62020272269101-1.14107550002788i</v>
      </c>
      <c r="CW281" s="240" t="str">
        <f t="shared" ca="1" si="414"/>
        <v>0.667612520355442+1.86585199896559i</v>
      </c>
      <c r="CX281" s="240" t="str">
        <f t="shared" ca="1" si="415"/>
        <v>-1.97632427514835+0.145782436660172i</v>
      </c>
      <c r="CY281" s="240" t="str">
        <f t="shared" ca="1" si="416"/>
        <v>0.3866092738226-1.94361607031162i</v>
      </c>
      <c r="CZ281" s="240" t="str">
        <f t="shared" ca="1" si="417"/>
        <v>1.77009702417531+0.890991966509769i</v>
      </c>
      <c r="DA281" s="240" t="str">
        <f t="shared" ca="1" si="418"/>
        <v>-1.33082419045383+1.46833822176028i</v>
      </c>
      <c r="DB281" s="240" t="str">
        <f t="shared" ca="1" si="419"/>
        <v>-1.06020144507357-1.67424103857334i</v>
      </c>
      <c r="DC281" s="240" t="str">
        <f t="shared" ca="1" si="420"/>
        <v>1.89636269224382-0.575255333608488i</v>
      </c>
      <c r="DD281" s="240" t="str">
        <f t="shared" ca="1" si="421"/>
        <v>0.0486331994325508+1.98109691113085i</v>
      </c>
      <c r="DE281" s="240" t="str">
        <f t="shared" ca="1" si="422"/>
        <v>-1.92230488169477-0.481512306376185i</v>
      </c>
      <c r="DF281" s="240" t="str">
        <f t="shared" ca="1" si="423"/>
        <v>0.976773271975356-1.7242459611476i</v>
      </c>
      <c r="DG281" s="240" t="str">
        <f t="shared" ca="1" si="424"/>
        <v>1.4012690961011+1.40126909610226i</v>
      </c>
      <c r="DH281" s="240" t="str">
        <f t="shared" ca="1" si="425"/>
        <v>-1.72424596114751+0.976773271975504i</v>
      </c>
      <c r="DI281" s="240" t="str">
        <f t="shared" ca="1" si="426"/>
        <v>-0.481512306376458-1.9223048816947i</v>
      </c>
      <c r="DJ281" s="240" t="str">
        <f t="shared" ca="1" si="427"/>
        <v>1.98109691113086+0.0486331994322682i</v>
      </c>
      <c r="DK281" s="240" t="str">
        <f t="shared" ca="1" si="428"/>
        <v>-0.575255333608218+1.8963626922439i</v>
      </c>
      <c r="DL281" s="240" t="str">
        <f t="shared" ca="1" si="429"/>
        <v>-1.67424103857343-1.06020144507343i</v>
      </c>
      <c r="DM281" s="240" t="str">
        <f t="shared" ca="1" si="430"/>
        <v>1.46833822176009-1.33082419045404i</v>
      </c>
      <c r="DN281" s="240" t="str">
        <f t="shared" ca="1" si="431"/>
        <v>0.890991966510021+1.77009702417519i</v>
      </c>
      <c r="DO281" s="240" t="str">
        <f t="shared" ca="1" si="432"/>
        <v>-1.94361607031157+0.386609273822877i</v>
      </c>
      <c r="DP281" s="240" t="str">
        <f t="shared" ca="1" si="433"/>
        <v>0.14578243665989-1.97632427514837i</v>
      </c>
      <c r="DQ281" s="240" t="str">
        <f t="shared" ca="1" si="434"/>
        <v>1.86585199896569+0.667612520355177i</v>
      </c>
      <c r="DR281" s="240" t="str">
        <f t="shared" ca="1" si="435"/>
        <v>-1.14107550002922+1.62020272269007i</v>
      </c>
      <c r="DS281" s="240" t="str">
        <f t="shared" ca="1" si="436"/>
        <v>-1.25717321276567-1.53186999203056i</v>
      </c>
      <c r="DT281" s="240" t="str">
        <f t="shared" ca="1" si="437"/>
        <v>1.81168376842945-0.803064183355545i</v>
      </c>
      <c r="DU281" s="240" t="str">
        <f t="shared" ca="1" si="438"/>
        <v>0.290774865665688+1.96024491757442i</v>
      </c>
      <c r="DV281" s="240" t="str">
        <f t="shared" ca="1" si="439"/>
        <v>-1.96679050088152-0.242580471228567i</v>
      </c>
      <c r="DW281" s="240" t="str">
        <f t="shared" ca="1" si="440"/>
        <v>0.75836137006653-1.83084630479187i</v>
      </c>
      <c r="DX281" s="240" t="str">
        <f t="shared" ca="1" si="441"/>
        <v>1.56226119653578+1.21920060415742i</v>
      </c>
      <c r="DY281" s="240" t="str">
        <f t="shared" ca="1" si="442"/>
        <v>-1.59171135331419+1.18049359469247i</v>
      </c>
      <c r="DZ281" s="240" t="str">
        <f t="shared" ca="1" si="443"/>
        <v>-0.71320174824326-1.84890600780083i</v>
      </c>
      <c r="EA281" s="240" t="str">
        <f t="shared" ca="1" si="444"/>
        <v>1.97215136313368-0.194239955388242i</v>
      </c>
      <c r="EB281" s="240" t="str">
        <f t="shared" ca="1" si="445"/>
        <v>-0.338794108194628+1.95251855602753i</v>
      </c>
      <c r="EC281" s="240" t="str">
        <f t="shared" ca="1" si="446"/>
        <v>-1.79142994150732-0.847283260810881i</v>
      </c>
      <c r="ED281" s="240" t="str">
        <f t="shared" ca="1" si="447"/>
        <v>1.29438854724094-1.50055604632107i</v>
      </c>
      <c r="EE281" s="240" t="str">
        <f t="shared" ca="1" si="448"/>
        <v>1.10097006415074+1.6477181425302i</v>
      </c>
      <c r="EF281" s="240" t="str">
        <f t="shared" ca="1" si="449"/>
        <v>-1.8816740706544+0.621621147650368i</v>
      </c>
      <c r="EG281" s="240" t="str">
        <f t="shared" ca="1" si="450"/>
        <v>-0.0972371040447442-1.97930672331911i</v>
      </c>
      <c r="EH281" s="240" t="str">
        <f t="shared" ca="1" si="451"/>
        <v>1.93354282295127+0.434191560480948i</v>
      </c>
      <c r="EI281" s="240" t="str">
        <f t="shared" ca="1" si="452"/>
        <v>-0.934163971966797+1.74769786658291i</v>
      </c>
      <c r="EJ281" s="240" t="str">
        <f t="shared" ca="1" si="453"/>
        <v>-1.43523592515774-1.36645819493896i</v>
      </c>
      <c r="EK281" s="240" t="str">
        <f t="shared" ca="1" si="454"/>
        <v>1.69975543441793-1.0187942002907i</v>
      </c>
      <c r="EL281" s="240" t="str">
        <f t="shared" ca="1" si="455"/>
        <v>0.528543007265319+1.90990901585656i</v>
      </c>
      <c r="EM281" s="240" t="str">
        <f t="shared" ca="1" si="456"/>
        <v>-1.98169376024128+8.64265948490007E-13i</v>
      </c>
      <c r="EN281" s="240"/>
      <c r="EO281" s="240"/>
      <c r="EP281" s="240"/>
    </row>
    <row r="282" spans="1:146">
      <c r="A282" s="268">
        <f t="shared" si="323"/>
        <v>3.5546875000000027E-3</v>
      </c>
      <c r="B282" s="267">
        <v>182</v>
      </c>
      <c r="C282" s="266">
        <f t="shared" si="324"/>
        <v>36400</v>
      </c>
      <c r="N282" s="265">
        <f t="shared" ca="1" si="327"/>
        <v>5.9798760486944582</v>
      </c>
      <c r="O282" s="240">
        <f t="shared" ca="1" si="328"/>
        <v>1.9798760486944582</v>
      </c>
      <c r="P282" s="240" t="str">
        <f t="shared" ca="1" si="329"/>
        <v>-0.481070638497939+1.92054164468495i</v>
      </c>
      <c r="Q282" s="240" t="str">
        <f t="shared" ca="1" si="330"/>
        <v>-1.74609478811764-0.933307108674524i</v>
      </c>
      <c r="R282" s="240" t="str">
        <f t="shared" ca="1" si="331"/>
        <v>1.32960348998784-1.46699138634354i</v>
      </c>
      <c r="S282" s="240" t="str">
        <f t="shared" ca="1" si="332"/>
        <v>1.09996019772303+1.64620677061513i</v>
      </c>
      <c r="T282" s="240" t="str">
        <f t="shared" ca="1" si="333"/>
        <v>-1.8641405434463+0.667000151779377i</v>
      </c>
      <c r="U282" s="241" t="str">
        <f t="shared" ca="1" si="334"/>
        <v>-0.194061788499972-1.97034240436483i</v>
      </c>
      <c r="V282" s="240" t="str">
        <f t="shared" ca="1" si="335"/>
        <v>1.95844688001044+0.290508151987763i</v>
      </c>
      <c r="W282" s="240" t="str">
        <f t="shared" ca="1" si="336"/>
        <v>-0.757665761971817+1.82916695829813i</v>
      </c>
      <c r="X282" s="240" t="str">
        <f t="shared" ca="1" si="337"/>
        <v>-1.59025135370955-1.1794107851885i</v>
      </c>
      <c r="Y282" s="240" t="str">
        <f t="shared" ca="1" si="338"/>
        <v>1.53046488200329-1.25602006876826i</v>
      </c>
      <c r="Z282" s="240" t="str">
        <f t="shared" ca="1" si="339"/>
        <v>0.846506088980014+1.7897867497313i</v>
      </c>
      <c r="AA282" s="240" t="str">
        <f t="shared" ca="1" si="340"/>
        <v>-1.94183328558245+0.386254655891726i</v>
      </c>
      <c r="AB282" s="240" t="str">
        <f t="shared" ca="1" si="341"/>
        <v>0.0971479131660622-1.97749120128547i</v>
      </c>
      <c r="AC282" s="240" t="str">
        <f t="shared" ca="1" si="342"/>
        <v>1.89462325074582+0.574727679799148i</v>
      </c>
      <c r="AD282" s="240" t="str">
        <f t="shared" ca="1" si="343"/>
        <v>-1.01785970979626+1.69819633121952i</v>
      </c>
      <c r="AE282" s="240" t="str">
        <f t="shared" ca="1" si="344"/>
        <v>-1.39998377994069-1.39998377994066i</v>
      </c>
      <c r="AF282" s="240" t="str">
        <f t="shared" ca="1" si="345"/>
        <v>1.69819633121952-1.01785970979627i</v>
      </c>
      <c r="AG282" s="240" t="str">
        <f t="shared" ca="1" si="346"/>
        <v>0.57472767979916+1.89462325074582i</v>
      </c>
      <c r="AH282" s="240" t="str">
        <f t="shared" ca="1" si="347"/>
        <v>-1.97749120128547+0.0971479131660758i</v>
      </c>
      <c r="AI282" s="240" t="str">
        <f t="shared" ca="1" si="348"/>
        <v>0.386254655891906-1.94183328558242i</v>
      </c>
      <c r="AJ282" s="240" t="str">
        <f t="shared" ca="1" si="349"/>
        <v>1.78978674973131+0.846506088979988i</v>
      </c>
      <c r="AK282" s="240" t="str">
        <f t="shared" ca="1" si="350"/>
        <v>-1.25602006876824+1.53046488200331i</v>
      </c>
      <c r="AL282" s="240" t="str">
        <f t="shared" ca="1" si="351"/>
        <v>-1.17941078518899-1.59025135370918i</v>
      </c>
      <c r="AM282" s="240" t="str">
        <f t="shared" ca="1" si="352"/>
        <v>1.8291669582979-0.757665761972376i</v>
      </c>
      <c r="AN282" s="240" t="str">
        <f t="shared" ca="1" si="353"/>
        <v>0.290508151988361+1.95844688001035i</v>
      </c>
      <c r="AO282" s="240" t="str">
        <f t="shared" ca="1" si="354"/>
        <v>-1.97034240436489-0.194061788499371i</v>
      </c>
      <c r="AP282" s="240" t="str">
        <f t="shared" ca="1" si="355"/>
        <v>0.667000151778802-1.86414054344651i</v>
      </c>
      <c r="AQ282" s="240" t="str">
        <f t="shared" ca="1" si="356"/>
        <v>1.64620677061547+1.09996019772252i</v>
      </c>
      <c r="AR282" s="240" t="str">
        <f t="shared" ca="1" si="357"/>
        <v>1.64620677061547+1.09996019772252i</v>
      </c>
      <c r="AS282" s="240" t="str">
        <f t="shared" ca="1" si="358"/>
        <v>-0.933307108675197-1.74609478811728i</v>
      </c>
      <c r="AT282" s="240" t="str">
        <f t="shared" ca="1" si="359"/>
        <v>1.92054164468475-0.481070638498719i</v>
      </c>
      <c r="AU282" s="240" t="str">
        <f t="shared" ca="1" si="360"/>
        <v>8.29518288629935E-13+1.97987604869446i</v>
      </c>
      <c r="AV282" s="240" t="str">
        <f t="shared" ca="1" si="361"/>
        <v>-1.92054164468516-0.481070638497109i</v>
      </c>
      <c r="AW282" s="240" t="str">
        <f t="shared" ca="1" si="362"/>
        <v>0.933307108673784-1.74609478811803i</v>
      </c>
      <c r="AX282" s="240" t="str">
        <f t="shared" ca="1" si="363"/>
        <v>1.46699138634407+1.32960348998726i</v>
      </c>
      <c r="AY282" s="240" t="str">
        <f t="shared" ca="1" si="364"/>
        <v>-1.64620677061458+1.09996019772385i</v>
      </c>
      <c r="AZ282" s="240" t="str">
        <f t="shared" ca="1" si="365"/>
        <v>-0.667000151780311-1.86414054344597i</v>
      </c>
      <c r="BA282" s="240" t="str">
        <f t="shared" ca="1" si="366"/>
        <v>1.97034240436473-0.194061788500966i</v>
      </c>
      <c r="BB282" s="240" t="str">
        <f t="shared" ca="1" si="367"/>
        <v>-0.290508151988723+1.9584468800103i</v>
      </c>
      <c r="BC282" s="240" t="str">
        <f t="shared" ca="1" si="368"/>
        <v>-1.82916695829776-0.757665761972714i</v>
      </c>
      <c r="BD282" s="240" t="str">
        <f t="shared" ca="1" si="369"/>
        <v>1.17941078518926-1.59025135370897i</v>
      </c>
      <c r="BE282" s="240" t="str">
        <f t="shared" ca="1" si="370"/>
        <v>1.25602006876752+1.5304648820039i</v>
      </c>
      <c r="BF282" s="240" t="str">
        <f t="shared" ca="1" si="371"/>
        <v>-1.78978674973171+0.846506088979149i</v>
      </c>
      <c r="BG282" s="240" t="str">
        <f t="shared" ca="1" si="372"/>
        <v>-0.386254655890995-1.9418332855826i</v>
      </c>
      <c r="BH282" s="240" t="str">
        <f t="shared" ca="1" si="373"/>
        <v>1.97749120128543+0.0971479131668636i</v>
      </c>
      <c r="BI282" s="240" t="str">
        <f t="shared" ca="1" si="374"/>
        <v>-0.574727679799916+1.89462325074559i</v>
      </c>
      <c r="BJ282" s="240" t="str">
        <f t="shared" ca="1" si="375"/>
        <v>-1.69819633121911-1.01785970979695i</v>
      </c>
      <c r="BK282" s="240" t="str">
        <f t="shared" ca="1" si="376"/>
        <v>1.39998377994123-1.39998377994013i</v>
      </c>
      <c r="BL282" s="240" t="str">
        <f t="shared" ca="1" si="377"/>
        <v>1.01785970979561+1.69819633121991i</v>
      </c>
      <c r="BM282" s="240" t="str">
        <f t="shared" ca="1" si="378"/>
        <v>-1.89462325074604+0.574727679798419i</v>
      </c>
      <c r="BN282" s="240" t="str">
        <f t="shared" ca="1" si="379"/>
        <v>-0.0971479131653025-1.97749120128551i</v>
      </c>
      <c r="BO282" s="240" t="str">
        <f t="shared" ca="1" si="380"/>
        <v>1.9418332855823+0.386254655892472i</v>
      </c>
      <c r="BP282" s="240" t="str">
        <f t="shared" ca="1" si="381"/>
        <v>-0.846506088980511+1.78978674973107i</v>
      </c>
      <c r="BQ282" s="240" t="str">
        <f t="shared" ca="1" si="382"/>
        <v>-1.53046488200294-1.25602006876869i</v>
      </c>
      <c r="BR282" s="240" t="str">
        <f t="shared" ca="1" si="383"/>
        <v>1.59025135370987-1.17941078518805i</v>
      </c>
      <c r="BS282" s="240" t="str">
        <f t="shared" ca="1" si="384"/>
        <v>0.757665761971322+1.82916695829834i</v>
      </c>
      <c r="BT282" s="240" t="str">
        <f t="shared" ca="1" si="385"/>
        <v>-1.95844688001052+0.290508151987234i</v>
      </c>
      <c r="BU282" s="240" t="str">
        <f t="shared" ca="1" si="386"/>
        <v>0.194061788500561-1.97034240436477i</v>
      </c>
      <c r="BV282" s="240" t="str">
        <f t="shared" ca="1" si="387"/>
        <v>1.86414054344612+0.667000151779875i</v>
      </c>
      <c r="BW282" s="240" t="str">
        <f t="shared" ca="1" si="388"/>
        <v>-1.09996019772351+1.64620677061481i</v>
      </c>
      <c r="BX282" s="240" t="str">
        <f t="shared" ca="1" si="389"/>
        <v>-1.3296034899876-1.46699138634376i</v>
      </c>
      <c r="BY282" s="240" t="str">
        <f t="shared" ca="1" si="390"/>
        <v>1.74609478811784-0.933307108674142i</v>
      </c>
      <c r="BZ282" s="240" t="str">
        <f t="shared" ca="1" si="391"/>
        <v>0.481070638497612+1.92054164468503i</v>
      </c>
      <c r="CA282" s="240" t="str">
        <f t="shared" ca="1" si="392"/>
        <v>-1.97987604869446-3.66736046251702E-13i</v>
      </c>
      <c r="CB282" s="240" t="str">
        <f t="shared" ca="1" si="393"/>
        <v>0.481070638498325-1.92054164468485i</v>
      </c>
      <c r="CC282" s="240" t="str">
        <f t="shared" ca="1" si="394"/>
        <v>1.7460947881175+0.933307108674789i</v>
      </c>
      <c r="CD282" s="240" t="str">
        <f t="shared" ca="1" si="395"/>
        <v>-1.32960348998814+1.46699138634326i</v>
      </c>
      <c r="CE282" s="240" t="str">
        <f t="shared" ca="1" si="396"/>
        <v>-1.0999601977229-1.64620677061521i</v>
      </c>
      <c r="CF282" s="240" t="str">
        <f t="shared" ca="1" si="397"/>
        <v>1.86414054344637-0.667000151779184i</v>
      </c>
      <c r="CG282" s="240" t="str">
        <f t="shared" ca="1" si="398"/>
        <v>0.194061788499832+1.97034240436484i</v>
      </c>
      <c r="CH282" s="240" t="str">
        <f t="shared" ca="1" si="399"/>
        <v>-1.95844688001041-0.290508151987959i</v>
      </c>
      <c r="CI282" s="240" t="str">
        <f t="shared" ca="1" si="400"/>
        <v>0.757665761971948-1.82916695829808i</v>
      </c>
      <c r="CJ282" s="240" t="str">
        <f t="shared" ca="1" si="401"/>
        <v>1.59025135370943+1.17941078518864i</v>
      </c>
      <c r="CK282" s="240" t="str">
        <f t="shared" ca="1" si="402"/>
        <v>-1.53046488200337+1.25602006876816i</v>
      </c>
      <c r="CL282" s="240" t="str">
        <f t="shared" ca="1" si="403"/>
        <v>-0.846506088979848-1.78978674973138i</v>
      </c>
      <c r="CM282" s="240" t="str">
        <f t="shared" ca="1" si="404"/>
        <v>1.94183328558244-0.386254655891809i</v>
      </c>
      <c r="CN282" s="240" t="str">
        <f t="shared" ca="1" si="405"/>
        <v>-0.097147913166035+1.97749120128547i</v>
      </c>
      <c r="CO282" s="240" t="str">
        <f t="shared" ca="1" si="406"/>
        <v>-1.89462325074581-0.574727679799176i</v>
      </c>
      <c r="CP282" s="240" t="str">
        <f t="shared" ca="1" si="407"/>
        <v>1.01785970979624-1.69819633121954i</v>
      </c>
      <c r="CQ282" s="240" t="str">
        <f t="shared" ca="1" si="408"/>
        <v>1.39998377994067+1.39998377994068i</v>
      </c>
      <c r="CR282" s="240" t="str">
        <f t="shared" ca="1" si="409"/>
        <v>-1.69819633121949+1.01785970979632i</v>
      </c>
      <c r="CS282" s="240" t="str">
        <f t="shared" ca="1" si="410"/>
        <v>-0.57472767979916-1.89462325074582i</v>
      </c>
      <c r="CT282" s="240" t="str">
        <f t="shared" ca="1" si="411"/>
        <v>1.97749120128547-0.0971479131661311i</v>
      </c>
      <c r="CU282" s="240" t="str">
        <f t="shared" ca="1" si="412"/>
        <v>-0.386254655891714+1.94183328558245i</v>
      </c>
      <c r="CV282" s="240" t="str">
        <f t="shared" ca="1" si="413"/>
        <v>-1.78978674973142-0.84650608897976i</v>
      </c>
      <c r="CW282" s="240" t="str">
        <f t="shared" ca="1" si="414"/>
        <v>1.25602006876809-1.53046488200343i</v>
      </c>
      <c r="CX282" s="240" t="str">
        <f t="shared" ca="1" si="415"/>
        <v>1.17941078518872+1.59025135370938i</v>
      </c>
      <c r="CY282" s="240" t="str">
        <f t="shared" ca="1" si="416"/>
        <v>-1.82916695829804+0.757665761972037i</v>
      </c>
      <c r="CZ282" s="240" t="str">
        <f t="shared" ca="1" si="417"/>
        <v>-0.290508151988054-1.9584468800104i</v>
      </c>
      <c r="DA282" s="240" t="str">
        <f t="shared" ca="1" si="418"/>
        <v>1.97034240436485+0.194061788499736i</v>
      </c>
      <c r="DB282" s="240" t="str">
        <f t="shared" ca="1" si="419"/>
        <v>-0.6670001517792+1.86414054344636i</v>
      </c>
      <c r="DC282" s="240" t="str">
        <f t="shared" ca="1" si="420"/>
        <v>-1.64620677061527-1.09996019772282i</v>
      </c>
      <c r="DD282" s="240" t="str">
        <f t="shared" ca="1" si="421"/>
        <v>1.46699138634327-1.32960348998813i</v>
      </c>
      <c r="DE282" s="240" t="str">
        <f t="shared" ca="1" si="422"/>
        <v>0.933307108674875+1.74609478811745i</v>
      </c>
      <c r="DF282" s="240" t="str">
        <f t="shared" ca="1" si="423"/>
        <v>-1.92054164468486+0.481070638498309i</v>
      </c>
      <c r="DG282" s="240" t="str">
        <f t="shared" ca="1" si="424"/>
        <v>-4.62782242378233E-13-1.97987604869446i</v>
      </c>
      <c r="DH282" s="240" t="str">
        <f t="shared" ca="1" si="425"/>
        <v>1.92054164468505+0.481070638497519i</v>
      </c>
      <c r="DI282" s="240" t="str">
        <f t="shared" ca="1" si="426"/>
        <v>-0.933307108674057+1.74609478811789i</v>
      </c>
      <c r="DJ282" s="240" t="str">
        <f t="shared" ca="1" si="427"/>
        <v>-1.46699138634382-1.32960348998753i</v>
      </c>
      <c r="DK282" s="240" t="str">
        <f t="shared" ca="1" si="428"/>
        <v>1.64620677061475-1.09996019772359i</v>
      </c>
      <c r="DL282" s="240" t="str">
        <f t="shared" ca="1" si="429"/>
        <v>0.667000151779965+1.86414054344609i</v>
      </c>
      <c r="DM282" s="240" t="str">
        <f t="shared" ca="1" si="430"/>
        <v>-1.97034240436476+0.194061788500657i</v>
      </c>
      <c r="DN282" s="240" t="str">
        <f t="shared" ca="1" si="431"/>
        <v>0.290508151987139-1.95844688001053i</v>
      </c>
      <c r="DO282" s="240" t="str">
        <f t="shared" ca="1" si="432"/>
        <v>1.8291669582984+0.757665761971182i</v>
      </c>
      <c r="DP282" s="240" t="str">
        <f t="shared" ca="1" si="433"/>
        <v>-1.17941078518798+1.59025135370993i</v>
      </c>
      <c r="DQ282" s="240" t="str">
        <f t="shared" ca="1" si="434"/>
        <v>-1.25602006876872-1.53046488200292i</v>
      </c>
      <c r="DR282" s="240" t="str">
        <f t="shared" ca="1" si="435"/>
        <v>1.78978674973103-0.846506088980598i</v>
      </c>
      <c r="DS282" s="240" t="str">
        <f t="shared" ca="1" si="436"/>
        <v>0.386254655892512+1.9418332855823i</v>
      </c>
      <c r="DT282" s="240" t="str">
        <f t="shared" ca="1" si="437"/>
        <v>-1.97749120128551-0.0971479131652067i</v>
      </c>
      <c r="DU282" s="240" t="str">
        <f t="shared" ca="1" si="438"/>
        <v>0.574727679798382-1.89462325074606i</v>
      </c>
      <c r="DV282" s="240" t="str">
        <f t="shared" ca="1" si="439"/>
        <v>1.69819633121996+1.01785970979553i</v>
      </c>
      <c r="DW282" s="240" t="str">
        <f t="shared" ca="1" si="440"/>
        <v>-1.3999837799401+1.39998377994126i</v>
      </c>
      <c r="DX282" s="240" t="str">
        <f t="shared" ca="1" si="441"/>
        <v>-1.01785970979703-1.69819633121906i</v>
      </c>
      <c r="DY282" s="240" t="str">
        <f t="shared" ca="1" si="442"/>
        <v>1.89462325074613-0.574727679798122i</v>
      </c>
      <c r="DZ282" s="240" t="str">
        <f t="shared" ca="1" si="443"/>
        <v>0.0971479131669596+1.97749120128543i</v>
      </c>
      <c r="EA282" s="240" t="str">
        <f t="shared" ca="1" si="444"/>
        <v>-1.94183328558262-0.3862546558909i</v>
      </c>
      <c r="EB282" s="240" t="str">
        <f t="shared" ca="1" si="445"/>
        <v>0.846506088979113-1.78978674973173i</v>
      </c>
      <c r="EC282" s="240" t="str">
        <f t="shared" ca="1" si="446"/>
        <v>1.53046488200275+1.25602006876893i</v>
      </c>
      <c r="ED282" s="240" t="str">
        <f t="shared" ca="1" si="447"/>
        <v>-1.59025135371009+1.17941078518776i</v>
      </c>
      <c r="EE282" s="240" t="str">
        <f t="shared" ca="1" si="448"/>
        <v>-0.757665761970932-1.8291669582985i</v>
      </c>
      <c r="EF282" s="240" t="str">
        <f t="shared" ca="1" si="449"/>
        <v>1.95844688001059-0.290508151986759i</v>
      </c>
      <c r="EG282" s="240" t="str">
        <f t="shared" ca="1" si="450"/>
        <v>-0.194061788500814+1.97034240436474i</v>
      </c>
      <c r="EH282" s="240" t="str">
        <f t="shared" ca="1" si="451"/>
        <v>-1.864140543446-0.66700015178022i</v>
      </c>
      <c r="EI282" s="240" t="str">
        <f t="shared" ca="1" si="452"/>
        <v>1.09996019772382-1.6462067706146i</v>
      </c>
      <c r="EJ282" s="240" t="str">
        <f t="shared" ca="1" si="453"/>
        <v>1.32960348998724+1.46699138634408i</v>
      </c>
      <c r="EK282" s="240" t="str">
        <f t="shared" ca="1" si="454"/>
        <v>-1.74609478811796+0.933307108673918i</v>
      </c>
      <c r="EL282" s="240" t="str">
        <f t="shared" ca="1" si="455"/>
        <v>-0.481070638497258-1.92054164468512i</v>
      </c>
      <c r="EM282" s="240" t="str">
        <f t="shared" ca="1" si="456"/>
        <v>1.97987604869446+7.33472092503405E-13i</v>
      </c>
      <c r="EN282" s="240"/>
      <c r="EO282" s="240"/>
      <c r="EP282" s="240"/>
    </row>
    <row r="283" spans="1:146">
      <c r="A283" s="268">
        <f t="shared" si="323"/>
        <v>3.5742187500000027E-3</v>
      </c>
      <c r="B283" s="267">
        <v>183</v>
      </c>
      <c r="C283" s="266">
        <f t="shared" si="324"/>
        <v>36600</v>
      </c>
      <c r="N283" s="265">
        <f t="shared" ca="1" si="327"/>
        <v>5.9776504070173946</v>
      </c>
      <c r="O283" s="240">
        <f t="shared" ca="1" si="328"/>
        <v>1.9776504070173941</v>
      </c>
      <c r="P283" s="240" t="str">
        <f t="shared" ca="1" si="329"/>
        <v>-0.433305656774244+1.92959771459844i</v>
      </c>
      <c r="Q283" s="240" t="str">
        <f t="shared" ca="1" si="330"/>
        <v>-1.78777479348494-0.845554504544765i</v>
      </c>
      <c r="R283" s="240" t="str">
        <f t="shared" ca="1" si="331"/>
        <v>1.21671300552169-1.5590736334665i</v>
      </c>
      <c r="S283" s="240" t="str">
        <f t="shared" ca="1" si="332"/>
        <v>1.25460813663529+1.52874443772155i</v>
      </c>
      <c r="T283" s="240" t="str">
        <f t="shared" ca="1" si="333"/>
        <v>-1.76648540281713+0.889174029091087i</v>
      </c>
      <c r="U283" s="241" t="str">
        <f t="shared" ca="1" si="334"/>
        <v>-0.480529851682765-1.9183827026998i</v>
      </c>
      <c r="V283" s="240" t="str">
        <f t="shared" ca="1" si="335"/>
        <v>1.97705477568936-0.04853397057704i</v>
      </c>
      <c r="W283" s="240" t="str">
        <f t="shared" ca="1" si="336"/>
        <v>-0.385820454740273+1.93965040898613i</v>
      </c>
      <c r="X283" s="240" t="str">
        <f t="shared" ca="1" si="337"/>
        <v>-1.80798729546634-0.80142564958227i</v>
      </c>
      <c r="Y283" s="240" t="str">
        <f t="shared" ca="1" si="338"/>
        <v>1.1780849719894-1.58846370155216i</v>
      </c>
      <c r="Z283" s="240" t="str">
        <f t="shared" ca="1" si="339"/>
        <v>1.29174753872019+1.49749438349077i</v>
      </c>
      <c r="AA283" s="240" t="str">
        <f t="shared" ca="1" si="340"/>
        <v>-1.74413194739581+0.932257948450624i</v>
      </c>
      <c r="AB283" s="240" t="str">
        <f t="shared" ca="1" si="341"/>
        <v>-0.527464593376869-1.906012128794i</v>
      </c>
      <c r="AC283" s="240" t="str">
        <f t="shared" ca="1" si="342"/>
        <v>1.97526824049128-0.0970387061050065i</v>
      </c>
      <c r="AD283" s="240" t="str">
        <f t="shared" ca="1" si="343"/>
        <v>-0.338102848891204+1.94853473049564i</v>
      </c>
      <c r="AE283" s="240" t="str">
        <f t="shared" ca="1" si="344"/>
        <v>-1.82711073350597-0.756814045775669i</v>
      </c>
      <c r="AF283" s="240" t="str">
        <f t="shared" ca="1" si="345"/>
        <v>1.13874730412141-1.6168969385005i</v>
      </c>
      <c r="AG283" s="240" t="str">
        <f t="shared" ca="1" si="346"/>
        <v>1.32810884038932+1.46534229463829i</v>
      </c>
      <c r="AH283" s="240" t="str">
        <f t="shared" ca="1" si="347"/>
        <v>-1.72072789210668+0.974780310481378i</v>
      </c>
      <c r="AI283" s="240" t="str">
        <f t="shared" ca="1" si="348"/>
        <v>-0.574081610123109-1.89249344445219i</v>
      </c>
      <c r="AJ283" s="240" t="str">
        <f t="shared" ca="1" si="349"/>
        <v>1.97229187756517-0.145484989144933i</v>
      </c>
      <c r="AK283" s="240" t="str">
        <f t="shared" ca="1" si="350"/>
        <v>-0.290181582528445+1.9562453275439i</v>
      </c>
      <c r="AL283" s="240" t="str">
        <f t="shared" ca="1" si="351"/>
        <v>-1.84513358836008-0.711746565486271i</v>
      </c>
      <c r="AM283" s="240" t="str">
        <f t="shared" ca="1" si="352"/>
        <v>1.0987236974576-1.64435621719296i</v>
      </c>
      <c r="AN283" s="240" t="str">
        <f t="shared" ca="1" si="353"/>
        <v>1.36367013895435+1.43230753838004i</v>
      </c>
      <c r="AO283" s="240" t="str">
        <f t="shared" ca="1" si="354"/>
        <v>-1.6962873346776+1.01671550130231i</v>
      </c>
      <c r="AP283" s="240" t="str">
        <f t="shared" ca="1" si="355"/>
        <v>-0.620352821573317-1.87783479282446i</v>
      </c>
      <c r="AQ283" s="240" t="str">
        <f t="shared" ca="1" si="356"/>
        <v>1.96812747976084-0.193843637466636i</v>
      </c>
      <c r="AR283" s="240" t="str">
        <f t="shared" ca="1" si="357"/>
        <v>1.96812747976084-0.193843637466636i</v>
      </c>
      <c r="AS283" s="240" t="str">
        <f t="shared" ca="1" si="358"/>
        <v>-1.86204500373419-0.666250355680656i</v>
      </c>
      <c r="AT283" s="240" t="str">
        <f t="shared" ca="1" si="359"/>
        <v>1.05803826072284-1.67082499718632i</v>
      </c>
      <c r="AU283" s="240" t="str">
        <f t="shared" ca="1" si="360"/>
        <v>1.39841001361828+1.39841001361839i</v>
      </c>
      <c r="AV283" s="240" t="str">
        <f t="shared" ca="1" si="361"/>
        <v>-1.6708249971864+1.05803826072271i</v>
      </c>
      <c r="AW283" s="240" t="str">
        <f t="shared" ca="1" si="362"/>
        <v>-0.666250355680513-1.86204500373424i</v>
      </c>
      <c r="AX283" s="240" t="str">
        <f t="shared" ca="1" si="363"/>
        <v>1.96277755555546-0.242085521631951i</v>
      </c>
      <c r="AY283" s="240" t="str">
        <f t="shared" ca="1" si="364"/>
        <v>-0.193843637466816+1.96812747976083i</v>
      </c>
      <c r="AZ283" s="240" t="str">
        <f t="shared" ca="1" si="365"/>
        <v>-1.87783479282441-0.620352821573461i</v>
      </c>
      <c r="BA283" s="240" t="str">
        <f t="shared" ca="1" si="366"/>
        <v>1.01671550130247-1.69628733467751i</v>
      </c>
      <c r="BB283" s="240" t="str">
        <f t="shared" ca="1" si="367"/>
        <v>1.43230753837995+1.36367013895444i</v>
      </c>
      <c r="BC283" s="240" t="str">
        <f t="shared" ca="1" si="368"/>
        <v>-1.64435621719305+1.09872369745748i</v>
      </c>
      <c r="BD283" s="240" t="str">
        <f t="shared" ca="1" si="369"/>
        <v>-0.711746565486103-1.84513358836015i</v>
      </c>
      <c r="BE283" s="240" t="str">
        <f t="shared" ca="1" si="370"/>
        <v>1.95624532754378-0.290181582529267i</v>
      </c>
      <c r="BF283" s="240" t="str">
        <f t="shared" ca="1" si="371"/>
        <v>-0.145484989144496+1.97229187756521i</v>
      </c>
      <c r="BG283" s="240" t="str">
        <f t="shared" ca="1" si="372"/>
        <v>-1.8924934444522-0.574081610123093i</v>
      </c>
      <c r="BH283" s="240" t="str">
        <f t="shared" ca="1" si="373"/>
        <v>0.97478031048151-1.7207278921066i</v>
      </c>
      <c r="BI283" s="240" t="str">
        <f t="shared" ca="1" si="374"/>
        <v>1.4653422946379+1.32810884038975i</v>
      </c>
      <c r="BJ283" s="240" t="str">
        <f t="shared" ca="1" si="375"/>
        <v>-1.61689693850094+1.13874730412078i</v>
      </c>
      <c r="BK283" s="240" t="str">
        <f t="shared" ca="1" si="376"/>
        <v>-0.756814045776437-1.82711073350565i</v>
      </c>
      <c r="BL283" s="240" t="str">
        <f t="shared" ca="1" si="377"/>
        <v>1.94853473049554-0.338102848891804i</v>
      </c>
      <c r="BM283" s="240" t="str">
        <f t="shared" ca="1" si="378"/>
        <v>-0.0970387061047515+1.9752682404913i</v>
      </c>
      <c r="BN283" s="240" t="str">
        <f t="shared" ca="1" si="379"/>
        <v>-1.90601212879396-0.527464593377029i</v>
      </c>
      <c r="BO283" s="240" t="str">
        <f t="shared" ca="1" si="380"/>
        <v>0.932257948450956-1.74413194739563i</v>
      </c>
      <c r="BP283" s="240" t="str">
        <f t="shared" ca="1" si="381"/>
        <v>1.49749438349028+1.29174753872075i</v>
      </c>
      <c r="BQ283" s="240" t="str">
        <f t="shared" ca="1" si="382"/>
        <v>-1.58846370155273+1.17808497198863i</v>
      </c>
      <c r="BR283" s="240" t="str">
        <f t="shared" ca="1" si="383"/>
        <v>-0.801425649582863-1.80798729546608i</v>
      </c>
      <c r="BS283" s="240" t="str">
        <f t="shared" ca="1" si="384"/>
        <v>1.93965040898605-0.385820454740702i</v>
      </c>
      <c r="BT283" s="240" t="str">
        <f t="shared" ca="1" si="385"/>
        <v>-0.0485339705770165+1.97705477568936i</v>
      </c>
      <c r="BU283" s="240" t="str">
        <f t="shared" ca="1" si="386"/>
        <v>-1.91838270269971-0.480529851683144i</v>
      </c>
      <c r="BV283" s="240" t="str">
        <f t="shared" ca="1" si="387"/>
        <v>0.889174029091631-1.76648540281685i</v>
      </c>
      <c r="BW283" s="240" t="str">
        <f t="shared" ca="1" si="388"/>
        <v>1.52874443772098+1.25460813663599i</v>
      </c>
      <c r="BX283" s="240" t="str">
        <f t="shared" ca="1" si="389"/>
        <v>-1.55907363346602+1.21671300552231i</v>
      </c>
      <c r="BY283" s="240" t="str">
        <f t="shared" ca="1" si="390"/>
        <v>-0.845554504545218-1.78777479348473i</v>
      </c>
      <c r="BZ283" s="240" t="str">
        <f t="shared" ca="1" si="391"/>
        <v>1.9295977145984-0.433305656774424i</v>
      </c>
      <c r="CA283" s="240" t="str">
        <f t="shared" ca="1" si="392"/>
        <v>-1.52151149944214E-13+1.97765040701739i</v>
      </c>
      <c r="CB283" s="240" t="str">
        <f t="shared" ca="1" si="393"/>
        <v>-1.92959771459833-0.43330565677472i</v>
      </c>
      <c r="CC283" s="240" t="str">
        <f t="shared" ca="1" si="394"/>
        <v>0.845554504545493-1.7877747934846i</v>
      </c>
      <c r="CD283" s="240" t="str">
        <f t="shared" ca="1" si="395"/>
        <v>1.55907363346701+1.21671300552104i</v>
      </c>
      <c r="CE283" s="240" t="str">
        <f t="shared" ca="1" si="396"/>
        <v>-1.52874443772117+1.25460813663576i</v>
      </c>
      <c r="CF283" s="240" t="str">
        <f t="shared" ca="1" si="397"/>
        <v>-0.889174029091259-1.76648540281704i</v>
      </c>
      <c r="CG283" s="240" t="str">
        <f t="shared" ca="1" si="398"/>
        <v>1.91838270269978-0.480529851682848i</v>
      </c>
      <c r="CH283" s="240" t="str">
        <f t="shared" ca="1" si="399"/>
        <v>0.0485339705767123+1.97705477568936i</v>
      </c>
      <c r="CI283" s="240" t="str">
        <f t="shared" ca="1" si="400"/>
        <v>-1.93965040898599-0.385820454741001i</v>
      </c>
      <c r="CJ283" s="240" t="str">
        <f t="shared" ca="1" si="401"/>
        <v>0.80142564958314-1.80798729546596i</v>
      </c>
      <c r="CK283" s="240" t="str">
        <f t="shared" ca="1" si="402"/>
        <v>1.58846370155255+1.17808497198888i</v>
      </c>
      <c r="CL283" s="240" t="str">
        <f t="shared" ca="1" si="403"/>
        <v>-1.49749438349048+1.29174753872052i</v>
      </c>
      <c r="CM283" s="240" t="str">
        <f t="shared" ca="1" si="404"/>
        <v>-0.932257948450638-1.7441319473958i</v>
      </c>
      <c r="CN283" s="240" t="str">
        <f t="shared" ca="1" si="405"/>
        <v>1.90601212879405-0.527464593376681i</v>
      </c>
      <c r="CO283" s="240" t="str">
        <f t="shared" ca="1" si="406"/>
        <v>0.0970387061045037+1.97526824049131i</v>
      </c>
      <c r="CP283" s="240" t="str">
        <f t="shared" ca="1" si="407"/>
        <v>-1.94853473049548-0.338102848892102i</v>
      </c>
      <c r="CQ283" s="240" t="str">
        <f t="shared" ca="1" si="408"/>
        <v>0.756814045774951-1.82711073350627i</v>
      </c>
      <c r="CR283" s="240" t="str">
        <f t="shared" ca="1" si="409"/>
        <v>1.61689693850077+1.13874730412103i</v>
      </c>
      <c r="CS283" s="240" t="str">
        <f t="shared" ca="1" si="410"/>
        <v>-1.4653422946381+1.32810884038952i</v>
      </c>
      <c r="CT283" s="240" t="str">
        <f t="shared" ca="1" si="411"/>
        <v>-0.974780310481245-1.72072789210675i</v>
      </c>
      <c r="CU283" s="240" t="str">
        <f t="shared" ca="1" si="412"/>
        <v>1.8924934444523-0.574081610122747i</v>
      </c>
      <c r="CV283" s="240" t="str">
        <f t="shared" ca="1" si="413"/>
        <v>0.145484989144137+1.97229187756523i</v>
      </c>
      <c r="CW283" s="240" t="str">
        <f t="shared" ca="1" si="414"/>
        <v>-1.95624532754403-0.290181582527624i</v>
      </c>
      <c r="CX283" s="240" t="str">
        <f t="shared" ca="1" si="415"/>
        <v>0.711746565486439-1.84513358836002i</v>
      </c>
      <c r="CY283" s="240" t="str">
        <f t="shared" ca="1" si="416"/>
        <v>1.64435621719285+1.09872369745778i</v>
      </c>
      <c r="CZ283" s="240" t="str">
        <f t="shared" ca="1" si="417"/>
        <v>-1.43230753838012+1.36367013895426i</v>
      </c>
      <c r="DA283" s="240" t="str">
        <f t="shared" ca="1" si="418"/>
        <v>-1.01671550130221-1.69628733467767i</v>
      </c>
      <c r="DB283" s="240" t="str">
        <f t="shared" ca="1" si="419"/>
        <v>1.87783479282451-0.620352821573172i</v>
      </c>
      <c r="DC283" s="240" t="str">
        <f t="shared" ca="1" si="420"/>
        <v>0.193843637466457+1.96812747976086i</v>
      </c>
      <c r="DD283" s="240" t="str">
        <f t="shared" ca="1" si="421"/>
        <v>-1.96277755555566-0.242085521630301i</v>
      </c>
      <c r="DE283" s="240" t="str">
        <f t="shared" ca="1" si="422"/>
        <v>0.666250355680798-1.86204500373414i</v>
      </c>
      <c r="DF283" s="240" t="str">
        <f t="shared" ca="1" si="423"/>
        <v>1.67082499718621+1.05803826072301i</v>
      </c>
      <c r="DG283" s="240" t="str">
        <f t="shared" ca="1" si="424"/>
        <v>-1.39841001361854+1.39841001361813i</v>
      </c>
      <c r="DH283" s="240" t="str">
        <f t="shared" ca="1" si="425"/>
        <v>-1.05803826072263-1.67082499718645i</v>
      </c>
      <c r="DI283" s="240" t="str">
        <f t="shared" ca="1" si="426"/>
        <v>1.86204500373429-0.666250355680369i</v>
      </c>
      <c r="DJ283" s="240" t="str">
        <f t="shared" ca="1" si="427"/>
        <v>0.242085521631745+1.96277755555548i</v>
      </c>
      <c r="DK283" s="240" t="str">
        <f t="shared" ca="1" si="428"/>
        <v>-1.96812747976082-0.193843637466911i</v>
      </c>
      <c r="DL283" s="240" t="str">
        <f t="shared" ca="1" si="429"/>
        <v>0.620352821573605-1.87783479282437i</v>
      </c>
      <c r="DM283" s="240" t="str">
        <f t="shared" ca="1" si="430"/>
        <v>1.69628733467743+1.0167155013026i</v>
      </c>
      <c r="DN283" s="240" t="str">
        <f t="shared" ca="1" si="431"/>
        <v>-1.36367013895459+1.43230753837981i</v>
      </c>
      <c r="DO283" s="240" t="str">
        <f t="shared" ca="1" si="432"/>
        <v>-1.0987236974573-1.64435621719317i</v>
      </c>
      <c r="DP283" s="240" t="str">
        <f t="shared" ca="1" si="433"/>
        <v>1.8451335883595-0.711746565487795i</v>
      </c>
      <c r="DQ283" s="240" t="str">
        <f t="shared" ca="1" si="434"/>
        <v>0.290181582529062+1.95624532754381i</v>
      </c>
      <c r="DR283" s="240" t="str">
        <f t="shared" ca="1" si="435"/>
        <v>-1.97229187756519-0.145484989144704i</v>
      </c>
      <c r="DS283" s="240" t="str">
        <f t="shared" ca="1" si="436"/>
        <v>0.574081610123184-1.89249344445217i</v>
      </c>
      <c r="DT283" s="240" t="str">
        <f t="shared" ca="1" si="437"/>
        <v>1.72072789210653+0.974780310481643i</v>
      </c>
      <c r="DU283" s="240" t="str">
        <f t="shared" ca="1" si="438"/>
        <v>-1.32810884038986+1.4653422946378i</v>
      </c>
      <c r="DV283" s="240" t="str">
        <f t="shared" ca="1" si="439"/>
        <v>-1.13874730412231-1.61689693849987i</v>
      </c>
      <c r="DW283" s="240" t="str">
        <f t="shared" ca="1" si="440"/>
        <v>1.82711073350571-0.756814045776296i</v>
      </c>
      <c r="DX283" s="240" t="str">
        <f t="shared" ca="1" si="441"/>
        <v>0.338102848891653+1.94853473049556i</v>
      </c>
      <c r="DY283" s="240" t="str">
        <f t="shared" ca="1" si="442"/>
        <v>-1.97526824049129-0.0970387061049596i</v>
      </c>
      <c r="DZ283" s="240" t="str">
        <f t="shared" ca="1" si="443"/>
        <v>0.527464593377229-1.9060121287939i</v>
      </c>
      <c r="EA283" s="240" t="str">
        <f t="shared" ca="1" si="444"/>
        <v>1.74413194739553+0.93225794845114i</v>
      </c>
      <c r="EB283" s="240" t="str">
        <f t="shared" ca="1" si="445"/>
        <v>-1.29174753872095+1.49749438349011i</v>
      </c>
      <c r="EC283" s="240" t="str">
        <f t="shared" ca="1" si="446"/>
        <v>-1.17808497199005-1.58846370155168i</v>
      </c>
      <c r="ED283" s="240" t="str">
        <f t="shared" ca="1" si="447"/>
        <v>1.80798729546619-0.80142564958262i</v>
      </c>
      <c r="EE283" s="240" t="str">
        <f t="shared" ca="1" si="448"/>
        <v>0.385820454740443+1.9396504089861i</v>
      </c>
      <c r="EF283" s="240" t="str">
        <f t="shared" ca="1" si="449"/>
        <v>-1.97705477568936-0.0485339705770563i</v>
      </c>
      <c r="EG283" s="240" t="str">
        <f t="shared" ca="1" si="450"/>
        <v>0.480529851683182-1.9183827026997i</v>
      </c>
      <c r="EH283" s="240" t="str">
        <f t="shared" ca="1" si="451"/>
        <v>1.76648540281684+0.889174029091667i</v>
      </c>
      <c r="EI283" s="240" t="str">
        <f t="shared" ca="1" si="452"/>
        <v>-1.25460813663611+1.52874443772088i</v>
      </c>
      <c r="EJ283" s="240" t="str">
        <f t="shared" ca="1" si="453"/>
        <v>-1.21671300552228-1.55907363346604i</v>
      </c>
      <c r="EK283" s="240" t="str">
        <f t="shared" ca="1" si="454"/>
        <v>1.78777479348479-0.84555450454508i</v>
      </c>
      <c r="EL283" s="240" t="str">
        <f t="shared" ca="1" si="455"/>
        <v>0.433305656774276+1.92959771459843i</v>
      </c>
      <c r="EM283" s="240" t="str">
        <f t="shared" ca="1" si="456"/>
        <v>-1.97765040701739-3.04302299888428E-13i</v>
      </c>
      <c r="EN283" s="240"/>
      <c r="EO283" s="240"/>
      <c r="EP283" s="240"/>
    </row>
    <row r="284" spans="1:146">
      <c r="A284" s="268">
        <f t="shared" si="323"/>
        <v>3.5937500000000028E-3</v>
      </c>
      <c r="B284" s="267">
        <v>184</v>
      </c>
      <c r="C284" s="266">
        <f t="shared" si="324"/>
        <v>36800</v>
      </c>
      <c r="N284" s="265">
        <f t="shared" ca="1" si="327"/>
        <v>5.9748643111269502</v>
      </c>
      <c r="O284" s="240">
        <f t="shared" ca="1" si="328"/>
        <v>1.9748643111269504</v>
      </c>
      <c r="P284" s="240" t="str">
        <f t="shared" ca="1" si="329"/>
        <v>-0.385276914395912+1.93691784714698i</v>
      </c>
      <c r="Q284" s="240" t="str">
        <f t="shared" ca="1" si="330"/>
        <v>-1.82453671653719-0.75574785303739i</v>
      </c>
      <c r="R284" s="240" t="str">
        <f t="shared" ca="1" si="331"/>
        <v>1.09717582551487-1.64203966312288i</v>
      </c>
      <c r="S284" s="240" t="str">
        <f t="shared" ca="1" si="332"/>
        <v>1.39643994632115+1.39643994632118i</v>
      </c>
      <c r="T284" s="240" t="str">
        <f t="shared" ca="1" si="333"/>
        <v>-1.6420396631229+1.09717582551483i</v>
      </c>
      <c r="U284" s="241" t="str">
        <f t="shared" ca="1" si="334"/>
        <v>-0.755747853037444-1.82453671653716i</v>
      </c>
      <c r="V284" s="240" t="str">
        <f t="shared" ca="1" si="335"/>
        <v>1.93691784714698-0.385276914395925i</v>
      </c>
      <c r="W284" s="240" t="str">
        <f t="shared" ca="1" si="336"/>
        <v>-4.83872556907978E-14+1.97486431112695i</v>
      </c>
      <c r="X284" s="240" t="str">
        <f t="shared" ca="1" si="337"/>
        <v>-1.93691784714696-0.385276914396006i</v>
      </c>
      <c r="Y284" s="240" t="str">
        <f t="shared" ca="1" si="338"/>
        <v>0.755747853037339-1.82453671653721i</v>
      </c>
      <c r="Z284" s="240" t="str">
        <f t="shared" ca="1" si="339"/>
        <v>1.64203966312285+1.09717582551491i</v>
      </c>
      <c r="AA284" s="240" t="str">
        <f t="shared" ca="1" si="340"/>
        <v>-1.39643994632122+1.39643994632111i</v>
      </c>
      <c r="AB284" s="240" t="str">
        <f t="shared" ca="1" si="341"/>
        <v>-1.09717582551496-1.64203966312281i</v>
      </c>
      <c r="AC284" s="240" t="str">
        <f t="shared" ca="1" si="342"/>
        <v>1.82453671653718-0.755747853037398i</v>
      </c>
      <c r="AD284" s="240" t="str">
        <f t="shared" ca="1" si="343"/>
        <v>0.385276914395892+1.93691784714698i</v>
      </c>
      <c r="AE284" s="240" t="str">
        <f t="shared" ca="1" si="344"/>
        <v>-1.97486431112695-9.67745113815954E-14i</v>
      </c>
      <c r="AF284" s="240" t="str">
        <f t="shared" ca="1" si="345"/>
        <v>0.385276914395862-1.93691784714699i</v>
      </c>
      <c r="AG284" s="240" t="str">
        <f t="shared" ca="1" si="346"/>
        <v>1.8245367165372+0.75574785303737i</v>
      </c>
      <c r="AH284" s="240" t="str">
        <f t="shared" ca="1" si="347"/>
        <v>-1.09717582551495+1.64203966312282i</v>
      </c>
      <c r="AI284" s="240" t="str">
        <f t="shared" ca="1" si="348"/>
        <v>-1.39643994632123-1.3964399463211i</v>
      </c>
      <c r="AJ284" s="240" t="str">
        <f t="shared" ca="1" si="349"/>
        <v>1.64203966312283-1.09717582551493i</v>
      </c>
      <c r="AK284" s="240" t="str">
        <f t="shared" ca="1" si="350"/>
        <v>0.755747853037355+1.8245367165372i</v>
      </c>
      <c r="AL284" s="240" t="str">
        <f t="shared" ca="1" si="351"/>
        <v>-1.9369178471468+0.385276914396808i</v>
      </c>
      <c r="AM284" s="240" t="str">
        <f t="shared" ca="1" si="352"/>
        <v>-2.75805880042546E-13-1.97486431112695i</v>
      </c>
      <c r="AN284" s="240" t="str">
        <f t="shared" ca="1" si="353"/>
        <v>1.9369178471469+0.385276914396295i</v>
      </c>
      <c r="AO284" s="240" t="str">
        <f t="shared" ca="1" si="354"/>
        <v>-0.755747853036507+1.82453671653755i</v>
      </c>
      <c r="AP284" s="240" t="str">
        <f t="shared" ca="1" si="355"/>
        <v>-1.64203966312302-1.09717582551466i</v>
      </c>
      <c r="AQ284" s="240" t="str">
        <f t="shared" ca="1" si="356"/>
        <v>1.39643994632141-1.39643994632092i</v>
      </c>
      <c r="AR284" s="240" t="str">
        <f t="shared" ca="1" si="357"/>
        <v>1.39643994632141-1.39643994632092i</v>
      </c>
      <c r="AS284" s="240" t="str">
        <f t="shared" ca="1" si="358"/>
        <v>-1.82453671653706+0.755747853037698i</v>
      </c>
      <c r="AT284" s="240" t="str">
        <f t="shared" ca="1" si="359"/>
        <v>-0.385276914395578-1.93691784714705i</v>
      </c>
      <c r="AU284" s="240" t="str">
        <f t="shared" ca="1" si="360"/>
        <v>1.97486431112695+9.79355297377744E-13i</v>
      </c>
      <c r="AV284" s="240" t="str">
        <f t="shared" ca="1" si="361"/>
        <v>-0.385276914395572+1.93691784714705i</v>
      </c>
      <c r="AW284" s="240" t="str">
        <f t="shared" ca="1" si="362"/>
        <v>-1.82453671653708-0.755747853037641i</v>
      </c>
      <c r="AX284" s="240" t="str">
        <f t="shared" ca="1" si="363"/>
        <v>1.09717582551566-1.64203966312235i</v>
      </c>
      <c r="AY284" s="240" t="str">
        <f t="shared" ca="1" si="364"/>
        <v>1.39643994632146+1.39643994632087i</v>
      </c>
      <c r="AZ284" s="240" t="str">
        <f t="shared" ca="1" si="365"/>
        <v>-1.64203966312301+1.09717582551467i</v>
      </c>
      <c r="BA284" s="240" t="str">
        <f t="shared" ca="1" si="366"/>
        <v>-0.755747853036539-1.82453671653754i</v>
      </c>
      <c r="BB284" s="240" t="str">
        <f t="shared" ca="1" si="367"/>
        <v>1.9369178471469-0.385276914396328i</v>
      </c>
      <c r="BC284" s="240" t="str">
        <f t="shared" ca="1" si="368"/>
        <v>-2.13871768646327E-13+1.97486431112695i</v>
      </c>
      <c r="BD284" s="240" t="str">
        <f t="shared" ca="1" si="369"/>
        <v>-1.93691784714681-0.385276914396747i</v>
      </c>
      <c r="BE284" s="240" t="str">
        <f t="shared" ca="1" si="370"/>
        <v>0.755747853036934-1.82453671653738i</v>
      </c>
      <c r="BF284" s="240" t="str">
        <f t="shared" ca="1" si="371"/>
        <v>1.64203966312274+1.09717582551507i</v>
      </c>
      <c r="BG284" s="240" t="str">
        <f t="shared" ca="1" si="372"/>
        <v>-1.39643994632176+1.39643994632057i</v>
      </c>
      <c r="BH284" s="240" t="str">
        <f t="shared" ca="1" si="373"/>
        <v>-1.0971758255153-1.64203966312259i</v>
      </c>
      <c r="BI284" s="240" t="str">
        <f t="shared" ca="1" si="374"/>
        <v>1.82453671653725-0.755747853037246i</v>
      </c>
      <c r="BJ284" s="240" t="str">
        <f t="shared" ca="1" si="375"/>
        <v>0.385276914395151+1.93691784714713i</v>
      </c>
      <c r="BK284" s="240" t="str">
        <f t="shared" ca="1" si="376"/>
        <v>-1.97486431112695+5.51611760085091E-13i</v>
      </c>
      <c r="BL284" s="240" t="str">
        <f t="shared" ca="1" si="377"/>
        <v>0.385276914396052-1.93691784714695i</v>
      </c>
      <c r="BM284" s="240" t="str">
        <f t="shared" ca="1" si="378"/>
        <v>1.8245367165369+0.755747853038093i</v>
      </c>
      <c r="BN284" s="240" t="str">
        <f t="shared" ca="1" si="379"/>
        <v>-1.09717582551443+1.64203966312317i</v>
      </c>
      <c r="BO284" s="240" t="str">
        <f t="shared" ca="1" si="380"/>
        <v>-1.39643994632111-1.39643994632122i</v>
      </c>
      <c r="BP284" s="240" t="str">
        <f t="shared" ca="1" si="381"/>
        <v>1.64203966312325-1.09717582551431i</v>
      </c>
      <c r="BQ284" s="240" t="str">
        <f t="shared" ca="1" si="382"/>
        <v>0.755747853037902+1.82453671653697i</v>
      </c>
      <c r="BR284" s="240" t="str">
        <f t="shared" ca="1" si="383"/>
        <v>-1.93691784714699+0.385276914395848i</v>
      </c>
      <c r="BS284" s="240" t="str">
        <f t="shared" ca="1" si="384"/>
        <v>7.03549417335197E-13-1.97486431112695i</v>
      </c>
      <c r="BT284" s="240" t="str">
        <f t="shared" ca="1" si="385"/>
        <v>1.93691784714709+0.385276914395357i</v>
      </c>
      <c r="BU284" s="240" t="str">
        <f t="shared" ca="1" si="386"/>
        <v>-0.755747853037438+1.82453671653717i</v>
      </c>
      <c r="BV284" s="240" t="str">
        <f t="shared" ca="1" si="387"/>
        <v>-1.64203966312247-1.09717582551548i</v>
      </c>
      <c r="BW284" s="240" t="str">
        <f t="shared" ca="1" si="388"/>
        <v>1.39643994632068-1.39643994632165i</v>
      </c>
      <c r="BX284" s="240" t="str">
        <f t="shared" ca="1" si="389"/>
        <v>1.09717582551494+1.64203966312283i</v>
      </c>
      <c r="BY284" s="240" t="str">
        <f t="shared" ca="1" si="390"/>
        <v>-1.82453671653746+0.755747853036742i</v>
      </c>
      <c r="BZ284" s="240" t="str">
        <f t="shared" ca="1" si="391"/>
        <v>-0.385276914396599-1.93691784714684i</v>
      </c>
      <c r="CA284" s="240" t="str">
        <f t="shared" ca="1" si="392"/>
        <v>1.97486431112695-6.19341113962192E-14i</v>
      </c>
      <c r="CB284" s="240" t="str">
        <f t="shared" ca="1" si="393"/>
        <v>-0.385276914396476+1.93691784714687i</v>
      </c>
      <c r="CC284" s="240" t="str">
        <f t="shared" ca="1" si="394"/>
        <v>-1.82453671653746-0.755747853036731i</v>
      </c>
      <c r="CD284" s="240" t="str">
        <f t="shared" ca="1" si="395"/>
        <v>1.09717582551484-1.6420396631229i</v>
      </c>
      <c r="CE284" s="240" t="str">
        <f t="shared" ca="1" si="396"/>
        <v>1.39643994632077+1.39643994632157i</v>
      </c>
      <c r="CF284" s="240" t="str">
        <f t="shared" ca="1" si="397"/>
        <v>-1.64203966312246+1.09717582551549i</v>
      </c>
      <c r="CG284" s="240" t="str">
        <f t="shared" ca="1" si="398"/>
        <v>-0.755747853037449-1.82453671653716i</v>
      </c>
      <c r="CH284" s="240" t="str">
        <f t="shared" ca="1" si="399"/>
        <v>1.93691784714709-0.385276914395368i</v>
      </c>
      <c r="CI284" s="240" t="str">
        <f t="shared" ca="1" si="400"/>
        <v>8.27417640127637E-13+1.97486431112695i</v>
      </c>
      <c r="CJ284" s="240" t="str">
        <f t="shared" ca="1" si="401"/>
        <v>-1.93691784714702-0.385276914395726i</v>
      </c>
      <c r="CK284" s="240" t="str">
        <f t="shared" ca="1" si="402"/>
        <v>0.75574785303789-1.82453671653698i</v>
      </c>
      <c r="CL284" s="240" t="str">
        <f t="shared" ca="1" si="403"/>
        <v>1.64203966312332+1.0971758255142i</v>
      </c>
      <c r="CM284" s="240" t="str">
        <f t="shared" ca="1" si="404"/>
        <v>-1.39643994632103+1.39643994632131i</v>
      </c>
      <c r="CN284" s="240" t="str">
        <f t="shared" ca="1" si="405"/>
        <v>-1.09717582551453-1.6420396631231i</v>
      </c>
      <c r="CO284" s="240" t="str">
        <f t="shared" ca="1" si="406"/>
        <v>1.82453671653687-0.755747853038157i</v>
      </c>
      <c r="CP284" s="240" t="str">
        <f t="shared" ca="1" si="407"/>
        <v>0.385276914396119+1.93691784714694i</v>
      </c>
      <c r="CQ284" s="240" t="str">
        <f t="shared" ca="1" si="408"/>
        <v>-1.97486431112695-4.27743537292653E-13i</v>
      </c>
      <c r="CR284" s="240" t="str">
        <f t="shared" ca="1" si="409"/>
        <v>0.385276914395086-1.93691784714714i</v>
      </c>
      <c r="CS284" s="240" t="str">
        <f t="shared" ca="1" si="410"/>
        <v>1.82453671653727+0.755747853037183i</v>
      </c>
      <c r="CT284" s="240" t="str">
        <f t="shared" ca="1" si="411"/>
        <v>-1.09717582551525+1.64203966312263i</v>
      </c>
      <c r="CU284" s="240" t="str">
        <f t="shared" ca="1" si="412"/>
        <v>-1.39643994632185-1.39643994632048i</v>
      </c>
      <c r="CV284" s="240" t="str">
        <f t="shared" ca="1" si="413"/>
        <v>1.64203966312274-1.09717582551508i</v>
      </c>
      <c r="CW284" s="240" t="str">
        <f t="shared" ca="1" si="414"/>
        <v>0.755747853036997+1.82453671653735i</v>
      </c>
      <c r="CX284" s="240" t="str">
        <f t="shared" ca="1" si="415"/>
        <v>-1.93691784714718+0.385276914394887i</v>
      </c>
      <c r="CY284" s="240" t="str">
        <f t="shared" ca="1" si="416"/>
        <v>-3.37739991438764E-13-1.97486431112695i</v>
      </c>
      <c r="CZ284" s="240" t="str">
        <f t="shared" ca="1" si="417"/>
        <v>1.93691784714692+0.385276914396206i</v>
      </c>
      <c r="DA284" s="240" t="str">
        <f t="shared" ca="1" si="418"/>
        <v>-0.755747853038342+1.82453671653679i</v>
      </c>
      <c r="DB284" s="240" t="str">
        <f t="shared" ca="1" si="419"/>
        <v>-1.64203966312305-1.09717582551461i</v>
      </c>
      <c r="DC284" s="240" t="str">
        <f t="shared" ca="1" si="420"/>
        <v>1.39643994632137-1.39643994632096i</v>
      </c>
      <c r="DD284" s="240" t="str">
        <f t="shared" ca="1" si="421"/>
        <v>1.09717582551413+1.64203966312337i</v>
      </c>
      <c r="DE284" s="240" t="str">
        <f t="shared" ca="1" si="422"/>
        <v>-1.82453671653706+0.755747853037704i</v>
      </c>
      <c r="DF284" s="240" t="str">
        <f t="shared" ca="1" si="423"/>
        <v>-0.385276914395637-1.93691784714703i</v>
      </c>
      <c r="DG284" s="240" t="str">
        <f t="shared" ca="1" si="424"/>
        <v>1.97486431112695+9.17421185981524E-13i</v>
      </c>
      <c r="DH284" s="240" t="str">
        <f t="shared" ca="1" si="425"/>
        <v>-0.385276914395566+1.93691784714705i</v>
      </c>
      <c r="DI284" s="240" t="str">
        <f t="shared" ca="1" si="426"/>
        <v>-1.82453671653709-0.755747853037635i</v>
      </c>
      <c r="DJ284" s="240" t="str">
        <f t="shared" ca="1" si="427"/>
        <v>1.09717582551565-1.64203966312235i</v>
      </c>
      <c r="DK284" s="240" t="str">
        <f t="shared" ca="1" si="428"/>
        <v>1.3964399463215+1.39643994632083i</v>
      </c>
      <c r="DL284" s="240" t="str">
        <f t="shared" ca="1" si="429"/>
        <v>-1.64203966312295+1.09717582551477i</v>
      </c>
      <c r="DM284" s="240" t="str">
        <f t="shared" ca="1" si="430"/>
        <v>-0.755747853036545-1.82453671653754i</v>
      </c>
      <c r="DN284" s="240" t="str">
        <f t="shared" ca="1" si="431"/>
        <v>1.93691784714688-0.38527691439639i</v>
      </c>
      <c r="DO284" s="240" t="str">
        <f t="shared" ca="1" si="432"/>
        <v>-1.51937657250107E-13+1.97486431112695i</v>
      </c>
      <c r="DP284" s="240" t="str">
        <f t="shared" ca="1" si="433"/>
        <v>-1.93691784714683-0.385276914396688i</v>
      </c>
      <c r="DQ284" s="240" t="str">
        <f t="shared" ca="1" si="434"/>
        <v>0.755747853036928-1.82453671653738i</v>
      </c>
      <c r="DR284" s="240" t="str">
        <f t="shared" ca="1" si="435"/>
        <v>1.64203966312278+1.09717582551502i</v>
      </c>
      <c r="DS284" s="240" t="str">
        <f t="shared" ca="1" si="436"/>
        <v>-1.39643994632172+1.39643994632061i</v>
      </c>
      <c r="DT284" s="240" t="str">
        <f t="shared" ca="1" si="437"/>
        <v>-1.09717582551531-1.64203966312258i</v>
      </c>
      <c r="DU284" s="240" t="str">
        <f t="shared" ca="1" si="438"/>
        <v>1.82453671653725-0.755747853037252i</v>
      </c>
      <c r="DV284" s="240" t="str">
        <f t="shared" ca="1" si="439"/>
        <v>0.385276914395157+1.93691784714713i</v>
      </c>
      <c r="DW284" s="240" t="str">
        <f t="shared" ca="1" si="440"/>
        <v>-1.97486431112695+6.1354587148131E-13i</v>
      </c>
      <c r="DX284" s="240" t="str">
        <f t="shared" ca="1" si="441"/>
        <v>0.385276914396046-1.93691784714695i</v>
      </c>
      <c r="DY284" s="240" t="str">
        <f t="shared" ca="1" si="442"/>
        <v>1.82453671653694+0.755747853037985i</v>
      </c>
      <c r="DZ284" s="240" t="str">
        <f t="shared" ca="1" si="443"/>
        <v>-1.09717582551447+1.64203966312314i</v>
      </c>
      <c r="EA284" s="240" t="str">
        <f t="shared" ca="1" si="444"/>
        <v>-1.39643994632108-1.39643994632126i</v>
      </c>
      <c r="EB284" s="240" t="str">
        <f t="shared" ca="1" si="445"/>
        <v>1.64203966312328-1.09717582551426i</v>
      </c>
      <c r="EC284" s="240" t="str">
        <f t="shared" ca="1" si="446"/>
        <v>0.755747853037959+1.82453671653695i</v>
      </c>
      <c r="ED284" s="240" t="str">
        <f t="shared" ca="1" si="447"/>
        <v>-1.93691784714698+0.385276914395908i</v>
      </c>
      <c r="EE284" s="240" t="str">
        <f t="shared" ca="1" si="448"/>
        <v>6.41615305938979E-13-1.97486431112695i</v>
      </c>
      <c r="EF284" s="240" t="str">
        <f t="shared" ca="1" si="449"/>
        <v>1.93691784714712+0.385276914395185i</v>
      </c>
      <c r="EG284" s="240" t="str">
        <f t="shared" ca="1" si="450"/>
        <v>-0.755747853037278+1.82453671653723i</v>
      </c>
      <c r="EH284" s="240" t="str">
        <f t="shared" ca="1" si="451"/>
        <v>-1.64203966312257-1.09717582551533i</v>
      </c>
      <c r="EI284" s="240" t="str">
        <f t="shared" ca="1" si="452"/>
        <v>1.39643994632072-1.39643994632162i</v>
      </c>
      <c r="EJ284" s="240" t="str">
        <f t="shared" ca="1" si="453"/>
        <v>1.0971758255149+1.64203966312286i</v>
      </c>
      <c r="EK284" s="240" t="str">
        <f t="shared" ca="1" si="454"/>
        <v>-1.82453671653743+0.7557478530368i</v>
      </c>
      <c r="EL284" s="240" t="str">
        <f t="shared" ca="1" si="455"/>
        <v>-0.38527691439666-1.93691784714683i</v>
      </c>
      <c r="EM284" s="240" t="str">
        <f t="shared" ca="1" si="456"/>
        <v>1.97486431112695-1.23868222792438E-13i</v>
      </c>
      <c r="EN284" s="240"/>
      <c r="EO284" s="240"/>
      <c r="EP284" s="240"/>
    </row>
    <row r="285" spans="1:146">
      <c r="A285" s="268">
        <f t="shared" si="323"/>
        <v>3.6132812500000028E-3</v>
      </c>
      <c r="B285" s="267">
        <v>185</v>
      </c>
      <c r="C285" s="266">
        <f t="shared" si="324"/>
        <v>37000</v>
      </c>
      <c r="N285" s="265">
        <f t="shared" ca="1" si="327"/>
        <v>5.9712784270379471</v>
      </c>
      <c r="O285" s="240">
        <f t="shared" ca="1" si="328"/>
        <v>1.9712784270379469</v>
      </c>
      <c r="P285" s="240" t="str">
        <f t="shared" ca="1" si="329"/>
        <v>-0.337013483158839+1.94225656108413i</v>
      </c>
      <c r="Q285" s="240" t="str">
        <f t="shared" ca="1" si="330"/>
        <v>-1.8560455038009-0.664103700280052i</v>
      </c>
      <c r="R285" s="240" t="str">
        <f t="shared" ca="1" si="331"/>
        <v>0.971639573068566-1.71518371521897i</v>
      </c>
      <c r="S285" s="240" t="str">
        <f t="shared" ca="1" si="332"/>
        <v>1.5238188305888+1.25056579532954i</v>
      </c>
      <c r="T285" s="240" t="str">
        <f t="shared" ca="1" si="333"/>
        <v>-1.49266946388051+1.28758553444184i</v>
      </c>
      <c r="U285" s="241" t="str">
        <f t="shared" ca="1" si="334"/>
        <v>-1.01343964890912-1.69082190514677i</v>
      </c>
      <c r="V285" s="240" t="str">
        <f t="shared" ca="1" si="335"/>
        <v>1.83918857692467-0.709453321519479i</v>
      </c>
      <c r="W285" s="240" t="str">
        <f t="shared" ca="1" si="336"/>
        <v>0.384577343114313+1.93340086481524i</v>
      </c>
      <c r="X285" s="240" t="str">
        <f t="shared" ca="1" si="337"/>
        <v>-1.97068471483115+0.0483775943602622i</v>
      </c>
      <c r="Y285" s="240" t="str">
        <f t="shared" ca="1" si="338"/>
        <v>0.289246618882858-1.94994231462627i</v>
      </c>
      <c r="Z285" s="240" t="str">
        <f t="shared" ca="1" si="339"/>
        <v>1.87178441826766+0.618354047804012i</v>
      </c>
      <c r="AA285" s="240" t="str">
        <f t="shared" ca="1" si="340"/>
        <v>-0.929254217881135+1.73851236275596i</v>
      </c>
      <c r="AB285" s="240" t="str">
        <f t="shared" ca="1" si="341"/>
        <v>-1.55405030581279-1.2127927621438i</v>
      </c>
      <c r="AC285" s="240" t="str">
        <f t="shared" ca="1" si="342"/>
        <v>1.46062096890169-1.32382968017411i</v>
      </c>
      <c r="AD285" s="240" t="str">
        <f t="shared" ca="1" si="343"/>
        <v>1.05462926660013+1.66544160718282i</v>
      </c>
      <c r="AE285" s="240" t="str">
        <f t="shared" ca="1" si="344"/>
        <v>-1.82122379162138+0.7543755946062i</v>
      </c>
      <c r="AF285" s="240" t="str">
        <f t="shared" ca="1" si="345"/>
        <v>-0.431909548058553-1.92338056015991i</v>
      </c>
      <c r="AG285" s="240" t="str">
        <f t="shared" ca="1" si="346"/>
        <v>1.96890393584078-0.0967260478666367i</v>
      </c>
      <c r="AH285" s="240" t="str">
        <f t="shared" ca="1" si="347"/>
        <v>-0.241305523259302+1.95645349583111i</v>
      </c>
      <c r="AI285" s="240" t="str">
        <f t="shared" ca="1" si="348"/>
        <v>-1.88639583979138-0.572231921971319i</v>
      </c>
      <c r="AJ285" s="240" t="str">
        <f t="shared" ca="1" si="349"/>
        <v>0.886309114699912-1.7607937954528i</v>
      </c>
      <c r="AK285" s="240" t="str">
        <f t="shared" ca="1" si="350"/>
        <v>1.58334567924213+1.17428918794753i</v>
      </c>
      <c r="AL285" s="240" t="str">
        <f t="shared" ca="1" si="351"/>
        <v>-1.42769265046801+1.35927640040752i</v>
      </c>
      <c r="AM285" s="240" t="str">
        <f t="shared" ca="1" si="352"/>
        <v>-1.09518361505606-1.63905810946956i</v>
      </c>
      <c r="AN285" s="240" t="str">
        <f t="shared" ca="1" si="353"/>
        <v>1.80216196920637-0.798843460041721i</v>
      </c>
      <c r="AO285" s="240" t="str">
        <f t="shared" ca="1" si="354"/>
        <v>0.478981586841194+1.91220168297497i</v>
      </c>
      <c r="AP285" s="240" t="str">
        <f t="shared" ca="1" si="355"/>
        <v>-1.96593716274159+0.145016237217618i</v>
      </c>
      <c r="AQ285" s="240" t="str">
        <f t="shared" ca="1" si="356"/>
        <v>0.193219074211515-1.96178618260657i</v>
      </c>
      <c r="AR285" s="240" t="str">
        <f t="shared" ca="1" si="357"/>
        <v>0.193219074211515-1.96178618260657i</v>
      </c>
      <c r="AS285" s="240" t="str">
        <f t="shared" ca="1" si="358"/>
        <v>-0.842830132049214+1.78201459180757i</v>
      </c>
      <c r="AT285" s="240" t="str">
        <f t="shared" ca="1" si="359"/>
        <v>-1.61168730443906-1.13507826585446i</v>
      </c>
      <c r="AU285" s="240" t="str">
        <f t="shared" ca="1" si="360"/>
        <v>1.39390434336519-1.39390434336538i</v>
      </c>
      <c r="AV285" s="240" t="str">
        <f t="shared" ca="1" si="361"/>
        <v>1.13507826585304+1.61168730444006i</v>
      </c>
      <c r="AW285" s="240" t="str">
        <f t="shared" ca="1" si="362"/>
        <v>-1.78201459180748+0.842830132049413i</v>
      </c>
      <c r="AX285" s="240" t="str">
        <f t="shared" ca="1" si="363"/>
        <v>-0.525765105025227-1.89987096699829i</v>
      </c>
      <c r="AY285" s="240" t="str">
        <f t="shared" ca="1" si="364"/>
        <v>1.96178618260654-0.193219074211761i</v>
      </c>
      <c r="AZ285" s="240" t="str">
        <f t="shared" ca="1" si="365"/>
        <v>-0.145016237219327+1.96593716274146i</v>
      </c>
      <c r="BA285" s="240" t="str">
        <f t="shared" ca="1" si="366"/>
        <v>-1.91220168297502-0.478981586840981i</v>
      </c>
      <c r="BB285" s="240" t="str">
        <f t="shared" ca="1" si="367"/>
        <v>0.798843460043289-1.80216196920567i</v>
      </c>
      <c r="BC285" s="240" t="str">
        <f t="shared" ca="1" si="368"/>
        <v>1.6390581094697+1.09518361505586i</v>
      </c>
      <c r="BD285" s="240" t="str">
        <f t="shared" ca="1" si="369"/>
        <v>-1.35927640040878+1.42769265046681i</v>
      </c>
      <c r="BE285" s="240" t="str">
        <f t="shared" ca="1" si="370"/>
        <v>-1.17428918794755-1.58334567924212i</v>
      </c>
      <c r="BF285" s="240" t="str">
        <f t="shared" ca="1" si="371"/>
        <v>1.76079379545312-0.886309114699258i</v>
      </c>
      <c r="BG285" s="240" t="str">
        <f t="shared" ca="1" si="372"/>
        <v>0.572231921971556+1.8863958397913i</v>
      </c>
      <c r="BH285" s="240" t="str">
        <f t="shared" ca="1" si="373"/>
        <v>-1.9564534958312+0.241305523258545i</v>
      </c>
      <c r="BI285" s="240" t="str">
        <f t="shared" ca="1" si="374"/>
        <v>0.0967260478663617-1.96890393584079i</v>
      </c>
      <c r="BJ285" s="240" t="str">
        <f t="shared" ca="1" si="375"/>
        <v>1.92338056015975+0.431909548059269i</v>
      </c>
      <c r="BK285" s="240" t="str">
        <f t="shared" ca="1" si="376"/>
        <v>-0.754375594605972+1.82122379162147i</v>
      </c>
      <c r="BL285" s="240" t="str">
        <f t="shared" ca="1" si="377"/>
        <v>-1.66544160718241-1.05462926660077i</v>
      </c>
      <c r="BM285" s="240" t="str">
        <f t="shared" ca="1" si="378"/>
        <v>1.32382968017392-1.46062096890186i</v>
      </c>
      <c r="BN285" s="240" t="str">
        <f t="shared" ca="1" si="379"/>
        <v>1.21279276214322+1.55405030581324i</v>
      </c>
      <c r="BO285" s="240" t="str">
        <f t="shared" ca="1" si="380"/>
        <v>-1.73851236275585+0.92925421788134i</v>
      </c>
      <c r="BP285" s="240" t="str">
        <f t="shared" ca="1" si="381"/>
        <v>-0.618354047803291-1.8717844182679i</v>
      </c>
      <c r="BQ285" s="240" t="str">
        <f t="shared" ca="1" si="382"/>
        <v>1.94994231462623-0.289246618883116i</v>
      </c>
      <c r="BR285" s="240" t="str">
        <f t="shared" ca="1" si="383"/>
        <v>-0.0483775943609953+1.97068471483113i</v>
      </c>
      <c r="BS285" s="240" t="str">
        <f t="shared" ca="1" si="384"/>
        <v>-1.93340086481529-0.384577343114084i</v>
      </c>
      <c r="BT285" s="240" t="str">
        <f t="shared" ca="1" si="385"/>
        <v>0.709453321520195-1.83918857692439i</v>
      </c>
      <c r="BU285" s="240" t="str">
        <f t="shared" ca="1" si="386"/>
        <v>1.69082190514687+1.01343964890895i</v>
      </c>
      <c r="BV285" s="240" t="str">
        <f t="shared" ca="1" si="387"/>
        <v>-1.2875855344424+1.49266946388003i</v>
      </c>
      <c r="BW285" s="240" t="str">
        <f t="shared" ca="1" si="388"/>
        <v>-1.25056579532971-1.52381883058865i</v>
      </c>
      <c r="BX285" s="240" t="str">
        <f t="shared" ca="1" si="389"/>
        <v>1.71518371521932-0.971639573067943i</v>
      </c>
      <c r="BY285" s="240" t="str">
        <f t="shared" ca="1" si="390"/>
        <v>0.664103700280289+1.85604550380082i</v>
      </c>
      <c r="BZ285" s="240" t="str">
        <f t="shared" ca="1" si="391"/>
        <v>-1.94225656108425+0.337013483158159i</v>
      </c>
      <c r="CA285" s="240" t="str">
        <f t="shared" ca="1" si="392"/>
        <v>-2.75304227228146E-13-1.97127842703795i</v>
      </c>
      <c r="CB285" s="240" t="str">
        <f t="shared" ca="1" si="393"/>
        <v>1.942256561084+0.337013483159603i</v>
      </c>
      <c r="CC285" s="240" t="str">
        <f t="shared" ca="1" si="394"/>
        <v>-0.66410370027977+1.856045503801i</v>
      </c>
      <c r="CD285" s="240" t="str">
        <f t="shared" ca="1" si="395"/>
        <v>-1.7151837152186-0.971639573069219i</v>
      </c>
      <c r="CE285" s="240" t="str">
        <f t="shared" ca="1" si="396"/>
        <v>1.25056579532937-1.52381883058893i</v>
      </c>
      <c r="CF285" s="240" t="str">
        <f t="shared" ca="1" si="397"/>
        <v>1.28758553444129+1.49266946388098i</v>
      </c>
      <c r="CG285" s="240" t="str">
        <f t="shared" ca="1" si="398"/>
        <v>-1.69082190514665+1.01343964890933i</v>
      </c>
      <c r="CH285" s="240" t="str">
        <f t="shared" ca="1" si="399"/>
        <v>-0.709453321518827-1.83918857692492i</v>
      </c>
      <c r="CI285" s="240" t="str">
        <f t="shared" ca="1" si="400"/>
        <v>1.93340086481519-0.384577343114569i</v>
      </c>
      <c r="CJ285" s="240" t="str">
        <f t="shared" ca="1" si="401"/>
        <v>0.0483775943594733+1.97068471483117i</v>
      </c>
      <c r="CK285" s="240" t="str">
        <f t="shared" ca="1" si="402"/>
        <v>-1.94994231462631-0.289246618882572i</v>
      </c>
      <c r="CL285" s="240" t="str">
        <f t="shared" ca="1" si="403"/>
        <v>0.618354047804735-1.87178441826742i</v>
      </c>
      <c r="CM285" s="240" t="str">
        <f t="shared" ca="1" si="404"/>
        <v>1.73851236275606+0.929254217880954i</v>
      </c>
      <c r="CN285" s="240" t="str">
        <f t="shared" ca="1" si="405"/>
        <v>-1.21279276214437+1.55405030581234i</v>
      </c>
      <c r="CO285" s="240" t="str">
        <f t="shared" ca="1" si="406"/>
        <v>-1.32382968017429-1.46062096890153i</v>
      </c>
      <c r="CP285" s="240" t="str">
        <f t="shared" ca="1" si="407"/>
        <v>1.66544160718319-1.05462926659953i</v>
      </c>
      <c r="CQ285" s="240" t="str">
        <f t="shared" ca="1" si="408"/>
        <v>0.754375594606429+1.82122379162128i</v>
      </c>
      <c r="CR285" s="240" t="str">
        <f t="shared" ca="1" si="409"/>
        <v>-1.92338056016006+0.431909548057893i</v>
      </c>
      <c r="CS285" s="240" t="str">
        <f t="shared" ca="1" si="410"/>
        <v>-0.0967260478669117-1.96890393584076i</v>
      </c>
      <c r="CT285" s="240" t="str">
        <f t="shared" ca="1" si="411"/>
        <v>1.95645349583101+0.241305523260057i</v>
      </c>
      <c r="CU285" s="240" t="str">
        <f t="shared" ca="1" si="412"/>
        <v>-0.572231921971136+1.88639583979143i</v>
      </c>
      <c r="CV285" s="240" t="str">
        <f t="shared" ca="1" si="413"/>
        <v>-1.76079379545247-0.886309114700567i</v>
      </c>
      <c r="CW285" s="240" t="str">
        <f t="shared" ca="1" si="414"/>
        <v>1.1742891879472-1.58334567924238i</v>
      </c>
      <c r="CX285" s="240" t="str">
        <f t="shared" ca="1" si="415"/>
        <v>1.35927640040772+1.42769265046783i</v>
      </c>
      <c r="CY285" s="240" t="str">
        <f t="shared" ca="1" si="416"/>
        <v>-1.63905810946943+1.09518361505627i</v>
      </c>
      <c r="CZ285" s="240" t="str">
        <f t="shared" ca="1" si="417"/>
        <v>-0.798843460041999-1.80216196920624i</v>
      </c>
      <c r="DA285" s="240" t="str">
        <f t="shared" ca="1" si="418"/>
        <v>1.9122016829749-0.478981586841462i</v>
      </c>
      <c r="DB285" s="240" t="str">
        <f t="shared" ca="1" si="419"/>
        <v>0.145016237217809+1.96593716274157i</v>
      </c>
      <c r="DC285" s="240" t="str">
        <f t="shared" ca="1" si="420"/>
        <v>-1.9617861826066-0.193219074211213i</v>
      </c>
      <c r="DD285" s="240" t="str">
        <f t="shared" ca="1" si="421"/>
        <v>0.525765105026693-1.89987096699788i</v>
      </c>
      <c r="DE285" s="240" t="str">
        <f t="shared" ca="1" si="422"/>
        <v>1.78201459180767+0.842830132049017i</v>
      </c>
      <c r="DF285" s="240" t="str">
        <f t="shared" ca="1" si="423"/>
        <v>-1.13507826585424+1.61168730443922i</v>
      </c>
      <c r="DG285" s="240" t="str">
        <f t="shared" ca="1" si="424"/>
        <v>-1.39390434336554-1.39390434336503i</v>
      </c>
      <c r="DH285" s="240" t="str">
        <f t="shared" ca="1" si="425"/>
        <v>1.6116873044399-1.13507826585326i</v>
      </c>
      <c r="DI285" s="240" t="str">
        <f t="shared" ca="1" si="426"/>
        <v>0.842830132049662+1.78201459180736i</v>
      </c>
      <c r="DJ285" s="240" t="str">
        <f t="shared" ca="1" si="427"/>
        <v>-1.89987096699823+0.525765105025438i</v>
      </c>
      <c r="DK285" s="240" t="str">
        <f t="shared" ca="1" si="428"/>
        <v>-0.193219074212035-1.96178618260652i</v>
      </c>
      <c r="DL285" s="240" t="str">
        <f t="shared" ca="1" si="429"/>
        <v>1.96593716274148+0.145016237219109i</v>
      </c>
      <c r="DM285" s="240" t="str">
        <f t="shared" ca="1" si="430"/>
        <v>-0.47898158684077+1.91220168297507i</v>
      </c>
      <c r="DN285" s="240" t="str">
        <f t="shared" ca="1" si="431"/>
        <v>-1.80216196920576-0.798843460043087i</v>
      </c>
      <c r="DO285" s="240" t="str">
        <f t="shared" ca="1" si="432"/>
        <v>1.09518361505567-1.63905810946982i</v>
      </c>
      <c r="DP285" s="240" t="str">
        <f t="shared" ca="1" si="433"/>
        <v>1.427692650467+1.35927640040858i</v>
      </c>
      <c r="DQ285" s="240" t="str">
        <f t="shared" ca="1" si="434"/>
        <v>-1.58334567924195+1.17428918794777i</v>
      </c>
      <c r="DR285" s="240" t="str">
        <f t="shared" ca="1" si="435"/>
        <v>-0.886309114699504-1.760793795453i</v>
      </c>
      <c r="DS285" s="240" t="str">
        <f t="shared" ca="1" si="436"/>
        <v>1.88639583979123-0.57223192197182i</v>
      </c>
      <c r="DT285" s="240" t="str">
        <f t="shared" ca="1" si="437"/>
        <v>0.241305523258764+1.95645349583117i</v>
      </c>
      <c r="DU285" s="240" t="str">
        <f t="shared" ca="1" si="438"/>
        <v>-1.9689039358408-0.0967260478660867i</v>
      </c>
      <c r="DV285" s="240" t="str">
        <f t="shared" ca="1" si="439"/>
        <v>0.431909548059056-1.9233805601598i</v>
      </c>
      <c r="DW285" s="240" t="str">
        <f t="shared" ca="1" si="440"/>
        <v>1.82122379162156+0.754375594605769i</v>
      </c>
      <c r="DX285" s="240" t="str">
        <f t="shared" ca="1" si="441"/>
        <v>-1.05462926660063+1.6654416071825i</v>
      </c>
      <c r="DY285" s="240" t="str">
        <f t="shared" ca="1" si="442"/>
        <v>-1.46062096890201-1.32382968017376i</v>
      </c>
      <c r="DZ285" s="240" t="str">
        <f t="shared" ca="1" si="443"/>
        <v>1.55405030581307-1.21279276214343i</v>
      </c>
      <c r="EA285" s="240" t="str">
        <f t="shared" ca="1" si="444"/>
        <v>0.929254217881484+1.73851236275578i</v>
      </c>
      <c r="EB285" s="240" t="str">
        <f t="shared" ca="1" si="445"/>
        <v>-1.87178441826783+0.618354047803498i</v>
      </c>
      <c r="EC285" s="240" t="str">
        <f t="shared" ca="1" si="446"/>
        <v>-0.289246618883388-1.94994231462619i</v>
      </c>
      <c r="ED285" s="240" t="str">
        <f t="shared" ca="1" si="447"/>
        <v>1.97068471483114+0.048377594360664i</v>
      </c>
      <c r="EE285" s="240" t="str">
        <f t="shared" ca="1" si="448"/>
        <v>-0.384577343113869+1.93340086481533i</v>
      </c>
      <c r="EF285" s="240" t="str">
        <f t="shared" ca="1" si="449"/>
        <v>-1.83918857692449-0.709453321519939i</v>
      </c>
      <c r="EG285" s="240" t="str">
        <f t="shared" ca="1" si="450"/>
        <v>1.01343964890862-1.69082190514707i</v>
      </c>
      <c r="EH285" s="240" t="str">
        <f t="shared" ca="1" si="451"/>
        <v>1.49266946388013+1.28758553444228i</v>
      </c>
      <c r="EI285" s="240" t="str">
        <f t="shared" ca="1" si="452"/>
        <v>-1.52381883058848+1.25056579532992i</v>
      </c>
      <c r="EJ285" s="240" t="str">
        <f t="shared" ca="1" si="453"/>
        <v>-0.971639573068184-1.71518371521918i</v>
      </c>
      <c r="EK285" s="240" t="str">
        <f t="shared" ca="1" si="454"/>
        <v>1.85604550380076-0.664103700280442i</v>
      </c>
      <c r="EL285" s="240" t="str">
        <f t="shared" ca="1" si="455"/>
        <v>0.33701348315832+1.94225656108422i</v>
      </c>
      <c r="EM285" s="240" t="str">
        <f t="shared" ca="1" si="456"/>
        <v>-1.97127842703795+5.5060845445629E-13i</v>
      </c>
      <c r="EN285" s="240"/>
      <c r="EO285" s="240"/>
      <c r="EP285" s="240"/>
    </row>
    <row r="286" spans="1:146">
      <c r="A286" s="268">
        <f t="shared" si="323"/>
        <v>3.6328125000000028E-3</v>
      </c>
      <c r="B286" s="267">
        <v>186</v>
      </c>
      <c r="C286" s="266">
        <f t="shared" si="324"/>
        <v>37200</v>
      </c>
      <c r="N286" s="265">
        <f t="shared" ca="1" si="327"/>
        <v>5.9664947051467152</v>
      </c>
      <c r="O286" s="240">
        <f t="shared" ca="1" si="328"/>
        <v>1.9664947051467148</v>
      </c>
      <c r="P286" s="240" t="str">
        <f t="shared" ca="1" si="329"/>
        <v>-0.288544701100131+1.94521036930125i</v>
      </c>
      <c r="Q286" s="240" t="str">
        <f t="shared" ca="1" si="330"/>
        <v>-1.88181810335871-0.570843280806115i</v>
      </c>
      <c r="R286" s="240" t="str">
        <f t="shared" ca="1" si="331"/>
        <v>0.840784827389166-1.77769015843657i</v>
      </c>
      <c r="S286" s="240" t="str">
        <f t="shared" ca="1" si="332"/>
        <v>1.63508059008338+1.09252592157013i</v>
      </c>
      <c r="T286" s="240" t="str">
        <f t="shared" ca="1" si="333"/>
        <v>-1.32061712890058+1.45707646478297i</v>
      </c>
      <c r="U286" s="241" t="str">
        <f t="shared" ca="1" si="334"/>
        <v>-1.24753103428843-1.5201209635609i</v>
      </c>
      <c r="V286" s="240" t="str">
        <f t="shared" ca="1" si="335"/>
        <v>1.68671877001836-1.01098032435741i</v>
      </c>
      <c r="W286" s="240" t="str">
        <f t="shared" ca="1" si="336"/>
        <v>0.752544943493234+1.8168042088769i</v>
      </c>
      <c r="X286" s="240" t="str">
        <f t="shared" ca="1" si="337"/>
        <v>-1.90756132323391+0.477819237235335i</v>
      </c>
      <c r="Y286" s="240" t="str">
        <f t="shared" ca="1" si="338"/>
        <v>-0.192750187471738-1.95702549564375i</v>
      </c>
      <c r="Z286" s="240" t="str">
        <f t="shared" ca="1" si="339"/>
        <v>1.96412597615206+0.0964913217588286i</v>
      </c>
      <c r="AA286" s="240" t="str">
        <f t="shared" ca="1" si="340"/>
        <v>-0.383644085270117+1.92870906079878i</v>
      </c>
      <c r="AB286" s="240" t="str">
        <f t="shared" ca="1" si="341"/>
        <v>-1.85154141884473-0.662492112913426i</v>
      </c>
      <c r="AC286" s="240" t="str">
        <f t="shared" ca="1" si="342"/>
        <v>0.926999186991682-1.73429349669738i</v>
      </c>
      <c r="AD286" s="240" t="str">
        <f t="shared" ca="1" si="343"/>
        <v>1.57950335779063+1.17143952814398i</v>
      </c>
      <c r="AE286" s="240" t="str">
        <f t="shared" ca="1" si="344"/>
        <v>-1.39052174117668+1.39052174117669i</v>
      </c>
      <c r="AF286" s="240" t="str">
        <f t="shared" ca="1" si="345"/>
        <v>-1.17143952814402-1.5795033577906i</v>
      </c>
      <c r="AG286" s="240" t="str">
        <f t="shared" ca="1" si="346"/>
        <v>1.73429349669736-0.926999186991711i</v>
      </c>
      <c r="AH286" s="240" t="str">
        <f t="shared" ca="1" si="347"/>
        <v>0.662492112913446+1.85154141884473i</v>
      </c>
      <c r="AI286" s="240" t="str">
        <f t="shared" ca="1" si="348"/>
        <v>-1.92870906079878+0.38364408527015i</v>
      </c>
      <c r="AJ286" s="240" t="str">
        <f t="shared" ca="1" si="349"/>
        <v>-0.0964913217586534-1.96412597615207i</v>
      </c>
      <c r="AK286" s="240" t="str">
        <f t="shared" ca="1" si="350"/>
        <v>1.95702549564381+0.192750187471119i</v>
      </c>
      <c r="AL286" s="240" t="str">
        <f t="shared" ca="1" si="351"/>
        <v>-0.477819237236075+1.90756132323372i</v>
      </c>
      <c r="AM286" s="240" t="str">
        <f t="shared" ca="1" si="352"/>
        <v>-1.81680420887684-0.752544943493383i</v>
      </c>
      <c r="AN286" s="240" t="str">
        <f t="shared" ca="1" si="353"/>
        <v>1.01098032435688-1.68671877001868i</v>
      </c>
      <c r="AO286" s="240" t="str">
        <f t="shared" ca="1" si="354"/>
        <v>1.52012096356041+1.24753103428903i</v>
      </c>
      <c r="AP286" s="240" t="str">
        <f t="shared" ca="1" si="355"/>
        <v>-1.45707646478309+1.32061712890046i</v>
      </c>
      <c r="AQ286" s="240" t="str">
        <f t="shared" ca="1" si="356"/>
        <v>-1.09252592157065-1.63508059008303i</v>
      </c>
      <c r="AR286" s="240" t="str">
        <f t="shared" ca="1" si="357"/>
        <v>-1.09252592157065-1.63508059008303i</v>
      </c>
      <c r="AS286" s="240" t="str">
        <f t="shared" ca="1" si="358"/>
        <v>0.570843280806048+1.88181810335873i</v>
      </c>
      <c r="AT286" s="240" t="str">
        <f t="shared" ca="1" si="359"/>
        <v>-1.94521036930117+0.288544701100658i</v>
      </c>
      <c r="AU286" s="240" t="str">
        <f t="shared" ca="1" si="360"/>
        <v>7.62240211578949E-13-1.96649470514671i</v>
      </c>
      <c r="AV286" s="240" t="str">
        <f t="shared" ca="1" si="361"/>
        <v>1.94521036930123+0.288544701100231i</v>
      </c>
      <c r="AW286" s="240" t="str">
        <f t="shared" ca="1" si="362"/>
        <v>-0.570843280805582+1.88181810335887i</v>
      </c>
      <c r="AX286" s="240" t="str">
        <f t="shared" ca="1" si="363"/>
        <v>-1.77769015843624-0.840784827389864i</v>
      </c>
      <c r="AY286" s="240" t="str">
        <f t="shared" ca="1" si="364"/>
        <v>1.09252592157027-1.63508059008328i</v>
      </c>
      <c r="AZ286" s="240" t="str">
        <f t="shared" ca="1" si="365"/>
        <v>1.45707646478339+1.32061712890012i</v>
      </c>
      <c r="BA286" s="240" t="str">
        <f t="shared" ca="1" si="366"/>
        <v>-1.52012096356139+1.24753103428783i</v>
      </c>
      <c r="BB286" s="240" t="str">
        <f t="shared" ca="1" si="367"/>
        <v>-1.01098032435725-1.68671877001846i</v>
      </c>
      <c r="BC286" s="240" t="str">
        <f t="shared" ca="1" si="368"/>
        <v>1.81680420887667-0.752544943493808i</v>
      </c>
      <c r="BD286" s="240" t="str">
        <f t="shared" ca="1" si="369"/>
        <v>0.477819237234623+1.90756132323409i</v>
      </c>
      <c r="BE286" s="240" t="str">
        <f t="shared" ca="1" si="370"/>
        <v>-1.95702549564377+0.192750187471549i</v>
      </c>
      <c r="BF286" s="240" t="str">
        <f t="shared" ca="1" si="371"/>
        <v>0.0964913217582224-1.96412597615209i</v>
      </c>
      <c r="BG286" s="240" t="str">
        <f t="shared" ca="1" si="372"/>
        <v>1.92870906079864+0.383644085270852i</v>
      </c>
      <c r="BH286" s="240" t="str">
        <f t="shared" ca="1" si="373"/>
        <v>-0.662492112913566+1.85154141884468i</v>
      </c>
      <c r="BI286" s="240" t="str">
        <f t="shared" ca="1" si="374"/>
        <v>-1.73429349669757-0.926999186991332i</v>
      </c>
      <c r="BJ286" s="240" t="str">
        <f t="shared" ca="1" si="375"/>
        <v>1.1714395281446-1.57950335779017i</v>
      </c>
      <c r="BK286" s="240" t="str">
        <f t="shared" ca="1" si="376"/>
        <v>1.39052174117658+1.39052174117678i</v>
      </c>
      <c r="BL286" s="240" t="str">
        <f t="shared" ca="1" si="377"/>
        <v>-1.57950335779037+1.17143952814433i</v>
      </c>
      <c r="BM286" s="240" t="str">
        <f t="shared" ca="1" si="378"/>
        <v>-0.926999186991041-1.73429349669772i</v>
      </c>
      <c r="BN286" s="240" t="str">
        <f t="shared" ca="1" si="379"/>
        <v>1.85154141884478-0.662492112913306i</v>
      </c>
      <c r="BO286" s="240" t="str">
        <f t="shared" ca="1" si="380"/>
        <v>0.383644085270583+1.92870906079869i</v>
      </c>
      <c r="BP286" s="240" t="str">
        <f t="shared" ca="1" si="381"/>
        <v>-1.96412597615211+0.0964913217578922i</v>
      </c>
      <c r="BQ286" s="240" t="str">
        <f t="shared" ca="1" si="382"/>
        <v>0.192750187471878-1.95702549564374i</v>
      </c>
      <c r="BR286" s="240" t="str">
        <f t="shared" ca="1" si="383"/>
        <v>1.90756132323402+0.477819237234891i</v>
      </c>
      <c r="BS286" s="240" t="str">
        <f t="shared" ca="1" si="384"/>
        <v>-0.752544943494113+1.81680420887654i</v>
      </c>
      <c r="BT286" s="240" t="str">
        <f t="shared" ca="1" si="385"/>
        <v>-1.68671877001832-1.01098032435748i</v>
      </c>
      <c r="BU286" s="240" t="str">
        <f t="shared" ca="1" si="386"/>
        <v>1.24753103428812-1.52012096356115i</v>
      </c>
      <c r="BV286" s="240" t="str">
        <f t="shared" ca="1" si="387"/>
        <v>1.32061712889991+1.45707646478358i</v>
      </c>
      <c r="BW286" s="240" t="str">
        <f t="shared" ca="1" si="388"/>
        <v>-1.63508059008343+1.09252592157004i</v>
      </c>
      <c r="BX286" s="240" t="str">
        <f t="shared" ca="1" si="389"/>
        <v>-0.840784827389617-1.77769015843636i</v>
      </c>
      <c r="BY286" s="240" t="str">
        <f t="shared" ca="1" si="390"/>
        <v>1.88181810335895-0.570843280805318i</v>
      </c>
      <c r="BZ286" s="240" t="str">
        <f t="shared" ca="1" si="391"/>
        <v>0.28854470109996+1.94521036930127i</v>
      </c>
      <c r="CA286" s="240" t="str">
        <f t="shared" ca="1" si="392"/>
        <v>-1.96649470514671+4.87600656661987E-13i</v>
      </c>
      <c r="CB286" s="240" t="str">
        <f t="shared" ca="1" si="393"/>
        <v>0.288544701100984-1.94521036930112i</v>
      </c>
      <c r="CC286" s="240" t="str">
        <f t="shared" ca="1" si="394"/>
        <v>1.88181810335865+0.570843280806311i</v>
      </c>
      <c r="CD286" s="240" t="str">
        <f t="shared" ca="1" si="395"/>
        <v>-0.840784827388736+1.77769015843677i</v>
      </c>
      <c r="CE286" s="240" t="str">
        <f t="shared" ca="1" si="396"/>
        <v>-1.63508059008286-1.09252592157091i</v>
      </c>
      <c r="CF286" s="240" t="str">
        <f t="shared" ca="1" si="397"/>
        <v>1.32061712890068-1.45707646478288i</v>
      </c>
      <c r="CG286" s="240" t="str">
        <f t="shared" ca="1" si="398"/>
        <v>1.24753103428879+1.5201209635606i</v>
      </c>
      <c r="CH286" s="240" t="str">
        <f t="shared" ca="1" si="399"/>
        <v>-1.68671877001885+1.0109803243566i</v>
      </c>
      <c r="CI286" s="240" t="str">
        <f t="shared" ca="1" si="400"/>
        <v>-0.752544943493104-1.81680420887696i</v>
      </c>
      <c r="CJ286" s="240" t="str">
        <f t="shared" ca="1" si="401"/>
        <v>1.9075613232338-0.477819237235782i</v>
      </c>
      <c r="CK286" s="240" t="str">
        <f t="shared" ca="1" si="402"/>
        <v>0.192750187470791+1.95702549564385i</v>
      </c>
      <c r="CL286" s="240" t="str">
        <f t="shared" ca="1" si="403"/>
        <v>-1.96412597615206-0.0964913217589836i</v>
      </c>
      <c r="CM286" s="240" t="str">
        <f t="shared" ca="1" si="404"/>
        <v>0.38364408526968-1.92870906079887i</v>
      </c>
      <c r="CN286" s="240" t="str">
        <f t="shared" ca="1" si="405"/>
        <v>1.85154141884441+0.662492112914335i</v>
      </c>
      <c r="CO286" s="240" t="str">
        <f t="shared" ca="1" si="406"/>
        <v>-0.926999186992004+1.73429349669721i</v>
      </c>
      <c r="CP286" s="240" t="str">
        <f t="shared" ca="1" si="407"/>
        <v>-1.57950335779089-1.17143952814364i</v>
      </c>
      <c r="CQ286" s="240" t="str">
        <f t="shared" ca="1" si="408"/>
        <v>1.39052174117736-1.39052174117601i</v>
      </c>
      <c r="CR286" s="240" t="str">
        <f t="shared" ca="1" si="409"/>
        <v>1.17143952814372+1.57950335779082i</v>
      </c>
      <c r="CS286" s="240" t="str">
        <f t="shared" ca="1" si="410"/>
        <v>-1.73429349669716+0.926999186992093i</v>
      </c>
      <c r="CT286" s="240" t="str">
        <f t="shared" ca="1" si="411"/>
        <v>-0.662492112912535-1.85154141884505i</v>
      </c>
      <c r="CU286" s="240" t="str">
        <f t="shared" ca="1" si="412"/>
        <v>1.92870906079885-0.38364408526978i</v>
      </c>
      <c r="CV286" s="240" t="str">
        <f t="shared" ca="1" si="413"/>
        <v>0.0964913217590847+1.96412597615205i</v>
      </c>
      <c r="CW286" s="240" t="str">
        <f t="shared" ca="1" si="414"/>
        <v>-1.95702549564367-0.192750187472581i</v>
      </c>
      <c r="CX286" s="240" t="str">
        <f t="shared" ca="1" si="415"/>
        <v>0.477819237235683-1.90756132323382i</v>
      </c>
      <c r="CY286" s="240" t="str">
        <f t="shared" ca="1" si="416"/>
        <v>1.816804208877+0.75254494349301i</v>
      </c>
      <c r="CZ286" s="240" t="str">
        <f t="shared" ca="1" si="417"/>
        <v>-1.01098032435814+1.68671877001792i</v>
      </c>
      <c r="DA286" s="240" t="str">
        <f t="shared" ca="1" si="418"/>
        <v>-1.52012096356073-1.24753103428863i</v>
      </c>
      <c r="DB286" s="240" t="str">
        <f t="shared" ca="1" si="419"/>
        <v>1.45707646478281-1.32061712890076i</v>
      </c>
      <c r="DC286" s="240" t="str">
        <f t="shared" ca="1" si="420"/>
        <v>1.09252592156941+1.63508059008386i</v>
      </c>
      <c r="DD286" s="240" t="str">
        <f t="shared" ca="1" si="421"/>
        <v>-1.77769015843668+0.840784827388928i</v>
      </c>
      <c r="DE286" s="240" t="str">
        <f t="shared" ca="1" si="422"/>
        <v>-0.570843280806514-1.88181810335859i</v>
      </c>
      <c r="DF286" s="240" t="str">
        <f t="shared" ca="1" si="423"/>
        <v>1.94521036930139-0.288544701099204i</v>
      </c>
      <c r="DG286" s="240" t="str">
        <f t="shared" ca="1" si="424"/>
        <v>-2.74639554916962E-13+1.96649470514671i</v>
      </c>
      <c r="DH286" s="240" t="str">
        <f t="shared" ca="1" si="425"/>
        <v>-1.94521036930131-0.288544701099749i</v>
      </c>
      <c r="DI286" s="240" t="str">
        <f t="shared" ca="1" si="426"/>
        <v>0.570843280807041-1.88181810335843i</v>
      </c>
      <c r="DJ286" s="240" t="str">
        <f t="shared" ca="1" si="427"/>
        <v>1.77769015843645+0.840784827389424i</v>
      </c>
      <c r="DK286" s="240" t="str">
        <f t="shared" ca="1" si="428"/>
        <v>-1.09252592156987+1.63508059008355i</v>
      </c>
      <c r="DL286" s="240" t="str">
        <f t="shared" ca="1" si="429"/>
        <v>-1.45707646478372-1.32061712889976i</v>
      </c>
      <c r="DM286" s="240" t="str">
        <f t="shared" ca="1" si="430"/>
        <v>1.52012096356108-1.2475310342882i</v>
      </c>
      <c r="DN286" s="240" t="str">
        <f t="shared" ca="1" si="431"/>
        <v>1.01098032435767+1.68671877001821i</v>
      </c>
      <c r="DO286" s="240" t="str">
        <f t="shared" ca="1" si="432"/>
        <v>-1.81680420887648+0.752544943494258i</v>
      </c>
      <c r="DP286" s="240" t="str">
        <f t="shared" ca="1" si="433"/>
        <v>-0.477819237235042-1.90756132323398i</v>
      </c>
      <c r="DQ286" s="240" t="str">
        <f t="shared" ca="1" si="434"/>
        <v>1.95702549564372-0.192750187472034i</v>
      </c>
      <c r="DR286" s="240" t="str">
        <f t="shared" ca="1" si="435"/>
        <v>-0.0964913217577352+1.96412597615212i</v>
      </c>
      <c r="DS286" s="240" t="str">
        <f t="shared" ca="1" si="436"/>
        <v>-1.92870906079872-0.383644085270427i</v>
      </c>
      <c r="DT286" s="240" t="str">
        <f t="shared" ca="1" si="437"/>
        <v>0.662492112913159-1.85154141884483i</v>
      </c>
      <c r="DU286" s="240" t="str">
        <f t="shared" ca="1" si="438"/>
        <v>1.73429349669685+0.926999186992675i</v>
      </c>
      <c r="DV286" s="240" t="str">
        <f t="shared" ca="1" si="439"/>
        <v>-1.17143952814425+1.57950335779043i</v>
      </c>
      <c r="DW286" s="240" t="str">
        <f t="shared" ca="1" si="440"/>
        <v>-1.39052174117689-1.39052174117647i</v>
      </c>
      <c r="DX286" s="240" t="str">
        <f t="shared" ca="1" si="441"/>
        <v>1.57950335779128-1.1714395281431i</v>
      </c>
      <c r="DY286" s="240" t="str">
        <f t="shared" ca="1" si="442"/>
        <v>0.926999186991519+1.73429349669747i</v>
      </c>
      <c r="DZ286" s="240" t="str">
        <f t="shared" ca="1" si="443"/>
        <v>-1.85154141884463+0.662492112913713i</v>
      </c>
      <c r="EA286" s="240" t="str">
        <f t="shared" ca="1" si="444"/>
        <v>-0.383644085269141-1.92870906079898i</v>
      </c>
      <c r="EB286" s="240" t="str">
        <f t="shared" ca="1" si="445"/>
        <v>1.96412597615209-0.0964913217583234i</v>
      </c>
      <c r="EC286" s="240" t="str">
        <f t="shared" ca="1" si="446"/>
        <v>-0.192750187471337+1.95702549564379i</v>
      </c>
      <c r="ED286" s="240" t="str">
        <f t="shared" ca="1" si="447"/>
        <v>-1.90756132323364-0.477819237236423i</v>
      </c>
      <c r="EE286" s="240" t="str">
        <f t="shared" ca="1" si="448"/>
        <v>0.752544943493611-1.81680420887675i</v>
      </c>
      <c r="EF286" s="240" t="str">
        <f t="shared" ca="1" si="449"/>
        <v>1.68671877001851+1.01098032435716i</v>
      </c>
      <c r="EG286" s="240" t="str">
        <f t="shared" ca="1" si="450"/>
        <v>-1.24753103428922+1.52012096356025i</v>
      </c>
      <c r="EH286" s="240" t="str">
        <f t="shared" ca="1" si="451"/>
        <v>-1.32061712890019-1.45707646478333i</v>
      </c>
      <c r="EI286" s="240" t="str">
        <f t="shared" ca="1" si="452"/>
        <v>1.63508059008316-1.09252592157045i</v>
      </c>
      <c r="EJ286" s="240" t="str">
        <f t="shared" ca="1" si="453"/>
        <v>0.840784827389957+1.77769015843619i</v>
      </c>
      <c r="EK286" s="240" t="str">
        <f t="shared" ca="1" si="454"/>
        <v>-1.88181810335881+0.570843280805784i</v>
      </c>
      <c r="EL286" s="240" t="str">
        <f t="shared" ca="1" si="455"/>
        <v>-0.288544701100331-1.94521036930122i</v>
      </c>
      <c r="EM286" s="240" t="str">
        <f t="shared" ca="1" si="456"/>
        <v>1.96649470514671+1.03687976649591E-12i</v>
      </c>
      <c r="EN286" s="240"/>
      <c r="EO286" s="240"/>
      <c r="EP286" s="240"/>
    </row>
    <row r="287" spans="1:146">
      <c r="A287" s="268">
        <f t="shared" si="323"/>
        <v>3.6523437500000028E-3</v>
      </c>
      <c r="B287" s="267">
        <v>187</v>
      </c>
      <c r="C287" s="266">
        <f t="shared" si="324"/>
        <v>37400</v>
      </c>
      <c r="N287" s="265">
        <f t="shared" ca="1" si="327"/>
        <v>5.9597989681985011</v>
      </c>
      <c r="O287" s="240">
        <f t="shared" ca="1" si="328"/>
        <v>1.9597989681985013</v>
      </c>
      <c r="P287" s="240" t="str">
        <f t="shared" ca="1" si="329"/>
        <v>-0.239900314951903+1.94506036786468i</v>
      </c>
      <c r="Q287" s="240" t="str">
        <f t="shared" ca="1" si="330"/>
        <v>-1.90106624913097-0.476192305867099i</v>
      </c>
      <c r="R287" s="240" t="str">
        <f t="shared" ca="1" si="331"/>
        <v>0.705321921261061-1.82847832449294i</v>
      </c>
      <c r="S287" s="240" t="str">
        <f t="shared" ca="1" si="332"/>
        <v>1.72838838390227+0.923842838443649i</v>
      </c>
      <c r="T287" s="240" t="str">
        <f t="shared" ca="1" si="333"/>
        <v>-1.12846829942093+1.60230187322925i</v>
      </c>
      <c r="U287" s="241" t="str">
        <f t="shared" ca="1" si="334"/>
        <v>-1.45211525095612-1.3161205467937i</v>
      </c>
      <c r="V287" s="240" t="str">
        <f t="shared" ca="1" si="335"/>
        <v>1.48397711609415-1.28008746367614i</v>
      </c>
      <c r="W287" s="240" t="str">
        <f t="shared" ca="1" si="336"/>
        <v>1.08880596943361+1.62951328827894i</v>
      </c>
      <c r="X287" s="240" t="str">
        <f t="shared" ca="1" si="337"/>
        <v>-1.75054006385284+0.881147819947369i</v>
      </c>
      <c r="Y287" s="240" t="str">
        <f t="shared" ca="1" si="338"/>
        <v>-0.660236387074644-1.8452370874591i</v>
      </c>
      <c r="Z287" s="240" t="str">
        <f t="shared" ca="1" si="339"/>
        <v>1.9121800277186-0.429394384390405i</v>
      </c>
      <c r="AA287" s="240" t="str">
        <f t="shared" ca="1" si="340"/>
        <v>0.192093890483709+1.95036200049907i</v>
      </c>
      <c r="AB287" s="240" t="str">
        <f t="shared" ca="1" si="341"/>
        <v>-1.95920871339008-0.0480958743375297i</v>
      </c>
      <c r="AC287" s="240" t="str">
        <f t="shared" ca="1" si="342"/>
        <v>0.287562232440968-1.93858710359516i</v>
      </c>
      <c r="AD287" s="240" t="str">
        <f t="shared" ca="1" si="343"/>
        <v>1.88880733932032+0.522703386904647i</v>
      </c>
      <c r="AE287" s="240" t="str">
        <f t="shared" ca="1" si="344"/>
        <v>-0.749982595895782+1.81061815455533i</v>
      </c>
      <c r="AF287" s="240" t="str">
        <f t="shared" ca="1" si="345"/>
        <v>-1.70519558741784-0.965981368558759i</v>
      </c>
      <c r="AG287" s="240" t="str">
        <f t="shared" ca="1" si="346"/>
        <v>1.16745088230083-1.57412529144504i</v>
      </c>
      <c r="AH287" s="240" t="str">
        <f t="shared" ca="1" si="347"/>
        <v>1.41937868588902+1.35136084810677i</v>
      </c>
      <c r="AI287" s="240" t="str">
        <f t="shared" ca="1" si="348"/>
        <v>-1.51494508890691+1.24328330373602i</v>
      </c>
      <c r="AJ287" s="240" t="str">
        <f t="shared" ca="1" si="349"/>
        <v>-1.04848778344337-1.65574314545521i</v>
      </c>
      <c r="AK287" s="240" t="str">
        <f t="shared" ca="1" si="350"/>
        <v>1.7716372839262-0.837922030951875i</v>
      </c>
      <c r="AL287" s="240" t="str">
        <f t="shared" ca="1" si="351"/>
        <v>0.614753151175928+1.86088434860181i</v>
      </c>
      <c r="AM287" s="240" t="str">
        <f t="shared" ca="1" si="352"/>
        <v>-1.92214198055858+0.382337811792472i</v>
      </c>
      <c r="AN287" s="240" t="str">
        <f t="shared" ca="1" si="353"/>
        <v>-0.144171755838681-1.9544888079931i</v>
      </c>
      <c r="AO287" s="240" t="str">
        <f t="shared" ca="1" si="354"/>
        <v>1.95743830451227+0.0961627775183898i</v>
      </c>
      <c r="AP287" s="240" t="str">
        <f t="shared" ca="1" si="355"/>
        <v>-0.335050933193025+1.93094610694302i</v>
      </c>
      <c r="AQ287" s="240" t="str">
        <f t="shared" ca="1" si="356"/>
        <v>-1.87541068259524-0.568899610968017i</v>
      </c>
      <c r="AR287" s="240" t="str">
        <f t="shared" ca="1" si="357"/>
        <v>-1.87541068259524-0.568899610968017i</v>
      </c>
      <c r="AS287" s="240" t="str">
        <f t="shared" ca="1" si="358"/>
        <v>1.68097564487271+1.00753802761816i</v>
      </c>
      <c r="AT287" s="240" t="str">
        <f t="shared" ca="1" si="359"/>
        <v>-1.20573023642305+1.54500051544559i</v>
      </c>
      <c r="AU287" s="240" t="str">
        <f t="shared" ca="1" si="360"/>
        <v>-1.38578714017581-1.38578714017531i</v>
      </c>
      <c r="AV287" s="240" t="str">
        <f t="shared" ca="1" si="361"/>
        <v>1.5450005154452-1.20573023642355i</v>
      </c>
      <c r="AW287" s="240" t="str">
        <f t="shared" ca="1" si="362"/>
        <v>1.00753802761872+1.68097564487237i</v>
      </c>
      <c r="AX287" s="240" t="str">
        <f t="shared" ca="1" si="363"/>
        <v>-1.79166733594506+0.794191509057757i</v>
      </c>
      <c r="AY287" s="240" t="str">
        <f t="shared" ca="1" si="364"/>
        <v>-0.568899610966767-1.87541068259562i</v>
      </c>
      <c r="AZ287" s="240" t="str">
        <f t="shared" ca="1" si="365"/>
        <v>1.93094610694291-0.33505093319363i</v>
      </c>
      <c r="BA287" s="240" t="str">
        <f t="shared" ca="1" si="366"/>
        <v>0.0961627775190592+1.95743830451223i</v>
      </c>
      <c r="BB287" s="240" t="str">
        <f t="shared" ca="1" si="367"/>
        <v>-1.95448880799315-0.144171755838012i</v>
      </c>
      <c r="BC287" s="240" t="str">
        <f t="shared" ca="1" si="368"/>
        <v>0.382337811791843-1.9221419805587i</v>
      </c>
      <c r="BD287" s="240" t="str">
        <f t="shared" ca="1" si="369"/>
        <v>1.8608843486014+0.614753151177168i</v>
      </c>
      <c r="BE287" s="240" t="str">
        <f t="shared" ca="1" si="370"/>
        <v>-0.837922030953082+1.77163728392563i</v>
      </c>
      <c r="BF287" s="240" t="str">
        <f t="shared" ca="1" si="371"/>
        <v>-1.65574314545513-1.0484877834435i</v>
      </c>
      <c r="BG287" s="240" t="str">
        <f t="shared" ca="1" si="372"/>
        <v>1.2432833037358-1.51494508890709i</v>
      </c>
      <c r="BH287" s="240" t="str">
        <f t="shared" ca="1" si="373"/>
        <v>1.35136084810712+1.41937868588869i</v>
      </c>
      <c r="BI287" s="240" t="str">
        <f t="shared" ca="1" si="374"/>
        <v>-1.57412529144454+1.16745088230151i</v>
      </c>
      <c r="BJ287" s="240" t="str">
        <f t="shared" ca="1" si="375"/>
        <v>-0.965981368558132-1.70519558741819i</v>
      </c>
      <c r="BK287" s="240" t="str">
        <f t="shared" ca="1" si="376"/>
        <v>1.81061815455553-0.749982595895296i</v>
      </c>
      <c r="BL287" s="240" t="str">
        <f t="shared" ca="1" si="377"/>
        <v>0.522703386904488+1.88880733932037i</v>
      </c>
      <c r="BM287" s="240" t="str">
        <f t="shared" ca="1" si="378"/>
        <v>-1.93858710359515+0.287562232441052i</v>
      </c>
      <c r="BN287" s="240" t="str">
        <f t="shared" ca="1" si="379"/>
        <v>-0.048095874337991-1.95920871339007i</v>
      </c>
      <c r="BO287" s="240" t="str">
        <f t="shared" ca="1" si="380"/>
        <v>1.95036200049915+0.192093890482875i</v>
      </c>
      <c r="BP287" s="240" t="str">
        <f t="shared" ca="1" si="381"/>
        <v>-0.4293943843913+1.9121800277184i</v>
      </c>
      <c r="BQ287" s="240" t="str">
        <f t="shared" ca="1" si="382"/>
        <v>-1.84523708745892-0.660236387075154i</v>
      </c>
      <c r="BR287" s="240" t="str">
        <f t="shared" ca="1" si="383"/>
        <v>0.881147819947641-1.7505400638527i</v>
      </c>
      <c r="BS287" s="240" t="str">
        <f t="shared" ca="1" si="384"/>
        <v>1.62951328827896+1.08880596943358i</v>
      </c>
      <c r="BT287" s="240" t="str">
        <f t="shared" ca="1" si="385"/>
        <v>-1.28008746367579+1.48397711609445i</v>
      </c>
      <c r="BU287" s="240" t="str">
        <f t="shared" ca="1" si="386"/>
        <v>-1.31612054679421-1.45211525095566i</v>
      </c>
      <c r="BV287" s="240" t="str">
        <f t="shared" ca="1" si="387"/>
        <v>1.60230187322975-1.12846829942022i</v>
      </c>
      <c r="BW287" s="240" t="str">
        <f t="shared" ca="1" si="388"/>
        <v>0.923842838443173+1.72838838390252i</v>
      </c>
      <c r="BX287" s="240" t="str">
        <f t="shared" ca="1" si="389"/>
        <v>-1.82847832449305+0.705321921260777i</v>
      </c>
      <c r="BY287" s="240" t="str">
        <f t="shared" ca="1" si="390"/>
        <v>-0.47619230586708-1.90106624913097i</v>
      </c>
      <c r="BZ287" s="240" t="str">
        <f t="shared" ca="1" si="391"/>
        <v>1.94506036786464-0.239900314952241i</v>
      </c>
      <c r="CA287" s="240" t="str">
        <f t="shared" ca="1" si="392"/>
        <v>6.98179808571238E-13+1.9597989681985i</v>
      </c>
      <c r="CB287" s="240" t="str">
        <f t="shared" ca="1" si="393"/>
        <v>-1.94506036786457-0.239900314952844i</v>
      </c>
      <c r="CC287" s="240" t="str">
        <f t="shared" ca="1" si="394"/>
        <v>0.476192305867779-1.9010662491308i</v>
      </c>
      <c r="CD287" s="240" t="str">
        <f t="shared" ca="1" si="395"/>
        <v>1.82847832449283+0.705321921261345i</v>
      </c>
      <c r="CE287" s="240" t="str">
        <f t="shared" ca="1" si="396"/>
        <v>-0.923842838443808+1.72838838390218i</v>
      </c>
      <c r="CF287" s="240" t="str">
        <f t="shared" ca="1" si="397"/>
        <v>-1.6023018732294-1.12846829942071i</v>
      </c>
      <c r="CG287" s="240" t="str">
        <f t="shared" ca="1" si="398"/>
        <v>1.31612054679318-1.45211525095659i</v>
      </c>
      <c r="CH287" s="240" t="str">
        <f t="shared" ca="1" si="399"/>
        <v>1.28008746367676+1.48397711609361i</v>
      </c>
      <c r="CI287" s="240" t="str">
        <f t="shared" ca="1" si="400"/>
        <v>-1.62951328827936+1.08880596943299i</v>
      </c>
      <c r="CJ287" s="240" t="str">
        <f t="shared" ca="1" si="401"/>
        <v>-0.881147819947098-1.75054006385298i</v>
      </c>
      <c r="CK287" s="240" t="str">
        <f t="shared" ca="1" si="402"/>
        <v>1.84523708745916-0.660236387074476i</v>
      </c>
      <c r="CL287" s="240" t="str">
        <f t="shared" ca="1" si="403"/>
        <v>0.429394384390652+1.91218002771854i</v>
      </c>
      <c r="CM287" s="240" t="str">
        <f t="shared" ca="1" si="404"/>
        <v>-1.95036200049902+0.192093890484209i</v>
      </c>
      <c r="CN287" s="240" t="str">
        <f t="shared" ca="1" si="405"/>
        <v>0.0480958743367066-1.9592087133901i</v>
      </c>
      <c r="CO287" s="240" t="str">
        <f t="shared" ca="1" si="406"/>
        <v>1.93858710359505+0.287562232441708i</v>
      </c>
      <c r="CP287" s="240" t="str">
        <f t="shared" ca="1" si="407"/>
        <v>-0.522703386905129+1.88880733932019i</v>
      </c>
      <c r="CQ287" s="240" t="str">
        <f t="shared" ca="1" si="408"/>
        <v>-1.81061815455525-0.74998259589596i</v>
      </c>
      <c r="CR287" s="240" t="str">
        <f t="shared" ca="1" si="409"/>
        <v>0.96598136855871-1.70519558741786i</v>
      </c>
      <c r="CS287" s="240" t="str">
        <f t="shared" ca="1" si="410"/>
        <v>1.57412529144534+1.16745088230043i</v>
      </c>
      <c r="CT287" s="240" t="str">
        <f t="shared" ca="1" si="411"/>
        <v>-1.35136084810619+1.41937868588958i</v>
      </c>
      <c r="CU287" s="240" t="str">
        <f t="shared" ca="1" si="412"/>
        <v>-1.24328330373529-1.51494508890751i</v>
      </c>
      <c r="CV287" s="240" t="str">
        <f t="shared" ca="1" si="413"/>
        <v>1.65574314545548-1.04848778344294i</v>
      </c>
      <c r="CW287" s="240" t="str">
        <f t="shared" ca="1" si="414"/>
        <v>0.83792203095243+1.77163728392594i</v>
      </c>
      <c r="CX287" s="240" t="str">
        <f t="shared" ca="1" si="415"/>
        <v>-1.86088434860161+0.614753151176537i</v>
      </c>
      <c r="CY287" s="240" t="str">
        <f t="shared" ca="1" si="416"/>
        <v>-0.382337811793158-1.92214198055844i</v>
      </c>
      <c r="CZ287" s="240" t="str">
        <f t="shared" ca="1" si="417"/>
        <v>1.95448880799306-0.144171755839294i</v>
      </c>
      <c r="DA287" s="240" t="str">
        <f t="shared" ca="1" si="418"/>
        <v>-0.096162777519723+1.9574383045122i</v>
      </c>
      <c r="DB287" s="240" t="str">
        <f t="shared" ca="1" si="419"/>
        <v>-1.9309461069428-0.335050933194287i</v>
      </c>
      <c r="DC287" s="240" t="str">
        <f t="shared" ca="1" si="420"/>
        <v>0.568899610967455-1.87541068259541i</v>
      </c>
      <c r="DD287" s="240" t="str">
        <f t="shared" ca="1" si="421"/>
        <v>1.79166733594479+0.794191509058365i</v>
      </c>
      <c r="DE287" s="240" t="str">
        <f t="shared" ca="1" si="422"/>
        <v>-1.00753802761757+1.68097564487306i</v>
      </c>
      <c r="DF287" s="240" t="str">
        <f t="shared" ca="1" si="423"/>
        <v>-1.54500051544598-1.20573023642254i</v>
      </c>
      <c r="DG287" s="240" t="str">
        <f t="shared" ca="1" si="424"/>
        <v>1.38578714017628-1.38578714017484i</v>
      </c>
      <c r="DH287" s="240" t="str">
        <f t="shared" ca="1" si="425"/>
        <v>1.20573023642252+1.545000515446i</v>
      </c>
      <c r="DI287" s="240" t="str">
        <f t="shared" ca="1" si="426"/>
        <v>-1.68097564487308+1.00753802761755i</v>
      </c>
      <c r="DJ287" s="240" t="str">
        <f t="shared" ca="1" si="427"/>
        <v>-0.794191509058345-1.7916673359448i</v>
      </c>
      <c r="DK287" s="240" t="str">
        <f t="shared" ca="1" si="428"/>
        <v>1.87541068259542-0.568899610967435i</v>
      </c>
      <c r="DL287" s="240" t="str">
        <f t="shared" ca="1" si="429"/>
        <v>0.335050933194263+1.9309461069428i</v>
      </c>
      <c r="DM287" s="240" t="str">
        <f t="shared" ca="1" si="430"/>
        <v>-1.9574383045123+0.0961627775176982i</v>
      </c>
      <c r="DN287" s="240" t="str">
        <f t="shared" ca="1" si="431"/>
        <v>0.144171755839316-1.95448880799306i</v>
      </c>
      <c r="DO287" s="240" t="str">
        <f t="shared" ca="1" si="432"/>
        <v>1.92214198055844+0.38233781179318i</v>
      </c>
      <c r="DP287" s="240" t="str">
        <f t="shared" ca="1" si="433"/>
        <v>-0.614753151176559+1.8608843486016i</v>
      </c>
      <c r="DQ287" s="240" t="str">
        <f t="shared" ca="1" si="434"/>
        <v>-1.77163728392593-0.837922030952451i</v>
      </c>
      <c r="DR287" s="240" t="str">
        <f t="shared" ca="1" si="435"/>
        <v>1.04848778344296-1.65574314545547i</v>
      </c>
      <c r="DS287" s="240" t="str">
        <f t="shared" ca="1" si="436"/>
        <v>1.5149450889075+1.2432833037353i</v>
      </c>
      <c r="DT287" s="240" t="str">
        <f t="shared" ca="1" si="437"/>
        <v>-1.4193786858896+1.35136084810617i</v>
      </c>
      <c r="DU287" s="240" t="str">
        <f t="shared" ca="1" si="438"/>
        <v>-1.1674508823005-1.57412529144528i</v>
      </c>
      <c r="DV287" s="240" t="str">
        <f t="shared" ca="1" si="439"/>
        <v>1.70519558741787-0.96598136855869i</v>
      </c>
      <c r="DW287" s="240" t="str">
        <f t="shared" ca="1" si="440"/>
        <v>0.749982595895837+1.8106181545553i</v>
      </c>
      <c r="DX287" s="240" t="str">
        <f t="shared" ca="1" si="441"/>
        <v>-1.88880733932017+0.522703386905215i</v>
      </c>
      <c r="DY287" s="240" t="str">
        <f t="shared" ca="1" si="442"/>
        <v>-0.287562232441687-1.93858710359505i</v>
      </c>
      <c r="DZ287" s="240" t="str">
        <f t="shared" ca="1" si="443"/>
        <v>1.9592087133901-0.0480958743365731i</v>
      </c>
      <c r="EA287" s="240" t="str">
        <f t="shared" ca="1" si="444"/>
        <v>-0.19209389048412+1.95036200049903i</v>
      </c>
      <c r="EB287" s="240" t="str">
        <f t="shared" ca="1" si="445"/>
        <v>-1.91218002771854-0.429394384390673i</v>
      </c>
      <c r="EC287" s="240" t="str">
        <f t="shared" ca="1" si="446"/>
        <v>0.660236387074601-1.84523708745911i</v>
      </c>
      <c r="ED287" s="240" t="str">
        <f t="shared" ca="1" si="447"/>
        <v>1.75054006385302+0.881147819947018i</v>
      </c>
      <c r="EE287" s="240" t="str">
        <f t="shared" ca="1" si="448"/>
        <v>-1.088805969433+1.62951328827935i</v>
      </c>
      <c r="EF287" s="240" t="str">
        <f t="shared" ca="1" si="449"/>
        <v>-1.48397711609483-1.28008746367535i</v>
      </c>
      <c r="EG287" s="240" t="str">
        <f t="shared" ca="1" si="450"/>
        <v>1.45211525095653-1.31612054679325i</v>
      </c>
      <c r="EH287" s="240" t="str">
        <f t="shared" ca="1" si="451"/>
        <v>1.1284682994207+1.60230187322941i</v>
      </c>
      <c r="EI287" s="240" t="str">
        <f t="shared" ca="1" si="452"/>
        <v>-1.72838838390225+0.92384283844369i</v>
      </c>
      <c r="EJ287" s="240" t="str">
        <f t="shared" ca="1" si="453"/>
        <v>-0.705321921261429-1.8284783244928i</v>
      </c>
      <c r="EK287" s="240" t="str">
        <f t="shared" ca="1" si="454"/>
        <v>1.9010662491308-0.476192305867758i</v>
      </c>
      <c r="EL287" s="240" t="str">
        <f t="shared" ca="1" si="455"/>
        <v>0.239900314952823+1.94506036786457i</v>
      </c>
      <c r="EM287" s="240" t="str">
        <f t="shared" ca="1" si="456"/>
        <v>-1.9597989681985-6.08870508238684E-13i</v>
      </c>
      <c r="EN287" s="240"/>
      <c r="EO287" s="240"/>
      <c r="EP287" s="240"/>
    </row>
    <row r="288" spans="1:146">
      <c r="A288" s="268">
        <f t="shared" si="323"/>
        <v>3.6718750000000028E-3</v>
      </c>
      <c r="B288" s="267">
        <v>188</v>
      </c>
      <c r="C288" s="266">
        <f t="shared" si="324"/>
        <v>37600</v>
      </c>
      <c r="N288" s="265">
        <f t="shared" ca="1" si="327"/>
        <v>5.949770448369426</v>
      </c>
      <c r="O288" s="240">
        <f t="shared" ca="1" si="328"/>
        <v>1.9497704483694258</v>
      </c>
      <c r="P288" s="240" t="str">
        <f t="shared" ca="1" si="329"/>
        <v>-0.191110923648254+1.94038177073405i</v>
      </c>
      <c r="Q288" s="240" t="str">
        <f t="shared" ca="1" si="330"/>
        <v>-1.91230615592594-0.380381344629918i</v>
      </c>
      <c r="R288" s="240" t="str">
        <f t="shared" ca="1" si="331"/>
        <v>0.565988485325255-1.86581398746336i</v>
      </c>
      <c r="S288" s="240" t="str">
        <f t="shared" ca="1" si="332"/>
        <v>1.80135301034384+0.746144847506095i</v>
      </c>
      <c r="T288" s="240" t="str">
        <f t="shared" ca="1" si="333"/>
        <v>-0.919115426921184+1.71954401901498i</v>
      </c>
      <c r="U288" s="241" t="str">
        <f t="shared" ca="1" si="334"/>
        <v>-1.62117487878474-1.08323442233526i</v>
      </c>
      <c r="V288" s="240" t="str">
        <f t="shared" ca="1" si="335"/>
        <v>1.23692127810625-1.50719293824736i</v>
      </c>
      <c r="W288" s="240" t="str">
        <f t="shared" ca="1" si="336"/>
        <v>1.3786959057992+1.37869590579912i</v>
      </c>
      <c r="X288" s="240" t="str">
        <f t="shared" ca="1" si="337"/>
        <v>-1.5071929382473+1.23692127810633i</v>
      </c>
      <c r="Y288" s="240" t="str">
        <f t="shared" ca="1" si="338"/>
        <v>-1.08323442233536-1.62117487878467i</v>
      </c>
      <c r="Z288" s="240" t="str">
        <f t="shared" ca="1" si="339"/>
        <v>1.71954401901502-0.91911542692111i</v>
      </c>
      <c r="AA288" s="240" t="str">
        <f t="shared" ca="1" si="340"/>
        <v>0.746144847506023+1.80135301034387i</v>
      </c>
      <c r="AB288" s="240" t="str">
        <f t="shared" ca="1" si="341"/>
        <v>-1.86581398746339+0.565988485325175i</v>
      </c>
      <c r="AC288" s="240" t="str">
        <f t="shared" ca="1" si="342"/>
        <v>-0.380381344629865-1.91230615592595i</v>
      </c>
      <c r="AD288" s="240" t="str">
        <f t="shared" ca="1" si="343"/>
        <v>1.94038177073406-0.191110923648202i</v>
      </c>
      <c r="AE288" s="240" t="str">
        <f t="shared" ca="1" si="344"/>
        <v>-7.83468313884307E-14+1.94977044836943i</v>
      </c>
      <c r="AF288" s="240" t="str">
        <f t="shared" ca="1" si="345"/>
        <v>-1.94038177073406-0.191110923648165i</v>
      </c>
      <c r="AG288" s="240" t="str">
        <f t="shared" ca="1" si="346"/>
        <v>0.380381344629855-1.91230615592595i</v>
      </c>
      <c r="AH288" s="240" t="str">
        <f t="shared" ca="1" si="347"/>
        <v>1.8658139874634+0.565988485325138i</v>
      </c>
      <c r="AI288" s="240" t="str">
        <f t="shared" ca="1" si="348"/>
        <v>-0.746144847505988+1.80135301034389i</v>
      </c>
      <c r="AJ288" s="240" t="str">
        <f t="shared" ca="1" si="349"/>
        <v>-1.71954401901503-0.919115426921089i</v>
      </c>
      <c r="AK288" s="240" t="str">
        <f t="shared" ca="1" si="350"/>
        <v>1.08323442233566-1.62117487878447i</v>
      </c>
      <c r="AL288" s="240" t="str">
        <f t="shared" ca="1" si="351"/>
        <v>1.50719293824707+1.2369212781066i</v>
      </c>
      <c r="AM288" s="240" t="str">
        <f t="shared" ca="1" si="352"/>
        <v>-1.37869590579945+1.37869590579887i</v>
      </c>
      <c r="AN288" s="240" t="str">
        <f t="shared" ca="1" si="353"/>
        <v>-1.23692127810597-1.50719293824759i</v>
      </c>
      <c r="AO288" s="240" t="str">
        <f t="shared" ca="1" si="354"/>
        <v>1.62117487878494-1.08323442233496i</v>
      </c>
      <c r="AP288" s="240" t="str">
        <f t="shared" ca="1" si="355"/>
        <v>0.919115426920711+1.71954401901524i</v>
      </c>
      <c r="AQ288" s="240" t="str">
        <f t="shared" ca="1" si="356"/>
        <v>-1.80135301034406+0.746144847505566i</v>
      </c>
      <c r="AR288" s="240" t="str">
        <f t="shared" ca="1" si="357"/>
        <v>-1.80135301034406+0.746144847505566i</v>
      </c>
      <c r="AS288" s="240" t="str">
        <f t="shared" ca="1" si="358"/>
        <v>1.91230615592604-0.380381344629434i</v>
      </c>
      <c r="AT288" s="240" t="str">
        <f t="shared" ca="1" si="359"/>
        <v>0.191110923647711+1.94038177073411i</v>
      </c>
      <c r="AU288" s="240" t="str">
        <f t="shared" ca="1" si="360"/>
        <v>-1.94977044836943-5.44604326753672E-13i</v>
      </c>
      <c r="AV288" s="240" t="str">
        <f t="shared" ca="1" si="361"/>
        <v>0.191110923648795-1.940381770734i</v>
      </c>
      <c r="AW288" s="240" t="str">
        <f t="shared" ca="1" si="362"/>
        <v>1.91230615592582+0.380381344630503i</v>
      </c>
      <c r="AX288" s="240" t="str">
        <f t="shared" ca="1" si="363"/>
        <v>-0.56598848532577+1.86581398746321i</v>
      </c>
      <c r="AY288" s="240" t="str">
        <f t="shared" ca="1" si="364"/>
        <v>-1.80135301034362-0.746144847506623i</v>
      </c>
      <c r="AZ288" s="240" t="str">
        <f t="shared" ca="1" si="365"/>
        <v>0.919115426921672-1.71954401901472i</v>
      </c>
      <c r="BA288" s="240" t="str">
        <f t="shared" ca="1" si="366"/>
        <v>1.62117487878433+1.08323442233586i</v>
      </c>
      <c r="BB288" s="240" t="str">
        <f t="shared" ca="1" si="367"/>
        <v>-1.23692127810683+1.50719293824688i</v>
      </c>
      <c r="BC288" s="240" t="str">
        <f t="shared" ca="1" si="368"/>
        <v>-1.37869590579868-1.37869590579964i</v>
      </c>
      <c r="BD288" s="240" t="str">
        <f t="shared" ca="1" si="369"/>
        <v>1.50719293824778-1.23692127810574i</v>
      </c>
      <c r="BE288" s="240" t="str">
        <f t="shared" ca="1" si="370"/>
        <v>1.08323442233473+1.62117487878509i</v>
      </c>
      <c r="BF288" s="240" t="str">
        <f t="shared" ca="1" si="371"/>
        <v>-1.71954401901536+0.919115426920471i</v>
      </c>
      <c r="BG288" s="240" t="str">
        <f t="shared" ca="1" si="372"/>
        <v>-0.746144847505315-1.80135301034416i</v>
      </c>
      <c r="BH288" s="240" t="str">
        <f t="shared" ca="1" si="373"/>
        <v>1.8658139874636-0.565988485324468i</v>
      </c>
      <c r="BI288" s="240" t="str">
        <f t="shared" ca="1" si="374"/>
        <v>0.380381344629167+1.91230615592609i</v>
      </c>
      <c r="BJ288" s="240" t="str">
        <f t="shared" ca="1" si="375"/>
        <v>-1.94038177073413+0.19111092364744i</v>
      </c>
      <c r="BK288" s="240" t="str">
        <f t="shared" ca="1" si="376"/>
        <v>8.16906490130509E-13-1.94977044836943i</v>
      </c>
      <c r="BL288" s="240" t="str">
        <f t="shared" ca="1" si="377"/>
        <v>1.94038177073397+0.191110923649121i</v>
      </c>
      <c r="BM288" s="240" t="str">
        <f t="shared" ca="1" si="378"/>
        <v>-0.38038134463077+1.91230615592577i</v>
      </c>
      <c r="BN288" s="240" t="str">
        <f t="shared" ca="1" si="379"/>
        <v>-1.86581398746313-0.565988485326031i</v>
      </c>
      <c r="BO288" s="240" t="str">
        <f t="shared" ca="1" si="380"/>
        <v>0.746144847506875-1.80135301034352i</v>
      </c>
      <c r="BP288" s="240" t="str">
        <f t="shared" ca="1" si="381"/>
        <v>1.71954401901459+0.919115426921912i</v>
      </c>
      <c r="BQ288" s="240" t="str">
        <f t="shared" ca="1" si="382"/>
        <v>-1.08323442233609+1.62117487878418i</v>
      </c>
      <c r="BR288" s="240" t="str">
        <f t="shared" ca="1" si="383"/>
        <v>-1.50719293824671-1.23692127810704i</v>
      </c>
      <c r="BS288" s="240" t="str">
        <f t="shared" ca="1" si="384"/>
        <v>1.37869590579987-1.37869590579844i</v>
      </c>
      <c r="BT288" s="240" t="str">
        <f t="shared" ca="1" si="385"/>
        <v>1.23692127810557+1.50719293824792i</v>
      </c>
      <c r="BU288" s="240" t="str">
        <f t="shared" ca="1" si="386"/>
        <v>-1.62117487878413+1.08323442233616i</v>
      </c>
      <c r="BV288" s="240" t="str">
        <f t="shared" ca="1" si="387"/>
        <v>-0.919115426920182-1.71954401901552i</v>
      </c>
      <c r="BW288" s="240" t="str">
        <f t="shared" ca="1" si="388"/>
        <v>1.80135301034425-0.746144847505114i</v>
      </c>
      <c r="BX288" s="240" t="str">
        <f t="shared" ca="1" si="389"/>
        <v>0.565988485326117+1.8658139874631i</v>
      </c>
      <c r="BY288" s="240" t="str">
        <f t="shared" ca="1" si="390"/>
        <v>-1.91230615592577+0.380381344630803i</v>
      </c>
      <c r="BZ288" s="240" t="str">
        <f t="shared" ca="1" si="391"/>
        <v>-0.191110923649099-1.94038177073397i</v>
      </c>
      <c r="CA288" s="240" t="str">
        <f t="shared" ca="1" si="392"/>
        <v>1.94977044836943-7.94928857237164E-13i</v>
      </c>
      <c r="CB288" s="240" t="str">
        <f t="shared" ca="1" si="393"/>
        <v>-0.191110923647406+1.94038177073414i</v>
      </c>
      <c r="CC288" s="240" t="str">
        <f t="shared" ca="1" si="394"/>
        <v>-1.9123061559261-0.380381344629136i</v>
      </c>
      <c r="CD288" s="240" t="str">
        <f t="shared" ca="1" si="395"/>
        <v>0.565988485324489-1.8658139874636i</v>
      </c>
      <c r="CE288" s="240" t="str">
        <f t="shared" ca="1" si="396"/>
        <v>1.80135301034418+0.746144847505284i</v>
      </c>
      <c r="CF288" s="240" t="str">
        <f t="shared" ca="1" si="397"/>
        <v>-0.919115426920442+1.71954401901538i</v>
      </c>
      <c r="CG288" s="240" t="str">
        <f t="shared" ca="1" si="398"/>
        <v>-1.62117487878508-1.08323442233475i</v>
      </c>
      <c r="CH288" s="240" t="str">
        <f t="shared" ca="1" si="399"/>
        <v>1.23692127810571-1.5071929382478i</v>
      </c>
      <c r="CI288" s="240" t="str">
        <f t="shared" ca="1" si="400"/>
        <v>1.37869590579966+1.37869590579865i</v>
      </c>
      <c r="CJ288" s="240" t="str">
        <f t="shared" ca="1" si="401"/>
        <v>-1.5071929382469+1.23692127810682i</v>
      </c>
      <c r="CK288" s="240" t="str">
        <f t="shared" ca="1" si="402"/>
        <v>-1.08323442233594-1.62117487878429i</v>
      </c>
      <c r="CL288" s="240" t="str">
        <f t="shared" ca="1" si="403"/>
        <v>1.71954401901471-0.919115426921701i</v>
      </c>
      <c r="CM288" s="240" t="str">
        <f t="shared" ca="1" si="404"/>
        <v>0.746144847506604+1.80135301034363i</v>
      </c>
      <c r="CN288" s="240" t="str">
        <f t="shared" ca="1" si="405"/>
        <v>-1.86581398746318+0.565988485325856i</v>
      </c>
      <c r="CO288" s="240" t="str">
        <f t="shared" ca="1" si="406"/>
        <v>-0.380381344630536-1.91230615592582i</v>
      </c>
      <c r="CP288" s="240" t="str">
        <f t="shared" ca="1" si="407"/>
        <v>1.940381770734-0.191110923648828i</v>
      </c>
      <c r="CQ288" s="240" t="str">
        <f t="shared" ca="1" si="408"/>
        <v>5.22626693860329E-13+1.94977044836943i</v>
      </c>
      <c r="CR288" s="240" t="str">
        <f t="shared" ca="1" si="409"/>
        <v>-1.94038177073411-0.191110923647677i</v>
      </c>
      <c r="CS288" s="240" t="str">
        <f t="shared" ca="1" si="410"/>
        <v>0.380381344629403-1.91230615592604i</v>
      </c>
      <c r="CT288" s="240" t="str">
        <f t="shared" ca="1" si="411"/>
        <v>1.86581398746352+0.56598848532475i</v>
      </c>
      <c r="CU288" s="240" t="str">
        <f t="shared" ca="1" si="412"/>
        <v>-0.746144847505535+1.80135301034407i</v>
      </c>
      <c r="CV288" s="240" t="str">
        <f t="shared" ca="1" si="413"/>
        <v>-1.71954401901525-0.919115426920681i</v>
      </c>
      <c r="CW288" s="240" t="str">
        <f t="shared" ca="1" si="414"/>
        <v>1.08323442233498-1.62117487878493i</v>
      </c>
      <c r="CX288" s="240" t="str">
        <f t="shared" ca="1" si="415"/>
        <v>1.50719293824763+1.23692127810592i</v>
      </c>
      <c r="CY288" s="240" t="str">
        <f t="shared" ca="1" si="416"/>
        <v>-1.37869590579884+1.37869590579947i</v>
      </c>
      <c r="CZ288" s="240" t="str">
        <f t="shared" ca="1" si="417"/>
        <v>-1.23692127810661-1.50719293824707i</v>
      </c>
      <c r="DA288" s="240" t="str">
        <f t="shared" ca="1" si="418"/>
        <v>1.62117487878444-1.08323442233571i</v>
      </c>
      <c r="DB288" s="240" t="str">
        <f t="shared" ca="1" si="419"/>
        <v>0.919115426921461+1.71954401901484i</v>
      </c>
      <c r="DC288" s="240" t="str">
        <f t="shared" ca="1" si="420"/>
        <v>-1.80135301034373+0.746144847506352i</v>
      </c>
      <c r="DD288" s="240" t="str">
        <f t="shared" ca="1" si="421"/>
        <v>-0.565988485325594-1.86581398746326i</v>
      </c>
      <c r="DE288" s="240" t="str">
        <f t="shared" ca="1" si="422"/>
        <v>1.91230615592587-0.380381344630269i</v>
      </c>
      <c r="DF288" s="240" t="str">
        <f t="shared" ca="1" si="423"/>
        <v>0.191110923648557+1.94038177073402i</v>
      </c>
      <c r="DG288" s="240" t="str">
        <f t="shared" ca="1" si="424"/>
        <v>-1.94977044836943+2.50324530483492E-13i</v>
      </c>
      <c r="DH288" s="240" t="str">
        <f t="shared" ca="1" si="425"/>
        <v>0.191110923647948-1.94038177073408i</v>
      </c>
      <c r="DI288" s="240" t="str">
        <f t="shared" ca="1" si="426"/>
        <v>1.91230615592599+0.38038134462967i</v>
      </c>
      <c r="DJ288" s="240" t="str">
        <f t="shared" ca="1" si="427"/>
        <v>-0.56598848532501+1.86581398746344i</v>
      </c>
      <c r="DK288" s="240" t="str">
        <f t="shared" ca="1" si="428"/>
        <v>-1.80135301034397-0.746144847505787i</v>
      </c>
      <c r="DL288" s="240" t="str">
        <f t="shared" ca="1" si="429"/>
        <v>0.919115426920921-1.71954401901512i</v>
      </c>
      <c r="DM288" s="240" t="str">
        <f t="shared" ca="1" si="430"/>
        <v>1.62117487878478+1.0832344223352i</v>
      </c>
      <c r="DN288" s="240" t="str">
        <f t="shared" ca="1" si="431"/>
        <v>-1.23692127810613+1.50719293824746i</v>
      </c>
      <c r="DO288" s="240" t="str">
        <f t="shared" ca="1" si="432"/>
        <v>-1.37869590579928-1.37869590579904i</v>
      </c>
      <c r="DP288" s="240" t="str">
        <f t="shared" ca="1" si="433"/>
        <v>1.50719293824724-1.23692127810639i</v>
      </c>
      <c r="DQ288" s="240" t="str">
        <f t="shared" ca="1" si="434"/>
        <v>1.08323442233548+1.62117487878459i</v>
      </c>
      <c r="DR288" s="240" t="str">
        <f t="shared" ca="1" si="435"/>
        <v>-1.71954401901496+0.91911542692122i</v>
      </c>
      <c r="DS288" s="240" t="str">
        <f t="shared" ca="1" si="436"/>
        <v>-0.746144847506101-1.80135301034384i</v>
      </c>
      <c r="DT288" s="240" t="str">
        <f t="shared" ca="1" si="437"/>
        <v>1.86581398746337-0.565988485325228i</v>
      </c>
      <c r="DU288" s="240" t="str">
        <f t="shared" ca="1" si="438"/>
        <v>0.380381344630002+1.91230615592592i</v>
      </c>
      <c r="DV288" s="240" t="str">
        <f t="shared" ca="1" si="439"/>
        <v>-1.94038177073405+0.191110923648286i</v>
      </c>
      <c r="DW288" s="240" t="str">
        <f t="shared" ca="1" si="440"/>
        <v>2.19776328933438E-14-1.94977044836943i</v>
      </c>
      <c r="DX288" s="240" t="str">
        <f t="shared" ca="1" si="441"/>
        <v>1.94038177073405+0.19111092364833i</v>
      </c>
      <c r="DY288" s="240" t="str">
        <f t="shared" ca="1" si="442"/>
        <v>-0.380381344629828+1.91230615592596i</v>
      </c>
      <c r="DZ288" s="240" t="str">
        <f t="shared" ca="1" si="443"/>
        <v>-1.86581398746339-0.565988485325164i</v>
      </c>
      <c r="EA288" s="240" t="str">
        <f t="shared" ca="1" si="444"/>
        <v>0.746144847506038-1.80135301034386i</v>
      </c>
      <c r="EB288" s="240" t="str">
        <f t="shared" ca="1" si="445"/>
        <v>1.719544019015+0.919115426921161i</v>
      </c>
      <c r="EC288" s="240" t="str">
        <f t="shared" ca="1" si="446"/>
        <v>-1.08323442233543+1.62117487878463i</v>
      </c>
      <c r="ED288" s="240" t="str">
        <f t="shared" ca="1" si="447"/>
        <v>-1.50719293824721-1.23692127810643i</v>
      </c>
      <c r="EE288" s="240" t="str">
        <f t="shared" ca="1" si="448"/>
        <v>1.37869590579931-1.378695905799i</v>
      </c>
      <c r="EF288" s="240" t="str">
        <f t="shared" ca="1" si="449"/>
        <v>1.23692127810627+1.50719293824734i</v>
      </c>
      <c r="EG288" s="240" t="str">
        <f t="shared" ca="1" si="450"/>
        <v>-1.62117487878474+1.08323442233526i</v>
      </c>
      <c r="EH288" s="240" t="str">
        <f t="shared" ca="1" si="451"/>
        <v>-0.91911542692098-1.71954401901509i</v>
      </c>
      <c r="EI288" s="240" t="str">
        <f t="shared" ca="1" si="452"/>
        <v>1.80135301034394-0.746144847505849i</v>
      </c>
      <c r="EJ288" s="240" t="str">
        <f t="shared" ca="1" si="453"/>
        <v>0.565988485324968+1.86581398746345i</v>
      </c>
      <c r="EK288" s="240" t="str">
        <f t="shared" ca="1" si="454"/>
        <v>-1.912306155926+0.380381344629625i</v>
      </c>
      <c r="EL288" s="240" t="str">
        <f t="shared" ca="1" si="455"/>
        <v>-0.191110923648125-1.94038177073407i</v>
      </c>
      <c r="EM288" s="240" t="str">
        <f t="shared" ca="1" si="456"/>
        <v>1.94977044836943+1.83448177991091E-13i</v>
      </c>
      <c r="EN288" s="240"/>
      <c r="EO288" s="240"/>
      <c r="EP288" s="240"/>
    </row>
    <row r="289" spans="1:146">
      <c r="A289" s="268">
        <f t="shared" si="323"/>
        <v>3.6914062500000028E-3</v>
      </c>
      <c r="B289" s="267">
        <v>189</v>
      </c>
      <c r="C289" s="266">
        <f t="shared" si="324"/>
        <v>37800</v>
      </c>
      <c r="N289" s="265">
        <f t="shared" ca="1" si="327"/>
        <v>5.9331262891729084</v>
      </c>
      <c r="O289" s="240">
        <f t="shared" ca="1" si="328"/>
        <v>1.9331262891729084</v>
      </c>
      <c r="P289" s="240" t="str">
        <f t="shared" ca="1" si="329"/>
        <v>-0.142209591846048+1.92788839974683i</v>
      </c>
      <c r="Q289" s="240" t="str">
        <f t="shared" ca="1" si="330"/>
        <v>-1.91220311604523-0.28364853759247i</v>
      </c>
      <c r="R289" s="240" t="str">
        <f t="shared" ca="1" si="331"/>
        <v>0.423550367337704-1.88615543797947i</v>
      </c>
      <c r="S289" s="240" t="str">
        <f t="shared" ca="1" si="332"/>
        <v>1.84988652017387+0.561156940944706i</v>
      </c>
      <c r="T289" s="240" t="str">
        <f t="shared" ca="1" si="333"/>
        <v>-0.695722556468622+1.80359290703645i</v>
      </c>
      <c r="U289" s="241" t="str">
        <f t="shared" ca="1" si="334"/>
        <v>-1.74752546766779-0.826517991179811i</v>
      </c>
      <c r="V289" s="240" t="str">
        <f t="shared" ca="1" si="335"/>
        <v>0.952834453285288-1.68198803637955i</v>
      </c>
      <c r="W289" s="240" t="str">
        <f t="shared" ca="1" si="336"/>
        <v>1.60733576619042+1.07398742293217i</v>
      </c>
      <c r="X289" s="240" t="str">
        <f t="shared" ca="1" si="337"/>
        <v>-1.18932036168109+1.52397320422053i</v>
      </c>
      <c r="Y289" s="240" t="str">
        <f t="shared" ca="1" si="338"/>
        <v>-1.43235209941594-1.29820827034424i</v>
      </c>
      <c r="Z289" s="240" t="str">
        <f t="shared" ca="1" si="339"/>
        <v>1.40006107591023-1.33296895448187i</v>
      </c>
      <c r="AA289" s="240" t="str">
        <f t="shared" ca="1" si="340"/>
        <v>1.2263623352914+1.49432682920104i</v>
      </c>
      <c r="AB289" s="240" t="str">
        <f t="shared" ca="1" si="341"/>
        <v>-1.58049469593188+1.1131099523509i</v>
      </c>
      <c r="AC289" s="240" t="str">
        <f t="shared" ca="1" si="342"/>
        <v>-0.993825530135839-1.65809772496727i</v>
      </c>
      <c r="AD289" s="240" t="str">
        <f t="shared" ca="1" si="343"/>
        <v>1.72671537876914-0.869155481265325i</v>
      </c>
      <c r="AE289" s="240" t="str">
        <f t="shared" ca="1" si="344"/>
        <v>0.73977540353593+1.78597581232632i</v>
      </c>
      <c r="AF289" s="240" t="str">
        <f t="shared" ca="1" si="345"/>
        <v>-1.83555788821495+0.606386418798515i</v>
      </c>
      <c r="AG289" s="240" t="str">
        <f t="shared" ca="1" si="346"/>
        <v>-0.469711373518928-1.87519291686972i</v>
      </c>
      <c r="AH289" s="240" t="str">
        <f t="shared" ca="1" si="347"/>
        <v>1.90466611263637-0.330490921609194i</v>
      </c>
      <c r="AI289" s="240" t="str">
        <f t="shared" ca="1" si="348"/>
        <v>0.189479510760661+1.92381775771338i</v>
      </c>
      <c r="AJ289" s="240" t="str">
        <f t="shared" ca="1" si="349"/>
        <v>-1.93254406767673+0.0474412940263149i</v>
      </c>
      <c r="AK289" s="240" t="str">
        <f t="shared" ca="1" si="350"/>
        <v>0.0948540111907971-1.93079775389667i</v>
      </c>
      <c r="AL289" s="240" t="str">
        <f t="shared" ca="1" si="351"/>
        <v>1.91858827979883+0.236635294303248i</v>
      </c>
      <c r="AM289" s="240" t="str">
        <f t="shared" ca="1" si="352"/>
        <v>-0.377134230253161+1.89598180958119i</v>
      </c>
      <c r="AN289" s="240" t="str">
        <f t="shared" ca="1" si="353"/>
        <v>-1.86310084966456-0.515589443133399i</v>
      </c>
      <c r="AO289" s="240" t="str">
        <f t="shared" ca="1" si="354"/>
        <v>0.651250632147481-1.82012358482025i</v>
      </c>
      <c r="AP289" s="240" t="str">
        <f t="shared" ca="1" si="355"/>
        <v>1.76728291256897+0.78338263756173i</v>
      </c>
      <c r="AQ289" s="240" t="str">
        <f t="shared" ca="1" si="356"/>
        <v>-0.911269424588687+1.7048651810924i</v>
      </c>
      <c r="AR289" s="240" t="str">
        <f t="shared" ca="1" si="357"/>
        <v>-0.911269424588687+1.7048651810924i</v>
      </c>
      <c r="AS289" s="240" t="str">
        <f t="shared" ca="1" si="358"/>
        <v>1.15156198595693-1.55270159476648i</v>
      </c>
      <c r="AT289" s="240" t="str">
        <f t="shared" ca="1" si="359"/>
        <v>1.46378032757653+1.26266559408711i</v>
      </c>
      <c r="AU289" s="240" t="str">
        <f t="shared" ca="1" si="360"/>
        <v>-1.3669267079638+1.3669267079645i</v>
      </c>
      <c r="AV289" s="240" t="str">
        <f t="shared" ca="1" si="361"/>
        <v>-1.26266559408787-1.46378032757588i</v>
      </c>
      <c r="AW289" s="240" t="str">
        <f t="shared" ca="1" si="362"/>
        <v>1.55270159476703-1.15156198595618i</v>
      </c>
      <c r="AX289" s="240" t="str">
        <f t="shared" ca="1" si="363"/>
        <v>1.03421796364827+1.63320863748593i</v>
      </c>
      <c r="AY289" s="240" t="str">
        <f t="shared" ca="1" si="364"/>
        <v>-1.70486518109281+0.911269424587917i</v>
      </c>
      <c r="AZ289" s="240" t="str">
        <f t="shared" ca="1" si="365"/>
        <v>-0.783382637562691-1.76728291256854i</v>
      </c>
      <c r="BA289" s="240" t="str">
        <f t="shared" ca="1" si="366"/>
        <v>1.8201235848199-0.651250632148471i</v>
      </c>
      <c r="BB289" s="240" t="str">
        <f t="shared" ca="1" si="367"/>
        <v>0.51558944313256+1.86310084966479i</v>
      </c>
      <c r="BC289" s="240" t="str">
        <f t="shared" ca="1" si="368"/>
        <v>-1.89598180958137+0.377134230252282i</v>
      </c>
      <c r="BD289" s="240" t="str">
        <f t="shared" ca="1" si="369"/>
        <v>-0.236635294302357-1.91858827979894i</v>
      </c>
      <c r="BE289" s="240" t="str">
        <f t="shared" ca="1" si="370"/>
        <v>1.93079775389662-0.0948540111918209i</v>
      </c>
      <c r="BF289" s="240" t="str">
        <f t="shared" ca="1" si="371"/>
        <v>-0.0474412940256748+1.93254406767675i</v>
      </c>
      <c r="BG289" s="240" t="str">
        <f t="shared" ca="1" si="372"/>
        <v>-1.9238177577134-0.189479510760406i</v>
      </c>
      <c r="BH289" s="240" t="str">
        <f t="shared" ca="1" si="373"/>
        <v>0.33049092160932-1.90466611263634i</v>
      </c>
      <c r="BI289" s="240" t="str">
        <f t="shared" ca="1" si="374"/>
        <v>1.8751929168696+0.469711373519426i</v>
      </c>
      <c r="BJ289" s="240" t="str">
        <f t="shared" ca="1" si="375"/>
        <v>-0.606386418799393+1.83555788821466i</v>
      </c>
      <c r="BK289" s="240" t="str">
        <f t="shared" ca="1" si="376"/>
        <v>-1.78597581232665-0.739775403535136i</v>
      </c>
      <c r="BL289" s="240" t="str">
        <f t="shared" ca="1" si="377"/>
        <v>0.869155481264902-1.72671537876936i</v>
      </c>
      <c r="BM289" s="240" t="str">
        <f t="shared" ca="1" si="378"/>
        <v>1.65809772496732+0.993825530135761i</v>
      </c>
      <c r="BN289" s="240" t="str">
        <f t="shared" ca="1" si="379"/>
        <v>-1.11310995235114+1.58049469593171i</v>
      </c>
      <c r="BO289" s="240" t="str">
        <f t="shared" ca="1" si="380"/>
        <v>-1.4943268292006-1.22636233529194i</v>
      </c>
      <c r="BP289" s="240" t="str">
        <f t="shared" ca="1" si="381"/>
        <v>1.33296895448251-1.40006107590963i</v>
      </c>
      <c r="BQ289" s="240" t="str">
        <f t="shared" ca="1" si="382"/>
        <v>1.29820827034472+1.4323520994155i</v>
      </c>
      <c r="BR289" s="240" t="str">
        <f t="shared" ca="1" si="383"/>
        <v>-1.52397320422036+1.1893203616813i</v>
      </c>
      <c r="BS289" s="240" t="str">
        <f t="shared" ca="1" si="384"/>
        <v>-1.07398742293206-1.60733576619049i</v>
      </c>
      <c r="BT289" s="240" t="str">
        <f t="shared" ca="1" si="385"/>
        <v>1.68198803637981-0.952834453284842i</v>
      </c>
      <c r="BU289" s="240" t="str">
        <f t="shared" ca="1" si="386"/>
        <v>0.826517991179173+1.74752546766809i</v>
      </c>
      <c r="BV289" s="240" t="str">
        <f t="shared" ca="1" si="387"/>
        <v>-1.80359290703613+0.695722556469443i</v>
      </c>
      <c r="BW289" s="240" t="str">
        <f t="shared" ca="1" si="388"/>
        <v>-0.561156940945174-1.84988652017373i</v>
      </c>
      <c r="BX289" s="240" t="str">
        <f t="shared" ca="1" si="389"/>
        <v>1.88615543797945-0.423550367337802i</v>
      </c>
      <c r="BY289" s="240" t="str">
        <f t="shared" ca="1" si="390"/>
        <v>0.283648537592302+1.91220311604525i</v>
      </c>
      <c r="BZ289" s="240" t="str">
        <f t="shared" ca="1" si="391"/>
        <v>-1.92788839974687+0.142209591845529i</v>
      </c>
      <c r="CA289" s="240" t="str">
        <f t="shared" ca="1" si="392"/>
        <v>8.70559825169346E-13-1.93312628917291i</v>
      </c>
      <c r="CB289" s="240" t="str">
        <f t="shared" ca="1" si="393"/>
        <v>1.92788839974688+0.142209591845402i</v>
      </c>
      <c r="CC289" s="240" t="str">
        <f t="shared" ca="1" si="394"/>
        <v>-0.283648537592177+1.91220311604527i</v>
      </c>
      <c r="CD289" s="240" t="str">
        <f t="shared" ca="1" si="395"/>
        <v>-1.88615543797947-0.423550367337679i</v>
      </c>
      <c r="CE289" s="240" t="str">
        <f t="shared" ca="1" si="396"/>
        <v>0.561156940945052-1.84988652017377i</v>
      </c>
      <c r="CF289" s="240" t="str">
        <f t="shared" ca="1" si="397"/>
        <v>1.80359290703622+0.695722556469221i</v>
      </c>
      <c r="CG289" s="240" t="str">
        <f t="shared" ca="1" si="398"/>
        <v>-0.826517991179057+1.74752546766814i</v>
      </c>
      <c r="CH289" s="240" t="str">
        <f t="shared" ca="1" si="399"/>
        <v>-1.68198803637987-0.952834453284731i</v>
      </c>
      <c r="CI289" s="240" t="str">
        <f t="shared" ca="1" si="400"/>
        <v>1.07398742293195-1.60733576619056i</v>
      </c>
      <c r="CJ289" s="240" t="str">
        <f t="shared" ca="1" si="401"/>
        <v>1.52397320422044+1.1893203616812i</v>
      </c>
      <c r="CK289" s="240" t="str">
        <f t="shared" ca="1" si="402"/>
        <v>-1.29820827034463+1.43235209941558i</v>
      </c>
      <c r="CL289" s="240" t="str">
        <f t="shared" ca="1" si="403"/>
        <v>-1.33296895448121-1.40006107591086i</v>
      </c>
      <c r="CM289" s="240" t="str">
        <f t="shared" ca="1" si="404"/>
        <v>1.49432682920048-1.22636233529208i</v>
      </c>
      <c r="CN289" s="240" t="str">
        <f t="shared" ca="1" si="405"/>
        <v>1.11310995235129+1.5804946959316i</v>
      </c>
      <c r="CO289" s="240" t="str">
        <f t="shared" ca="1" si="406"/>
        <v>-1.65809772496722+0.993825530135916i</v>
      </c>
      <c r="CP289" s="240" t="str">
        <f t="shared" ca="1" si="407"/>
        <v>-0.869155481265064-1.72671537876927i</v>
      </c>
      <c r="CQ289" s="240" t="str">
        <f t="shared" ca="1" si="408"/>
        <v>1.78597581232658-0.739775403535304i</v>
      </c>
      <c r="CR289" s="240" t="str">
        <f t="shared" ca="1" si="409"/>
        <v>0.606386418797688+1.83555788821522i</v>
      </c>
      <c r="CS289" s="240" t="str">
        <f t="shared" ca="1" si="410"/>
        <v>-1.87519291686955+0.469711373519602i</v>
      </c>
      <c r="CT289" s="240" t="str">
        <f t="shared" ca="1" si="411"/>
        <v>-0.3304909216095-1.90466611263631i</v>
      </c>
      <c r="CU289" s="240" t="str">
        <f t="shared" ca="1" si="412"/>
        <v>1.92381775771338-0.189479510760587i</v>
      </c>
      <c r="CV289" s="240" t="str">
        <f t="shared" ca="1" si="413"/>
        <v>0.0474412940258565+1.93254406767674i</v>
      </c>
      <c r="CW289" s="240" t="str">
        <f t="shared" ca="1" si="414"/>
        <v>-1.93079775389663-0.0948540111916392i</v>
      </c>
      <c r="CX289" s="240" t="str">
        <f t="shared" ca="1" si="415"/>
        <v>0.236635294302232-1.91858827979896i</v>
      </c>
      <c r="CY289" s="240" t="str">
        <f t="shared" ca="1" si="416"/>
        <v>1.89598180958139+0.377134230252156i</v>
      </c>
      <c r="CZ289" s="240" t="str">
        <f t="shared" ca="1" si="417"/>
        <v>-0.515589443132438+1.86310084966483i</v>
      </c>
      <c r="DA289" s="240" t="str">
        <f t="shared" ca="1" si="418"/>
        <v>-1.82012358481994-0.651250632148351i</v>
      </c>
      <c r="DB289" s="240" t="str">
        <f t="shared" ca="1" si="419"/>
        <v>0.783382637562575-1.76728291256859i</v>
      </c>
      <c r="DC289" s="240" t="str">
        <f t="shared" ca="1" si="420"/>
        <v>1.70486518109196+0.911269424589502i</v>
      </c>
      <c r="DD289" s="240" t="str">
        <f t="shared" ca="1" si="421"/>
        <v>-1.03421796364811+1.63320863748603i</v>
      </c>
      <c r="DE289" s="240" t="str">
        <f t="shared" ca="1" si="422"/>
        <v>-1.5527015947671-1.15156198595608i</v>
      </c>
      <c r="DF289" s="240" t="str">
        <f t="shared" ca="1" si="423"/>
        <v>1.26266559408777-1.46378032757596i</v>
      </c>
      <c r="DG289" s="240" t="str">
        <f t="shared" ca="1" si="424"/>
        <v>1.36692670796389+1.36692670796441i</v>
      </c>
      <c r="DH289" s="240" t="str">
        <f t="shared" ca="1" si="425"/>
        <v>-1.46378032757645+1.26266559408721i</v>
      </c>
      <c r="DI289" s="240" t="str">
        <f t="shared" ca="1" si="426"/>
        <v>-1.15156198595707-1.55270159476637i</v>
      </c>
      <c r="DJ289" s="240" t="str">
        <f t="shared" ca="1" si="427"/>
        <v>1.63320863748537-1.03421796364916i</v>
      </c>
      <c r="DK289" s="240" t="str">
        <f t="shared" ca="1" si="428"/>
        <v>0.911269424588847+1.70486518109231i</v>
      </c>
      <c r="DL289" s="240" t="str">
        <f t="shared" ca="1" si="429"/>
        <v>-1.76728291256889+0.783382637561896i</v>
      </c>
      <c r="DM289" s="240" t="str">
        <f t="shared" ca="1" si="430"/>
        <v>-0.651250632147651-1.82012358482019i</v>
      </c>
      <c r="DN289" s="240" t="str">
        <f t="shared" ca="1" si="431"/>
        <v>1.86310084966503-0.515589443131721i</v>
      </c>
      <c r="DO289" s="240" t="str">
        <f t="shared" ca="1" si="432"/>
        <v>0.37713423025326+1.89598180958117i</v>
      </c>
      <c r="DP289" s="240" t="str">
        <f t="shared" ca="1" si="433"/>
        <v>-1.91858827979882+0.236635294303347i</v>
      </c>
      <c r="DQ289" s="240" t="str">
        <f t="shared" ca="1" si="434"/>
        <v>-0.0948540111908965-1.93079775389667i</v>
      </c>
      <c r="DR289" s="240" t="str">
        <f t="shared" ca="1" si="435"/>
        <v>1.93254406767673+0.0474412940266i</v>
      </c>
      <c r="DS289" s="240" t="str">
        <f t="shared" ca="1" si="436"/>
        <v>-0.189479510761327+1.92381775771331i</v>
      </c>
      <c r="DT289" s="240" t="str">
        <f t="shared" ca="1" si="437"/>
        <v>-1.90466611263619-0.330490921610232i</v>
      </c>
      <c r="DU289" s="240" t="str">
        <f t="shared" ca="1" si="438"/>
        <v>0.469711373518406-1.87519291686985i</v>
      </c>
      <c r="DV289" s="240" t="str">
        <f t="shared" ca="1" si="439"/>
        <v>1.83555788821499+0.606386418798393i</v>
      </c>
      <c r="DW289" s="240" t="str">
        <f t="shared" ca="1" si="440"/>
        <v>-0.73977540353599+1.7859758123263i</v>
      </c>
      <c r="DX289" s="240" t="str">
        <f t="shared" ca="1" si="441"/>
        <v>-1.72671537876894-0.869155481265727i</v>
      </c>
      <c r="DY289" s="240" t="str">
        <f t="shared" ca="1" si="442"/>
        <v>0.993825530136554-1.65809772496684i</v>
      </c>
      <c r="DZ289" s="240" t="str">
        <f t="shared" ca="1" si="443"/>
        <v>1.58049469593231+1.11310995235028i</v>
      </c>
      <c r="EA289" s="240" t="str">
        <f t="shared" ca="1" si="444"/>
        <v>-1.22636233529113+1.49432682920127i</v>
      </c>
      <c r="EB289" s="240" t="str">
        <f t="shared" ca="1" si="445"/>
        <v>-1.40006107591035-1.33296895448175i</v>
      </c>
      <c r="EC289" s="240" t="str">
        <f t="shared" ca="1" si="446"/>
        <v>1.43235209941608-1.29820827034408i</v>
      </c>
      <c r="ED289" s="240" t="str">
        <f t="shared" ca="1" si="447"/>
        <v>1.18932036168061+1.5239732042209i</v>
      </c>
      <c r="EE289" s="240" t="str">
        <f t="shared" ca="1" si="448"/>
        <v>-1.60733576619097+1.07398742293134i</v>
      </c>
      <c r="EF289" s="240" t="str">
        <f t="shared" ca="1" si="449"/>
        <v>-0.952834453285804-1.68198803637926i</v>
      </c>
      <c r="EG289" s="240" t="str">
        <f t="shared" ca="1" si="450"/>
        <v>1.74752546766761-0.826517991180172i</v>
      </c>
      <c r="EH289" s="240" t="str">
        <f t="shared" ca="1" si="451"/>
        <v>0.695722556468632+1.80359290703644i</v>
      </c>
      <c r="EI289" s="240" t="str">
        <f t="shared" ca="1" si="452"/>
        <v>-1.84988652017398+0.561156940944341i</v>
      </c>
      <c r="EJ289" s="240" t="str">
        <f t="shared" ca="1" si="453"/>
        <v>-0.423550367336954-1.88615543797963i</v>
      </c>
      <c r="EK289" s="240" t="str">
        <f t="shared" ca="1" si="454"/>
        <v>1.91220311604509-0.283648537593398i</v>
      </c>
      <c r="EL289" s="240" t="str">
        <f t="shared" ca="1" si="455"/>
        <v>0.142209591846633+1.92788839974679i</v>
      </c>
      <c r="EM289" s="240" t="str">
        <f t="shared" ca="1" si="456"/>
        <v>-1.93312628917291+2.36819482254619E-13i</v>
      </c>
      <c r="EN289" s="240"/>
      <c r="EO289" s="240"/>
      <c r="EP289" s="240"/>
    </row>
    <row r="290" spans="1:146">
      <c r="A290" s="268">
        <f t="shared" si="323"/>
        <v>3.7109375000000029E-3</v>
      </c>
      <c r="B290" s="267">
        <v>190</v>
      </c>
      <c r="C290" s="266">
        <f t="shared" si="324"/>
        <v>38000</v>
      </c>
      <c r="N290" s="265">
        <f t="shared" ca="1" si="327"/>
        <v>5.9002275282228389</v>
      </c>
      <c r="O290" s="240">
        <f t="shared" ca="1" si="328"/>
        <v>1.9002275282228389</v>
      </c>
      <c r="P290" s="240" t="str">
        <f t="shared" ca="1" si="329"/>
        <v>-0.093239745502831+1.89793862094496i</v>
      </c>
      <c r="Q290" s="240" t="str">
        <f t="shared" ca="1" si="330"/>
        <v>-1.89107741328943-0.186254868291909i</v>
      </c>
      <c r="R290" s="240" t="str">
        <f t="shared" ca="1" si="331"/>
        <v>0.278821286789366-1.87966043450646i</v>
      </c>
      <c r="S290" s="240" t="str">
        <f t="shared" ca="1" si="332"/>
        <v>1.86371518909798+0.370716000384899i</v>
      </c>
      <c r="T290" s="240" t="str">
        <f t="shared" ca="1" si="333"/>
        <v>-0.461717626664806+1.84328009055675i</v>
      </c>
      <c r="U290" s="241" t="str">
        <f t="shared" ca="1" si="334"/>
        <v>-1.81840436882515-0.551606934740205i</v>
      </c>
      <c r="V290" s="240" t="str">
        <f t="shared" ca="1" si="335"/>
        <v>0.640167373394929-1.78914795169559i</v>
      </c>
      <c r="W290" s="240" t="str">
        <f t="shared" ca="1" si="336"/>
        <v>1.7555813204396+0.727185592774934i</v>
      </c>
      <c r="X290" s="240" t="str">
        <f t="shared" ca="1" si="337"/>
        <v>-0.812451958368184+1.71778534001184i</v>
      </c>
      <c r="Y290" s="240" t="str">
        <f t="shared" ca="1" si="338"/>
        <v>-1.67585106423984-0.895761056031167i</v>
      </c>
      <c r="Z290" s="240" t="str">
        <f t="shared" ca="1" si="339"/>
        <v>0.976912186850933-1.62987951646679i</v>
      </c>
      <c r="AA290" s="240" t="str">
        <f t="shared" ca="1" si="340"/>
        <v>1.57998144617807+1.05570985064502i</v>
      </c>
      <c r="AB290" s="240" t="str">
        <f t="shared" ca="1" si="341"/>
        <v>-1.13196421693979+1.52627706219538i</v>
      </c>
      <c r="AC290" s="240" t="str">
        <f t="shared" ca="1" si="342"/>
        <v>-1.46889574308391-1.20549158228743i</v>
      </c>
      <c r="AD290" s="240" t="str">
        <f t="shared" ca="1" si="343"/>
        <v>1.27611481282491-1.40797572546714i</v>
      </c>
      <c r="AE290" s="240" t="str">
        <f t="shared" ca="1" si="344"/>
        <v>1.34366377100374+1.3436637710037i</v>
      </c>
      <c r="AF290" s="240" t="str">
        <f t="shared" ca="1" si="345"/>
        <v>-1.40797572546723+1.27611481282481i</v>
      </c>
      <c r="AG290" s="240" t="str">
        <f t="shared" ca="1" si="346"/>
        <v>-1.20549158228747-1.46889574308387i</v>
      </c>
      <c r="AH290" s="240" t="str">
        <f t="shared" ca="1" si="347"/>
        <v>1.52627706219547-1.13196421693967i</v>
      </c>
      <c r="AI290" s="240" t="str">
        <f t="shared" ca="1" si="348"/>
        <v>1.05570985064505+1.57998144617805i</v>
      </c>
      <c r="AJ290" s="240" t="str">
        <f t="shared" ca="1" si="349"/>
        <v>-1.62987951646686+0.976912186850806i</v>
      </c>
      <c r="AK290" s="240" t="str">
        <f t="shared" ca="1" si="350"/>
        <v>-0.895761056031701-1.67585106423956i</v>
      </c>
      <c r="AL290" s="240" t="str">
        <f t="shared" ca="1" si="351"/>
        <v>1.7177853400119-0.812451958368049i</v>
      </c>
      <c r="AM290" s="240" t="str">
        <f t="shared" ca="1" si="352"/>
        <v>0.727185592774272+1.75558132043987i</v>
      </c>
      <c r="AN290" s="240" t="str">
        <f t="shared" ca="1" si="353"/>
        <v>-1.78914795169545+0.640167373395322i</v>
      </c>
      <c r="AO290" s="240" t="str">
        <f t="shared" ca="1" si="354"/>
        <v>-0.551606934740055-1.8184043688252i</v>
      </c>
      <c r="AP290" s="240" t="str">
        <f t="shared" ca="1" si="355"/>
        <v>1.84328009055697-0.46171762666392i</v>
      </c>
      <c r="AQ290" s="240" t="str">
        <f t="shared" ca="1" si="356"/>
        <v>0.370716000385328+1.86371518909789i</v>
      </c>
      <c r="AR290" s="240" t="str">
        <f t="shared" ca="1" si="357"/>
        <v>0.370716000385328+1.86371518909789i</v>
      </c>
      <c r="AS290" s="240" t="str">
        <f t="shared" ca="1" si="358"/>
        <v>-0.186254868291024-1.89107741328952i</v>
      </c>
      <c r="AT290" s="240" t="str">
        <f t="shared" ca="1" si="359"/>
        <v>1.89793862094494-0.0932397455031421i</v>
      </c>
      <c r="AU290" s="240" t="str">
        <f t="shared" ca="1" si="360"/>
        <v>-3.24978130350141E-13+1.90022752822284i</v>
      </c>
      <c r="AV290" s="240" t="str">
        <f t="shared" ca="1" si="361"/>
        <v>-1.897938620945-0.0932397455019571i</v>
      </c>
      <c r="AW290" s="240" t="str">
        <f t="shared" ca="1" si="362"/>
        <v>0.186254868291671-1.89107741328945i</v>
      </c>
      <c r="AX290" s="240" t="str">
        <f t="shared" ca="1" si="363"/>
        <v>1.8796604345064+0.278821286789718i</v>
      </c>
      <c r="AY290" s="240" t="str">
        <f t="shared" ca="1" si="364"/>
        <v>-0.370716000384112+1.86371518909813i</v>
      </c>
      <c r="AZ290" s="240" t="str">
        <f t="shared" ca="1" si="365"/>
        <v>-1.8432800905568-0.461717626664602i</v>
      </c>
      <c r="BA290" s="240" t="str">
        <f t="shared" ca="1" si="366"/>
        <v>0.551606934740703-1.818404368825i</v>
      </c>
      <c r="BB290" s="240" t="str">
        <f t="shared" ca="1" si="367"/>
        <v>1.78914795169585+0.640167373394205i</v>
      </c>
      <c r="BC290" s="240" t="str">
        <f t="shared" ca="1" si="368"/>
        <v>-0.727185592774898+1.75558132043961i</v>
      </c>
      <c r="BD290" s="240" t="str">
        <f t="shared" ca="1" si="369"/>
        <v>-1.7177853400116-0.812451958368686i</v>
      </c>
      <c r="BE290" s="240" t="str">
        <f t="shared" ca="1" si="370"/>
        <v>0.895761056030631-1.67585106424013i</v>
      </c>
      <c r="BF290" s="240" t="str">
        <f t="shared" ca="1" si="371"/>
        <v>1.62987951646682+0.976912186850876i</v>
      </c>
      <c r="BG290" s="240" t="str">
        <f t="shared" ca="1" si="372"/>
        <v>-1.05570985064561+1.57998144617768i</v>
      </c>
      <c r="BH290" s="240" t="str">
        <f t="shared" ca="1" si="373"/>
        <v>-1.52627706219576-1.13196421693928i</v>
      </c>
      <c r="BI290" s="240" t="str">
        <f t="shared" ca="1" si="374"/>
        <v>1.20549158228756-1.4688957430838i</v>
      </c>
      <c r="BJ290" s="240" t="str">
        <f t="shared" ca="1" si="375"/>
        <v>1.40797572546667+1.27611481282543i</v>
      </c>
      <c r="BK290" s="240" t="str">
        <f t="shared" ca="1" si="376"/>
        <v>-1.34366377100342+1.34366377100403i</v>
      </c>
      <c r="BL290" s="240" t="str">
        <f t="shared" ca="1" si="377"/>
        <v>-1.27611481282471-1.40797572546732i</v>
      </c>
      <c r="BM290" s="240" t="str">
        <f t="shared" ca="1" si="378"/>
        <v>1.46889574308446-1.20549158228676i</v>
      </c>
      <c r="BN290" s="240" t="str">
        <f t="shared" ca="1" si="379"/>
        <v>1.13196421694001+1.52627706219522i</v>
      </c>
      <c r="BO290" s="240" t="str">
        <f t="shared" ca="1" si="380"/>
        <v>-1.57998144617825+1.05570985064476i</v>
      </c>
      <c r="BP290" s="240" t="str">
        <f t="shared" ca="1" si="381"/>
        <v>-0.976912186851663-1.62987951646635i</v>
      </c>
      <c r="BQ290" s="240" t="str">
        <f t="shared" ca="1" si="382"/>
        <v>1.67585106423972-0.895761056031391i</v>
      </c>
      <c r="BR290" s="240" t="str">
        <f t="shared" ca="1" si="383"/>
        <v>0.812451958367705+1.71778534001206i</v>
      </c>
      <c r="BS290" s="240" t="str">
        <f t="shared" ca="1" si="384"/>
        <v>-1.75558132043926+0.727185592775743i</v>
      </c>
      <c r="BT290" s="240" t="str">
        <f t="shared" ca="1" si="385"/>
        <v>-0.640167373394965-1.78914795169557i</v>
      </c>
      <c r="BU290" s="240" t="str">
        <f t="shared" ca="1" si="386"/>
        <v>1.8184043688253-0.551606934739719i</v>
      </c>
      <c r="BV290" s="240" t="str">
        <f t="shared" ca="1" si="387"/>
        <v>0.461717626665387+1.8432800905566i</v>
      </c>
      <c r="BW290" s="240" t="str">
        <f t="shared" ca="1" si="388"/>
        <v>-1.86371518909796+0.370716000384956i</v>
      </c>
      <c r="BX290" s="240" t="str">
        <f t="shared" ca="1" si="389"/>
        <v>-0.278821286788701-1.87966043450656i</v>
      </c>
      <c r="BY290" s="240" t="str">
        <f t="shared" ca="1" si="390"/>
        <v>1.89107741328937-0.186254868292528i</v>
      </c>
      <c r="BZ290" s="240" t="str">
        <f t="shared" ca="1" si="391"/>
        <v>0.0932397455028176+1.89793862094496i</v>
      </c>
      <c r="CA290" s="240" t="str">
        <f t="shared" ca="1" si="392"/>
        <v>-1.90022752822284-6.49956260700282E-13i</v>
      </c>
      <c r="CB290" s="240" t="str">
        <f t="shared" ca="1" si="393"/>
        <v>0.0932397455022817-1.89793862094499i</v>
      </c>
      <c r="CC290" s="240" t="str">
        <f t="shared" ca="1" si="394"/>
        <v>1.89107741328942+0.186254868291995i</v>
      </c>
      <c r="CD290" s="240" t="str">
        <f t="shared" ca="1" si="395"/>
        <v>-0.278821286789986+1.87966043450637i</v>
      </c>
      <c r="CE290" s="240" t="str">
        <f t="shared" ca="1" si="396"/>
        <v>-1.86371518909807-0.37071600038443i</v>
      </c>
      <c r="CF290" s="240" t="str">
        <f t="shared" ca="1" si="397"/>
        <v>0.461717626664866-1.84328009055674i</v>
      </c>
      <c r="CG290" s="240" t="str">
        <f t="shared" ca="1" si="398"/>
        <v>1.81840436882489+0.551606934741066i</v>
      </c>
      <c r="CH290" s="240" t="str">
        <f t="shared" ca="1" si="399"/>
        <v>-0.640167373394461+1.78914795169576i</v>
      </c>
      <c r="CI290" s="240" t="str">
        <f t="shared" ca="1" si="400"/>
        <v>-1.75558132043947-0.727185592775247i</v>
      </c>
      <c r="CJ290" s="240" t="str">
        <f t="shared" ca="1" si="401"/>
        <v>0.812451958368978-1.71778534001146i</v>
      </c>
      <c r="CK290" s="240" t="str">
        <f t="shared" ca="1" si="402"/>
        <v>1.67585106423995+0.895761056030965i</v>
      </c>
      <c r="CL290" s="240" t="str">
        <f t="shared" ca="1" si="403"/>
        <v>-0.976912186851201+1.62987951646663i</v>
      </c>
      <c r="CM290" s="240" t="str">
        <f t="shared" ca="1" si="404"/>
        <v>-1.57998144617852-1.05570985064435i</v>
      </c>
      <c r="CN290" s="240" t="str">
        <f t="shared" ca="1" si="405"/>
        <v>1.13196421693958-1.52627706219554i</v>
      </c>
      <c r="CO290" s="240" t="str">
        <f t="shared" ca="1" si="406"/>
        <v>1.4688957430836+1.20549158228781i</v>
      </c>
      <c r="CP290" s="240" t="str">
        <f t="shared" ca="1" si="407"/>
        <v>-1.27611481282431+1.40797572546768i</v>
      </c>
      <c r="CQ290" s="240" t="str">
        <f t="shared" ca="1" si="408"/>
        <v>-1.3436637710038-1.34366377100365i</v>
      </c>
      <c r="CR290" s="240" t="str">
        <f t="shared" ca="1" si="409"/>
        <v>1.40797572546754-1.27611481282447i</v>
      </c>
      <c r="CS290" s="240" t="str">
        <f t="shared" ca="1" si="410"/>
        <v>1.20549158228797+1.46889574308346i</v>
      </c>
      <c r="CT290" s="240" t="str">
        <f t="shared" ca="1" si="411"/>
        <v>-1.52627706219541+1.13196421693975i</v>
      </c>
      <c r="CU290" s="240" t="str">
        <f t="shared" ca="1" si="412"/>
        <v>-1.05570985064444-1.57998144617846i</v>
      </c>
      <c r="CV290" s="240" t="str">
        <f t="shared" ca="1" si="413"/>
        <v>1.62987951646652-0.976912186851383i</v>
      </c>
      <c r="CW290" s="240" t="str">
        <f t="shared" ca="1" si="414"/>
        <v>0.895761056031152+1.67585106423985i</v>
      </c>
      <c r="CX290" s="240" t="str">
        <f t="shared" ca="1" si="415"/>
        <v>-1.7177853400122+0.812451958367412i</v>
      </c>
      <c r="CY290" s="240" t="str">
        <f t="shared" ca="1" si="416"/>
        <v>-0.727185592775443-1.75558132043939i</v>
      </c>
      <c r="CZ290" s="240" t="str">
        <f t="shared" ca="1" si="417"/>
        <v>1.78914795169568-0.640167373394659i</v>
      </c>
      <c r="DA290" s="240" t="str">
        <f t="shared" ca="1" si="418"/>
        <v>0.551606934739409+1.81840436882539i</v>
      </c>
      <c r="DB290" s="240" t="str">
        <f t="shared" ca="1" si="419"/>
        <v>-1.84328009055668+0.461717626665072i</v>
      </c>
      <c r="DC290" s="240" t="str">
        <f t="shared" ca="1" si="420"/>
        <v>-0.370716000384637-1.86371518909803i</v>
      </c>
      <c r="DD290" s="240" t="str">
        <f t="shared" ca="1" si="421"/>
        <v>1.8796604345066-0.278821286788378i</v>
      </c>
      <c r="DE290" s="240" t="str">
        <f t="shared" ca="1" si="422"/>
        <v>0.186254868292205+1.8910774132894i</v>
      </c>
      <c r="DF290" s="240" t="str">
        <f t="shared" ca="1" si="423"/>
        <v>-1.89793862094497+0.0932397455024928i</v>
      </c>
      <c r="DG290" s="240" t="str">
        <f t="shared" ca="1" si="424"/>
        <v>-8.61327907348925E-13-1.90022752822284i</v>
      </c>
      <c r="DH290" s="240" t="str">
        <f t="shared" ca="1" si="425"/>
        <v>1.89793862094497+0.0932397455026064i</v>
      </c>
      <c r="DI290" s="240" t="str">
        <f t="shared" ca="1" si="426"/>
        <v>-0.186254868292318+1.89107741328939i</v>
      </c>
      <c r="DJ290" s="240" t="str">
        <f t="shared" ca="1" si="427"/>
        <v>-1.87966043450659-0.278821286788492i</v>
      </c>
      <c r="DK290" s="240" t="str">
        <f t="shared" ca="1" si="428"/>
        <v>0.370716000384749-1.86371518909801i</v>
      </c>
      <c r="DL290" s="240" t="str">
        <f t="shared" ca="1" si="429"/>
        <v>1.84328009055663+0.461717626665286i</v>
      </c>
      <c r="DM290" s="240" t="str">
        <f t="shared" ca="1" si="430"/>
        <v>-0.551606934739517+1.81840436882536i</v>
      </c>
      <c r="DN290" s="240" t="str">
        <f t="shared" ca="1" si="431"/>
        <v>-1.78914795169561-0.640167373394868i</v>
      </c>
      <c r="DO290" s="240" t="str">
        <f t="shared" ca="1" si="432"/>
        <v>0.727185592775547-1.75558132043935i</v>
      </c>
      <c r="DP290" s="240" t="str">
        <f t="shared" ca="1" si="433"/>
        <v>1.71778534001215+0.812451958367515i</v>
      </c>
      <c r="DQ290" s="240" t="str">
        <f t="shared" ca="1" si="434"/>
        <v>-0.895761056031252+1.6758510642398i</v>
      </c>
      <c r="DR290" s="240" t="str">
        <f t="shared" ca="1" si="435"/>
        <v>-1.62987951646646-0.97691218685148i</v>
      </c>
      <c r="DS290" s="240" t="str">
        <f t="shared" ca="1" si="436"/>
        <v>1.05570985064462-1.57998144617834i</v>
      </c>
      <c r="DT290" s="240" t="str">
        <f t="shared" ca="1" si="437"/>
        <v>1.52627706219534+1.13196421693984i</v>
      </c>
      <c r="DU290" s="240" t="str">
        <f t="shared" ca="1" si="438"/>
        <v>-1.20549158228814+1.46889574308332i</v>
      </c>
      <c r="DV290" s="240" t="str">
        <f t="shared" ca="1" si="439"/>
        <v>-1.40797572546746-1.27611481282455i</v>
      </c>
      <c r="DW290" s="240" t="str">
        <f t="shared" ca="1" si="440"/>
        <v>1.34366377100388-1.34366377100357i</v>
      </c>
      <c r="DX290" s="240" t="str">
        <f t="shared" ca="1" si="441"/>
        <v>1.27611481282423+1.40797572546776i</v>
      </c>
      <c r="DY290" s="240" t="str">
        <f t="shared" ca="1" si="442"/>
        <v>-1.46889574308374+1.20549158228764i</v>
      </c>
      <c r="DZ290" s="240" t="str">
        <f t="shared" ca="1" si="443"/>
        <v>-1.1319642169394-1.52627706219567i</v>
      </c>
      <c r="EA290" s="240" t="str">
        <f t="shared" ca="1" si="444"/>
        <v>1.57998144617756-1.05570985064579i</v>
      </c>
      <c r="EB290" s="240" t="str">
        <f t="shared" ca="1" si="445"/>
        <v>0.976912186851104+1.62987951646668i</v>
      </c>
      <c r="EC290" s="240" t="str">
        <f t="shared" ca="1" si="446"/>
        <v>-1.67585106424+0.895761056030865i</v>
      </c>
      <c r="ED290" s="240" t="str">
        <f t="shared" ca="1" si="447"/>
        <v>-0.812451958368779-1.71778534001156i</v>
      </c>
      <c r="EE290" s="240" t="str">
        <f t="shared" ca="1" si="448"/>
        <v>1.75558132043955-0.727185592775044i</v>
      </c>
      <c r="EF290" s="240" t="str">
        <f t="shared" ca="1" si="449"/>
        <v>0.640167373394353+1.78914795169579i</v>
      </c>
      <c r="EG290" s="240" t="str">
        <f t="shared" ca="1" si="450"/>
        <v>-1.81840436882492+0.551606934740958i</v>
      </c>
      <c r="EH290" s="240" t="str">
        <f t="shared" ca="1" si="451"/>
        <v>-0.461717626664861-1.84328009055674i</v>
      </c>
      <c r="EI290" s="240" t="str">
        <f t="shared" ca="1" si="452"/>
        <v>1.86371518909811-0.370716000384213i</v>
      </c>
      <c r="EJ290" s="240" t="str">
        <f t="shared" ca="1" si="453"/>
        <v>0.278821286789874+1.87966043450638i</v>
      </c>
      <c r="EK290" s="240" t="str">
        <f t="shared" ca="1" si="454"/>
        <v>-1.89107741328943+0.186254868291881i</v>
      </c>
      <c r="EL290" s="240" t="str">
        <f t="shared" ca="1" si="455"/>
        <v>-0.0932397455021683-1.89793862094499i</v>
      </c>
      <c r="EM290" s="240" t="str">
        <f t="shared" ca="1" si="456"/>
        <v>1.90022752822284-6.44365206316391E-13i</v>
      </c>
      <c r="EN290" s="240"/>
      <c r="EO290" s="240"/>
      <c r="EP290" s="240"/>
    </row>
    <row r="291" spans="1:146">
      <c r="A291" s="268">
        <f t="shared" si="323"/>
        <v>3.7304687500000029E-3</v>
      </c>
      <c r="B291" s="267">
        <v>191</v>
      </c>
      <c r="C291" s="266">
        <f t="shared" si="324"/>
        <v>38200</v>
      </c>
      <c r="N291" s="265">
        <f t="shared" ca="1" si="327"/>
        <v>5.8060850881056885</v>
      </c>
      <c r="O291" s="240">
        <f t="shared" ca="1" si="328"/>
        <v>1.8060850881056885</v>
      </c>
      <c r="P291" s="240" t="str">
        <f t="shared" ca="1" si="329"/>
        <v>-0.0443235468790244+1.80554112904409i</v>
      </c>
      <c r="Q291" s="240" t="str">
        <f t="shared" ca="1" si="330"/>
        <v>-1.80390957951988-0.0886203949107731i</v>
      </c>
      <c r="R291" s="240" t="str">
        <f t="shared" ca="1" si="331"/>
        <v>0.132863861330287-1.8011914223175i</v>
      </c>
      <c r="S291" s="240" t="str">
        <f t="shared" ca="1" si="332"/>
        <v>1.79738829475319+0.177027295527945i</v>
      </c>
      <c r="T291" s="240" t="str">
        <f t="shared" ca="1" si="333"/>
        <v>-0.221084095102249+1.7925024876888i</v>
      </c>
      <c r="U291" s="241" t="str">
        <f t="shared" ca="1" si="334"/>
        <v>-1.78653694415182-0.265007721884531i</v>
      </c>
      <c r="V291" s="240" t="str">
        <f t="shared" ca="1" si="335"/>
        <v>0.308771717924434-1.77949525756258i</v>
      </c>
      <c r="W291" s="240" t="str">
        <f t="shared" ca="1" si="336"/>
        <v>1.77138166956985+0.352349721426992i</v>
      </c>
      <c r="X291" s="240" t="str">
        <f t="shared" ca="1" si="337"/>
        <v>-0.395715482632745+1.76220106749555i</v>
      </c>
      <c r="Y291" s="240" t="str">
        <f t="shared" ca="1" si="338"/>
        <v>-1.75195898139114-0.438842879628515i</v>
      </c>
      <c r="Z291" s="240" t="str">
        <f t="shared" ca="1" si="339"/>
        <v>0.481705934082988-1.7406615807063i</v>
      </c>
      <c r="AA291" s="240" t="str">
        <f t="shared" ca="1" si="340"/>
        <v>1.72831567057278+0.524278826894914i</v>
      </c>
      <c r="AB291" s="240" t="str">
        <f t="shared" ca="1" si="341"/>
        <v>-0.566535913745395+1.71492868770524i</v>
      </c>
      <c r="AC291" s="240" t="str">
        <f t="shared" ca="1" si="342"/>
        <v>-1.70050869592148-0.608451740545764i</v>
      </c>
      <c r="AD291" s="240" t="str">
        <f t="shared" ca="1" si="343"/>
        <v>0.650001058769088-1.68506438128541i</v>
      </c>
      <c r="AE291" s="240" t="str">
        <f t="shared" ca="1" si="344"/>
        <v>1.66860504687468+0.691158840659716i</v>
      </c>
      <c r="AF291" s="240" t="str">
        <f t="shared" ca="1" si="345"/>
        <v>-0.731900294308823+1.65114060717687i</v>
      </c>
      <c r="AG291" s="240" t="str">
        <f t="shared" ca="1" si="346"/>
        <v>-1.63268158211749-0.772200878587991i</v>
      </c>
      <c r="AH291" s="240" t="str">
        <f t="shared" ca="1" si="347"/>
        <v>0.812036317932512-1.61323909072287i</v>
      </c>
      <c r="AI291" s="240" t="str">
        <f t="shared" ca="1" si="348"/>
        <v>1.59282484442289+0.851382616963102i</v>
      </c>
      <c r="AJ291" s="240" t="str">
        <f t="shared" ca="1" si="349"/>
        <v>-0.89021607494048+1.57145113999618i</v>
      </c>
      <c r="AK291" s="240" t="str">
        <f t="shared" ca="1" si="350"/>
        <v>-1.54913085216272-0.928513300042253i</v>
      </c>
      <c r="AL291" s="240" t="str">
        <f t="shared" ca="1" si="351"/>
        <v>0.966251223450042-1.52587742583047i</v>
      </c>
      <c r="AM291" s="240" t="str">
        <f t="shared" ca="1" si="352"/>
        <v>1.50170486799218+1.0034071132528i</v>
      </c>
      <c r="AN291" s="240" t="str">
        <f t="shared" ca="1" si="353"/>
        <v>-1.03995858812886+1.47662773929477i</v>
      </c>
      <c r="AO291" s="240" t="str">
        <f t="shared" ca="1" si="354"/>
        <v>-1.4506611452619-1.075883630838i</v>
      </c>
      <c r="AP291" s="240" t="str">
        <f t="shared" ca="1" si="355"/>
        <v>1.11116060147925-1.42382072719778i</v>
      </c>
      <c r="AQ291" s="240" t="str">
        <f t="shared" ca="1" si="356"/>
        <v>1.39612265276876+1.14576825052174i</v>
      </c>
      <c r="AR291" s="240" t="str">
        <f t="shared" ca="1" si="357"/>
        <v>1.39612265276876+1.14576825052174i</v>
      </c>
      <c r="AS291" s="240" t="str">
        <f t="shared" ca="1" si="358"/>
        <v>-1.33822077851921-1.2128926141325i</v>
      </c>
      <c r="AT291" s="240" t="str">
        <f t="shared" ca="1" si="359"/>
        <v>1.24536889549404-1.30805185662255i</v>
      </c>
      <c r="AU291" s="240" t="str">
        <f t="shared" ca="1" si="360"/>
        <v>1.2770950131999+1.27709501319897i</v>
      </c>
      <c r="AV291" s="240" t="str">
        <f t="shared" ca="1" si="361"/>
        <v>-1.30805185662287+1.24536889549369i</v>
      </c>
      <c r="AW291" s="240" t="str">
        <f t="shared" ca="1" si="362"/>
        <v>-1.21289261413348-1.33822077851832i</v>
      </c>
      <c r="AX291" s="240" t="str">
        <f t="shared" ca="1" si="363"/>
        <v>1.36758360625729-1.17968573161416i</v>
      </c>
      <c r="AY291" s="240" t="str">
        <f t="shared" ca="1" si="364"/>
        <v>1.14576825052276+1.39612265276792i</v>
      </c>
      <c r="AZ291" s="240" t="str">
        <f t="shared" ca="1" si="365"/>
        <v>-1.42382072719805+1.11116060147889i</v>
      </c>
      <c r="BA291" s="240" t="str">
        <f t="shared" ca="1" si="366"/>
        <v>-1.07588363083908-1.4506611452611i</v>
      </c>
      <c r="BB291" s="240" t="str">
        <f t="shared" ca="1" si="367"/>
        <v>1.47662773929502-1.03995858812849i</v>
      </c>
      <c r="BC291" s="240" t="str">
        <f t="shared" ca="1" si="368"/>
        <v>1.00340711325243+1.50170486799243i</v>
      </c>
      <c r="BD291" s="240" t="str">
        <f t="shared" ca="1" si="369"/>
        <v>-1.52587742583071+0.966251223449664i</v>
      </c>
      <c r="BE291" s="240" t="str">
        <f t="shared" ca="1" si="370"/>
        <v>-0.928513300041868-1.54913085216294i</v>
      </c>
      <c r="BF291" s="240" t="str">
        <f t="shared" ca="1" si="371"/>
        <v>1.57145113999649-0.890216074939933i</v>
      </c>
      <c r="BG291" s="240" t="str">
        <f t="shared" ca="1" si="372"/>
        <v>0.851382616963341+1.59282484442276i</v>
      </c>
      <c r="BH291" s="240" t="str">
        <f t="shared" ca="1" si="373"/>
        <v>-1.61323909072315+0.812036317931952i</v>
      </c>
      <c r="BI291" s="240" t="str">
        <f t="shared" ca="1" si="374"/>
        <v>-0.772200878588236-1.63268158211737i</v>
      </c>
      <c r="BJ291" s="240" t="str">
        <f t="shared" ca="1" si="375"/>
        <v>1.65114060717719-0.731900294308086i</v>
      </c>
      <c r="BK291" s="240" t="str">
        <f t="shared" ca="1" si="376"/>
        <v>0.691158840659801+1.66860504687464i</v>
      </c>
      <c r="BL291" s="240" t="str">
        <f t="shared" ca="1" si="377"/>
        <v>-1.68506438128571+0.650001058768335i</v>
      </c>
      <c r="BM291" s="240" t="str">
        <f t="shared" ca="1" si="378"/>
        <v>-0.608451740545849-1.70050869592145i</v>
      </c>
      <c r="BN291" s="240" t="str">
        <f t="shared" ca="1" si="379"/>
        <v>1.71492868770549-0.566535913744642i</v>
      </c>
      <c r="BO291" s="240" t="str">
        <f t="shared" ca="1" si="380"/>
        <v>0.524278826894842+1.7283156705728i</v>
      </c>
      <c r="BP291" s="240" t="str">
        <f t="shared" ca="1" si="381"/>
        <v>-1.74066158070608+0.48170593408378i</v>
      </c>
      <c r="BQ291" s="240" t="str">
        <f t="shared" ca="1" si="382"/>
        <v>-0.438842879628441-1.75195898139116i</v>
      </c>
      <c r="BR291" s="240" t="str">
        <f t="shared" ca="1" si="383"/>
        <v>1.76220106749538-0.395715482633498i</v>
      </c>
      <c r="BS291" s="240" t="str">
        <f t="shared" ca="1" si="384"/>
        <v>0.352349721426918+1.77138166956986i</v>
      </c>
      <c r="BT291" s="240" t="str">
        <f t="shared" ca="1" si="385"/>
        <v>-1.77949525756247+0.308771717925066i</v>
      </c>
      <c r="BU291" s="240" t="str">
        <f t="shared" ca="1" si="386"/>
        <v>-0.265007721884235-1.78653694415186i</v>
      </c>
      <c r="BV291" s="240" t="str">
        <f t="shared" ca="1" si="387"/>
        <v>1.79250248768873-0.221084095102843i</v>
      </c>
      <c r="BW291" s="240" t="str">
        <f t="shared" ca="1" si="388"/>
        <v>0.177027295527697+1.79738829475322i</v>
      </c>
      <c r="BX291" s="240" t="str">
        <f t="shared" ca="1" si="389"/>
        <v>-1.80119142231745+0.132863861330938i</v>
      </c>
      <c r="BY291" s="240" t="str">
        <f t="shared" ca="1" si="390"/>
        <v>-0.0886203949103707-1.8039095795199i</v>
      </c>
      <c r="BZ291" s="240" t="str">
        <f t="shared" ca="1" si="391"/>
        <v>1.80554112904408-0.0443235468794845i</v>
      </c>
      <c r="CA291" s="240" t="str">
        <f t="shared" ca="1" si="392"/>
        <v>-4.22162948340874E-13+1.80608508810569i</v>
      </c>
      <c r="CB291" s="240" t="str">
        <f t="shared" ca="1" si="393"/>
        <v>-1.8055411290441-0.0443235468785838i</v>
      </c>
      <c r="CC291" s="240" t="str">
        <f t="shared" ca="1" si="394"/>
        <v>0.0886203949113165-1.80390957951985i</v>
      </c>
      <c r="CD291" s="240" t="str">
        <f t="shared" ca="1" si="395"/>
        <v>1.80119142231752+0.132863861330039i</v>
      </c>
      <c r="CE291" s="240" t="str">
        <f t="shared" ca="1" si="396"/>
        <v>-0.177027295528537+1.79738829475314i</v>
      </c>
      <c r="CF291" s="240" t="str">
        <f t="shared" ca="1" si="397"/>
        <v>-1.79250248768884-0.221084095101949i</v>
      </c>
      <c r="CG291" s="240" t="str">
        <f t="shared" ca="1" si="398"/>
        <v>0.26500772188517-1.78653694415172i</v>
      </c>
      <c r="CH291" s="240" t="str">
        <f t="shared" ca="1" si="399"/>
        <v>1.77949525756263+0.308771717924179i</v>
      </c>
      <c r="CI291" s="240" t="str">
        <f t="shared" ca="1" si="400"/>
        <v>-0.352349721427747+1.7713816695697i</v>
      </c>
      <c r="CJ291" s="240" t="str">
        <f t="shared" ca="1" si="401"/>
        <v>-1.76220106749558-0.395715482632618i</v>
      </c>
      <c r="CK291" s="240" t="str">
        <f t="shared" ca="1" si="402"/>
        <v>0.43884287962931-1.75195898139094i</v>
      </c>
      <c r="CL291" s="240" t="str">
        <f t="shared" ca="1" si="403"/>
        <v>1.74066158070633+0.481705934082912i</v>
      </c>
      <c r="CM291" s="240" t="str">
        <f t="shared" ca="1" si="404"/>
        <v>-0.524278826895749+1.72831567057252i</v>
      </c>
      <c r="CN291" s="240" t="str">
        <f t="shared" ca="1" si="405"/>
        <v>-1.71492868770519-0.566535913745542i</v>
      </c>
      <c r="CO291" s="240" t="str">
        <f t="shared" ca="1" si="406"/>
        <v>0.608451740544953-1.70050869592177i</v>
      </c>
      <c r="CP291" s="240" t="str">
        <f t="shared" ca="1" si="407"/>
        <v>1.68506438128538+0.650001058769171i</v>
      </c>
      <c r="CQ291" s="240" t="str">
        <f t="shared" ca="1" si="408"/>
        <v>-0.691158840658968+1.66860504687499i</v>
      </c>
      <c r="CR291" s="240" t="str">
        <f t="shared" ca="1" si="409"/>
        <v>-1.65114060717681-0.731900294308952i</v>
      </c>
      <c r="CS291" s="240" t="str">
        <f t="shared" ca="1" si="410"/>
        <v>0.772200878587469-1.63268158211774i</v>
      </c>
      <c r="CT291" s="240" t="str">
        <f t="shared" ca="1" si="411"/>
        <v>1.61323909072275+0.812036317932752i</v>
      </c>
      <c r="CU291" s="240" t="str">
        <f t="shared" ca="1" si="412"/>
        <v>-0.851382616962546+1.59282484442318i</v>
      </c>
      <c r="CV291" s="240" t="str">
        <f t="shared" ca="1" si="413"/>
        <v>-1.57145113999602-0.890216074940758i</v>
      </c>
      <c r="CW291" s="240" t="str">
        <f t="shared" ca="1" si="414"/>
        <v>0.92851330004114-1.54913085216338i</v>
      </c>
      <c r="CX291" s="240" t="str">
        <f t="shared" ca="1" si="415"/>
        <v>1.52587742583023+0.966251223450421i</v>
      </c>
      <c r="CY291" s="240" t="str">
        <f t="shared" ca="1" si="416"/>
        <v>-1.00340711325168+1.50170486799293i</v>
      </c>
      <c r="CZ291" s="240" t="str">
        <f t="shared" ca="1" si="417"/>
        <v>-1.47662773929448-1.03995858812926i</v>
      </c>
      <c r="DA291" s="240" t="str">
        <f t="shared" ca="1" si="418"/>
        <v>1.0758836308384-1.45066114526161i</v>
      </c>
      <c r="DB291" s="240" t="str">
        <f t="shared" ca="1" si="419"/>
        <v>1.4238207271975+1.1111606014796i</v>
      </c>
      <c r="DC291" s="240" t="str">
        <f t="shared" ca="1" si="420"/>
        <v>-1.14576825052206+1.3961226527685i</v>
      </c>
      <c r="DD291" s="240" t="str">
        <f t="shared" ca="1" si="421"/>
        <v>-1.36758360625667-1.17968573161488i</v>
      </c>
      <c r="DE291" s="240" t="str">
        <f t="shared" ca="1" si="422"/>
        <v>1.21289261413285-1.33822077851889i</v>
      </c>
      <c r="DF291" s="240" t="str">
        <f t="shared" ca="1" si="423"/>
        <v>1.30805185662226+1.24536889549434i</v>
      </c>
      <c r="DG291" s="240" t="str">
        <f t="shared" ca="1" si="424"/>
        <v>-1.27709501319927+1.2770950131996i</v>
      </c>
      <c r="DH291" s="240" t="str">
        <f t="shared" ca="1" si="425"/>
        <v>-1.24536889549335-1.3080518566232i</v>
      </c>
      <c r="DI291" s="240" t="str">
        <f t="shared" ca="1" si="426"/>
        <v>1.33822077851864-1.21289261413313i</v>
      </c>
      <c r="DJ291" s="240" t="str">
        <f t="shared" ca="1" si="427"/>
        <v>1.17968573161384+1.36758360625757i</v>
      </c>
      <c r="DK291" s="240" t="str">
        <f t="shared" ca="1" si="428"/>
        <v>-1.39612265276819+1.14576825052244i</v>
      </c>
      <c r="DL291" s="240" t="str">
        <f t="shared" ca="1" si="429"/>
        <v>-1.11116060147852-1.42382072719835i</v>
      </c>
      <c r="DM291" s="240" t="str">
        <f t="shared" ca="1" si="430"/>
        <v>1.45066114526138-1.0758836308387i</v>
      </c>
      <c r="DN291" s="240" t="str">
        <f t="shared" ca="1" si="431"/>
        <v>1.03995858812814+1.47662773929527i</v>
      </c>
      <c r="DO291" s="240" t="str">
        <f t="shared" ca="1" si="432"/>
        <v>-1.50170486799266+1.00340711325208i</v>
      </c>
      <c r="DP291" s="240" t="str">
        <f t="shared" ca="1" si="433"/>
        <v>-0.966251223450825-1.52587742582998i</v>
      </c>
      <c r="DQ291" s="240" t="str">
        <f t="shared" ca="1" si="434"/>
        <v>1.54913085216319-0.928513300041462i</v>
      </c>
      <c r="DR291" s="240" t="str">
        <f t="shared" ca="1" si="435"/>
        <v>0.890216074941085+1.57145113999584i</v>
      </c>
      <c r="DS291" s="240" t="str">
        <f t="shared" ca="1" si="436"/>
        <v>-1.59282484442296+0.851382616962968i</v>
      </c>
      <c r="DT291" s="240" t="str">
        <f t="shared" ca="1" si="437"/>
        <v>-0.81203631793318-1.61323909072253i</v>
      </c>
      <c r="DU291" s="240" t="str">
        <f t="shared" ca="1" si="438"/>
        <v>1.63268158211753-0.772200878587901i</v>
      </c>
      <c r="DV291" s="240" t="str">
        <f t="shared" ca="1" si="439"/>
        <v>0.731900294309296+1.65114060717666i</v>
      </c>
      <c r="DW291" s="240" t="str">
        <f t="shared" ca="1" si="440"/>
        <v>-1.66860504687481+0.691158840659411i</v>
      </c>
      <c r="DX291" s="240" t="str">
        <f t="shared" ca="1" si="441"/>
        <v>-0.650001058769522-1.68506438128525i</v>
      </c>
      <c r="DY291" s="240" t="str">
        <f t="shared" ca="1" si="442"/>
        <v>1.70050869592161-0.608451740545403i</v>
      </c>
      <c r="DZ291" s="240" t="str">
        <f t="shared" ca="1" si="443"/>
        <v>0.566535913745995+1.71492868770504i</v>
      </c>
      <c r="EA291" s="240" t="str">
        <f t="shared" ca="1" si="444"/>
        <v>-1.72831567057295+0.52427882689434i</v>
      </c>
      <c r="EB291" s="240" t="str">
        <f t="shared" ca="1" si="445"/>
        <v>-0.481705934083374-1.7406615807062i</v>
      </c>
      <c r="EC291" s="240" t="str">
        <f t="shared" ca="1" si="446"/>
        <v>1.7519589813913-0.438842879627883i</v>
      </c>
      <c r="ED291" s="240" t="str">
        <f t="shared" ca="1" si="447"/>
        <v>0.395715482633086+1.76220106749548i</v>
      </c>
      <c r="EE291" s="240" t="str">
        <f t="shared" ca="1" si="448"/>
        <v>-1.77138166956994+0.352349721426504i</v>
      </c>
      <c r="EF291" s="240" t="str">
        <f t="shared" ca="1" si="449"/>
        <v>-0.308771717924549-1.77949525756256i</v>
      </c>
      <c r="EG291" s="240" t="str">
        <f t="shared" ca="1" si="450"/>
        <v>1.78653694415192-0.265007721883816i</v>
      </c>
      <c r="EH291" s="240" t="str">
        <f t="shared" ca="1" si="451"/>
        <v>0.221084095102321+1.79250248768879i</v>
      </c>
      <c r="EI291" s="240" t="str">
        <f t="shared" ca="1" si="452"/>
        <v>-1.79738829475327+0.177027295527174i</v>
      </c>
      <c r="EJ291" s="240" t="str">
        <f t="shared" ca="1" si="453"/>
        <v>-0.132863861330517-1.80119142231748i</v>
      </c>
      <c r="EK291" s="240" t="str">
        <f t="shared" ca="1" si="454"/>
        <v>1.80390957951983-0.0886203949116922i</v>
      </c>
      <c r="EL291" s="240" t="str">
        <f t="shared" ca="1" si="455"/>
        <v>0.0443235468790624+1.80554112904409i</v>
      </c>
      <c r="EM291" s="240" t="str">
        <f t="shared" ca="1" si="456"/>
        <v>-1.80608508810569-8.44325896681745E-13i</v>
      </c>
      <c r="EN291" s="240"/>
      <c r="EO291" s="240"/>
      <c r="EP291" s="240"/>
    </row>
    <row r="292" spans="1:146">
      <c r="A292" s="268">
        <f t="shared" si="323"/>
        <v>3.7500000000000029E-3</v>
      </c>
      <c r="B292" s="267">
        <v>192</v>
      </c>
      <c r="C292" s="266">
        <f t="shared" si="324"/>
        <v>38400</v>
      </c>
      <c r="N292" s="265">
        <f t="shared" ca="1" si="327"/>
        <v>4.0412748474651927</v>
      </c>
      <c r="O292" s="240">
        <f t="shared" ca="1" si="328"/>
        <v>4.1274847465192312E-2</v>
      </c>
      <c r="P292" s="240" t="str">
        <f t="shared" ca="1" si="329"/>
        <v>-7.5851723397854E-18+0.0412748474651923i</v>
      </c>
      <c r="Q292" s="240" t="str">
        <f t="shared" ca="1" si="330"/>
        <v>-0.0412748474651923-1.51703446795708E-17i</v>
      </c>
      <c r="R292" s="240" t="str">
        <f t="shared" ca="1" si="331"/>
        <v>-1.22366506201058E-15-0.0412748474651923i</v>
      </c>
      <c r="S292" s="240" t="str">
        <f t="shared" ca="1" si="332"/>
        <v>0.0412748474651923-1.72931189280077E-15i</v>
      </c>
      <c r="T292" s="240" t="str">
        <f t="shared" ca="1" si="333"/>
        <v>-2.01753501662883E-15+0.0412748474651923i</v>
      </c>
      <c r="U292" s="241" t="str">
        <f t="shared" ca="1" si="334"/>
        <v>-0.0412748474651923-1.65852590101864E-15i</v>
      </c>
      <c r="V292" s="240" t="str">
        <f t="shared" ca="1" si="335"/>
        <v>1.15287907022844E-15-0.0412748474651923i</v>
      </c>
      <c r="W292" s="240" t="str">
        <f t="shared" ca="1" si="336"/>
        <v>0.0412748474651923+6.47232239438253E-16i</v>
      </c>
      <c r="X292" s="240" t="str">
        <f t="shared" ca="1" si="337"/>
        <v>-4.34860839008051E-16+0.0412748474651923i</v>
      </c>
      <c r="Y292" s="240" t="str">
        <f t="shared" ca="1" si="338"/>
        <v>-0.0412748474651923+7.07859917821389E-17i</v>
      </c>
      <c r="Z292" s="240" t="str">
        <f t="shared" ca="1" si="339"/>
        <v>-5.76432822572327E-16-0.0412748474651923i</v>
      </c>
      <c r="AA292" s="240" t="str">
        <f t="shared" ca="1" si="340"/>
        <v>0.0412748474651923-7.88804223002533E-16i</v>
      </c>
      <c r="AB292" s="240" t="str">
        <f t="shared" ca="1" si="341"/>
        <v>1.29445105379272E-15+0.0412748474651923i</v>
      </c>
      <c r="AC292" s="240" t="str">
        <f t="shared" ca="1" si="342"/>
        <v>-0.0412748474651923+1.80009788458291E-15i</v>
      </c>
      <c r="AD292" s="240" t="str">
        <f t="shared" ca="1" si="343"/>
        <v>1.8001113096667E-15-0.0412748474651923i</v>
      </c>
      <c r="AE292" s="240" t="str">
        <f t="shared" ca="1" si="344"/>
        <v>0.0412748474651923+1.29446447887651E-15i</v>
      </c>
      <c r="AF292" s="240" t="str">
        <f t="shared" ca="1" si="345"/>
        <v>-1.37536850880629E-15+0.0412748474651923i</v>
      </c>
      <c r="AG292" s="240" t="str">
        <f t="shared" ca="1" si="346"/>
        <v>-0.0412748474651923-8.69721678016103E-16i</v>
      </c>
      <c r="AH292" s="240" t="str">
        <f t="shared" ca="1" si="347"/>
        <v>3.64074847225912E-16-0.0412748474651923i</v>
      </c>
      <c r="AI292" s="240" t="str">
        <f t="shared" ca="1" si="348"/>
        <v>0.0412748474651923-1.41571983564278E-16i</v>
      </c>
      <c r="AJ292" s="240" t="str">
        <f t="shared" ca="1" si="349"/>
        <v>6.47218814354467E-16+0.0412748474651923i</v>
      </c>
      <c r="AK292" s="240" t="str">
        <f t="shared" ca="1" si="350"/>
        <v>-0.0412748474651923-7.05884640493495E-15i</v>
      </c>
      <c r="AL292" s="240" t="str">
        <f t="shared" ca="1" si="351"/>
        <v>-5.76436850097467E-15-0.0412748474651923i</v>
      </c>
      <c r="AM292" s="240" t="str">
        <f t="shared" ca="1" si="352"/>
        <v>0.0412748474651923-1.85875834068842E-14i</v>
      </c>
      <c r="AN292" s="240" t="str">
        <f t="shared" ca="1" si="353"/>
        <v>-1.02343127983242E-14+0.0412748474651923i</v>
      </c>
      <c r="AO292" s="240" t="str">
        <f t="shared" ca="1" si="354"/>
        <v>-0.0412748474651923+2.58890210758545E-15i</v>
      </c>
      <c r="AP292" s="240" t="str">
        <f t="shared" ca="1" si="355"/>
        <v>-1.5412117013495E-14-0.0412748474651923i</v>
      </c>
      <c r="AQ292" s="240" t="str">
        <f t="shared" ca="1" si="356"/>
        <v>0.0412748474651923+1.28232283309934E-14i</v>
      </c>
      <c r="AR292" s="240" t="str">
        <f t="shared" ca="1" si="357"/>
        <v>0.0412748474651923+1.28232283309934E-14i</v>
      </c>
      <c r="AS292" s="240" t="str">
        <f t="shared" ca="1" si="358"/>
        <v>-0.0412748474651923+1.28232014808258E-14i</v>
      </c>
      <c r="AT292" s="240" t="str">
        <f t="shared" ca="1" si="359"/>
        <v>1.59986947243826E-14-0.0412748474651923i</v>
      </c>
      <c r="AU292" s="240" t="str">
        <f t="shared" ca="1" si="360"/>
        <v>0.0412748474651923+2.58892895775302E-15i</v>
      </c>
      <c r="AV292" s="240" t="str">
        <f t="shared" ca="1" si="361"/>
        <v>9.6477350874366E-15+0.0412748474651923i</v>
      </c>
      <c r="AW292" s="240" t="str">
        <f t="shared" ca="1" si="362"/>
        <v>-0.0412748474651923-1.91741611177718E-14i</v>
      </c>
      <c r="AX292" s="240" t="str">
        <f t="shared" ca="1" si="363"/>
        <v>5.76439535114222E-15-0.0412748474651923i</v>
      </c>
      <c r="AY292" s="240" t="str">
        <f t="shared" ca="1" si="364"/>
        <v>0.0412748474651923-6.47226869404738E-15i</v>
      </c>
      <c r="AZ292" s="240" t="str">
        <f t="shared" ca="1" si="365"/>
        <v>1.9882034460677E-14+0.0412748474651923i</v>
      </c>
      <c r="BA292" s="240" t="str">
        <f t="shared" ca="1" si="366"/>
        <v>-0.0412748474651923-8.93986174453144E-15i</v>
      </c>
      <c r="BB292" s="240" t="str">
        <f t="shared" ca="1" si="367"/>
        <v>-4.46990402209815E-15-0.0412748474651923i</v>
      </c>
      <c r="BC292" s="240" t="str">
        <f t="shared" ca="1" si="368"/>
        <v>0.0412748474651923-1.67065680672877E-14i</v>
      </c>
      <c r="BD292" s="240" t="str">
        <f t="shared" ca="1" si="369"/>
        <v>-1.21153281379206E-14+0.0412748474651923i</v>
      </c>
      <c r="BE292" s="240" t="str">
        <f t="shared" ca="1" si="370"/>
        <v>-0.0412748474651923+1.29443762870893E-15i</v>
      </c>
      <c r="BF292" s="240" t="str">
        <f t="shared" ca="1" si="371"/>
        <v>-1.35311016738986E-14-0.0412748474651923i</v>
      </c>
      <c r="BG292" s="240" t="str">
        <f t="shared" ca="1" si="372"/>
        <v>0.0412748474651923+1.41176928098699E-14i</v>
      </c>
      <c r="BH292" s="240" t="str">
        <f t="shared" ca="1" si="373"/>
        <v>-1.88102876468027E-15+0.0412748474651923i</v>
      </c>
      <c r="BI292" s="240" t="str">
        <f t="shared" ca="1" si="374"/>
        <v>-0.0412748474651923+1.15287370019493E-14i</v>
      </c>
      <c r="BJ292" s="240" t="str">
        <f t="shared" ca="1" si="375"/>
        <v>1.72931592032591E-14-0.0412748474651923i</v>
      </c>
      <c r="BK292" s="240" t="str">
        <f t="shared" ca="1" si="376"/>
        <v>0.0412748474651923+5.05649515806947E-15i</v>
      </c>
      <c r="BL292" s="240" t="str">
        <f t="shared" ca="1" si="377"/>
        <v>8.35327060856007E-15+0.0412748474651923i</v>
      </c>
      <c r="BM292" s="240" t="str">
        <f t="shared" ca="1" si="378"/>
        <v>-0.0412748474651923-2.04686255966483E-14i</v>
      </c>
      <c r="BN292" s="240" t="str">
        <f t="shared" ca="1" si="379"/>
        <v>7.05885983001874E-15-0.0412748474651923i</v>
      </c>
      <c r="BO292" s="240" t="str">
        <f t="shared" ca="1" si="380"/>
        <v>0.0412748474651923-5.1778042151709E-15i</v>
      </c>
      <c r="BP292" s="240" t="str">
        <f t="shared" ca="1" si="381"/>
        <v>1.85875699818004E-14+0.0412748474651923i</v>
      </c>
      <c r="BQ292" s="240" t="str">
        <f t="shared" ca="1" si="382"/>
        <v>-0.0412748474651923-1.02343262234079E-14i</v>
      </c>
      <c r="BR292" s="240" t="str">
        <f t="shared" ca="1" si="383"/>
        <v>-3.17543954322163E-15-0.0412748474651923i</v>
      </c>
      <c r="BS292" s="240" t="str">
        <f t="shared" ca="1" si="384"/>
        <v>0.0412748474651923-1.42390018669713E-14i</v>
      </c>
      <c r="BT292" s="240" t="str">
        <f t="shared" ca="1" si="385"/>
        <v>-1.22366908953572E-14+0.0412748474651923i</v>
      </c>
      <c r="BU292" s="240" t="str">
        <f t="shared" ca="1" si="386"/>
        <v>-0.0412748474651923-1.17312857160752E-15i</v>
      </c>
      <c r="BV292" s="240" t="str">
        <f t="shared" ca="1" si="387"/>
        <v>-1.2236637195022E-14-0.0412748474651923i</v>
      </c>
      <c r="BW292" s="240" t="str">
        <f t="shared" ca="1" si="388"/>
        <v>0.0412748474651923+1.65852590101864E-14i</v>
      </c>
      <c r="BX292" s="240" t="str">
        <f t="shared" ca="1" si="389"/>
        <v>-3.17549324355678E-15+0.0412748474651923i</v>
      </c>
      <c r="BY292" s="240" t="str">
        <f t="shared" ca="1" si="390"/>
        <v>-0.0412748474651923+1.02342725230728E-14i</v>
      </c>
      <c r="BZ292" s="240" t="str">
        <f t="shared" ca="1" si="391"/>
        <v>1.85876236821356E-14-0.0412748474651923i</v>
      </c>
      <c r="CA292" s="240" t="str">
        <f t="shared" ca="1" si="392"/>
        <v>0.0412748474651923+5.17785791550605E-15i</v>
      </c>
      <c r="CB292" s="240" t="str">
        <f t="shared" ca="1" si="393"/>
        <v>5.88570440824365E-15+0.0412748474651923i</v>
      </c>
      <c r="CC292" s="240" t="str">
        <f t="shared" ca="1" si="394"/>
        <v>-0.0412748474651923+1.92954701748732E-14i</v>
      </c>
      <c r="CD292" s="240" t="str">
        <f t="shared" ca="1" si="395"/>
        <v>9.52642603033517E-15-0.0412748474651923i</v>
      </c>
      <c r="CE292" s="240" t="str">
        <f t="shared" ca="1" si="396"/>
        <v>0.0412748474651923-3.88333973629438E-15i</v>
      </c>
      <c r="CF292" s="240" t="str">
        <f t="shared" ca="1" si="397"/>
        <v>1.7293105502924E-14+0.0412748474651923i</v>
      </c>
      <c r="CG292" s="240" t="str">
        <f t="shared" ca="1" si="398"/>
        <v>-0.0412748474651923-1.15287907022844E-14i</v>
      </c>
      <c r="CH292" s="240" t="str">
        <f t="shared" ca="1" si="399"/>
        <v>-1.88097506434512E-15-0.0412748474651923i</v>
      </c>
      <c r="CI292" s="240" t="str">
        <f t="shared" ca="1" si="400"/>
        <v>0.0412748474651923-1.29445373880948E-14i</v>
      </c>
      <c r="CJ292" s="240" t="str">
        <f t="shared" ca="1" si="401"/>
        <v>-1.58773588171136E-14+0.0412748474651923i</v>
      </c>
      <c r="CK292" s="240" t="str">
        <f t="shared" ca="1" si="402"/>
        <v>-0.0412748474651923-2.46759305048403E-15i</v>
      </c>
      <c r="CL292" s="240" t="str">
        <f t="shared" ca="1" si="403"/>
        <v>-1.09421727161455E-14-0.0412748474651923i</v>
      </c>
      <c r="CM292" s="240" t="str">
        <f t="shared" ca="1" si="404"/>
        <v>0.0412748474651923+1.78797234890628E-14i</v>
      </c>
      <c r="CN292" s="240" t="str">
        <f t="shared" ca="1" si="405"/>
        <v>-4.46995772243329E-15+0.0412748474651923i</v>
      </c>
      <c r="CO292" s="240" t="str">
        <f t="shared" ca="1" si="406"/>
        <v>-0.0412748474651923+8.93980804419629E-15i</v>
      </c>
      <c r="CP292" s="240" t="str">
        <f t="shared" ca="1" si="407"/>
        <v>-2.00033703679459E-14-0.0412748474651923i</v>
      </c>
      <c r="CQ292" s="240" t="str">
        <f t="shared" ca="1" si="408"/>
        <v>0.0412748474651923+8.81852583726242E-15i</v>
      </c>
      <c r="CR292" s="240" t="str">
        <f t="shared" ca="1" si="409"/>
        <v>4.59123992936713E-15+0.0412748474651923i</v>
      </c>
      <c r="CS292" s="240" t="str">
        <f t="shared" ca="1" si="410"/>
        <v>-0.0412748474651923-2.42306562758413E-14i</v>
      </c>
      <c r="CT292" s="240" t="str">
        <f t="shared" ca="1" si="411"/>
        <v>1.08208905092117E-14-0.0412748474651923i</v>
      </c>
      <c r="CU292" s="240" t="str">
        <f t="shared" ca="1" si="412"/>
        <v>0.0412748474651923-2.58887525741787E-15i</v>
      </c>
      <c r="CV292" s="240" t="str">
        <f t="shared" ca="1" si="413"/>
        <v>1.59986410240474E-14+0.0412748474651923i</v>
      </c>
      <c r="CW292" s="240" t="str">
        <f t="shared" ca="1" si="414"/>
        <v>-0.0412748474651923-1.2823255181161E-14i</v>
      </c>
      <c r="CX292" s="240" t="str">
        <f t="shared" ca="1" si="415"/>
        <v>1.75969285741127E-15-0.0412748474651923i</v>
      </c>
      <c r="CY292" s="240" t="str">
        <f t="shared" ca="1" si="416"/>
        <v>0.0412748474651923-1.16500729092183E-14i</v>
      </c>
      <c r="CZ292" s="240" t="str">
        <f t="shared" ca="1" si="417"/>
        <v>-1.71718232959901E-14+0.0412748474651923i</v>
      </c>
      <c r="DA292" s="240" t="str">
        <f t="shared" ca="1" si="418"/>
        <v>-0.0412748474651923-3.76205752936054E-15i</v>
      </c>
      <c r="DB292" s="240" t="str">
        <f t="shared" ca="1" si="419"/>
        <v>-9.64770823726904E-15-0.0412748474651923i</v>
      </c>
      <c r="DC292" s="240" t="str">
        <f t="shared" ca="1" si="420"/>
        <v>0.0412748474651923+1.91741879679394E-14i</v>
      </c>
      <c r="DD292" s="240" t="str">
        <f t="shared" ca="1" si="421"/>
        <v>-5.76442220130982E-15+0.0412748474651923i</v>
      </c>
      <c r="DE292" s="240" t="str">
        <f t="shared" ca="1" si="422"/>
        <v>-0.0412748474651923+5.29914012243988E-15i</v>
      </c>
      <c r="DF292" s="240" t="str">
        <f t="shared" ca="1" si="423"/>
        <v>-1.87089058890695E-14-0.0412748474651923i</v>
      </c>
      <c r="DG292" s="240" t="str">
        <f t="shared" ca="1" si="424"/>
        <v>0.0412748474651923+1.01129903161389E-14i</v>
      </c>
      <c r="DH292" s="240" t="str">
        <f t="shared" ca="1" si="425"/>
        <v>3.29677545049062E-15+0.0412748474651923i</v>
      </c>
      <c r="DI292" s="240" t="str">
        <f t="shared" ca="1" si="426"/>
        <v>-0.0412748474651923+1.67065412171202E-14i</v>
      </c>
      <c r="DJ292" s="240" t="str">
        <f t="shared" ca="1" si="427"/>
        <v>1.21153549880882E-14-0.0412748474651923i</v>
      </c>
      <c r="DK292" s="240" t="str">
        <f t="shared" ca="1" si="428"/>
        <v>0.0412748474651923-1.29441077854136E-15i</v>
      </c>
      <c r="DL292" s="240" t="str">
        <f t="shared" ca="1" si="429"/>
        <v>1.2357973102291E-14+0.0412748474651923i</v>
      </c>
      <c r="DM292" s="240" t="str">
        <f t="shared" ca="1" si="430"/>
        <v>-0.0412748474651923-1.41177196600374E-14i</v>
      </c>
      <c r="DN292" s="240" t="str">
        <f t="shared" ca="1" si="431"/>
        <v>3.05415733628778E-15-0.0412748474651923i</v>
      </c>
      <c r="DO292" s="240" t="str">
        <f t="shared" ca="1" si="432"/>
        <v>0.0412748474651923-1.03556084303418E-14i</v>
      </c>
      <c r="DP292" s="240" t="str">
        <f t="shared" ca="1" si="433"/>
        <v>-1.84662877748666E-14+0.0412748474651923i</v>
      </c>
      <c r="DQ292" s="240" t="str">
        <f t="shared" ca="1" si="434"/>
        <v>-0.0412748474651923-5.05652200823706E-15i</v>
      </c>
      <c r="DR292" s="240" t="str">
        <f t="shared" ca="1" si="435"/>
        <v>-8.35324375839252E-15-0.0412748474651923i</v>
      </c>
      <c r="DS292" s="240" t="str">
        <f t="shared" ca="1" si="436"/>
        <v>0.0412748474651923+2.04686524468159E-14i</v>
      </c>
      <c r="DT292" s="240" t="str">
        <f t="shared" ca="1" si="437"/>
        <v>-9.40509012306618E-15+0.0412748474651923i</v>
      </c>
      <c r="DU292" s="240" t="str">
        <f t="shared" ca="1" si="438"/>
        <v>-0.0412748474651923+6.35087908644325E-15i</v>
      </c>
      <c r="DV292" s="240" t="str">
        <f t="shared" ca="1" si="439"/>
        <v>-1.74144414101929E-14-0.0412748474651923i</v>
      </c>
      <c r="DW292" s="240" t="str">
        <f t="shared" ca="1" si="440"/>
        <v>0.0412748474651923+9.06125135213557E-15i</v>
      </c>
      <c r="DX292" s="240" t="str">
        <f t="shared" ca="1" si="441"/>
        <v>2.00231097161411E-15+0.0412748474651923i</v>
      </c>
      <c r="DY292" s="240" t="str">
        <f t="shared" ca="1" si="442"/>
        <v>-0.0412748474651923+1.30658732953638E-14i</v>
      </c>
      <c r="DZ292" s="240" t="str">
        <f t="shared" ca="1" si="443"/>
        <v>1.34098194669647E-14-0.0412748474651923i</v>
      </c>
      <c r="EA292" s="240" t="str">
        <f t="shared" ca="1" si="444"/>
        <v>0.0412748474651923+2.34625714321504E-15i</v>
      </c>
      <c r="EB292" s="240" t="str">
        <f t="shared" ca="1" si="445"/>
        <v>1.34097120662944E-14+0.0412748474651923i</v>
      </c>
      <c r="EC292" s="240" t="str">
        <f t="shared" ca="1" si="446"/>
        <v>-0.0412748474651923-1.77583875817939E-14i</v>
      </c>
      <c r="ED292" s="240" t="str">
        <f t="shared" ca="1" si="447"/>
        <v>2.00241837228441E-15-0.0412748474651923i</v>
      </c>
      <c r="EE292" s="240" t="str">
        <f t="shared" ca="1" si="448"/>
        <v>0.0412748474651923-9.06114395146527E-15i</v>
      </c>
      <c r="EF292" s="240" t="str">
        <f t="shared" ca="1" si="449"/>
        <v>2.01247062752149E-14+0.0412748474651923i</v>
      </c>
      <c r="EG292" s="240" t="str">
        <f t="shared" ca="1" si="450"/>
        <v>-0.0412748474651923-6.35098648711354E-15i</v>
      </c>
      <c r="EH292" s="240" t="str">
        <f t="shared" ca="1" si="451"/>
        <v>-4.71257583663611E-15-0.0412748474651923i</v>
      </c>
      <c r="EI292" s="240" t="str">
        <f t="shared" ca="1" si="452"/>
        <v>0.0412748474651923+2.17631169256924E-14i</v>
      </c>
      <c r="EJ292" s="240" t="str">
        <f t="shared" ca="1" si="453"/>
        <v>-1.06995546019427E-14+0.0412748474651923i</v>
      </c>
      <c r="EK292" s="240" t="str">
        <f t="shared" ca="1" si="454"/>
        <v>-0.0412748474651923+5.05641460756676E-15i</v>
      </c>
      <c r="EL292" s="240" t="str">
        <f t="shared" ca="1" si="455"/>
        <v>-1.61199769313164E-14-0.0412748474651923i</v>
      </c>
      <c r="EM292" s="240" t="str">
        <f t="shared" ca="1" si="456"/>
        <v>0.0412748474651923+1.03557158310121E-14i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2.1945525946409701</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-1.8054474053590299</v>
      </c>
      <c r="P293" s="240" t="str">
        <f t="shared" ref="P293:P355" ca="1" si="465">IMPRODUCT(O293,IMEXP(COMPLEX(0,-2*PI()*1*B293/Nt_load2)))</f>
        <v>-0.0443078973610145-1.80490363835555i</v>
      </c>
      <c r="Q293" s="240" t="str">
        <f t="shared" ref="Q293:Q355" ca="1" si="466">IMPRODUCT(O293,IMEXP(COMPLEX(0,-2*PI()*2*B293/Nt_load2)))</f>
        <v>1.80327266489002-0.0885891053014378i</v>
      </c>
      <c r="R293" s="240" t="str">
        <f t="shared" ref="R293:R355" ca="1" si="467">IMPRODUCT(O293,IMEXP(COMPLEX(0,-2*PI()*3*B293/Nt_load2)))</f>
        <v>0.132816950477424+1.80055546739986i</v>
      </c>
      <c r="S293" s="240" t="str">
        <f t="shared" ref="S293:S355" ca="1" si="468">IMPRODUCT(O293,IMEXP(COMPLEX(0,-2*PI()*4*B293/Nt_load2)))</f>
        <v>-1.79675368262326+0.176964791688645i</v>
      </c>
      <c r="T293" s="240" t="str">
        <f t="shared" ref="T293:T355" ca="1" si="469">IMPRODUCT(O293,IMEXP(COMPLEX(0,-2*PI()*5*B293/Nt_load2)))</f>
        <v>-0.221006035926671-1.79186960061318i</v>
      </c>
      <c r="U293" s="241" t="str">
        <f t="shared" ref="U293:U355" ca="1" si="470">IMPRODUCT(O293,IMEXP(COMPLEX(0,-2*PI()*6*B293/Nt_load2)))</f>
        <v>1.785906163358-0.264914154392603i</v>
      </c>
      <c r="V293" s="240" t="str">
        <f t="shared" ref="V293:V355" ca="1" si="471">IMPRODUCT(O293,IMEXP(COMPLEX(0,-2*PI()*7*B293/Nt_load2)))</f>
        <v>0.308662698477523+1.77886696300938i</v>
      </c>
      <c r="W293" s="240" t="str">
        <f t="shared" ref="W293:W355" ca="1" si="472">IMPRODUCT(O293,IMEXP(COMPLEX(0,-2*PI()*8*B293/Nt_load2)))</f>
        <v>-1.77075623971833+0.35222531569471i</v>
      </c>
      <c r="X293" s="240" t="str">
        <f t="shared" ref="X293:X355" ca="1" si="473">IMPRODUCT(O293,IMEXP(COMPLEX(0,-2*PI()*9*B293/Nt_load2)))</f>
        <v>-0.395575765552089-1.76157887908136i</v>
      </c>
      <c r="Y293" s="240" t="str">
        <f t="shared" ref="Y293:Y355" ca="1" si="474">IMPRODUCT(O293,IMEXP(COMPLEX(0,-2*PI()*10*B293/Nt_load2)))</f>
        <v>1.75134040919726-0.438687935360016i</v>
      </c>
      <c r="Z293" s="240" t="str">
        <f t="shared" ref="Z293:Z355" ca="1" si="475">IMPRODUCT(O293,IMEXP(COMPLEX(0,-2*PI()*11*B293/Nt_load2)))</f>
        <v>0.481535855959268+1.74004699733749i</v>
      </c>
      <c r="AA293" s="240" t="str">
        <f t="shared" ref="AA293:AA355" ca="1" si="476">IMPRODUCT(O293,IMEXP(COMPLEX(0,-2*PI()*12*B293/Nt_load2)))</f>
        <v>-1.72770544623113+0.524093717364516i</v>
      </c>
      <c r="AB293" s="240" t="str">
        <f t="shared" ref="AB293:AB355" ca="1" si="477">IMPRODUCT(O293,IMEXP(COMPLEX(0,-2*PI()*13*B293/Nt_load2)))</f>
        <v>-0.56633588431171-1.71432318996697i</v>
      </c>
      <c r="AC293" s="240" t="str">
        <f t="shared" ref="AC293:AC355" ca="1" si="478">IMPRODUCT(O293,IMEXP(COMPLEX(0,-2*PI()*14*B293/Nt_load2)))</f>
        <v>1.69990828951591-0.608236911698686i</v>
      </c>
      <c r="AD293" s="240" t="str">
        <f t="shared" ref="AD293:AD355" ca="1" si="479">IMPRODUCT(O293,IMEXP(COMPLEX(0,-2*PI()*15*B293/Nt_load2)))</f>
        <v>0.64977155991368+1.68446942787484i</v>
      </c>
      <c r="AE293" s="240" t="str">
        <f t="shared" ref="AE293:AE355" ca="1" si="480">IMPRODUCT(O293,IMEXP(COMPLEX(0,-2*PI()*16*B293/Nt_load2)))</f>
        <v>-1.66801590483679+0.690914810037503i</v>
      </c>
      <c r="AF293" s="240" t="str">
        <f t="shared" ref="AF293:AF355" ca="1" si="481">IMPRODUCT(O293,IMEXP(COMPLEX(0,-2*PI()*17*B293/Nt_load2)))</f>
        <v>-0.731641878914564-1.65055763138887i</v>
      </c>
      <c r="AG293" s="240" t="str">
        <f t="shared" ref="AG293:AG355" ca="1" si="482">IMPRODUCT(O293,IMEXP(COMPLEX(0,-2*PI()*18*B293/Nt_load2)))</f>
        <v>1.63210512374206-0.771928234081758i</v>
      </c>
      <c r="AH293" s="240" t="str">
        <f t="shared" ref="AH293:AH355" ca="1" si="483">IMPRODUCT(O293,IMEXP(COMPLEX(0,-2*PI()*19*B293/Nt_load2)))</f>
        <v>0.81174960854486+1.61266949699711i</v>
      </c>
      <c r="AI293" s="240" t="str">
        <f t="shared" ref="AI293:AI355" ca="1" si="484">IMPRODUCT(O293,IMEXP(COMPLEX(0,-2*PI()*20*B293/Nt_load2)))</f>
        <v>-1.59226245844869+0.851082015397208i</v>
      </c>
      <c r="AJ293" s="240" t="str">
        <f t="shared" ref="AJ293:AJ355" ca="1" si="485">IMPRODUCT(O293,IMEXP(COMPLEX(0,-2*PI()*21*B293/Nt_load2)))</f>
        <v>-0.889901762267485-1.57089630053383i</v>
      </c>
      <c r="AK293" s="240" t="str">
        <f t="shared" ref="AK293:AK355" ca="1" si="486">IMPRODUCT(O293,IMEXP(COMPLEX(0,-2*PI()*22*B293/Nt_load2)))</f>
        <v>1.54858389342713-0.928185465591718i</v>
      </c>
      <c r="AL293" s="240" t="str">
        <f t="shared" ref="AL293:AL355" ca="1" si="487">IMPRODUCT(O293,IMEXP(COMPLEX(0,-2*PI()*23*B293/Nt_load2)))</f>
        <v>0.965910064698741+1.5253386772882i</v>
      </c>
      <c r="AM293" s="240" t="str">
        <f t="shared" ref="AM293:AM355" ca="1" si="488">IMPRODUCT(O293,IMEXP(COMPLEX(0,-2*PI()*24*B293/Nt_load2)))</f>
        <v>-1.50117465416615+1.00305283570049i</v>
      </c>
      <c r="AN293" s="240" t="str">
        <f t="shared" ref="AN293:AN355" ca="1" si="489">IMPRODUCT(O293,IMEXP(COMPLEX(0,-2*PI()*25*B293/Nt_load2)))</f>
        <v>-1.03959140518056-1.47610637956496i</v>
      </c>
      <c r="AO293" s="240" t="str">
        <f t="shared" ref="AO293:AO355" ca="1" si="490">IMPRODUCT(O293,IMEXP(COMPLEX(0,-2*PI()*26*B293/Nt_load2)))</f>
        <v>1.45014895367696-1.07550376366951i</v>
      </c>
      <c r="AP293" s="240" t="str">
        <f t="shared" ref="AP293:AP355" ca="1" si="491">IMPRODUCT(O293,IMEXP(COMPLEX(0,-2*PI()*27*B293/Nt_load2)))</f>
        <v>1.11076827890838+1.42331801228277i</v>
      </c>
      <c r="AQ293" s="240" t="str">
        <f t="shared" ref="AQ293:AQ355" ca="1" si="492">IMPRODUCT(O293,IMEXP(COMPLEX(0,-2*PI()*28*B293/Nt_load2)))</f>
        <v>-1.39562971733927+1.14536370887031i</v>
      </c>
      <c r="AR293" s="240" t="str">
        <f t="shared" ref="AR293:AR355" ca="1" si="493">IMPRODUCT(O293,IMEXP(COMPLEX(0,-2*PI()*28*B293/Nt_load2)))</f>
        <v>-1.39562971733927+1.14536370887031i</v>
      </c>
      <c r="AS293" s="240" t="str">
        <f t="shared" ref="AS293:AS355" ca="1" si="494">IMPRODUCT(O293,IMEXP(COMPLEX(0,-2*PI()*30*B293/Nt_load2)))</f>
        <v>1.33774828676973-1.21246437257443i</v>
      </c>
      <c r="AT293" s="240" t="str">
        <f t="shared" ref="AT293:AT355" ca="1" si="495">IMPRODUCT(O293,IMEXP(COMPLEX(0,-2*PI()*31*B293/Nt_load2)))</f>
        <v>1.24492918738582+1.30759001675316i</v>
      </c>
      <c r="AU293" s="240" t="str">
        <f t="shared" ref="AU293:AU355" ca="1" si="496">IMPRODUCT(O293,IMEXP(COMPLEX(0,-2*PI()*32*B293/Nt_load2)))</f>
        <v>-1.27664410340442+1.27664410340563i</v>
      </c>
      <c r="AV293" s="240" t="str">
        <f t="shared" ref="AV293:AV355" ca="1" si="497">IMPRODUCT(O293,IMEXP(COMPLEX(0,-2*PI()*33*B293/Nt_load2)))</f>
        <v>-1.3075900167531-1.24492918738588i</v>
      </c>
      <c r="AW293" s="240" t="str">
        <f t="shared" ref="AW293:AW355" ca="1" si="498">IMPRODUCT(O293,IMEXP(COMPLEX(0,-2*PI()*34*B293/Nt_load2)))</f>
        <v>1.21246437257448-1.33774828676968i</v>
      </c>
      <c r="AX293" s="240" t="str">
        <f t="shared" ref="AX293:AX355" ca="1" si="499">IMPRODUCT(O293,IMEXP(COMPLEX(0,-2*PI()*35*B293/Nt_load2)))</f>
        <v>1.36710074723993+1.179269214562i</v>
      </c>
      <c r="AY293" s="240" t="str">
        <f t="shared" ref="AY293:AY355" ca="1" si="500">IMPRODUCT(O293,IMEXP(COMPLEX(0,-2*PI()*36*B293/Nt_load2)))</f>
        <v>-1.14536370887042+1.39562971733919i</v>
      </c>
      <c r="AZ293" s="240" t="str">
        <f t="shared" ref="AZ293:AZ355" ca="1" si="501">IMPRODUCT(O293,IMEXP(COMPLEX(0,-2*PI()*37*B293/Nt_load2)))</f>
        <v>-1.4233180122827-1.11076827890847i</v>
      </c>
      <c r="BA293" s="240" t="str">
        <f t="shared" ref="BA293:BA355" ca="1" si="502">IMPRODUCT(O293,IMEXP(COMPLEX(0,-2*PI()*38*B293/Nt_load2)))</f>
        <v>1.0755037636696-1.45014895367689i</v>
      </c>
      <c r="BB293" s="240" t="str">
        <f t="shared" ref="BB293:BB355" ca="1" si="503">IMPRODUCT(O293,IMEXP(COMPLEX(0,-2*PI()*39*B293/Nt_load2)))</f>
        <v>1.47610637956594+1.03959140517916i</v>
      </c>
      <c r="BC293" s="240" t="str">
        <f t="shared" ref="BC293:BC355" ca="1" si="504">IMPRODUCT(O293,IMEXP(COMPLEX(0,-2*PI()*40*B293/Nt_load2)))</f>
        <v>-1.00305283570056+1.50117465416611i</v>
      </c>
      <c r="BD293" s="240" t="str">
        <f t="shared" ref="BD293:BD355" ca="1" si="505">IMPRODUCT(O293,IMEXP(COMPLEX(0,-2*PI()*41*B293/Nt_load2)))</f>
        <v>-1.52533867728816-0.965910064698811i</v>
      </c>
      <c r="BE293" s="240" t="str">
        <f t="shared" ref="BE293:BE355" ca="1" si="506">IMPRODUCT(O293,IMEXP(COMPLEX(0,-2*PI()*42*B293/Nt_load2)))</f>
        <v>0.928185465591788-1.54858389342709i</v>
      </c>
      <c r="BF293" s="240" t="str">
        <f t="shared" ref="BF293:BF355" ca="1" si="507">IMPRODUCT(O293,IMEXP(COMPLEX(0,-2*PI()*43*B293/Nt_load2)))</f>
        <v>1.57089630053389+0.889901762267378i</v>
      </c>
      <c r="BG293" s="240" t="str">
        <f t="shared" ref="BG293:BG355" ca="1" si="508">IMPRODUCT(O293,IMEXP(COMPLEX(0,-2*PI()*44*B293/Nt_load2)))</f>
        <v>-0.851082015396986+1.59226245844881i</v>
      </c>
      <c r="BH293" s="240" t="str">
        <f t="shared" ref="BH293:BH355" ca="1" si="509">IMPRODUCT(O293,IMEXP(COMPLEX(0,-2*PI()*45*B293/Nt_load2)))</f>
        <v>-1.61266949699731-0.811749608544475i</v>
      </c>
      <c r="BI293" s="240" t="str">
        <f t="shared" ref="BI293:BI355" ca="1" si="510">IMPRODUCT(O293,IMEXP(COMPLEX(0,-2*PI()*46*B293/Nt_load2)))</f>
        <v>0.771928234081045-1.63210512374239i</v>
      </c>
      <c r="BJ293" s="240" t="str">
        <f t="shared" ref="BJ293:BJ355" ca="1" si="511">IMPRODUCT(O293,IMEXP(COMPLEX(0,-2*PI()*47*B293/Nt_load2)))</f>
        <v>1.65055763138854+0.731641878915295i</v>
      </c>
      <c r="BK293" s="240" t="str">
        <f t="shared" ref="BK293:BK355" ca="1" si="512">IMPRODUCT(O293,IMEXP(COMPLEX(0,-2*PI()*48*B293/Nt_load2)))</f>
        <v>-0.690914810037911+1.66801590483662i</v>
      </c>
      <c r="BL293" s="240" t="str">
        <f t="shared" ref="BL293:BL355" ca="1" si="513">IMPRODUCT(O293,IMEXP(COMPLEX(0,-2*PI()*49*B293/Nt_load2)))</f>
        <v>-1.68446942787475-0.649771559913924i</v>
      </c>
      <c r="BM293" s="240" t="str">
        <f t="shared" ref="BM293:BM355" ca="1" si="514">IMPRODUCT(O293,IMEXP(COMPLEX(0,-2*PI()*50*B293/Nt_load2)))</f>
        <v>0.608236911698764-1.69990828951588i</v>
      </c>
      <c r="BN293" s="240" t="str">
        <f t="shared" ref="BN293:BN355" ca="1" si="515">IMPRODUCT(O293,IMEXP(COMPLEX(0,-2*PI()*51*B293/Nt_load2)))</f>
        <v>1.71432318996706+0.566335884311435i</v>
      </c>
      <c r="BO293" s="240" t="str">
        <f t="shared" ref="BO293:BO355" ca="1" si="516">IMPRODUCT(O293,IMEXP(COMPLEX(0,-2*PI()*52*B293/Nt_load2)))</f>
        <v>-0.524093717364055+1.72770544623127i</v>
      </c>
      <c r="BP293" s="240" t="str">
        <f t="shared" ref="BP293:BP355" ca="1" si="517">IMPRODUCT(O293,IMEXP(COMPLEX(0,-2*PI()*53*B293/Nt_load2)))</f>
        <v>-1.7400469973377-0.481535855958508i</v>
      </c>
      <c r="BQ293" s="240" t="str">
        <f t="shared" ref="BQ293:BQ355" ca="1" si="518">IMPRODUCT(O293,IMEXP(COMPLEX(0,-2*PI()*54*B293/Nt_load2)))</f>
        <v>0.438687935360805-1.75134040919706i</v>
      </c>
      <c r="BR293" s="240" t="str">
        <f t="shared" ref="BR293:BR355" ca="1" si="519">IMPRODUCT(O293,IMEXP(COMPLEX(0,-2*PI()*55*B293/Nt_load2)))</f>
        <v>1.76157887908122+0.395575765552706i</v>
      </c>
      <c r="BS293" s="240" t="str">
        <f t="shared" ref="BS293:BS355" ca="1" si="520">IMPRODUCT(O293,IMEXP(COMPLEX(0,-2*PI()*56*B293/Nt_load2)))</f>
        <v>-0.352225315695017+1.77075623971827i</v>
      </c>
      <c r="BT293" s="240" t="str">
        <f t="shared" ref="BT293:BT355" ca="1" si="521">IMPRODUCT(O293,IMEXP(COMPLEX(0,-2*PI()*57*B293/Nt_load2)))</f>
        <v>-1.77886696300937-0.308662698477602i</v>
      </c>
      <c r="BU293" s="240" t="str">
        <f t="shared" ref="BU293:BU355" ca="1" si="522">IMPRODUCT(O293,IMEXP(COMPLEX(0,-2*PI()*58*B293/Nt_load2)))</f>
        <v>0.264914154392367-1.78590616335804i</v>
      </c>
      <c r="BV293" s="240" t="str">
        <f t="shared" ref="BV293:BV355" ca="1" si="523">IMPRODUCT(O293,IMEXP(COMPLEX(0,-2*PI()*59*B293/Nt_load2)))</f>
        <v>1.79186960061324+0.221006035926198i</v>
      </c>
      <c r="BW293" s="240" t="str">
        <f t="shared" ref="BW293:BW355" ca="1" si="524">IMPRODUCT(O293,IMEXP(COMPLEX(0,-2*PI()*60*B293/Nt_load2)))</f>
        <v>-0.176964791688038+1.79675368262332i</v>
      </c>
      <c r="BX293" s="240" t="str">
        <f t="shared" ref="BX293:BX355" ca="1" si="525">IMPRODUCT(O293,IMEXP(COMPLEX(0,-2*PI()*61*B293/Nt_load2)))</f>
        <v>-1.8005554673998-0.132816950478242i</v>
      </c>
      <c r="BY293" s="240" t="str">
        <f t="shared" ref="BY293:BY355" ca="1" si="526">IMPRODUCT(O293,IMEXP(COMPLEX(0,-2*PI()*62*B293/Nt_load2)))</f>
        <v>0.0885891053019845-1.80327266488999i</v>
      </c>
      <c r="BZ293" s="240" t="str">
        <f t="shared" ref="BZ293:BZ355" ca="1" si="527">IMPRODUCT(O293,IMEXP(COMPLEX(0,-2*PI()*63*B293/Nt_load2)))</f>
        <v>1.80490363835554+0.0443078973613548i</v>
      </c>
      <c r="CA293" s="240" t="str">
        <f t="shared" ref="CA293:CA355" ca="1" si="528">IMPRODUCT(O293,IMEXP(COMPLEX(0,-2*PI()*64*B293/Nt_load2)))</f>
        <v>-1.33594391240304E-13+1.80544740535903i</v>
      </c>
      <c r="CB293" s="240" t="str">
        <f t="shared" ref="CB293:CB355" ca="1" si="529">IMPRODUCT(O293,IMEXP(COMPLEX(0,-2*PI()*65*B293/Nt_load2)))</f>
        <v>-1.80490363835555+0.0443078973611903i</v>
      </c>
      <c r="CC293" s="240" t="str">
        <f t="shared" ref="CC293:CC355" ca="1" si="530">IMPRODUCT(O293,IMEXP(COMPLEX(0,-2*PI()*66*B293/Nt_load2)))</f>
        <v>-0.08858910530182-1.80327266489i</v>
      </c>
      <c r="CD293" s="240" t="str">
        <f t="shared" ref="CD293:CD355" ca="1" si="531">IMPRODUCT(O293,IMEXP(COMPLEX(0,-2*PI()*67*B293/Nt_load2)))</f>
        <v>1.80055546739981-0.132816950478078i</v>
      </c>
      <c r="CE293" s="240" t="str">
        <f t="shared" ref="CE293:CE355" ca="1" si="532">IMPRODUCT(O293,IMEXP(COMPLEX(0,-2*PI()*68*B293/Nt_load2)))</f>
        <v>0.176964791687874+1.79675368262334i</v>
      </c>
      <c r="CF293" s="240" t="str">
        <f t="shared" ref="CF293:CF355" ca="1" si="533">IMPRODUCT(O293,IMEXP(COMPLEX(0,-2*PI()*69*B293/Nt_load2)))</f>
        <v>-1.79186960061326+0.221006035926036i</v>
      </c>
      <c r="CG293" s="240" t="str">
        <f t="shared" ref="CG293:CG355" ca="1" si="534">IMPRODUCT(O293,IMEXP(COMPLEX(0,-2*PI()*70*B293/Nt_load2)))</f>
        <v>-0.264914154392204-1.78590616335806i</v>
      </c>
      <c r="CH293" s="240" t="str">
        <f t="shared" ref="CH293:CH355" ca="1" si="535">IMPRODUCT(O293,IMEXP(COMPLEX(0,-2*PI()*71*B293/Nt_load2)))</f>
        <v>1.7788669630094-0.308662698477442i</v>
      </c>
      <c r="CI293" s="240" t="str">
        <f t="shared" ref="CI293:CI355" ca="1" si="536">IMPRODUCT(O293,IMEXP(COMPLEX(0,-2*PI()*72*B293/Nt_load2)))</f>
        <v>0.352225315694755+1.77075623971833i</v>
      </c>
      <c r="CJ293" s="240" t="str">
        <f t="shared" ref="CJ293:CJ355" ca="1" si="537">IMPRODUCT(O293,IMEXP(COMPLEX(0,-2*PI()*73*B293/Nt_load2)))</f>
        <v>-1.76157887908125+0.395575765552546i</v>
      </c>
      <c r="CK293" s="240" t="str">
        <f t="shared" ref="CK293:CK355" ca="1" si="538">IMPRODUCT(O293,IMEXP(COMPLEX(0,-2*PI()*74*B293/Nt_load2)))</f>
        <v>-0.438687935360596-1.75134040919711i</v>
      </c>
      <c r="CL293" s="240" t="str">
        <f t="shared" ref="CL293:CL355" ca="1" si="539">IMPRODUCT(O293,IMEXP(COMPLEX(0,-2*PI()*75*B293/Nt_load2)))</f>
        <v>1.74004699733776-0.481535855958299i</v>
      </c>
      <c r="CM293" s="240" t="str">
        <f t="shared" ref="CM293:CM355" ca="1" si="540">IMPRODUCT(O293,IMEXP(COMPLEX(0,-2*PI()*76*B293/Nt_load2)))</f>
        <v>0.524093717363947+1.7277054462313i</v>
      </c>
      <c r="CN293" s="240" t="str">
        <f t="shared" ref="CN293:CN355" ca="1" si="541">IMPRODUCT(O293,IMEXP(COMPLEX(0,-2*PI()*77*B293/Nt_load2)))</f>
        <v>-1.71432318996711+0.566335884311278i</v>
      </c>
      <c r="CO293" s="240" t="str">
        <f t="shared" ref="CO293:CO355" ca="1" si="542">IMPRODUCT(O293,IMEXP(COMPLEX(0,-2*PI()*78*B293/Nt_load2)))</f>
        <v>-0.608236911698657-1.69990828951592i</v>
      </c>
      <c r="CP293" s="240" t="str">
        <f t="shared" ref="CP293:CP355" ca="1" si="543">IMPRODUCT(O293,IMEXP(COMPLEX(0,-2*PI()*79*B293/Nt_load2)))</f>
        <v>1.68446942787481-0.64977155991377i</v>
      </c>
      <c r="CQ293" s="240" t="str">
        <f t="shared" ref="CQ293:CQ355" ca="1" si="544">IMPRODUCT(O293,IMEXP(COMPLEX(0,-2*PI()*80*B293/Nt_load2)))</f>
        <v>0.690914810037712+1.6680159048367i</v>
      </c>
      <c r="CR293" s="240" t="str">
        <f t="shared" ref="CR293:CR355" ca="1" si="545">IMPRODUCT(O293,IMEXP(COMPLEX(0,-2*PI()*81*B293/Nt_load2)))</f>
        <v>-1.65055763138861+0.731641878915146i</v>
      </c>
      <c r="CS293" s="240" t="str">
        <f t="shared" ref="CS293:CS355" ca="1" si="546">IMPRODUCT(O293,IMEXP(COMPLEX(0,-2*PI()*82*B293/Nt_load2)))</f>
        <v>-0.771928234080895-1.63210512374246i</v>
      </c>
      <c r="CT293" s="240" t="str">
        <f t="shared" ref="CT293:CT355" ca="1" si="547">IMPRODUCT(O293,IMEXP(COMPLEX(0,-2*PI()*83*B293/Nt_load2)))</f>
        <v>1.6126694969974-0.811749608544282i</v>
      </c>
      <c r="CU293" s="240" t="str">
        <f t="shared" ref="CU293:CU355" ca="1" si="548">IMPRODUCT(O293,IMEXP(COMPLEX(0,-2*PI()*84*B293/Nt_load2)))</f>
        <v>0.851082015396841+1.59226245844889i</v>
      </c>
      <c r="CV293" s="240" t="str">
        <f t="shared" ref="CV293:CV355" ca="1" si="549">IMPRODUCT(O293,IMEXP(COMPLEX(0,-2*PI()*85*B293/Nt_load2)))</f>
        <v>-1.57089630053397+0.889901762267236i</v>
      </c>
      <c r="CW293" s="240" t="str">
        <f t="shared" ref="CW293:CW355" ca="1" si="550">IMPRODUCT(O293,IMEXP(COMPLEX(0,-2*PI()*86*B293/Nt_load2)))</f>
        <v>-0.928185465591693-1.54858389342715i</v>
      </c>
      <c r="CX293" s="240" t="str">
        <f t="shared" ref="CX293:CX355" ca="1" si="551">IMPRODUCT(O293,IMEXP(COMPLEX(0,-2*PI()*87*B293/Nt_load2)))</f>
        <v>1.52533867728825-0.965910064698672i</v>
      </c>
      <c r="CY293" s="240" t="str">
        <f t="shared" ref="CY293:CY355" ca="1" si="552">IMPRODUCT(O293,IMEXP(COMPLEX(0,-2*PI()*88*B293/Nt_load2)))</f>
        <v>1.00305283570038+1.50117465416623i</v>
      </c>
      <c r="CZ293" s="240" t="str">
        <f t="shared" ref="CZ293:CZ355" ca="1" si="553">IMPRODUCT(O293,IMEXP(COMPLEX(0,-2*PI()*89*B293/Nt_load2)))</f>
        <v>-1.476106379565+1.03959140518049i</v>
      </c>
      <c r="DA293" s="240" t="str">
        <f t="shared" ref="DA293:DA355" ca="1" si="554">IMPRODUCT(O293,IMEXP(COMPLEX(0,-2*PI()*90*B293/Nt_load2)))</f>
        <v>-1.07550376366946-1.45014895367699i</v>
      </c>
      <c r="DB293" s="240" t="str">
        <f t="shared" ref="DB293:DB355" ca="1" si="555">IMPRODUCT(O293,IMEXP(COMPLEX(0,-2*PI()*91*B293/Nt_load2)))</f>
        <v>1.42331801228283-1.1107682789083i</v>
      </c>
      <c r="DC293" s="240" t="str">
        <f t="shared" ref="DC293:DC355" ca="1" si="556">IMPRODUCT(O293,IMEXP(COMPLEX(0,-2*PI()*92*B293/Nt_load2)))</f>
        <v>1.14536370887029+1.39562971733929i</v>
      </c>
      <c r="DD293" s="240" t="str">
        <f t="shared" ref="DD293:DD355" ca="1" si="557">IMPRODUCT(O293,IMEXP(COMPLEX(0,-2*PI()*93*B293/Nt_load2)))</f>
        <v>-1.36710074724004+1.17926921456188i</v>
      </c>
      <c r="DE293" s="240" t="str">
        <f t="shared" ref="DE293:DE355" ca="1" si="558">IMPRODUCT(O293,IMEXP(COMPLEX(0,-2*PI()*94*B293/Nt_load2)))</f>
        <v>-1.2124643725744-1.33774828676976i</v>
      </c>
      <c r="DF293" s="240" t="str">
        <f t="shared" ref="DF293:DF355" ca="1" si="559">IMPRODUCT(O293,IMEXP(COMPLEX(0,-2*PI()*95*B293/Nt_load2)))</f>
        <v>1.30759001675321-1.24492918738576i</v>
      </c>
      <c r="DG293" s="240" t="str">
        <f t="shared" ref="DG293:DG355" ca="1" si="560">IMPRODUCT(O293,IMEXP(COMPLEX(0,-2*PI()*96*B293/Nt_load2)))</f>
        <v>1.27664410340554+1.27664410340452i</v>
      </c>
      <c r="DH293" s="240" t="str">
        <f t="shared" ref="DH293:DH355" ca="1" si="561">IMPRODUCT(O293,IMEXP(COMPLEX(0,-2*PI()*97*B293/Nt_load2)))</f>
        <v>-1.24492918738598+1.30759001675301i</v>
      </c>
      <c r="DI293" s="240" t="str">
        <f t="shared" ref="DI293:DI355" ca="1" si="562">IMPRODUCT(O293,IMEXP(COMPLEX(0,-2*PI()*98*B293/Nt_load2)))</f>
        <v>-1.33774828676962-1.21246437257455i</v>
      </c>
      <c r="DJ293" s="240" t="str">
        <f t="shared" ref="DJ293:DJ355" ca="1" si="563">IMPRODUCT(O293,IMEXP(COMPLEX(0,-2*PI()*99*B293/Nt_load2)))</f>
        <v>1.1792692145621-1.36710074723984i</v>
      </c>
      <c r="DK293" s="240" t="str">
        <f t="shared" ref="DK293:DK355" ca="1" si="564">IMPRODUCT(O293,IMEXP(COMPLEX(0,-2*PI()*100*B293/Nt_load2)))</f>
        <v>1.39562971733917+1.14536370887044i</v>
      </c>
      <c r="DL293" s="240" t="str">
        <f t="shared" ref="DL293:DL355" ca="1" si="565">IMPRODUCT(O293,IMEXP(COMPLEX(0,-2*PI()*101*B293/Nt_load2)))</f>
        <v>-1.11076827890853+1.42331801228265i</v>
      </c>
      <c r="DM293" s="240" t="str">
        <f t="shared" ref="DM293:DM355" ca="1" si="566">IMPRODUCT(O293,IMEXP(COMPLEX(0,-2*PI()*102*B293/Nt_load2)))</f>
        <v>-1.45014895367687-1.07550376366962i</v>
      </c>
      <c r="DN293" s="240" t="str">
        <f t="shared" ref="DN293:DN355" ca="1" si="567">IMPRODUCT(O293,IMEXP(COMPLEX(0,-2*PI()*103*B293/Nt_load2)))</f>
        <v>1.03959140517923-1.4761063795659i</v>
      </c>
      <c r="DO293" s="240" t="str">
        <f t="shared" ref="DO293:DO355" ca="1" si="568">IMPRODUCT(O293,IMEXP(COMPLEX(0,-2*PI()*104*B293/Nt_load2)))</f>
        <v>1.50117465416606+1.00305283570062i</v>
      </c>
      <c r="DP293" s="240" t="str">
        <f t="shared" ref="DP293:DP355" ca="1" si="569">IMPRODUCT(O293,IMEXP(COMPLEX(0,-2*PI()*105*B293/Nt_load2)))</f>
        <v>-0.965910064698923+1.52533867728809i</v>
      </c>
      <c r="DQ293" s="240" t="str">
        <f t="shared" ref="DQ293:DQ355" ca="1" si="570">IMPRODUCT(O293,IMEXP(COMPLEX(0,-2*PI()*106*B293/Nt_load2)))</f>
        <v>-1.54858389342705-0.928185465591859i</v>
      </c>
      <c r="DR293" s="240" t="str">
        <f t="shared" ref="DR293:DR355" ca="1" si="571">IMPRODUCT(O293,IMEXP(COMPLEX(0,-2*PI()*107*B293/Nt_load2)))</f>
        <v>0.889901762267494-1.57089630053383i</v>
      </c>
      <c r="DS293" s="240" t="str">
        <f t="shared" ref="DS293:DS355" ca="1" si="572">IMPRODUCT(O293,IMEXP(COMPLEX(0,-2*PI()*108*B293/Nt_load2)))</f>
        <v>1.5922624584488+0.851082015397013i</v>
      </c>
      <c r="DT293" s="240" t="str">
        <f t="shared" ref="DT293:DT355" ca="1" si="573">IMPRODUCT(O293,IMEXP(COMPLEX(0,-2*PI()*109*B293/Nt_load2)))</f>
        <v>-0.811749608544457+1.61266949699732i</v>
      </c>
      <c r="DU293" s="240" t="str">
        <f t="shared" ref="DU293:DU355" ca="1" si="574">IMPRODUCT(O293,IMEXP(COMPLEX(0,-2*PI()*110*B293/Nt_load2)))</f>
        <v>-1.63210512374238-0.771928234081072i</v>
      </c>
      <c r="DV293" s="240" t="str">
        <f t="shared" ref="DV293:DV355" ca="1" si="575">IMPRODUCT(O293,IMEXP(COMPLEX(0,-2*PI()*111*B293/Nt_load2)))</f>
        <v>0.731641878915418-1.65055763138849i</v>
      </c>
      <c r="DW293" s="240" t="str">
        <f t="shared" ref="DW293:DW355" ca="1" si="576">IMPRODUCT(O293,IMEXP(COMPLEX(0,-2*PI()*112*B293/Nt_load2)))</f>
        <v>1.66801590483655+0.690914810038082i</v>
      </c>
      <c r="DX293" s="240" t="str">
        <f t="shared" ref="DX293:DX355" ca="1" si="577">IMPRODUCT(O293,IMEXP(COMPLEX(0,-2*PI()*113*B293/Nt_load2)))</f>
        <v>-0.649771559913953+1.68446942787474i</v>
      </c>
      <c r="DY293" s="240" t="str">
        <f t="shared" ref="DY293:DY355" ca="1" si="578">IMPRODUCT(O293,IMEXP(COMPLEX(0,-2*PI()*114*B293/Nt_load2)))</f>
        <v>-1.69990828951585-0.608236911698842i</v>
      </c>
      <c r="DZ293" s="240" t="str">
        <f t="shared" ref="DZ293:DZ355" ca="1" si="579">IMPRODUCT(O293,IMEXP(COMPLEX(0,-2*PI()*115*B293/Nt_load2)))</f>
        <v>0.566335884311562-1.71432318996702i</v>
      </c>
      <c r="EA293" s="240" t="str">
        <f t="shared" ref="EA293:EA355" ca="1" si="580">IMPRODUCT(O293,IMEXP(COMPLEX(0,-2*PI()*116*B293/Nt_load2)))</f>
        <v>1.72770544623121+0.524093717364232i</v>
      </c>
      <c r="EB293" s="240" t="str">
        <f t="shared" ref="EB293:EB355" ca="1" si="581">IMPRODUCT(O293,IMEXP(COMPLEX(0,-2*PI()*117*B293/Nt_load2)))</f>
        <v>-0.481535855958488+1.74004699733771i</v>
      </c>
      <c r="EC293" s="240" t="str">
        <f t="shared" ref="EC293:EC355" ca="1" si="582">IMPRODUCT(O293,IMEXP(COMPLEX(0,-2*PI()*118*B293/Nt_load2)))</f>
        <v>-1.75134040919704-0.438687935360885i</v>
      </c>
      <c r="ED293" s="240" t="str">
        <f t="shared" ref="ED293:ED355" ca="1" si="583">IMPRODUCT(O293,IMEXP(COMPLEX(0,-2*PI()*119*B293/Nt_load2)))</f>
        <v>0.395575765552838-1.76157887908119i</v>
      </c>
      <c r="EE293" s="240" t="str">
        <f t="shared" ref="EE293:EE355" ca="1" si="584">IMPRODUCT(O293,IMEXP(COMPLEX(0,-2*PI()*120*B293/Nt_load2)))</f>
        <v>1.77075623971825+0.352225315695149i</v>
      </c>
      <c r="EF293" s="240" t="str">
        <f t="shared" ref="EF293:EF355" ca="1" si="585">IMPRODUCT(O293,IMEXP(COMPLEX(0,-2*PI()*121*B293/Nt_load2)))</f>
        <v>-0.308662698477633+1.77886696300936i</v>
      </c>
      <c r="EG293" s="240" t="str">
        <f t="shared" ref="EG293:EG355" ca="1" si="586">IMPRODUCT(O293,IMEXP(COMPLEX(0,-2*PI()*122*B293/Nt_load2)))</f>
        <v>-1.78590616335803-0.264914154392397i</v>
      </c>
      <c r="EH293" s="240" t="str">
        <f t="shared" ref="EH293:EH355" ca="1" si="587">IMPRODUCT(O293,IMEXP(COMPLEX(0,-2*PI()*123*B293/Nt_load2)))</f>
        <v>0.221006035926332-1.79186960061322i</v>
      </c>
      <c r="EI293" s="240" t="str">
        <f t="shared" ref="EI293:EI355" ca="1" si="588">IMPRODUCT(O293,IMEXP(COMPLEX(0,-2*PI()*124*B293/Nt_load2)))</f>
        <v>1.79675368262331+0.17696479168817i</v>
      </c>
      <c r="EJ293" s="240" t="str">
        <f t="shared" ref="EJ293:EJ355" ca="1" si="589">IMPRODUCT(O293,IMEXP(COMPLEX(0,-2*PI()*125*B293/Nt_load2)))</f>
        <v>-0.132816950478273+1.8005554673998i</v>
      </c>
      <c r="EK293" s="240" t="str">
        <f t="shared" ref="EK293:EK355" ca="1" si="590">IMPRODUCT(O293,IMEXP(COMPLEX(0,-2*PI()*126*B293/Nt_load2)))</f>
        <v>-1.80327266488998-0.0885891053021179i</v>
      </c>
      <c r="EL293" s="240" t="str">
        <f t="shared" ref="EL293:EL355" ca="1" si="591">IMPRODUCT(O293,IMEXP(COMPLEX(0,-2*PI()*127*B293/Nt_load2)))</f>
        <v>0.0443078973614884-1.80490363835554i</v>
      </c>
      <c r="EM293" s="240" t="str">
        <f t="shared" ref="EM293:EM355" ca="1" si="592">IMPRODUCT(O293,IMEXP(COMPLEX(0,-2*PI()*128*B293/Nt_load2)))</f>
        <v>1.80544740535903+2.67188782480608E-13i</v>
      </c>
      <c r="EN293" s="240"/>
      <c r="EO293" s="240"/>
      <c r="EP293" s="240"/>
    </row>
    <row r="294" spans="1:146">
      <c r="A294" s="268">
        <f t="shared" si="461"/>
        <v>3.7890625000000029E-3</v>
      </c>
      <c r="B294" s="267">
        <v>194</v>
      </c>
      <c r="C294" s="266">
        <f t="shared" si="462"/>
        <v>38800</v>
      </c>
      <c r="N294" s="265">
        <f t="shared" ca="1" si="463"/>
        <v>2.1004112280241305</v>
      </c>
      <c r="O294" s="240">
        <f t="shared" ca="1" si="464"/>
        <v>-1.8995887719758697</v>
      </c>
      <c r="P294" s="240" t="str">
        <f t="shared" ca="1" si="465"/>
        <v>-0.0932084032193313-1.89730063410786i</v>
      </c>
      <c r="Q294" s="240" t="str">
        <f t="shared" ca="1" si="466"/>
        <v>1.89044173282838-0.186192259231215i</v>
      </c>
      <c r="R294" s="240" t="str">
        <f t="shared" ca="1" si="467"/>
        <v>0.278727561782115+1.87902859183137i</v>
      </c>
      <c r="S294" s="240" t="str">
        <f t="shared" ca="1" si="468"/>
        <v>-1.86308870637319+0.370591385222952i</v>
      </c>
      <c r="T294" s="240" t="str">
        <f t="shared" ca="1" si="469"/>
        <v>-0.461562421557005-1.84266047703401i</v>
      </c>
      <c r="U294" s="241" t="str">
        <f t="shared" ca="1" si="470"/>
        <v>1.81779311720771-0.551421513589251i</v>
      </c>
      <c r="V294" s="240" t="str">
        <f t="shared" ca="1" si="471"/>
        <v>0.639952182896435+1.78854653454219i</v>
      </c>
      <c r="W294" s="240" t="str">
        <f t="shared" ca="1" si="472"/>
        <v>-1.75499118661679+0.726941151341832i</v>
      </c>
      <c r="X294" s="240" t="str">
        <f t="shared" ca="1" si="473"/>
        <v>-0.812178854881307-1.71720791120367i</v>
      </c>
      <c r="Y294" s="240" t="str">
        <f t="shared" ca="1" si="474"/>
        <v>1.6752877315229-0.895459948420724i</v>
      </c>
      <c r="Z294" s="240" t="str">
        <f t="shared" ca="1" si="475"/>
        <v>0.976583800511368+1.62933163695902i</v>
      </c>
      <c r="AA294" s="240" t="str">
        <f t="shared" ca="1" si="476"/>
        <v>-1.579450339769+1.05535497668811i</v>
      </c>
      <c r="AB294" s="240" t="str">
        <f t="shared" ca="1" si="477"/>
        <v>-1.13158371028767-1.52576400836708i</v>
      </c>
      <c r="AC294" s="240" t="str">
        <f t="shared" ca="1" si="478"/>
        <v>1.46840197782786-1.20508635961412i</v>
      </c>
      <c r="AD294" s="240" t="str">
        <f t="shared" ca="1" si="479"/>
        <v>1.27568585034717+1.40750243830723i</v>
      </c>
      <c r="AE294" s="240" t="str">
        <f t="shared" ca="1" si="480"/>
        <v>-1.34321210212995+1.34321210212998i</v>
      </c>
      <c r="AF294" s="240" t="str">
        <f t="shared" ca="1" si="481"/>
        <v>-1.40750243830714-1.27568585034727i</v>
      </c>
      <c r="AG294" s="240" t="str">
        <f t="shared" ca="1" si="482"/>
        <v>1.20508635961422-1.46840197782778i</v>
      </c>
      <c r="AH294" s="240" t="str">
        <f t="shared" ca="1" si="483"/>
        <v>1.52576400836711+1.13158371028763i</v>
      </c>
      <c r="AI294" s="240" t="str">
        <f t="shared" ca="1" si="484"/>
        <v>-1.05535497668806+1.57945033976904i</v>
      </c>
      <c r="AJ294" s="240" t="str">
        <f t="shared" ca="1" si="485"/>
        <v>-1.62933163695895-0.976583800511479i</v>
      </c>
      <c r="AK294" s="240" t="str">
        <f t="shared" ca="1" si="486"/>
        <v>0.895459948420183-1.67528773152319i</v>
      </c>
      <c r="AL294" s="240" t="str">
        <f t="shared" ca="1" si="487"/>
        <v>1.71720791120394+0.812178854880741i</v>
      </c>
      <c r="AM294" s="240" t="str">
        <f t="shared" ca="1" si="488"/>
        <v>-0.726941151341428+1.75499118661696i</v>
      </c>
      <c r="AN294" s="240" t="str">
        <f t="shared" ca="1" si="489"/>
        <v>-1.78854653454233-0.639952182896036i</v>
      </c>
      <c r="AO294" s="240" t="str">
        <f t="shared" ca="1" si="490"/>
        <v>0.551421513588831-1.81779311720784i</v>
      </c>
      <c r="AP294" s="240" t="str">
        <f t="shared" ca="1" si="491"/>
        <v>1.84266047703412+0.461562421556575i</v>
      </c>
      <c r="AQ294" s="240" t="str">
        <f t="shared" ca="1" si="492"/>
        <v>-0.370591385222722+1.86308870637324i</v>
      </c>
      <c r="AR294" s="240" t="str">
        <f t="shared" ca="1" si="493"/>
        <v>-0.370591385222722+1.86308870637324i</v>
      </c>
      <c r="AS294" s="240" t="str">
        <f t="shared" ca="1" si="494"/>
        <v>0.186192259231035-1.8904417328284i</v>
      </c>
      <c r="AT294" s="240" t="str">
        <f t="shared" ca="1" si="495"/>
        <v>1.89730063410787+0.0932084032192245i</v>
      </c>
      <c r="AU294" s="240" t="str">
        <f t="shared" ca="1" si="496"/>
        <v>3.25792180855165E-14+1.89958877197587i</v>
      </c>
      <c r="AV294" s="240" t="str">
        <f t="shared" ca="1" si="497"/>
        <v>-1.89730063410786+0.0932084032193435i</v>
      </c>
      <c r="AW294" s="240" t="str">
        <f t="shared" ca="1" si="498"/>
        <v>-0.186192259231154-1.89044173282839i</v>
      </c>
      <c r="AX294" s="240" t="str">
        <f t="shared" ca="1" si="499"/>
        <v>1.8790285918314-0.278727561781961i</v>
      </c>
      <c r="AY294" s="240" t="str">
        <f t="shared" ca="1" si="500"/>
        <v>0.370591385222838+1.86308870637321i</v>
      </c>
      <c r="AZ294" s="240" t="str">
        <f t="shared" ca="1" si="501"/>
        <v>-1.84266047703409+0.461562421556689i</v>
      </c>
      <c r="BA294" s="240" t="str">
        <f t="shared" ca="1" si="502"/>
        <v>-0.551421513588921-1.81779311720781i</v>
      </c>
      <c r="BB294" s="240" t="str">
        <f t="shared" ca="1" si="503"/>
        <v>1.78854653454229-0.639952182896148i</v>
      </c>
      <c r="BC294" s="240" t="str">
        <f t="shared" ca="1" si="504"/>
        <v>0.726941151341538+1.75499118661691i</v>
      </c>
      <c r="BD294" s="240" t="str">
        <f t="shared" ca="1" si="505"/>
        <v>-1.7172079112039+0.812178854880825i</v>
      </c>
      <c r="BE294" s="240" t="str">
        <f t="shared" ca="1" si="506"/>
        <v>-0.895459948420287-1.67528773152313i</v>
      </c>
      <c r="BF294" s="240" t="str">
        <f t="shared" ca="1" si="507"/>
        <v>1.62933163695928-0.976583800510933i</v>
      </c>
      <c r="BG294" s="240" t="str">
        <f t="shared" ca="1" si="508"/>
        <v>1.05535497668751+1.5794503397694i</v>
      </c>
      <c r="BH294" s="240" t="str">
        <f t="shared" ca="1" si="509"/>
        <v>-1.52576400836749+1.13158371028712i</v>
      </c>
      <c r="BI294" s="240" t="str">
        <f t="shared" ca="1" si="510"/>
        <v>-1.20508635961358-1.4684019778283i</v>
      </c>
      <c r="BJ294" s="240" t="str">
        <f t="shared" ca="1" si="511"/>
        <v>1.40750243830772-1.27568585034664i</v>
      </c>
      <c r="BK294" s="240" t="str">
        <f t="shared" ca="1" si="512"/>
        <v>1.34321210212933+1.3432121021306i</v>
      </c>
      <c r="BL294" s="240" t="str">
        <f t="shared" ca="1" si="513"/>
        <v>-1.27568585034793+1.40750243830655i</v>
      </c>
      <c r="BM294" s="240" t="str">
        <f t="shared" ca="1" si="514"/>
        <v>-1.4684019778284-1.20508635961346i</v>
      </c>
      <c r="BN294" s="240" t="str">
        <f t="shared" ca="1" si="515"/>
        <v>1.13158371028696-1.52576400836761i</v>
      </c>
      <c r="BO294" s="240" t="str">
        <f t="shared" ca="1" si="516"/>
        <v>1.57945033976949+1.05535497668739i</v>
      </c>
      <c r="BP294" s="240" t="str">
        <f t="shared" ca="1" si="517"/>
        <v>-0.976583800510802+1.62933163695936i</v>
      </c>
      <c r="BQ294" s="240" t="str">
        <f t="shared" ca="1" si="518"/>
        <v>-1.67528773152323-0.895459948420107i</v>
      </c>
      <c r="BR294" s="240" t="str">
        <f t="shared" ca="1" si="519"/>
        <v>0.812178854880688-1.71720791120397i</v>
      </c>
      <c r="BS294" s="240" t="str">
        <f t="shared" ca="1" si="520"/>
        <v>1.75499118661697+0.726941151341397i</v>
      </c>
      <c r="BT294" s="240" t="str">
        <f t="shared" ca="1" si="521"/>
        <v>-0.639952182896004+1.78854653454234i</v>
      </c>
      <c r="BU294" s="240" t="str">
        <f t="shared" ca="1" si="522"/>
        <v>-1.81779311720784-0.551421513588828i</v>
      </c>
      <c r="BV294" s="240" t="str">
        <f t="shared" ca="1" si="523"/>
        <v>0.46156242155649-1.84266047703414i</v>
      </c>
      <c r="BW294" s="240" t="str">
        <f t="shared" ca="1" si="524"/>
        <v>1.86308870637325+0.370591385222636i</v>
      </c>
      <c r="BX294" s="240" t="str">
        <f t="shared" ca="1" si="525"/>
        <v>-0.278727561781811+1.87902859183142i</v>
      </c>
      <c r="BY294" s="240" t="str">
        <f t="shared" ca="1" si="526"/>
        <v>-1.8904417328284-0.186192259231003i</v>
      </c>
      <c r="BZ294" s="240" t="str">
        <f t="shared" ca="1" si="527"/>
        <v>0.0932084032191921-1.89730063410787i</v>
      </c>
      <c r="CA294" s="240" t="str">
        <f t="shared" ca="1" si="528"/>
        <v>1.89958877197587-6.51584361710331E-14i</v>
      </c>
      <c r="CB294" s="240" t="str">
        <f t="shared" ca="1" si="529"/>
        <v>0.0932084032194301+1.89730063410786i</v>
      </c>
      <c r="CC294" s="240" t="str">
        <f t="shared" ca="1" si="530"/>
        <v>-1.89044173282838+0.18619225923124i</v>
      </c>
      <c r="CD294" s="240" t="str">
        <f t="shared" ca="1" si="531"/>
        <v>-0.278727561782046-1.87902859183138i</v>
      </c>
      <c r="CE294" s="240" t="str">
        <f t="shared" ca="1" si="532"/>
        <v>1.86308870637321-0.37059138522287i</v>
      </c>
      <c r="CF294" s="240" t="str">
        <f t="shared" ca="1" si="533"/>
        <v>0.461562421556722+1.84266047703409i</v>
      </c>
      <c r="CG294" s="240" t="str">
        <f t="shared" ca="1" si="534"/>
        <v>-1.8177931172078+0.551421513588951i</v>
      </c>
      <c r="CH294" s="240" t="str">
        <f t="shared" ca="1" si="535"/>
        <v>-0.639952182896128-1.7885465345423i</v>
      </c>
      <c r="CI294" s="240" t="str">
        <f t="shared" ca="1" si="536"/>
        <v>1.75499118661688-0.726941151341618i</v>
      </c>
      <c r="CJ294" s="240" t="str">
        <f t="shared" ca="1" si="537"/>
        <v>0.812178854880902+1.71720791120386i</v>
      </c>
      <c r="CK294" s="240" t="str">
        <f t="shared" ca="1" si="538"/>
        <v>-1.67528773152312+0.895459948420316i</v>
      </c>
      <c r="CL294" s="240" t="str">
        <f t="shared" ca="1" si="539"/>
        <v>-0.976583800510962-1.62933163695927i</v>
      </c>
      <c r="CM294" s="240" t="str">
        <f t="shared" ca="1" si="540"/>
        <v>1.57945033976939-1.05535497668754i</v>
      </c>
      <c r="CN294" s="240" t="str">
        <f t="shared" ca="1" si="541"/>
        <v>1.1315837102871+1.5257640083675i</v>
      </c>
      <c r="CO294" s="240" t="str">
        <f t="shared" ca="1" si="542"/>
        <v>-1.46840197782825+1.20508635961365i</v>
      </c>
      <c r="CP294" s="240" t="str">
        <f t="shared" ca="1" si="543"/>
        <v>-1.2756858503467-1.40750243830766i</v>
      </c>
      <c r="CQ294" s="240" t="str">
        <f t="shared" ca="1" si="544"/>
        <v>1.34321210213054-1.34321210212939i</v>
      </c>
      <c r="CR294" s="240" t="str">
        <f t="shared" ca="1" si="545"/>
        <v>1.40750243830657+1.2756858503479i</v>
      </c>
      <c r="CS294" s="240" t="str">
        <f t="shared" ca="1" si="546"/>
        <v>-1.2050863596149+1.46840197782722i</v>
      </c>
      <c r="CT294" s="240" t="str">
        <f t="shared" ca="1" si="547"/>
        <v>-1.52576400836763-1.13158371028693i</v>
      </c>
      <c r="CU294" s="240" t="str">
        <f t="shared" ca="1" si="548"/>
        <v>1.05535497668736-1.57945033976951i</v>
      </c>
      <c r="CV294" s="240" t="str">
        <f t="shared" ca="1" si="549"/>
        <v>1.62933163695938+0.976583800510776i</v>
      </c>
      <c r="CW294" s="240" t="str">
        <f t="shared" ca="1" si="550"/>
        <v>-0.895459948420126+1.67528773152322i</v>
      </c>
      <c r="CX294" s="240" t="str">
        <f t="shared" ca="1" si="551"/>
        <v>-1.717207911204-0.812178854880608i</v>
      </c>
      <c r="CY294" s="240" t="str">
        <f t="shared" ca="1" si="552"/>
        <v>0.726941151341318-1.754991186617i</v>
      </c>
      <c r="CZ294" s="240" t="str">
        <f t="shared" ca="1" si="553"/>
        <v>1.78854653454237+0.639952182895922i</v>
      </c>
      <c r="DA294" s="240" t="str">
        <f t="shared" ca="1" si="554"/>
        <v>-0.551421513588744+1.81779311720787i</v>
      </c>
      <c r="DB294" s="240" t="str">
        <f t="shared" ca="1" si="555"/>
        <v>-1.84266047703414-0.461562421556511i</v>
      </c>
      <c r="DC294" s="240" t="str">
        <f t="shared" ca="1" si="556"/>
        <v>0.370591385222657-1.86308870637325i</v>
      </c>
      <c r="DD294" s="240" t="str">
        <f t="shared" ca="1" si="557"/>
        <v>1.87902859183143+0.278727561781725i</v>
      </c>
      <c r="DE294" s="240" t="str">
        <f t="shared" ca="1" si="558"/>
        <v>-0.186192259230916+1.89044173282841i</v>
      </c>
      <c r="DF294" s="240" t="str">
        <f t="shared" ca="1" si="559"/>
        <v>-1.89730063410787-0.0932084032191056i</v>
      </c>
      <c r="DG294" s="240" t="str">
        <f t="shared" ca="1" si="560"/>
        <v>-1.51727214370906E-13-1.89958877197587i</v>
      </c>
      <c r="DH294" s="240" t="str">
        <f t="shared" ca="1" si="561"/>
        <v>1.89730063410786-0.0932084032194086i</v>
      </c>
      <c r="DI294" s="240" t="str">
        <f t="shared" ca="1" si="562"/>
        <v>0.186192259231218+1.89044173282838i</v>
      </c>
      <c r="DJ294" s="240" t="str">
        <f t="shared" ca="1" si="563"/>
        <v>-1.87902859183137+0.278727561782132i</v>
      </c>
      <c r="DK294" s="240" t="str">
        <f t="shared" ca="1" si="564"/>
        <v>-0.370591385222956-1.86308870637319i</v>
      </c>
      <c r="DL294" s="240" t="str">
        <f t="shared" ca="1" si="565"/>
        <v>1.84266047703407-0.461562421556805i</v>
      </c>
      <c r="DM294" s="240" t="str">
        <f t="shared" ca="1" si="566"/>
        <v>0.551421513589035+1.81779311720778i</v>
      </c>
      <c r="DN294" s="240" t="str">
        <f t="shared" ca="1" si="567"/>
        <v>-1.78854653454227+0.639952182896209i</v>
      </c>
      <c r="DO294" s="240" t="str">
        <f t="shared" ca="1" si="568"/>
        <v>-0.726941151341599-1.75499118661689i</v>
      </c>
      <c r="DP294" s="240" t="str">
        <f t="shared" ca="1" si="569"/>
        <v>1.71720791120383-0.81217885488098i</v>
      </c>
      <c r="DQ294" s="240" t="str">
        <f t="shared" ca="1" si="570"/>
        <v>0.895459948420394+1.67528773152308i</v>
      </c>
      <c r="DR294" s="240" t="str">
        <f t="shared" ca="1" si="571"/>
        <v>-1.62933163695922+0.976583800511036i</v>
      </c>
      <c r="DS294" s="240" t="str">
        <f t="shared" ca="1" si="572"/>
        <v>-1.05535497668761-1.57945033976934i</v>
      </c>
      <c r="DT294" s="240" t="str">
        <f t="shared" ca="1" si="573"/>
        <v>1.52576400836745-1.13158371028717i</v>
      </c>
      <c r="DU294" s="240" t="str">
        <f t="shared" ca="1" si="574"/>
        <v>1.20508635961363+1.46840197782826i</v>
      </c>
      <c r="DV294" s="240" t="str">
        <f t="shared" ca="1" si="575"/>
        <v>-1.40750243830767+1.27568585034669i</v>
      </c>
      <c r="DW294" s="240" t="str">
        <f t="shared" ca="1" si="576"/>
        <v>-1.34321210212938-1.34321210213055i</v>
      </c>
      <c r="DX294" s="240" t="str">
        <f t="shared" ca="1" si="577"/>
        <v>1.27568585034792-1.40750243830656i</v>
      </c>
      <c r="DY294" s="240" t="str">
        <f t="shared" ca="1" si="578"/>
        <v>1.46840197782721+1.20508635961492i</v>
      </c>
      <c r="DZ294" s="240" t="str">
        <f t="shared" ca="1" si="579"/>
        <v>-1.13158371028695+1.52576400836762i</v>
      </c>
      <c r="EA294" s="240" t="str">
        <f t="shared" ca="1" si="580"/>
        <v>-1.57945033976854-1.05535497668882i</v>
      </c>
      <c r="EB294" s="240" t="str">
        <f t="shared" ca="1" si="581"/>
        <v>0.976583800512274-1.62933163695848i</v>
      </c>
      <c r="EC294" s="240" t="str">
        <f t="shared" ca="1" si="582"/>
        <v>1.67528773152331+0.895459948419953i</v>
      </c>
      <c r="ED294" s="240" t="str">
        <f t="shared" ca="1" si="583"/>
        <v>-0.81217885488053+1.71720791120404i</v>
      </c>
      <c r="EE294" s="240" t="str">
        <f t="shared" ca="1" si="584"/>
        <v>-1.75499118661704-0.726941151341238i</v>
      </c>
      <c r="EF294" s="240" t="str">
        <f t="shared" ca="1" si="585"/>
        <v>0.639952182895842-1.7885465345424i</v>
      </c>
      <c r="EG294" s="240" t="str">
        <f t="shared" ca="1" si="586"/>
        <v>1.81779311720789+0.551421513588661i</v>
      </c>
      <c r="EH294" s="240" t="str">
        <f t="shared" ca="1" si="587"/>
        <v>-0.461562421556427+1.84266047703416i</v>
      </c>
      <c r="EI294" s="240" t="str">
        <f t="shared" ca="1" si="588"/>
        <v>-1.86308870637327-0.370591385222572i</v>
      </c>
      <c r="EJ294" s="240" t="str">
        <f t="shared" ca="1" si="589"/>
        <v>0.278727561781746-1.87902859183143i</v>
      </c>
      <c r="EK294" s="240" t="str">
        <f t="shared" ca="1" si="590"/>
        <v>1.89044173282841+0.186192259230938i</v>
      </c>
      <c r="EL294" s="240" t="str">
        <f t="shared" ca="1" si="591"/>
        <v>-0.0932084032191269+1.89730063410787i</v>
      </c>
      <c r="EM294" s="240" t="str">
        <f t="shared" ca="1" si="592"/>
        <v>-1.89958877197587+1.30316872342066E-13i</v>
      </c>
      <c r="EN294" s="240"/>
      <c r="EO294" s="240"/>
      <c r="EP294" s="240"/>
    </row>
    <row r="295" spans="1:146">
      <c r="A295" s="268">
        <f t="shared" si="461"/>
        <v>3.8085937500000029E-3</v>
      </c>
      <c r="B295" s="267">
        <v>195</v>
      </c>
      <c r="C295" s="266">
        <f t="shared" si="462"/>
        <v>39000</v>
      </c>
      <c r="N295" s="265">
        <f t="shared" ca="1" si="463"/>
        <v>2.0675126658608587</v>
      </c>
      <c r="O295" s="240">
        <f t="shared" ca="1" si="464"/>
        <v>-1.9324873341391413</v>
      </c>
      <c r="P295" s="240" t="str">
        <f t="shared" ca="1" si="465"/>
        <v>-0.14216258739783-1.92725117598941i</v>
      </c>
      <c r="Q295" s="240" t="str">
        <f t="shared" ca="1" si="466"/>
        <v>1.9115710767349-0.283554783417212i</v>
      </c>
      <c r="R295" s="240" t="str">
        <f t="shared" ca="1" si="467"/>
        <v>0.423410371497326+1.88553200819204i</v>
      </c>
      <c r="S295" s="240" t="str">
        <f t="shared" ca="1" si="468"/>
        <v>-1.84927507832935+0.560971462088914i</v>
      </c>
      <c r="T295" s="240" t="str">
        <f t="shared" ca="1" si="469"/>
        <v>-0.695492599723402-1.80299676659116i</v>
      </c>
      <c r="U295" s="241" t="str">
        <f t="shared" ca="1" si="470"/>
        <v>1.74694785915845-0.826244802700689i</v>
      </c>
      <c r="V295" s="240" t="str">
        <f t="shared" ca="1" si="471"/>
        <v>0.952519513504133+1.68143208991682i</v>
      </c>
      <c r="W295" s="240" t="str">
        <f t="shared" ca="1" si="472"/>
        <v>-1.60680449449625+1.07363243853511i</v>
      </c>
      <c r="X295" s="240" t="str">
        <f t="shared" ca="1" si="473"/>
        <v>-1.18892725635933-1.52346948630226i</v>
      </c>
      <c r="Y295" s="240" t="str">
        <f t="shared" ca="1" si="474"/>
        <v>1.43187866496461-1.29777917436957i</v>
      </c>
      <c r="Z295" s="240" t="str">
        <f t="shared" ca="1" si="475"/>
        <v>1.39959831459092+1.3325283690798i</v>
      </c>
      <c r="AA295" s="240" t="str">
        <f t="shared" ca="1" si="476"/>
        <v>-1.22595698650919+1.49383291028063i</v>
      </c>
      <c r="AB295" s="240" t="str">
        <f t="shared" ca="1" si="477"/>
        <v>-1.57997229599994-1.11274203680857i</v>
      </c>
      <c r="AC295" s="240" t="str">
        <f t="shared" ca="1" si="478"/>
        <v>0.993497041599582-1.65754967495429i</v>
      </c>
      <c r="AD295" s="240" t="str">
        <f t="shared" ca="1" si="479"/>
        <v>1.72614464860561+0.868868199843007i</v>
      </c>
      <c r="AE295" s="240" t="str">
        <f t="shared" ca="1" si="480"/>
        <v>-0.739530886030441+1.78538549484845i</v>
      </c>
      <c r="AF295" s="240" t="str">
        <f t="shared" ca="1" si="481"/>
        <v>-1.83495118240422-0.606185990271608i</v>
      </c>
      <c r="AG295" s="240" t="str">
        <f t="shared" ca="1" si="482"/>
        <v>0.469556120109925-1.87457311051757i</v>
      </c>
      <c r="AH295" s="240" t="str">
        <f t="shared" ca="1" si="483"/>
        <v>1.9040365645271+0.330381684649821i</v>
      </c>
      <c r="AI295" s="240" t="str">
        <f t="shared" ca="1" si="484"/>
        <v>-0.189416882215438+1.92318187942274i</v>
      </c>
      <c r="AJ295" s="240" t="str">
        <f t="shared" ca="1" si="485"/>
        <v>-1.93190530508427-0.0474256132851666i</v>
      </c>
      <c r="AK295" s="240" t="str">
        <f t="shared" ca="1" si="486"/>
        <v>-0.0948226591526028-1.93015956851226i</v>
      </c>
      <c r="AL295" s="240" t="str">
        <f t="shared" ca="1" si="487"/>
        <v>1.91795413000422-0.236557079386651i</v>
      </c>
      <c r="AM295" s="240" t="str">
        <f t="shared" ca="1" si="488"/>
        <v>0.377009576309638+1.89535513188928i</v>
      </c>
      <c r="AN295" s="240" t="str">
        <f t="shared" ca="1" si="489"/>
        <v>-1.86248504009615+0.515419025673544i</v>
      </c>
      <c r="AO295" s="240" t="str">
        <f t="shared" ca="1" si="490"/>
        <v>-0.651035374680059-1.81952198050021i</v>
      </c>
      <c r="AP295" s="240" t="str">
        <f t="shared" ca="1" si="491"/>
        <v>1.76669877364384-0.783123706583817i</v>
      </c>
      <c r="AQ295" s="240" t="str">
        <f t="shared" ca="1" si="492"/>
        <v>0.910968223271426+1.70430167306082i</v>
      </c>
      <c r="AR295" s="240" t="str">
        <f t="shared" ca="1" si="493"/>
        <v>0.910968223271426+1.70430167306082i</v>
      </c>
      <c r="AS295" s="240" t="str">
        <f t="shared" ca="1" si="494"/>
        <v>-1.15118136088708-1.55218838127154i</v>
      </c>
      <c r="AT295" s="240" t="str">
        <f t="shared" ca="1" si="495"/>
        <v>1.46329650517217-1.26224824601151i</v>
      </c>
      <c r="AU295" s="240" t="str">
        <f t="shared" ca="1" si="496"/>
        <v>1.36647489852634+1.36647489852746i</v>
      </c>
      <c r="AV295" s="240" t="str">
        <f t="shared" ca="1" si="497"/>
        <v>-1.26224824601126+1.46329650517238i</v>
      </c>
      <c r="AW295" s="240" t="str">
        <f t="shared" ca="1" si="498"/>
        <v>-1.55218838127171-1.15118136088686i</v>
      </c>
      <c r="AX295" s="240" t="str">
        <f t="shared" ca="1" si="499"/>
        <v>1.03387612422644-1.63266881404733i</v>
      </c>
      <c r="AY295" s="240" t="str">
        <f t="shared" ca="1" si="500"/>
        <v>1.70430167306097+0.910968223271134i</v>
      </c>
      <c r="AZ295" s="240" t="str">
        <f t="shared" ca="1" si="501"/>
        <v>-0.783123706585272+1.76669877364319i</v>
      </c>
      <c r="BA295" s="240" t="str">
        <f t="shared" ca="1" si="502"/>
        <v>-1.8195219805003-0.651035374679798i</v>
      </c>
      <c r="BB295" s="240" t="str">
        <f t="shared" ca="1" si="503"/>
        <v>0.515419025673252-1.86248504009623i</v>
      </c>
      <c r="BC295" s="240" t="str">
        <f t="shared" ca="1" si="504"/>
        <v>1.89535513188934+0.37700957630934i</v>
      </c>
      <c r="BD295" s="240" t="str">
        <f t="shared" ca="1" si="505"/>
        <v>-0.236557079386323+1.91795413000426i</v>
      </c>
      <c r="BE295" s="240" t="str">
        <f t="shared" ca="1" si="506"/>
        <v>-1.93015956851218-0.0948226591542476i</v>
      </c>
      <c r="BF295" s="240" t="str">
        <f t="shared" ca="1" si="507"/>
        <v>-0.047425613285442-1.93190530508426i</v>
      </c>
      <c r="BG295" s="240" t="str">
        <f t="shared" ca="1" si="508"/>
        <v>1.92318187942271-0.18941688221574i</v>
      </c>
      <c r="BH295" s="240" t="str">
        <f t="shared" ca="1" si="509"/>
        <v>0.33038168464974+1.90403656452711i</v>
      </c>
      <c r="BI295" s="240" t="str">
        <f t="shared" ca="1" si="510"/>
        <v>-1.87457311051768+0.4695561201095i</v>
      </c>
      <c r="BJ295" s="240" t="str">
        <f t="shared" ca="1" si="511"/>
        <v>-0.606185990270775-1.83495118240449i</v>
      </c>
      <c r="BK295" s="240" t="str">
        <f t="shared" ca="1" si="512"/>
        <v>1.78538549484818-0.739530886031077i</v>
      </c>
      <c r="BL295" s="240" t="str">
        <f t="shared" ca="1" si="513"/>
        <v>0.868868199843278+1.72614464860547i</v>
      </c>
      <c r="BM295" s="240" t="str">
        <f t="shared" ca="1" si="514"/>
        <v>-1.65754967495432+0.993497041599536i</v>
      </c>
      <c r="BN295" s="240" t="str">
        <f t="shared" ca="1" si="515"/>
        <v>-1.11274203680817-1.57997229600023i</v>
      </c>
      <c r="BO295" s="240" t="str">
        <f t="shared" ca="1" si="516"/>
        <v>1.49383291028118-1.22595698650852i</v>
      </c>
      <c r="BP295" s="240" t="str">
        <f t="shared" ca="1" si="517"/>
        <v>1.33252836908029+1.39959831459044i</v>
      </c>
      <c r="BQ295" s="240" t="str">
        <f t="shared" ca="1" si="518"/>
        <v>-1.29777917436938+1.43187866496478i</v>
      </c>
      <c r="BR295" s="240" t="str">
        <f t="shared" ca="1" si="519"/>
        <v>-1.5234694863022-1.18892725635942i</v>
      </c>
      <c r="BS295" s="240" t="str">
        <f t="shared" ca="1" si="520"/>
        <v>1.07363243853551-1.60680449449599i</v>
      </c>
      <c r="BT295" s="240" t="str">
        <f t="shared" ca="1" si="521"/>
        <v>1.6814320899164+0.952519513504874i</v>
      </c>
      <c r="BU295" s="240" t="str">
        <f t="shared" ca="1" si="522"/>
        <v>-0.826244802700112+1.74694785915873i</v>
      </c>
      <c r="BV295" s="240" t="str">
        <f t="shared" ca="1" si="523"/>
        <v>-1.80299676659126-0.695492599723153i</v>
      </c>
      <c r="BW295" s="240" t="str">
        <f t="shared" ca="1" si="524"/>
        <v>0.560971462089011-1.84927507832932i</v>
      </c>
      <c r="BX295" s="240" t="str">
        <f t="shared" ca="1" si="525"/>
        <v>1.88553200819193+0.423410371497789i</v>
      </c>
      <c r="BY295" s="240" t="str">
        <f t="shared" ca="1" si="526"/>
        <v>-0.283554783418049+1.91157107673478i</v>
      </c>
      <c r="BZ295" s="240" t="str">
        <f t="shared" ca="1" si="527"/>
        <v>-1.92725117598946-0.142162587397184i</v>
      </c>
      <c r="CA295" s="240" t="str">
        <f t="shared" ca="1" si="528"/>
        <v>-2.75568534347938E-13-1.93248733413914i</v>
      </c>
      <c r="CB295" s="240" t="str">
        <f t="shared" ca="1" si="529"/>
        <v>1.92725117598942-0.142162587397733i</v>
      </c>
      <c r="CC295" s="240" t="str">
        <f t="shared" ca="1" si="530"/>
        <v>0.283554783416748+1.91157107673497i</v>
      </c>
      <c r="CD295" s="240" t="str">
        <f t="shared" ca="1" si="531"/>
        <v>-1.88553200819222+0.423410371496504i</v>
      </c>
      <c r="CE295" s="240" t="str">
        <f t="shared" ca="1" si="532"/>
        <v>-0.560971462089539-1.84927507832916i</v>
      </c>
      <c r="CF295" s="240" t="str">
        <f t="shared" ca="1" si="533"/>
        <v>1.80299676659106-0.695492599723667i</v>
      </c>
      <c r="CG295" s="240" t="str">
        <f t="shared" ca="1" si="534"/>
        <v>0.82624480270061+1.74694785915849i</v>
      </c>
      <c r="CH295" s="240" t="str">
        <f t="shared" ca="1" si="535"/>
        <v>-1.68143208991705+0.952519513503728i</v>
      </c>
      <c r="CI295" s="240" t="str">
        <f t="shared" ca="1" si="536"/>
        <v>-1.07363243853441-1.60680449449672i</v>
      </c>
      <c r="CJ295" s="240" t="str">
        <f t="shared" ca="1" si="537"/>
        <v>1.52346948630186-1.18892725635985i</v>
      </c>
      <c r="CK295" s="240" t="str">
        <f t="shared" ca="1" si="538"/>
        <v>1.29777917436979+1.43187866496442i</v>
      </c>
      <c r="CL295" s="240" t="str">
        <f t="shared" ca="1" si="539"/>
        <v>-1.33252836907986+1.39959831459086i</v>
      </c>
      <c r="CM295" s="240" t="str">
        <f t="shared" ca="1" si="540"/>
        <v>-1.49383291028035-1.22595698650954i</v>
      </c>
      <c r="CN295" s="240" t="str">
        <f t="shared" ca="1" si="541"/>
        <v>1.11274203680924-1.57997229599947i</v>
      </c>
      <c r="CO295" s="240" t="str">
        <f t="shared" ca="1" si="542"/>
        <v>1.65754967495463+0.993497041599016i</v>
      </c>
      <c r="CP295" s="240" t="str">
        <f t="shared" ca="1" si="543"/>
        <v>-0.868868199842737+1.72614464860574i</v>
      </c>
      <c r="CQ295" s="240" t="str">
        <f t="shared" ca="1" si="544"/>
        <v>-1.78538549484842-0.739530886030516i</v>
      </c>
      <c r="CR295" s="240" t="str">
        <f t="shared" ca="1" si="545"/>
        <v>0.606185990272025-1.83495118240408i</v>
      </c>
      <c r="CS295" s="240" t="str">
        <f t="shared" ca="1" si="546"/>
        <v>1.87457311051737+0.469556120110723i</v>
      </c>
      <c r="CT295" s="240" t="str">
        <f t="shared" ca="1" si="547"/>
        <v>-0.330381684649145+1.90403656452721i</v>
      </c>
      <c r="CU295" s="240" t="str">
        <f t="shared" ca="1" si="548"/>
        <v>-1.92318187942277-0.189416882215137i</v>
      </c>
      <c r="CV295" s="240" t="str">
        <f t="shared" ca="1" si="549"/>
        <v>0.0474256132848362-1.93190530508427i</v>
      </c>
      <c r="CW295" s="240" t="str">
        <f t="shared" ca="1" si="550"/>
        <v>1.93015956851224-0.0948226591529329i</v>
      </c>
      <c r="CX295" s="240" t="str">
        <f t="shared" ca="1" si="551"/>
        <v>0.23655707938507+1.91795413000442i</v>
      </c>
      <c r="CY295" s="240" t="str">
        <f t="shared" ca="1" si="552"/>
        <v>-1.89535513188922+0.377009576309935i</v>
      </c>
      <c r="CZ295" s="240" t="str">
        <f t="shared" ca="1" si="553"/>
        <v>-0.515419025673835-1.86248504009606i</v>
      </c>
      <c r="DA295" s="240" t="str">
        <f t="shared" ca="1" si="554"/>
        <v>1.8195219805001-0.65103537468037i</v>
      </c>
      <c r="DB295" s="240" t="str">
        <f t="shared" ca="1" si="555"/>
        <v>0.783123706584119+1.7666987736437i</v>
      </c>
      <c r="DC295" s="240" t="str">
        <f t="shared" ca="1" si="556"/>
        <v>-1.70430167306157+0.910968223270021i</v>
      </c>
      <c r="DD295" s="240" t="str">
        <f t="shared" ca="1" si="557"/>
        <v>-1.03387612422695-1.63266881404701i</v>
      </c>
      <c r="DE295" s="240" t="str">
        <f t="shared" ca="1" si="558"/>
        <v>1.55218838127134-1.15118136088735i</v>
      </c>
      <c r="DF295" s="240" t="str">
        <f t="shared" ca="1" si="559"/>
        <v>1.26224824601176+1.46329650517195i</v>
      </c>
      <c r="DG295" s="240" t="str">
        <f t="shared" ca="1" si="560"/>
        <v>-1.36647489852723+1.36647489852657i</v>
      </c>
      <c r="DH295" s="240" t="str">
        <f t="shared" ca="1" si="561"/>
        <v>-1.46329650517134-1.26224824601246i</v>
      </c>
      <c r="DI295" s="240" t="str">
        <f t="shared" ca="1" si="562"/>
        <v>1.1511813608866-1.5521883812719i</v>
      </c>
      <c r="DJ295" s="240" t="str">
        <f t="shared" ca="1" si="563"/>
        <v>1.63266881404751+1.03387612422616i</v>
      </c>
      <c r="DK295" s="240" t="str">
        <f t="shared" ca="1" si="564"/>
        <v>-0.910968223270842+1.70430167306113i</v>
      </c>
      <c r="DL295" s="240" t="str">
        <f t="shared" ca="1" si="565"/>
        <v>-1.76669877364332-0.783123706584971i</v>
      </c>
      <c r="DM295" s="240" t="str">
        <f t="shared" ca="1" si="566"/>
        <v>0.65103537468135-1.81952198049975i</v>
      </c>
      <c r="DN295" s="240" t="str">
        <f t="shared" ca="1" si="567"/>
        <v>1.86248504009631+0.515419025672933i</v>
      </c>
      <c r="DO295" s="240" t="str">
        <f t="shared" ca="1" si="568"/>
        <v>-0.377009576309017+1.8953551318894i</v>
      </c>
      <c r="DP295" s="240" t="str">
        <f t="shared" ca="1" si="569"/>
        <v>-1.91795413000431-0.236557079385996i</v>
      </c>
      <c r="DQ295" s="240" t="str">
        <f t="shared" ca="1" si="570"/>
        <v>0.0948226591538626-1.9301595685122i</v>
      </c>
      <c r="DR295" s="240" t="str">
        <f t="shared" ca="1" si="571"/>
        <v>1.9319053050843-0.0474256132839057i</v>
      </c>
      <c r="DS295" s="240" t="str">
        <f t="shared" ca="1" si="572"/>
        <v>0.189416882215959+1.92318187942269i</v>
      </c>
      <c r="DT295" s="240" t="str">
        <f t="shared" ca="1" si="573"/>
        <v>-1.90403656452707+0.330381684649958i</v>
      </c>
      <c r="DU295" s="240" t="str">
        <f t="shared" ca="1" si="574"/>
        <v>-0.469556120109714-1.87457311051762i</v>
      </c>
      <c r="DV295" s="240" t="str">
        <f t="shared" ca="1" si="575"/>
        <v>1.83495118240441-0.606185990271036i</v>
      </c>
      <c r="DW295" s="240" t="str">
        <f t="shared" ca="1" si="576"/>
        <v>0.739530886029556+1.78538549484881i</v>
      </c>
      <c r="DX295" s="240" t="str">
        <f t="shared" ca="1" si="577"/>
        <v>-1.72614464860532+0.868868199843574i</v>
      </c>
      <c r="DY295" s="240" t="str">
        <f t="shared" ca="1" si="578"/>
        <v>-0.99349704159982-1.65754967495415i</v>
      </c>
      <c r="DZ295" s="240" t="str">
        <f t="shared" ca="1" si="579"/>
        <v>1.579972296-1.11274203680848i</v>
      </c>
      <c r="EA295" s="240" t="str">
        <f t="shared" ca="1" si="580"/>
        <v>1.22595698650882+1.49383291028094i</v>
      </c>
      <c r="EB295" s="240" t="str">
        <f t="shared" ca="1" si="581"/>
        <v>-1.39959831459151+1.33252836907918i</v>
      </c>
      <c r="EC295" s="240" t="str">
        <f t="shared" ca="1" si="582"/>
        <v>-1.43187866496497-1.29777917436918i</v>
      </c>
      <c r="ED295" s="240" t="str">
        <f t="shared" ca="1" si="583"/>
        <v>1.1889272563592-1.52346948630236i</v>
      </c>
      <c r="EE295" s="240" t="str">
        <f t="shared" ca="1" si="584"/>
        <v>1.60680449449614+1.07363243853528i</v>
      </c>
      <c r="EF295" s="240" t="str">
        <f t="shared" ca="1" si="585"/>
        <v>-0.952519513504634+1.68143208991654i</v>
      </c>
      <c r="EG295" s="240" t="str">
        <f t="shared" ca="1" si="586"/>
        <v>-1.74694785915805-0.826244802701551i</v>
      </c>
      <c r="EH295" s="240" t="str">
        <f t="shared" ca="1" si="587"/>
        <v>0.695492599722791-1.8029967665914i</v>
      </c>
      <c r="EI295" s="240" t="str">
        <f t="shared" ca="1" si="588"/>
        <v>1.84927507832943+0.560971462088642i</v>
      </c>
      <c r="EJ295" s="240" t="str">
        <f t="shared" ca="1" si="589"/>
        <v>-0.423410371497413+1.88553200819202i</v>
      </c>
      <c r="EK295" s="240" t="str">
        <f t="shared" ca="1" si="590"/>
        <v>-1.91157107673483-0.283554783417668i</v>
      </c>
      <c r="EL295" s="240" t="str">
        <f t="shared" ca="1" si="591"/>
        <v>0.142162587396909-1.92725117598948i</v>
      </c>
      <c r="EM295" s="240" t="str">
        <f t="shared" ca="1" si="592"/>
        <v>1.93248733413914-5.51137068695875E-13i</v>
      </c>
      <c r="EN295" s="240"/>
      <c r="EO295" s="240"/>
      <c r="EP295" s="240"/>
    </row>
    <row r="296" spans="1:146">
      <c r="A296" s="268">
        <f t="shared" si="461"/>
        <v>3.828125000000003E-3</v>
      </c>
      <c r="B296" s="267">
        <v>196</v>
      </c>
      <c r="C296" s="266">
        <f t="shared" si="462"/>
        <v>39200</v>
      </c>
      <c r="N296" s="265">
        <f t="shared" ca="1" si="463"/>
        <v>2.0508685762365526</v>
      </c>
      <c r="O296" s="240">
        <f t="shared" ca="1" si="464"/>
        <v>-1.9491314237634474</v>
      </c>
      <c r="P296" s="240" t="str">
        <f t="shared" ca="1" si="465"/>
        <v>-0.191048288283777-1.93974582320622i</v>
      </c>
      <c r="Q296" s="240" t="str">
        <f t="shared" ca="1" si="466"/>
        <v>1.91167940999858-0.380256677113763i</v>
      </c>
      <c r="R296" s="240" t="str">
        <f t="shared" ca="1" si="467"/>
        <v>0.565802986273681+1.8652024790424i</v>
      </c>
      <c r="S296" s="240" t="str">
        <f t="shared" ca="1" si="468"/>
        <v>-1.80076262858962+0.745900303376478i</v>
      </c>
      <c r="T296" s="240" t="str">
        <f t="shared" ca="1" si="469"/>
        <v>-0.918814192807179-1.71898044962653i</v>
      </c>
      <c r="U296" s="241" t="str">
        <f t="shared" ca="1" si="470"/>
        <v>1.62064354924333-1.08287939928605i</v>
      </c>
      <c r="V296" s="240" t="str">
        <f t="shared" ca="1" si="471"/>
        <v>1.23651588518786+1.50669896554694i</v>
      </c>
      <c r="W296" s="240" t="str">
        <f t="shared" ca="1" si="472"/>
        <v>-1.37824404716688+1.37824404716697i</v>
      </c>
      <c r="X296" s="240" t="str">
        <f t="shared" ca="1" si="473"/>
        <v>-1.50669896554689-1.23651588518791i</v>
      </c>
      <c r="Y296" s="240" t="str">
        <f t="shared" ca="1" si="474"/>
        <v>1.0828793992861-1.62064354924329i</v>
      </c>
      <c r="Z296" s="240" t="str">
        <f t="shared" ca="1" si="475"/>
        <v>1.71898044962659+0.918814192807064i</v>
      </c>
      <c r="AA296" s="240" t="str">
        <f t="shared" ca="1" si="476"/>
        <v>-0.745900303376359+1.80076262858967i</v>
      </c>
      <c r="AB296" s="240" t="str">
        <f t="shared" ca="1" si="477"/>
        <v>-1.86520247904238-0.565802986273739i</v>
      </c>
      <c r="AC296" s="240" t="str">
        <f t="shared" ca="1" si="478"/>
        <v>0.380256677113759-1.91167940999858i</v>
      </c>
      <c r="AD296" s="240" t="str">
        <f t="shared" ca="1" si="479"/>
        <v>1.93974582320622+0.1910482882837i</v>
      </c>
      <c r="AE296" s="240" t="str">
        <f t="shared" ca="1" si="480"/>
        <v>-7.1635245387333E-14+1.94913142376345i</v>
      </c>
      <c r="AF296" s="240" t="str">
        <f t="shared" ca="1" si="481"/>
        <v>-1.93974582320622+0.191048288283778i</v>
      </c>
      <c r="AG296" s="240" t="str">
        <f t="shared" ca="1" si="482"/>
        <v>-0.380256677113808-1.91167940999857i</v>
      </c>
      <c r="AH296" s="240" t="str">
        <f t="shared" ca="1" si="483"/>
        <v>1.86520247904241-0.565802986273628i</v>
      </c>
      <c r="AI296" s="240" t="str">
        <f t="shared" ca="1" si="484"/>
        <v>0.74590030337642+1.80076262858965i</v>
      </c>
      <c r="AJ296" s="240" t="str">
        <f t="shared" ca="1" si="485"/>
        <v>-1.71898044962637+0.918814192807475i</v>
      </c>
      <c r="AK296" s="240" t="str">
        <f t="shared" ca="1" si="486"/>
        <v>-1.08287939928583-1.62064354924347i</v>
      </c>
      <c r="AL296" s="240" t="str">
        <f t="shared" ca="1" si="487"/>
        <v>1.50669896554637-1.23651588518855i</v>
      </c>
      <c r="AM296" s="240" t="str">
        <f t="shared" ca="1" si="488"/>
        <v>1.37824404716706+1.37824404716678i</v>
      </c>
      <c r="AN296" s="240" t="str">
        <f t="shared" ca="1" si="489"/>
        <v>-1.23651588518827+1.5066989655466i</v>
      </c>
      <c r="AO296" s="240" t="str">
        <f t="shared" ca="1" si="490"/>
        <v>-1.62064354924369-1.0828793992855i</v>
      </c>
      <c r="AP296" s="240" t="str">
        <f t="shared" ca="1" si="491"/>
        <v>0.918814192807128-1.71898044962656i</v>
      </c>
      <c r="AQ296" s="240" t="str">
        <f t="shared" ca="1" si="492"/>
        <v>1.80076262858934+0.745900303377154i</v>
      </c>
      <c r="AR296" s="240" t="str">
        <f t="shared" ca="1" si="493"/>
        <v>1.80076262858934+0.745900303377154i</v>
      </c>
      <c r="AS296" s="240" t="str">
        <f t="shared" ca="1" si="494"/>
        <v>-1.91167940999853-0.380256677113993i</v>
      </c>
      <c r="AT296" s="240" t="str">
        <f t="shared" ca="1" si="495"/>
        <v>0.191048288284736-1.93974582320612i</v>
      </c>
      <c r="AU296" s="240" t="str">
        <f t="shared" ca="1" si="496"/>
        <v>1.94913142376345-2.44513038000454E-13i</v>
      </c>
      <c r="AV296" s="240" t="str">
        <f t="shared" ca="1" si="497"/>
        <v>0.191048288283293+1.93974582320626i</v>
      </c>
      <c r="AW296" s="240" t="str">
        <f t="shared" ca="1" si="498"/>
        <v>-1.91167940999843+0.380256677114527i</v>
      </c>
      <c r="AX296" s="240" t="str">
        <f t="shared" ca="1" si="499"/>
        <v>-0.565802986273745-1.86520247904238i</v>
      </c>
      <c r="AY296" s="240" t="str">
        <f t="shared" ca="1" si="500"/>
        <v>1.8007626285899-0.745900303375815i</v>
      </c>
      <c r="AZ296" s="240" t="str">
        <f t="shared" ca="1" si="501"/>
        <v>0.918814192807559+1.71898044962632i</v>
      </c>
      <c r="BA296" s="240" t="str">
        <f t="shared" ca="1" si="502"/>
        <v>-1.62064354924339+1.08287939928596i</v>
      </c>
      <c r="BB296" s="240" t="str">
        <f t="shared" ca="1" si="503"/>
        <v>-1.23651588518717-1.5066989655475i</v>
      </c>
      <c r="BC296" s="240" t="str">
        <f t="shared" ca="1" si="504"/>
        <v>1.3782440471667-1.37824404716715i</v>
      </c>
      <c r="BD296" s="240" t="str">
        <f t="shared" ca="1" si="505"/>
        <v>1.50669896554668+1.23651588518817i</v>
      </c>
      <c r="BE296" s="240" t="str">
        <f t="shared" ca="1" si="506"/>
        <v>-1.08287939928538+1.62064354924377i</v>
      </c>
      <c r="BF296" s="240" t="str">
        <f t="shared" ca="1" si="507"/>
        <v>-1.71898044962663-0.918814192806995i</v>
      </c>
      <c r="BG296" s="240" t="str">
        <f t="shared" ca="1" si="508"/>
        <v>0.745900303377016-1.8007626285894i</v>
      </c>
      <c r="BH296" s="240" t="str">
        <f t="shared" ca="1" si="509"/>
        <v>1.86520247904256+0.565802986273133i</v>
      </c>
      <c r="BI296" s="240" t="str">
        <f t="shared" ca="1" si="510"/>
        <v>-0.380256677113899+1.91167940999855i</v>
      </c>
      <c r="BJ296" s="240" t="str">
        <f t="shared" ca="1" si="511"/>
        <v>-1.93974582320613-0.191048288284642i</v>
      </c>
      <c r="BK296" s="240" t="str">
        <f t="shared" ca="1" si="512"/>
        <v>-3.94468380484618E-13-1.94913142376345i</v>
      </c>
      <c r="BL296" s="240" t="str">
        <f t="shared" ca="1" si="513"/>
        <v>1.93974582320625-0.191048288283443i</v>
      </c>
      <c r="BM296" s="240" t="str">
        <f t="shared" ca="1" si="514"/>
        <v>0.380256677114619+1.91167940999841i</v>
      </c>
      <c r="BN296" s="240" t="str">
        <f t="shared" ca="1" si="515"/>
        <v>-1.86520247904235+0.565802986273835i</v>
      </c>
      <c r="BO296" s="240" t="str">
        <f t="shared" ca="1" si="516"/>
        <v>-0.745900303375954-1.80076262858984i</v>
      </c>
      <c r="BP296" s="240" t="str">
        <f t="shared" ca="1" si="517"/>
        <v>1.71898044962625-0.918814192807691i</v>
      </c>
      <c r="BQ296" s="240" t="str">
        <f t="shared" ca="1" si="518"/>
        <v>1.08287939928604+1.62064354924334i</v>
      </c>
      <c r="BR296" s="240" t="str">
        <f t="shared" ca="1" si="519"/>
        <v>-1.50669896554741+1.23651588518729i</v>
      </c>
      <c r="BS296" s="240" t="str">
        <f t="shared" ca="1" si="520"/>
        <v>-1.37824404716726-1.37824404716659i</v>
      </c>
      <c r="BT296" s="240" t="str">
        <f t="shared" ca="1" si="521"/>
        <v>1.2365158851881-1.50669896554674i</v>
      </c>
      <c r="BU296" s="240" t="str">
        <f t="shared" ca="1" si="522"/>
        <v>1.62064354924386+1.08287939928525i</v>
      </c>
      <c r="BV296" s="240" t="str">
        <f t="shared" ca="1" si="523"/>
        <v>-0.918814192806912+1.71898044962667i</v>
      </c>
      <c r="BW296" s="240" t="str">
        <f t="shared" ca="1" si="524"/>
        <v>-1.80076262858946-0.745900303376878i</v>
      </c>
      <c r="BX296" s="240" t="str">
        <f t="shared" ca="1" si="525"/>
        <v>0.565802986272991-1.86520247904261i</v>
      </c>
      <c r="BY296" s="240" t="str">
        <f t="shared" ca="1" si="526"/>
        <v>1.91167940999857+0.380256677113806i</v>
      </c>
      <c r="BZ296" s="240" t="str">
        <f t="shared" ca="1" si="527"/>
        <v>-0.191048288284493+1.93974582320615i</v>
      </c>
      <c r="CA296" s="240" t="str">
        <f t="shared" ca="1" si="528"/>
        <v>-1.94913142376345+4.8902607600091E-13i</v>
      </c>
      <c r="CB296" s="240" t="str">
        <f t="shared" ca="1" si="529"/>
        <v>-0.191048288283592-1.93974582320623i</v>
      </c>
      <c r="CC296" s="240" t="str">
        <f t="shared" ca="1" si="530"/>
        <v>1.91167940999877-0.38025667711281i</v>
      </c>
      <c r="CD296" s="240" t="str">
        <f t="shared" ca="1" si="531"/>
        <v>0.565802986274032+1.86520247904229i</v>
      </c>
      <c r="CE296" s="240" t="str">
        <f t="shared" ca="1" si="532"/>
        <v>-1.8007626285898+0.745900303376042i</v>
      </c>
      <c r="CF296" s="240" t="str">
        <f t="shared" ca="1" si="533"/>
        <v>-0.918814192807775-1.71898044962621i</v>
      </c>
      <c r="CG296" s="240" t="str">
        <f t="shared" ca="1" si="534"/>
        <v>1.62064354924325-1.08287939928616i</v>
      </c>
      <c r="CH296" s="240" t="str">
        <f t="shared" ca="1" si="535"/>
        <v>1.23651588518731+1.50669896554738i</v>
      </c>
      <c r="CI296" s="240" t="str">
        <f t="shared" ca="1" si="536"/>
        <v>-1.37824404716649+1.37824404716736i</v>
      </c>
      <c r="CJ296" s="240" t="str">
        <f t="shared" ca="1" si="537"/>
        <v>-1.50669896554683-1.23651588518799i</v>
      </c>
      <c r="CK296" s="240" t="str">
        <f t="shared" ca="1" si="538"/>
        <v>1.08287939928679-1.62064354924283i</v>
      </c>
      <c r="CL296" s="240" t="str">
        <f t="shared" ca="1" si="539"/>
        <v>1.71898044962674+0.918814192806779i</v>
      </c>
      <c r="CM296" s="240" t="str">
        <f t="shared" ca="1" si="540"/>
        <v>-0.745900303376739+1.80076262858951i</v>
      </c>
      <c r="CN296" s="240" t="str">
        <f t="shared" ca="1" si="541"/>
        <v>-1.86520247904265-0.565802986272847i</v>
      </c>
      <c r="CO296" s="240" t="str">
        <f t="shared" ca="1" si="542"/>
        <v>0.38025667711366-1.9116794099986i</v>
      </c>
      <c r="CP296" s="240" t="str">
        <f t="shared" ca="1" si="543"/>
        <v>1.93974582320616+0.191048288284344i</v>
      </c>
      <c r="CQ296" s="240" t="str">
        <f t="shared" ca="1" si="544"/>
        <v>6.38981418485074E-13+1.94913142376345i</v>
      </c>
      <c r="CR296" s="240" t="str">
        <f t="shared" ca="1" si="545"/>
        <v>-1.93974582320622+0.191048288283741i</v>
      </c>
      <c r="CS296" s="240" t="str">
        <f t="shared" ca="1" si="546"/>
        <v>-0.380256677112958-1.91167940999874i</v>
      </c>
      <c r="CT296" s="240" t="str">
        <f t="shared" ca="1" si="547"/>
        <v>1.86520247904228-0.565802986274071i</v>
      </c>
      <c r="CU296" s="240" t="str">
        <f t="shared" ca="1" si="548"/>
        <v>0.74590030337618+1.80076262858974i</v>
      </c>
      <c r="CV296" s="240" t="str">
        <f t="shared" ca="1" si="549"/>
        <v>-1.71898044962614+0.918814192807906i</v>
      </c>
      <c r="CW296" s="240" t="str">
        <f t="shared" ca="1" si="550"/>
        <v>-1.08287939928629-1.62064354924317i</v>
      </c>
      <c r="CX296" s="240" t="str">
        <f t="shared" ca="1" si="551"/>
        <v>1.50669896554729-1.23651588518743i</v>
      </c>
      <c r="CY296" s="240" t="str">
        <f t="shared" ca="1" si="552"/>
        <v>1.37824404716739+1.37824404716646i</v>
      </c>
      <c r="CZ296" s="240" t="str">
        <f t="shared" ca="1" si="553"/>
        <v>-1.23651588518787+1.50669896554693i</v>
      </c>
      <c r="DA296" s="240" t="str">
        <f t="shared" ca="1" si="554"/>
        <v>-1.62064354924292-1.08287939928666i</v>
      </c>
      <c r="DB296" s="240" t="str">
        <f t="shared" ca="1" si="555"/>
        <v>0.918814192806646-1.71898044962681i</v>
      </c>
      <c r="DC296" s="240" t="str">
        <f t="shared" ca="1" si="556"/>
        <v>1.80076262858953+0.745900303376702i</v>
      </c>
      <c r="DD296" s="240" t="str">
        <f t="shared" ca="1" si="557"/>
        <v>-0.565802986274613+1.86520247904212i</v>
      </c>
      <c r="DE296" s="240" t="str">
        <f t="shared" ca="1" si="558"/>
        <v>-1.91167940999863-0.380256677113514i</v>
      </c>
      <c r="DF296" s="240" t="str">
        <f t="shared" ca="1" si="559"/>
        <v>0.191048288284194-1.93974582320618i</v>
      </c>
      <c r="DG296" s="240" t="str">
        <f t="shared" ca="1" si="560"/>
        <v>1.94913142376345-7.88936760969238E-13i</v>
      </c>
      <c r="DH296" s="240" t="str">
        <f t="shared" ca="1" si="561"/>
        <v>0.19104828828378+1.93974582320622i</v>
      </c>
      <c r="DI296" s="240" t="str">
        <f t="shared" ca="1" si="562"/>
        <v>-1.91167940999871+0.380256677113104i</v>
      </c>
      <c r="DJ296" s="240" t="str">
        <f t="shared" ca="1" si="563"/>
        <v>-0.565802986274213-1.86520247904224i</v>
      </c>
      <c r="DK296" s="240" t="str">
        <f t="shared" ca="1" si="564"/>
        <v>1.80076262858969-0.745900303376318i</v>
      </c>
      <c r="DL296" s="240" t="str">
        <f t="shared" ca="1" si="565"/>
        <v>0.91881419280628+1.71898044962701i</v>
      </c>
      <c r="DM296" s="240" t="str">
        <f t="shared" ca="1" si="566"/>
        <v>-1.62064354924315+1.08287939928632i</v>
      </c>
      <c r="DN296" s="240" t="str">
        <f t="shared" ca="1" si="567"/>
        <v>-1.23651588518755-1.50669896554719i</v>
      </c>
      <c r="DO296" s="240" t="str">
        <f t="shared" ca="1" si="568"/>
        <v>1.37824404716635-1.3782440471675i</v>
      </c>
      <c r="DP296" s="240" t="str">
        <f t="shared" ca="1" si="569"/>
        <v>1.50669896554702+1.23651588518775i</v>
      </c>
      <c r="DQ296" s="240" t="str">
        <f t="shared" ca="1" si="570"/>
        <v>-1.08287939928663+1.62064354924294i</v>
      </c>
      <c r="DR296" s="240" t="str">
        <f t="shared" ca="1" si="571"/>
        <v>-1.71898044962683-0.918814192806613i</v>
      </c>
      <c r="DS296" s="240" t="str">
        <f t="shared" ca="1" si="572"/>
        <v>0.745900303376564-1.80076262858959i</v>
      </c>
      <c r="DT296" s="240" t="str">
        <f t="shared" ca="1" si="573"/>
        <v>1.86520247904216+0.565802986274468i</v>
      </c>
      <c r="DU296" s="240" t="str">
        <f t="shared" ca="1" si="574"/>
        <v>-0.380256677113475+1.91167940999864i</v>
      </c>
      <c r="DV296" s="240" t="str">
        <f t="shared" ca="1" si="575"/>
        <v>-1.93974582320618-0.191048288284155i</v>
      </c>
      <c r="DW296" s="240" t="str">
        <f t="shared" ca="1" si="576"/>
        <v>-9.38892103453403E-13-1.94913142376345i</v>
      </c>
      <c r="DX296" s="240" t="str">
        <f t="shared" ca="1" si="577"/>
        <v>1.93974582320619-0.191048288284039i</v>
      </c>
      <c r="DY296" s="240" t="str">
        <f t="shared" ca="1" si="578"/>
        <v>0.380256677113143+1.9116794099987i</v>
      </c>
      <c r="DZ296" s="240" t="str">
        <f t="shared" ca="1" si="579"/>
        <v>-1.86520247904219+0.565802986274357i</v>
      </c>
      <c r="EA296" s="240" t="str">
        <f t="shared" ca="1" si="580"/>
        <v>-0.745900303376457-1.80076262858963i</v>
      </c>
      <c r="EB296" s="240" t="str">
        <f t="shared" ca="1" si="581"/>
        <v>1.71898044962688-0.91881419280651i</v>
      </c>
      <c r="EC296" s="240" t="str">
        <f t="shared" ca="1" si="582"/>
        <v>1.08287939928644+1.62064354924306i</v>
      </c>
      <c r="ED296" s="240" t="str">
        <f t="shared" ca="1" si="583"/>
        <v>-1.5066989655471+1.23651588518766i</v>
      </c>
      <c r="EE296" s="240" t="str">
        <f t="shared" ca="1" si="584"/>
        <v>-1.37824404716627-1.37824404716758i</v>
      </c>
      <c r="EF296" s="240" t="str">
        <f t="shared" ca="1" si="585"/>
        <v>1.23651588518772-1.50669896554705i</v>
      </c>
      <c r="EG296" s="240" t="str">
        <f t="shared" ca="1" si="586"/>
        <v>1.62064354924302+1.08287939928651i</v>
      </c>
      <c r="EH296" s="240" t="str">
        <f t="shared" ca="1" si="587"/>
        <v>-0.918814192806383+1.71898044962695i</v>
      </c>
      <c r="EI296" s="240" t="str">
        <f t="shared" ca="1" si="588"/>
        <v>-1.8007626285896-0.745900303376529i</v>
      </c>
      <c r="EJ296" s="240" t="str">
        <f t="shared" ca="1" si="589"/>
        <v>0.565802986274431-1.86520247904217i</v>
      </c>
      <c r="EK296" s="240" t="str">
        <f t="shared" ca="1" si="590"/>
        <v>1.91167940999869+0.380256677113219i</v>
      </c>
      <c r="EL296" s="240" t="str">
        <f t="shared" ca="1" si="591"/>
        <v>-0.191048288283896+1.93974582320621i</v>
      </c>
      <c r="EM296" s="240" t="str">
        <f t="shared" ca="1" si="592"/>
        <v>-1.94913142376345-1.01626313884166E-12i</v>
      </c>
      <c r="EN296" s="240"/>
      <c r="EO296" s="240"/>
      <c r="EP296" s="240"/>
    </row>
    <row r="297" spans="1:146">
      <c r="A297" s="268">
        <f t="shared" si="461"/>
        <v>3.847656250000003E-3</v>
      </c>
      <c r="B297" s="267">
        <v>197</v>
      </c>
      <c r="C297" s="266">
        <f t="shared" si="462"/>
        <v>39400</v>
      </c>
      <c r="N297" s="265">
        <f t="shared" ca="1" si="463"/>
        <v>2.0408400886066138</v>
      </c>
      <c r="O297" s="240">
        <f t="shared" ca="1" si="464"/>
        <v>-1.959159911393386</v>
      </c>
      <c r="P297" s="240" t="str">
        <f t="shared" ca="1" si="465"/>
        <v>-0.239822087576899-1.94442611706416i</v>
      </c>
      <c r="Q297" s="240" t="str">
        <f t="shared" ca="1" si="466"/>
        <v>1.90044634405744-0.476037027729622i</v>
      </c>
      <c r="R297" s="240" t="str">
        <f t="shared" ca="1" si="467"/>
        <v>0.705091927888763+1.82788208909575i</v>
      </c>
      <c r="S297" s="240" t="str">
        <f t="shared" ca="1" si="468"/>
        <v>-1.72782478611663+0.923541589151216i</v>
      </c>
      <c r="T297" s="240" t="str">
        <f t="shared" ca="1" si="469"/>
        <v>-1.12810032527776-1.60177939009064i</v>
      </c>
      <c r="U297" s="241" t="str">
        <f t="shared" ca="1" si="470"/>
        <v>1.45164174109731-1.31569138247345i</v>
      </c>
      <c r="V297" s="240" t="str">
        <f t="shared" ca="1" si="471"/>
        <v>1.48349321662795+1.27967004912587i</v>
      </c>
      <c r="W297" s="240" t="str">
        <f t="shared" ca="1" si="472"/>
        <v>-1.08845092849553+1.62898193196492i</v>
      </c>
      <c r="X297" s="240" t="str">
        <f t="shared" ca="1" si="473"/>
        <v>-1.74996924278465-0.880860492767533i</v>
      </c>
      <c r="Y297" s="240" t="str">
        <f t="shared" ca="1" si="474"/>
        <v>0.660021095321254-1.84463538731693i</v>
      </c>
      <c r="Z297" s="240" t="str">
        <f t="shared" ca="1" si="475"/>
        <v>1.9115564986326+0.42925436625201i</v>
      </c>
      <c r="AA297" s="240" t="str">
        <f t="shared" ca="1" si="476"/>
        <v>-0.192031251963088+1.94972602092715i</v>
      </c>
      <c r="AB297" s="240" t="str">
        <f t="shared" ca="1" si="477"/>
        <v>-1.95856984905693+0.0480801910983643i</v>
      </c>
      <c r="AC297" s="240" t="str">
        <f t="shared" ca="1" si="478"/>
        <v>-0.287468463332725-1.93795496361501i</v>
      </c>
      <c r="AD297" s="240" t="str">
        <f t="shared" ca="1" si="479"/>
        <v>1.88819143166687-0.522532942301968i</v>
      </c>
      <c r="AE297" s="240" t="str">
        <f t="shared" ca="1" si="480"/>
        <v>0.749738039444011+1.81002774305301i</v>
      </c>
      <c r="AF297" s="240" t="str">
        <f t="shared" ca="1" si="481"/>
        <v>-1.70463955240508+0.965666378614866i</v>
      </c>
      <c r="AG297" s="240" t="str">
        <f t="shared" ca="1" si="482"/>
        <v>-1.16707019660643-1.57361199620617i</v>
      </c>
      <c r="AH297" s="240" t="str">
        <f t="shared" ca="1" si="483"/>
        <v>1.41891585086208-1.35092019252925i</v>
      </c>
      <c r="AI297" s="240" t="str">
        <f t="shared" ca="1" si="484"/>
        <v>1.51445109131627+1.24287789039064i</v>
      </c>
      <c r="AJ297" s="240" t="str">
        <f t="shared" ca="1" si="485"/>
        <v>-1.04814588957428+1.65520323603462i</v>
      </c>
      <c r="AK297" s="240" t="str">
        <f t="shared" ca="1" si="486"/>
        <v>-1.77105958341638-0.837648798960488i</v>
      </c>
      <c r="AL297" s="240" t="str">
        <f t="shared" ca="1" si="487"/>
        <v>0.614552690726443-1.8602775461559i</v>
      </c>
      <c r="AM297" s="240" t="str">
        <f t="shared" ca="1" si="488"/>
        <v>1.92151520305073+0.382213137994813i</v>
      </c>
      <c r="AN297" s="240" t="str">
        <f t="shared" ca="1" si="489"/>
        <v>-0.144124743902694+1.95385148274016i</v>
      </c>
      <c r="AO297" s="240" t="str">
        <f t="shared" ca="1" si="490"/>
        <v>-1.95680001747905+0.0961314204874453i</v>
      </c>
      <c r="AP297" s="240" t="str">
        <f t="shared" ca="1" si="491"/>
        <v>-0.334941678836012-1.93031645856047i</v>
      </c>
      <c r="AQ297" s="240" t="str">
        <f t="shared" ca="1" si="492"/>
        <v>1.87479914336196-0.568714102568431i</v>
      </c>
      <c r="AR297" s="240" t="str">
        <f t="shared" ca="1" si="493"/>
        <v>1.87479914336196-0.568714102568431i</v>
      </c>
      <c r="AS297" s="240" t="str">
        <f t="shared" ca="1" si="494"/>
        <v>-1.68042750756795+1.00720948676029i</v>
      </c>
      <c r="AT297" s="240" t="str">
        <f t="shared" ca="1" si="495"/>
        <v>-1.2053370684887-1.54449671729596i</v>
      </c>
      <c r="AU297" s="240" t="str">
        <f t="shared" ca="1" si="496"/>
        <v>1.38533525877552-1.38533525877468i</v>
      </c>
      <c r="AV297" s="240" t="str">
        <f t="shared" ca="1" si="497"/>
        <v>1.54449671729639+1.20533706848815i</v>
      </c>
      <c r="AW297" s="240" t="str">
        <f t="shared" ca="1" si="498"/>
        <v>-1.00720948676135+1.68042750756731i</v>
      </c>
      <c r="AX297" s="240" t="str">
        <f t="shared" ca="1" si="499"/>
        <v>-1.79108310397915-0.79393253683883i</v>
      </c>
      <c r="AY297" s="240" t="str">
        <f t="shared" ca="1" si="500"/>
        <v>0.568714102569624-1.87479914336159i</v>
      </c>
      <c r="AZ297" s="240" t="str">
        <f t="shared" ca="1" si="501"/>
        <v>1.9303164585606+0.334941678835318i</v>
      </c>
      <c r="BA297" s="240" t="str">
        <f t="shared" ca="1" si="502"/>
        <v>-0.0961314204867147+1.95680001747908i</v>
      </c>
      <c r="BB297" s="240" t="str">
        <f t="shared" ca="1" si="503"/>
        <v>-1.95385148274011+0.144124743903396i</v>
      </c>
      <c r="BC297" s="240" t="str">
        <f t="shared" ca="1" si="504"/>
        <v>-0.382213137995502-1.9215152030506i</v>
      </c>
      <c r="BD297" s="240" t="str">
        <f t="shared" ca="1" si="505"/>
        <v>1.86027754615629-0.614552690725287i</v>
      </c>
      <c r="BE297" s="240" t="str">
        <f t="shared" ca="1" si="506"/>
        <v>0.837648798961125+1.77105958341608i</v>
      </c>
      <c r="BF297" s="240" t="str">
        <f t="shared" ca="1" si="507"/>
        <v>-1.65520323603528+1.04814588957323i</v>
      </c>
      <c r="BG297" s="240" t="str">
        <f t="shared" ca="1" si="508"/>
        <v>-1.24287789039091-1.51445109131606i</v>
      </c>
      <c r="BH297" s="240" t="str">
        <f t="shared" ca="1" si="509"/>
        <v>1.35092019252973-1.41891585086163i</v>
      </c>
      <c r="BI297" s="240" t="str">
        <f t="shared" ca="1" si="510"/>
        <v>1.57361199620624+1.16707019660633i</v>
      </c>
      <c r="BJ297" s="240" t="str">
        <f t="shared" ca="1" si="511"/>
        <v>-0.965666378615587+1.70463955240467i</v>
      </c>
      <c r="BK297" s="240" t="str">
        <f t="shared" ca="1" si="512"/>
        <v>-1.81002774305299-0.749738039444081i</v>
      </c>
      <c r="BL297" s="240" t="str">
        <f t="shared" ca="1" si="513"/>
        <v>0.522532942302981-1.88819143166659i</v>
      </c>
      <c r="BM297" s="240" t="str">
        <f t="shared" ca="1" si="514"/>
        <v>1.93795496361501+0.287468463332772i</v>
      </c>
      <c r="BN297" s="240" t="str">
        <f t="shared" ca="1" si="515"/>
        <v>-0.0480801910976747+1.95856984905695i</v>
      </c>
      <c r="BO297" s="240" t="str">
        <f t="shared" ca="1" si="516"/>
        <v>-1.94972602092718+0.192031251962819i</v>
      </c>
      <c r="BP297" s="240" t="str">
        <f t="shared" ca="1" si="517"/>
        <v>-0.429254366252479-1.9115564986325i</v>
      </c>
      <c r="BQ297" s="240" t="str">
        <f t="shared" ca="1" si="518"/>
        <v>1.84463538731707-0.660021095320854i</v>
      </c>
      <c r="BR297" s="240" t="str">
        <f t="shared" ca="1" si="519"/>
        <v>0.880860492768037+1.74996924278439i</v>
      </c>
      <c r="BS297" s="240" t="str">
        <f t="shared" ca="1" si="520"/>
        <v>-1.62898193196527+1.088450928495i</v>
      </c>
      <c r="BT297" s="240" t="str">
        <f t="shared" ca="1" si="521"/>
        <v>-1.27967004912614-1.48349321662772i</v>
      </c>
      <c r="BU297" s="240" t="str">
        <f t="shared" ca="1" si="522"/>
        <v>1.31569138247408-1.45164174109674i</v>
      </c>
      <c r="BV297" s="240" t="str">
        <f t="shared" ca="1" si="523"/>
        <v>1.60177939009072+1.12810032527765i</v>
      </c>
      <c r="BW297" s="240" t="str">
        <f t="shared" ca="1" si="524"/>
        <v>-0.923541589151982+1.72782478611622i</v>
      </c>
      <c r="BX297" s="240" t="str">
        <f t="shared" ca="1" si="525"/>
        <v>-1.82788208909572-0.705091927888834i</v>
      </c>
      <c r="BY297" s="240" t="str">
        <f t="shared" ca="1" si="526"/>
        <v>0.47603702772877-1.90044634405765i</v>
      </c>
      <c r="BZ297" s="240" t="str">
        <f t="shared" ca="1" si="527"/>
        <v>1.94442611706413+0.239822087577108i</v>
      </c>
      <c r="CA297" s="240" t="str">
        <f t="shared" ca="1" si="528"/>
        <v>7.03712347466356E-13+1.95915991139339i</v>
      </c>
      <c r="CB297" s="240" t="str">
        <f t="shared" ca="1" si="529"/>
        <v>-1.9444261170642+0.239822087576515i</v>
      </c>
      <c r="CC297" s="240" t="str">
        <f t="shared" ca="1" si="530"/>
        <v>-0.476037027730135-1.90044634405731i</v>
      </c>
      <c r="CD297" s="240" t="str">
        <f t="shared" ca="1" si="531"/>
        <v>1.8278820890959-0.705091927888381i</v>
      </c>
      <c r="CE297" s="240" t="str">
        <f t="shared" ca="1" si="532"/>
        <v>0.923541589151457+1.7278247861165i</v>
      </c>
      <c r="CF297" s="240" t="str">
        <f t="shared" ca="1" si="533"/>
        <v>-1.601779390091+1.12810032527725i</v>
      </c>
      <c r="CG297" s="240" t="str">
        <f t="shared" ca="1" si="534"/>
        <v>-1.31569138247372-1.45164174109707i</v>
      </c>
      <c r="CH297" s="240" t="str">
        <f t="shared" ca="1" si="535"/>
        <v>1.2796700491265-1.4834932166274i</v>
      </c>
      <c r="CI297" s="240" t="str">
        <f t="shared" ca="1" si="536"/>
        <v>1.628981931965+1.08845092849541i</v>
      </c>
      <c r="CJ297" s="240" t="str">
        <f t="shared" ca="1" si="537"/>
        <v>-0.880860492768472+1.74996924278418i</v>
      </c>
      <c r="CK297" s="240" t="str">
        <f t="shared" ca="1" si="538"/>
        <v>-1.84463538731691-0.660021095321313i</v>
      </c>
      <c r="CL297" s="240" t="str">
        <f t="shared" ca="1" si="539"/>
        <v>0.429254366251105-1.9115564986328i</v>
      </c>
      <c r="CM297" s="240" t="str">
        <f t="shared" ca="1" si="540"/>
        <v>1.94972602092713+0.192031251963358i</v>
      </c>
      <c r="CN297" s="240" t="str">
        <f t="shared" ca="1" si="541"/>
        <v>0.0480801910990818+1.95856984905691i</v>
      </c>
      <c r="CO297" s="240" t="str">
        <f t="shared" ca="1" si="542"/>
        <v>-1.93795496361508+0.287468463332238i</v>
      </c>
      <c r="CP297" s="240" t="str">
        <f t="shared" ca="1" si="543"/>
        <v>-0.522532942302459-1.88819143166673i</v>
      </c>
      <c r="CQ297" s="240" t="str">
        <f t="shared" ca="1" si="544"/>
        <v>1.81002774305321-0.749738039443531i</v>
      </c>
      <c r="CR297" s="240" t="str">
        <f t="shared" ca="1" si="545"/>
        <v>0.965666378615115+1.70463955240494i</v>
      </c>
      <c r="CS297" s="240" t="str">
        <f t="shared" ca="1" si="546"/>
        <v>-1.57361199620653+1.16707019660594i</v>
      </c>
      <c r="CT297" s="240" t="str">
        <f t="shared" ca="1" si="547"/>
        <v>-1.35092019252938-1.41891585086196i</v>
      </c>
      <c r="CU297" s="240" t="str">
        <f t="shared" ca="1" si="548"/>
        <v>1.24287789039128-1.51445109131575i</v>
      </c>
      <c r="CV297" s="240" t="str">
        <f t="shared" ca="1" si="549"/>
        <v>1.65520323603502+1.04814588957364i</v>
      </c>
      <c r="CW297" s="240" t="str">
        <f t="shared" ca="1" si="550"/>
        <v>-0.837648798959802+1.7710595834167i</v>
      </c>
      <c r="CX297" s="240" t="str">
        <f t="shared" ca="1" si="551"/>
        <v>-1.86027754615613-0.614552690725748i</v>
      </c>
      <c r="CY297" s="240" t="str">
        <f t="shared" ca="1" si="552"/>
        <v>0.382213137994066-1.92151520305088i</v>
      </c>
      <c r="CZ297" s="240" t="str">
        <f t="shared" ca="1" si="553"/>
        <v>1.95385148274007+0.144124743903936i</v>
      </c>
      <c r="DA297" s="240" t="str">
        <f t="shared" ca="1" si="554"/>
        <v>0.096131420488176+1.95680001747901i</v>
      </c>
      <c r="DB297" s="240" t="str">
        <f t="shared" ca="1" si="555"/>
        <v>-1.93031645856069+0.334941678834785i</v>
      </c>
      <c r="DC297" s="240" t="str">
        <f t="shared" ca="1" si="556"/>
        <v>-0.568714102569105-1.87479914336175i</v>
      </c>
      <c r="DD297" s="240" t="str">
        <f t="shared" ca="1" si="557"/>
        <v>1.79108310397937-0.793932536838334i</v>
      </c>
      <c r="DE297" s="240" t="str">
        <f t="shared" ca="1" si="558"/>
        <v>1.00720948676089+1.68042750756759i</v>
      </c>
      <c r="DF297" s="240" t="str">
        <f t="shared" ca="1" si="559"/>
        <v>-1.54449671729669+1.20533706848776i</v>
      </c>
      <c r="DG297" s="240" t="str">
        <f t="shared" ca="1" si="560"/>
        <v>-1.38533525877514-1.38533525877506i</v>
      </c>
      <c r="DH297" s="240" t="str">
        <f t="shared" ca="1" si="561"/>
        <v>1.20533706848908-1.54449671729566i</v>
      </c>
      <c r="DI297" s="240" t="str">
        <f t="shared" ca="1" si="562"/>
        <v>1.6804275075677+1.0072094867607i</v>
      </c>
      <c r="DJ297" s="240" t="str">
        <f t="shared" ca="1" si="563"/>
        <v>-0.793932536838237+1.79108310397942i</v>
      </c>
      <c r="DK297" s="240" t="str">
        <f t="shared" ca="1" si="564"/>
        <v>-1.87479914336181-0.568714102568897i</v>
      </c>
      <c r="DL297" s="240" t="str">
        <f t="shared" ca="1" si="565"/>
        <v>0.334941678834572-1.93031645856073i</v>
      </c>
      <c r="DM297" s="240" t="str">
        <f t="shared" ca="1" si="566"/>
        <v>1.95680001747902+0.0961314204879584i</v>
      </c>
      <c r="DN297" s="240" t="str">
        <f t="shared" ca="1" si="567"/>
        <v>0.144124743904154+1.95385148274005i</v>
      </c>
      <c r="DO297" s="240" t="str">
        <f t="shared" ca="1" si="568"/>
        <v>-1.92151520305084+0.382213137994282i</v>
      </c>
      <c r="DP297" s="240" t="str">
        <f t="shared" ca="1" si="569"/>
        <v>-0.614552690725955-1.86027754615606i</v>
      </c>
      <c r="DQ297" s="240" t="str">
        <f t="shared" ca="1" si="570"/>
        <v>1.77105958341656-0.837648798960098i</v>
      </c>
      <c r="DR297" s="240" t="str">
        <f t="shared" ca="1" si="571"/>
        <v>1.04814588957383+1.65520323603491i</v>
      </c>
      <c r="DS297" s="240" t="str">
        <f t="shared" ca="1" si="572"/>
        <v>-1.51445109131681+1.24287789038999i</v>
      </c>
      <c r="DT297" s="240" t="str">
        <f t="shared" ca="1" si="573"/>
        <v>-1.41891585086211-1.35092019252922i</v>
      </c>
      <c r="DU297" s="240" t="str">
        <f t="shared" ca="1" si="574"/>
        <v>1.16707019660568-1.57361199620673i</v>
      </c>
      <c r="DV297" s="240" t="str">
        <f t="shared" ca="1" si="575"/>
        <v>1.70463955240499+0.965666378615022i</v>
      </c>
      <c r="DW297" s="240" t="str">
        <f t="shared" ca="1" si="576"/>
        <v>-0.749738039443329+1.8100277430533i</v>
      </c>
      <c r="DX297" s="240" t="str">
        <f t="shared" ca="1" si="577"/>
        <v>-1.88819143166676-0.522532942302356i</v>
      </c>
      <c r="DY297" s="240" t="str">
        <f t="shared" ca="1" si="578"/>
        <v>0.287468463332022-1.93795496361512i</v>
      </c>
      <c r="DZ297" s="240" t="str">
        <f t="shared" ca="1" si="579"/>
        <v>1.95856984905691+0.0480801910989752i</v>
      </c>
      <c r="EA297" s="240" t="str">
        <f t="shared" ca="1" si="580"/>
        <v>0.192031251963575+1.94972602092711i</v>
      </c>
      <c r="EB297" s="240" t="str">
        <f t="shared" ca="1" si="581"/>
        <v>-1.91155649863278+0.429254366251209i</v>
      </c>
      <c r="EC297" s="240" t="str">
        <f t="shared" ca="1" si="582"/>
        <v>-0.660021095321517-1.84463538731683i</v>
      </c>
      <c r="ED297" s="240" t="str">
        <f t="shared" ca="1" si="583"/>
        <v>1.74996924278493-0.880860492766975i</v>
      </c>
      <c r="EE297" s="240" t="str">
        <f t="shared" ca="1" si="584"/>
        <v>1.08845092849559+1.62898193196488i</v>
      </c>
      <c r="EF297" s="240" t="str">
        <f t="shared" ca="1" si="585"/>
        <v>-1.48349321662849+1.27967004912524i</v>
      </c>
      <c r="EG297" s="240" t="str">
        <f t="shared" ca="1" si="586"/>
        <v>-1.45164174109721-1.31569138247356i</v>
      </c>
      <c r="EH297" s="240" t="str">
        <f t="shared" ca="1" si="587"/>
        <v>1.12810032527862-1.60177939009004i</v>
      </c>
      <c r="EI297" s="240" t="str">
        <f t="shared" ca="1" si="588"/>
        <v>1.72782478611655+0.923541589151363i</v>
      </c>
      <c r="EJ297" s="240" t="str">
        <f t="shared" ca="1" si="589"/>
        <v>-0.705091927888074+1.82788208909602i</v>
      </c>
      <c r="EK297" s="240" t="str">
        <f t="shared" ca="1" si="590"/>
        <v>-1.90044634405734-0.476037027730033i</v>
      </c>
      <c r="EL297" s="240" t="str">
        <f t="shared" ca="1" si="591"/>
        <v>0.239822087576299-1.94442611706423i</v>
      </c>
      <c r="EM297" s="240" t="str">
        <f t="shared" ca="1" si="592"/>
        <v>1.95915991139339+5.97151559322765E-13i</v>
      </c>
      <c r="EN297" s="240"/>
      <c r="EO297" s="240"/>
      <c r="EP297" s="240"/>
    </row>
    <row r="298" spans="1:146">
      <c r="A298" s="268">
        <f t="shared" si="461"/>
        <v>3.867187500000003E-3</v>
      </c>
      <c r="B298" s="267">
        <v>198</v>
      </c>
      <c r="C298" s="266">
        <f t="shared" si="462"/>
        <v>39600</v>
      </c>
      <c r="N298" s="265">
        <f t="shared" ca="1" si="463"/>
        <v>2.0341443691462047</v>
      </c>
      <c r="O298" s="240">
        <f t="shared" ca="1" si="464"/>
        <v>-1.9658556308537956</v>
      </c>
      <c r="P298" s="240" t="str">
        <f t="shared" ca="1" si="465"/>
        <v>-0.288450929425918-1.94457821202257i</v>
      </c>
      <c r="Q298" s="240" t="str">
        <f t="shared" ca="1" si="466"/>
        <v>1.88120654739029-0.570657767331255i</v>
      </c>
      <c r="R298" s="240" t="str">
        <f t="shared" ca="1" si="467"/>
        <v>0.84051158792008+1.77711244211829i</v>
      </c>
      <c r="S298" s="240" t="str">
        <f t="shared" ca="1" si="468"/>
        <v>-1.63454921922883+1.09217087091627i</v>
      </c>
      <c r="T298" s="240" t="str">
        <f t="shared" ca="1" si="469"/>
        <v>-1.32018795283636-1.45660294196645i</v>
      </c>
      <c r="U298" s="241" t="str">
        <f t="shared" ca="1" si="470"/>
        <v>1.24712560984889-1.51962695245202i</v>
      </c>
      <c r="V298" s="240" t="str">
        <f t="shared" ca="1" si="471"/>
        <v>1.68617061771346+1.01065177450959i</v>
      </c>
      <c r="W298" s="240" t="str">
        <f t="shared" ca="1" si="472"/>
        <v>-0.752300380349354+1.81621378121789i</v>
      </c>
      <c r="X298" s="240" t="str">
        <f t="shared" ca="1" si="473"/>
        <v>-1.90694140119666-0.477663954848712i</v>
      </c>
      <c r="Y298" s="240" t="str">
        <f t="shared" ca="1" si="474"/>
        <v>0.192687547237081-1.95638949866823i</v>
      </c>
      <c r="Z298" s="240" t="str">
        <f t="shared" ca="1" si="475"/>
        <v>1.96348767165213-0.0964599638693981i</v>
      </c>
      <c r="AA298" s="240" t="str">
        <f t="shared" ca="1" si="476"/>
        <v>0.383519408060415+1.92808226613922i</v>
      </c>
      <c r="AB298" s="240" t="str">
        <f t="shared" ca="1" si="477"/>
        <v>-1.85093970223698+0.662276815268708i</v>
      </c>
      <c r="AC298" s="240" t="str">
        <f t="shared" ca="1" si="478"/>
        <v>-0.926697929455573-1.73372988348887i</v>
      </c>
      <c r="AD298" s="240" t="str">
        <f t="shared" ca="1" si="479"/>
        <v>1.57899004850537-1.17105883203219i</v>
      </c>
      <c r="AE298" s="240" t="str">
        <f t="shared" ca="1" si="480"/>
        <v>1.3900698474105+1.39006984741045i</v>
      </c>
      <c r="AF298" s="240" t="str">
        <f t="shared" ca="1" si="481"/>
        <v>-1.17105883203214+1.57899004850541i</v>
      </c>
      <c r="AG298" s="240" t="str">
        <f t="shared" ca="1" si="482"/>
        <v>-1.7337298834889-0.926697929455515i</v>
      </c>
      <c r="AH298" s="240" t="str">
        <f t="shared" ca="1" si="483"/>
        <v>0.662276815268629-1.85093970223701i</v>
      </c>
      <c r="AI298" s="240" t="str">
        <f t="shared" ca="1" si="484"/>
        <v>1.9280822661392+0.38351940806054i</v>
      </c>
      <c r="AJ298" s="240" t="str">
        <f t="shared" ca="1" si="485"/>
        <v>-0.0964599638693438+1.96348767165213i</v>
      </c>
      <c r="AK298" s="240" t="str">
        <f t="shared" ca="1" si="486"/>
        <v>-1.95638949866817+0.192687547237747i</v>
      </c>
      <c r="AL298" s="240" t="str">
        <f t="shared" ca="1" si="487"/>
        <v>-0.47766395484802-1.90694140119683i</v>
      </c>
      <c r="AM298" s="240" t="str">
        <f t="shared" ca="1" si="488"/>
        <v>1.81621378121794-0.752300380349236i</v>
      </c>
      <c r="AN298" s="240" t="str">
        <f t="shared" ca="1" si="489"/>
        <v>1.01065177450999+1.68617061771322i</v>
      </c>
      <c r="AO298" s="240" t="str">
        <f t="shared" ca="1" si="490"/>
        <v>-1.51962695245135+1.24712560984971i</v>
      </c>
      <c r="AP298" s="240" t="str">
        <f t="shared" ca="1" si="491"/>
        <v>-1.45660294196622-1.32018795283662i</v>
      </c>
      <c r="AQ298" s="240" t="str">
        <f t="shared" ca="1" si="492"/>
        <v>1.09217087091619-1.63454921922888i</v>
      </c>
      <c r="AR298" s="240" t="str">
        <f t="shared" ca="1" si="493"/>
        <v>1.09217087091619-1.63454921922888i</v>
      </c>
      <c r="AS298" s="240" t="str">
        <f t="shared" ca="1" si="494"/>
        <v>-0.570657767331888+1.88120654739009i</v>
      </c>
      <c r="AT298" s="240" t="str">
        <f t="shared" ca="1" si="495"/>
        <v>-1.94457821202256-0.288450929426019i</v>
      </c>
      <c r="AU298" s="240" t="str">
        <f t="shared" ca="1" si="496"/>
        <v>-4.59506346149851E-13-1.9658556308538i</v>
      </c>
      <c r="AV298" s="240" t="str">
        <f t="shared" ca="1" si="497"/>
        <v>1.94457821202271-0.288450929424993i</v>
      </c>
      <c r="AW298" s="240" t="str">
        <f t="shared" ca="1" si="498"/>
        <v>0.570657767330897+1.88120654739039i</v>
      </c>
      <c r="AX298" s="240" t="str">
        <f t="shared" ca="1" si="499"/>
        <v>-1.77711244211819+0.8405115879203i</v>
      </c>
      <c r="AY298" s="240" t="str">
        <f t="shared" ca="1" si="500"/>
        <v>-1.092170870917-1.63454921922834i</v>
      </c>
      <c r="AZ298" s="240" t="str">
        <f t="shared" ca="1" si="501"/>
        <v>1.45660294196691-1.32018795283585i</v>
      </c>
      <c r="BA298" s="240" t="str">
        <f t="shared" ca="1" si="502"/>
        <v>1.51962695245195+1.24712560984897i</v>
      </c>
      <c r="BB298" s="240" t="str">
        <f t="shared" ca="1" si="503"/>
        <v>-1.0106517745092+1.68617061771369i</v>
      </c>
      <c r="BC298" s="240" t="str">
        <f t="shared" ca="1" si="504"/>
        <v>-1.81621378121754-0.752300380350194i</v>
      </c>
      <c r="BD298" s="240" t="str">
        <f t="shared" ca="1" si="505"/>
        <v>0.477663954849024-1.90694140119658i</v>
      </c>
      <c r="BE298" s="240" t="str">
        <f t="shared" ca="1" si="506"/>
        <v>1.95638949866826+0.192687547236832i</v>
      </c>
      <c r="BF298" s="240" t="str">
        <f t="shared" ca="1" si="507"/>
        <v>0.0964599638702338+1.96348767165209i</v>
      </c>
      <c r="BG298" s="240" t="str">
        <f t="shared" ca="1" si="508"/>
        <v>-1.92808226613933+0.38351940805988i</v>
      </c>
      <c r="BH298" s="240" t="str">
        <f t="shared" ca="1" si="509"/>
        <v>-0.662276815268601-1.85093970223702i</v>
      </c>
      <c r="BI298" s="240" t="str">
        <f t="shared" ca="1" si="510"/>
        <v>1.73372988348865-0.926697929455979i</v>
      </c>
      <c r="BJ298" s="240" t="str">
        <f t="shared" ca="1" si="511"/>
        <v>1.17105883203146+1.57899004850591i</v>
      </c>
      <c r="BK298" s="240" t="str">
        <f t="shared" ca="1" si="512"/>
        <v>-1.39006984741068+1.39006984741027i</v>
      </c>
      <c r="BL298" s="240" t="str">
        <f t="shared" ca="1" si="513"/>
        <v>-1.57899004850556-1.17105883203192i</v>
      </c>
      <c r="BM298" s="240" t="str">
        <f t="shared" ca="1" si="514"/>
        <v>0.926697929454764-1.7337298834893i</v>
      </c>
      <c r="BN298" s="240" t="str">
        <f t="shared" ca="1" si="515"/>
        <v>1.85093970223682+0.662276815269144i</v>
      </c>
      <c r="BO298" s="240" t="str">
        <f t="shared" ca="1" si="516"/>
        <v>-0.383519408060501+1.92808226613921i</v>
      </c>
      <c r="BP298" s="240" t="str">
        <f t="shared" ca="1" si="517"/>
        <v>-1.96348767165215-0.0964599638689127i</v>
      </c>
      <c r="BQ298" s="240" t="str">
        <f t="shared" ca="1" si="518"/>
        <v>-0.192687547236202-1.95638949866832i</v>
      </c>
      <c r="BR298" s="240" t="str">
        <f t="shared" ca="1" si="519"/>
        <v>1.90694140119672-0.477663954848464i</v>
      </c>
      <c r="BS298" s="240" t="str">
        <f t="shared" ca="1" si="520"/>
        <v>0.752300380349712+1.81621378121774i</v>
      </c>
      <c r="BT298" s="240" t="str">
        <f t="shared" ca="1" si="521"/>
        <v>-1.68617061771299+1.01065177451038i</v>
      </c>
      <c r="BU298" s="240" t="str">
        <f t="shared" ca="1" si="522"/>
        <v>-1.24712560984853-1.51962695245232i</v>
      </c>
      <c r="BV298" s="240" t="str">
        <f t="shared" ca="1" si="523"/>
        <v>1.32018795283624-1.45660294196656i</v>
      </c>
      <c r="BW298" s="240" t="str">
        <f t="shared" ca="1" si="524"/>
        <v>1.63454921922911+1.09217087091585i</v>
      </c>
      <c r="BX298" s="240" t="str">
        <f t="shared" ca="1" si="525"/>
        <v>-0.840511587920872+1.77711244211792i</v>
      </c>
      <c r="BY298" s="240" t="str">
        <f t="shared" ca="1" si="526"/>
        <v>-1.88120654739023-0.570657767331449i</v>
      </c>
      <c r="BZ298" s="240" t="str">
        <f t="shared" ca="1" si="527"/>
        <v>0.28845092942562-1.94457821202262i</v>
      </c>
      <c r="CA298" s="240" t="str">
        <f t="shared" ca="1" si="528"/>
        <v>1.9658556308538-9.19012692299702E-13i</v>
      </c>
      <c r="CB298" s="240" t="str">
        <f t="shared" ca="1" si="529"/>
        <v>0.288450929425449+1.94457821202264i</v>
      </c>
      <c r="CC298" s="240" t="str">
        <f t="shared" ca="1" si="530"/>
        <v>-1.88120654739025+0.570657767331391i</v>
      </c>
      <c r="CD298" s="240" t="str">
        <f t="shared" ca="1" si="531"/>
        <v>-0.840511587920715-1.77711244211799i</v>
      </c>
      <c r="CE298" s="240" t="str">
        <f t="shared" ca="1" si="532"/>
        <v>1.63454921922921-1.09217087091571i</v>
      </c>
      <c r="CF298" s="240" t="str">
        <f t="shared" ca="1" si="533"/>
        <v>1.32018795283619+1.4566029419666i</v>
      </c>
      <c r="CG298" s="240" t="str">
        <f t="shared" ca="1" si="534"/>
        <v>-1.24712560984866+1.51962695245221i</v>
      </c>
      <c r="CH298" s="240" t="str">
        <f t="shared" ca="1" si="535"/>
        <v>-1.6861706177129-1.01065177451053i</v>
      </c>
      <c r="CI298" s="240" t="str">
        <f t="shared" ca="1" si="536"/>
        <v>0.752300380349769-1.81621378121772i</v>
      </c>
      <c r="CJ298" s="240" t="str">
        <f t="shared" ca="1" si="537"/>
        <v>1.9069414011967+0.477663954848525i</v>
      </c>
      <c r="CK298" s="240" t="str">
        <f t="shared" ca="1" si="538"/>
        <v>-0.192687547236375+1.9563894986683i</v>
      </c>
      <c r="CL298" s="240" t="str">
        <f t="shared" ca="1" si="539"/>
        <v>-1.96348767165216+0.0964599638687395i</v>
      </c>
      <c r="CM298" s="240" t="str">
        <f t="shared" ca="1" si="540"/>
        <v>-0.383519408060385-1.92808226613923i</v>
      </c>
      <c r="CN298" s="240" t="str">
        <f t="shared" ca="1" si="541"/>
        <v>1.85093970223688-0.662276815268981i</v>
      </c>
      <c r="CO298" s="240" t="str">
        <f t="shared" ca="1" si="542"/>
        <v>0.92669792945461+1.73372988348938i</v>
      </c>
      <c r="CP298" s="240" t="str">
        <f t="shared" ca="1" si="543"/>
        <v>-1.57899004850563+1.17105883203183i</v>
      </c>
      <c r="CQ298" s="240" t="str">
        <f t="shared" ca="1" si="544"/>
        <v>-1.39006984741056-1.3900698474104i</v>
      </c>
      <c r="CR298" s="240" t="str">
        <f t="shared" ca="1" si="545"/>
        <v>1.17105883203156-1.57899004850584i</v>
      </c>
      <c r="CS298" s="240" t="str">
        <f t="shared" ca="1" si="546"/>
        <v>1.7337298834886+0.926697929456083i</v>
      </c>
      <c r="CT298" s="240" t="str">
        <f t="shared" ca="1" si="547"/>
        <v>-0.662276815268658+1.850939702237i</v>
      </c>
      <c r="CU298" s="240" t="str">
        <f t="shared" ca="1" si="548"/>
        <v>-1.9280822661393-0.383519408060049i</v>
      </c>
      <c r="CV298" s="240" t="str">
        <f t="shared" ca="1" si="549"/>
        <v>0.096459963870407-1.96348767165208i</v>
      </c>
      <c r="CW298" s="240" t="str">
        <f t="shared" ca="1" si="550"/>
        <v>1.95638949866827-0.192687547236715i</v>
      </c>
      <c r="CX298" s="240" t="str">
        <f t="shared" ca="1" si="551"/>
        <v>0.477663954848857+1.90694140119662i</v>
      </c>
      <c r="CY298" s="240" t="str">
        <f t="shared" ca="1" si="552"/>
        <v>-1.81621378121759+0.752300380350085i</v>
      </c>
      <c r="CZ298" s="240" t="str">
        <f t="shared" ca="1" si="553"/>
        <v>-1.0106517745091-1.68617061771375i</v>
      </c>
      <c r="DA298" s="240" t="str">
        <f t="shared" ca="1" si="554"/>
        <v>1.51962695245199-1.24712560984893i</v>
      </c>
      <c r="DB298" s="240" t="str">
        <f t="shared" ca="1" si="555"/>
        <v>1.45660294196683+1.32018795283594i</v>
      </c>
      <c r="DC298" s="240" t="str">
        <f t="shared" ca="1" si="556"/>
        <v>-1.09217087091709+1.63454921922828i</v>
      </c>
      <c r="DD298" s="240" t="str">
        <f t="shared" ca="1" si="557"/>
        <v>-1.77711244211814-0.840511587920406i</v>
      </c>
      <c r="DE298" s="240" t="str">
        <f t="shared" ca="1" si="558"/>
        <v>0.570657767331062-1.88120654739035i</v>
      </c>
      <c r="DF298" s="240" t="str">
        <f t="shared" ca="1" si="559"/>
        <v>1.94457821202269+0.28845092942511i</v>
      </c>
      <c r="DG298" s="240" t="str">
        <f t="shared" ca="1" si="560"/>
        <v>-5.77035174829201E-13+1.9658556308538i</v>
      </c>
      <c r="DH298" s="240" t="str">
        <f t="shared" ca="1" si="561"/>
        <v>-1.94457821202256+0.288450929425958i</v>
      </c>
      <c r="DI298" s="240" t="str">
        <f t="shared" ca="1" si="562"/>
        <v>-0.570657767331776-1.88120654739013i</v>
      </c>
      <c r="DJ298" s="240" t="str">
        <f t="shared" ca="1" si="563"/>
        <v>1.77711244211863-0.840511587919362i</v>
      </c>
      <c r="DK298" s="240" t="str">
        <f t="shared" ca="1" si="564"/>
        <v>1.09217087091614+1.63454921922892i</v>
      </c>
      <c r="DL298" s="240" t="str">
        <f t="shared" ca="1" si="565"/>
        <v>-1.45660294196633+1.32018795283649i</v>
      </c>
      <c r="DM298" s="240" t="str">
        <f t="shared" ca="1" si="566"/>
        <v>-1.51962695245253-1.24712560984826i</v>
      </c>
      <c r="DN298" s="240" t="str">
        <f t="shared" ca="1" si="567"/>
        <v>1.01065177451009-1.68617061771316i</v>
      </c>
      <c r="DO298" s="240" t="str">
        <f t="shared" ca="1" si="568"/>
        <v>1.81621378121787+0.752300380349395i</v>
      </c>
      <c r="DP298" s="240" t="str">
        <f t="shared" ca="1" si="569"/>
        <v>-0.477663954848134+1.9069414011968i</v>
      </c>
      <c r="DQ298" s="240" t="str">
        <f t="shared" ca="1" si="570"/>
        <v>-1.95638949866817-0.192687547237752i</v>
      </c>
      <c r="DR298" s="240" t="str">
        <f t="shared" ca="1" si="571"/>
        <v>-0.0964599638692544-1.96348767165213i</v>
      </c>
      <c r="DS298" s="240" t="str">
        <f t="shared" ca="1" si="572"/>
        <v>1.92808226613915-0.38351940806078i</v>
      </c>
      <c r="DT298" s="240" t="str">
        <f t="shared" ca="1" si="573"/>
        <v>0.662276815267677+1.85093970223735i</v>
      </c>
      <c r="DU298" s="240" t="str">
        <f t="shared" ca="1" si="574"/>
        <v>-1.73372988348914+0.926697929455064i</v>
      </c>
      <c r="DV298" s="240" t="str">
        <f t="shared" ca="1" si="575"/>
        <v>-1.17105883203215-1.57899004850539i</v>
      </c>
      <c r="DW298" s="240" t="str">
        <f t="shared" ca="1" si="576"/>
        <v>1.39006984740995-1.390069847411i</v>
      </c>
      <c r="DX298" s="240" t="str">
        <f t="shared" ca="1" si="577"/>
        <v>1.57899004850495+1.17105883203276i</v>
      </c>
      <c r="DY298" s="240" t="str">
        <f t="shared" ca="1" si="578"/>
        <v>-0.926697929455727+1.73372988348879i</v>
      </c>
      <c r="DZ298" s="240" t="str">
        <f t="shared" ca="1" si="579"/>
        <v>-1.85093970223717-0.662276815268173i</v>
      </c>
      <c r="EA298" s="240" t="str">
        <f t="shared" ca="1" si="580"/>
        <v>0.383519408059544-1.9280822661394i</v>
      </c>
      <c r="EB298" s="240" t="str">
        <f t="shared" ca="1" si="581"/>
        <v>1.9634876716521+0.096459963870004i</v>
      </c>
      <c r="EC298" s="240" t="str">
        <f t="shared" ca="1" si="582"/>
        <v>0.192687547237228+1.95638949866822i</v>
      </c>
      <c r="ED298" s="240" t="str">
        <f t="shared" ca="1" si="583"/>
        <v>-1.90694140119649+0.477663954849356i</v>
      </c>
      <c r="EE298" s="240" t="str">
        <f t="shared" ca="1" si="584"/>
        <v>-0.752300380348599-1.8162137812182i</v>
      </c>
      <c r="EF298" s="240" t="str">
        <f t="shared" ca="1" si="585"/>
        <v>1.68617061771349-1.01065177450954i</v>
      </c>
      <c r="EG298" s="240" t="str">
        <f t="shared" ca="1" si="586"/>
        <v>1.24712560984924+1.51962695245173i</v>
      </c>
      <c r="EH298" s="240" t="str">
        <f t="shared" ca="1" si="587"/>
        <v>-1.32018795283564+1.4566029419671i</v>
      </c>
      <c r="EI298" s="240" t="str">
        <f t="shared" ca="1" si="588"/>
        <v>-1.63454921922856-1.09217087091667i</v>
      </c>
      <c r="EJ298" s="240" t="str">
        <f t="shared" ca="1" si="589"/>
        <v>0.840511587920042-1.77711244211831i</v>
      </c>
      <c r="EK298" s="240" t="str">
        <f t="shared" ca="1" si="590"/>
        <v>1.88120654739046+0.570657767330677i</v>
      </c>
      <c r="EL298" s="240" t="str">
        <f t="shared" ca="1" si="591"/>
        <v>-0.288450929426589+1.94457821202247i</v>
      </c>
      <c r="EM298" s="240" t="str">
        <f t="shared" ca="1" si="592"/>
        <v>-1.9658556308538-1.73401806201599E-13i</v>
      </c>
      <c r="EN298" s="240"/>
      <c r="EO298" s="240"/>
      <c r="EP298" s="240"/>
    </row>
    <row r="299" spans="1:146">
      <c r="A299" s="268">
        <f t="shared" si="461"/>
        <v>3.886718750000003E-3</v>
      </c>
      <c r="B299" s="267">
        <v>199</v>
      </c>
      <c r="C299" s="266">
        <f t="shared" si="462"/>
        <v>39800</v>
      </c>
      <c r="N299" s="265">
        <f t="shared" ca="1" si="463"/>
        <v>2.0293606577963947</v>
      </c>
      <c r="O299" s="240">
        <f t="shared" ca="1" si="464"/>
        <v>-1.9706393422036053</v>
      </c>
      <c r="P299" s="240" t="str">
        <f t="shared" ca="1" si="465"/>
        <v>-0.336904224008484-1.94162688508526i</v>
      </c>
      <c r="Q299" s="240" t="str">
        <f t="shared" ca="1" si="466"/>
        <v>1.85544377726798-0.663888399083908i</v>
      </c>
      <c r="R299" s="240" t="str">
        <f t="shared" ca="1" si="467"/>
        <v>0.971324569308969+1.71462765581843i</v>
      </c>
      <c r="S299" s="240" t="str">
        <f t="shared" ca="1" si="468"/>
        <v>-1.52332481133129+1.25016036420259i</v>
      </c>
      <c r="T299" s="240" t="str">
        <f t="shared" ca="1" si="469"/>
        <v>-1.49218554319028-1.2871681015837i</v>
      </c>
      <c r="U299" s="241" t="str">
        <f t="shared" ca="1" si="470"/>
        <v>1.01311109364198-1.69027374380016i</v>
      </c>
      <c r="V299" s="240" t="str">
        <f t="shared" ca="1" si="471"/>
        <v>1.83859231537641+0.709223318059602i</v>
      </c>
      <c r="W299" s="240" t="str">
        <f t="shared" ca="1" si="472"/>
        <v>-0.384452663848069+1.93277405981682i</v>
      </c>
      <c r="X299" s="240" t="str">
        <f t="shared" ca="1" si="473"/>
        <v>-1.97004582247721-0.0483619104333247i</v>
      </c>
      <c r="Y299" s="240" t="str">
        <f t="shared" ca="1" si="474"/>
        <v>-0.289152845661904-1.94931014692026i</v>
      </c>
      <c r="Z299" s="240" t="str">
        <f t="shared" ca="1" si="475"/>
        <v>1.87117758920765-0.618153578560953i</v>
      </c>
      <c r="AA299" s="240" t="str">
        <f t="shared" ca="1" si="476"/>
        <v>0.92895295537575+1.73794874025079i</v>
      </c>
      <c r="AB299" s="240" t="str">
        <f t="shared" ca="1" si="477"/>
        <v>-1.55354648556661+1.21239957696474i</v>
      </c>
      <c r="AC299" s="240" t="str">
        <f t="shared" ca="1" si="478"/>
        <v>-1.46014743827446-1.32340049703073i</v>
      </c>
      <c r="AD299" s="240" t="str">
        <f t="shared" ca="1" si="479"/>
        <v>1.05428735773485-1.66490167408202i</v>
      </c>
      <c r="AE299" s="240" t="str">
        <f t="shared" ca="1" si="480"/>
        <v>1.82063335422341+0.754131027428181i</v>
      </c>
      <c r="AF299" s="240" t="str">
        <f t="shared" ca="1" si="481"/>
        <v>-0.431769523778693+1.92275700372579i</v>
      </c>
      <c r="AG299" s="240" t="str">
        <f t="shared" ca="1" si="482"/>
        <v>-1.96826562081211-0.0966946894599767i</v>
      </c>
      <c r="AH299" s="240" t="str">
        <f t="shared" ca="1" si="483"/>
        <v>-0.241227292453186-1.95581921721215i</v>
      </c>
      <c r="AI299" s="240" t="str">
        <f t="shared" ca="1" si="484"/>
        <v>1.88578427373544-0.572046405436458i</v>
      </c>
      <c r="AJ299" s="240" t="str">
        <f t="shared" ca="1" si="485"/>
        <v>0.886021774918688+1.76022294934778i</v>
      </c>
      <c r="AK299" s="240" t="str">
        <f t="shared" ca="1" si="486"/>
        <v>-1.58283236149047+1.17390848555548i</v>
      </c>
      <c r="AL299" s="240" t="str">
        <f t="shared" ca="1" si="487"/>
        <v>-1.42722979513997-1.35883572550377i</v>
      </c>
      <c r="AM299" s="240" t="str">
        <f t="shared" ca="1" si="488"/>
        <v>1.0948285585459-1.63852672985001i</v>
      </c>
      <c r="AN299" s="240" t="str">
        <f t="shared" ca="1" si="489"/>
        <v>1.80157771161569+0.798584476464587i</v>
      </c>
      <c r="AO299" s="240" t="str">
        <f t="shared" ca="1" si="490"/>
        <v>-0.478826301892934+1.91158175071227i</v>
      </c>
      <c r="AP299" s="240" t="str">
        <f t="shared" ca="1" si="491"/>
        <v>-1.96529980953526-0.144969223221136i</v>
      </c>
      <c r="AQ299" s="240" t="str">
        <f t="shared" ca="1" si="492"/>
        <v>-0.193156432944329-1.96115017514031i</v>
      </c>
      <c r="AR299" s="240" t="str">
        <f t="shared" ca="1" si="493"/>
        <v>-0.193156432944329-1.96115017514031i</v>
      </c>
      <c r="AS299" s="240" t="str">
        <f t="shared" ca="1" si="494"/>
        <v>0.842556888072442+1.78143686596027i</v>
      </c>
      <c r="AT299" s="240" t="str">
        <f t="shared" ca="1" si="495"/>
        <v>-1.61116479838506+1.13471027557059i</v>
      </c>
      <c r="AU299" s="240" t="str">
        <f t="shared" ca="1" si="496"/>
        <v>-1.39345244214485-1.39345244214548i</v>
      </c>
      <c r="AV299" s="240" t="str">
        <f t="shared" ca="1" si="497"/>
        <v>1.13471027557126-1.61116479838459i</v>
      </c>
      <c r="AW299" s="240" t="str">
        <f t="shared" ca="1" si="498"/>
        <v>1.78143686595992+0.842556888073189i</v>
      </c>
      <c r="AX299" s="240" t="str">
        <f t="shared" ca="1" si="499"/>
        <v>-0.525594652947383+1.89925503233078i</v>
      </c>
      <c r="AY299" s="240" t="str">
        <f t="shared" ca="1" si="500"/>
        <v>-1.96115017514042-0.1931564329432i</v>
      </c>
      <c r="AZ299" s="240" t="str">
        <f t="shared" ca="1" si="501"/>
        <v>-0.144969223222268-1.96529980953517i</v>
      </c>
      <c r="BA299" s="240" t="str">
        <f t="shared" ca="1" si="502"/>
        <v>1.91158175071247-0.478826301892132i</v>
      </c>
      <c r="BB299" s="240" t="str">
        <f t="shared" ca="1" si="503"/>
        <v>0.798584476463807+1.80157771161604i</v>
      </c>
      <c r="BC299" s="240" t="str">
        <f t="shared" ca="1" si="504"/>
        <v>-1.63852672985047+1.09482855854522i</v>
      </c>
      <c r="BD299" s="240" t="str">
        <f t="shared" ca="1" si="505"/>
        <v>-1.35883572550318-1.42722979514054i</v>
      </c>
      <c r="BE299" s="240" t="str">
        <f t="shared" ca="1" si="506"/>
        <v>1.17390848555617-1.58283236148996i</v>
      </c>
      <c r="BF299" s="240" t="str">
        <f t="shared" ca="1" si="507"/>
        <v>1.76022294934829+0.886021774917674i</v>
      </c>
      <c r="BG299" s="240" t="str">
        <f t="shared" ca="1" si="508"/>
        <v>-0.572046405436148+1.88578427373553i</v>
      </c>
      <c r="BH299" s="240" t="str">
        <f t="shared" ca="1" si="509"/>
        <v>-1.95581921721222-0.241227292452644i</v>
      </c>
      <c r="BI299" s="240" t="str">
        <f t="shared" ca="1" si="510"/>
        <v>-0.0966946894609421-1.96826562081207i</v>
      </c>
      <c r="BJ299" s="240" t="str">
        <f t="shared" ca="1" si="511"/>
        <v>1.92275700372597-0.431769523777887i</v>
      </c>
      <c r="BK299" s="240" t="str">
        <f t="shared" ca="1" si="512"/>
        <v>0.754131027427599+1.82063335422365i</v>
      </c>
      <c r="BL299" s="240" t="str">
        <f t="shared" ca="1" si="513"/>
        <v>-1.66490167408227+1.05428735773446i</v>
      </c>
      <c r="BM299" s="240" t="str">
        <f t="shared" ca="1" si="514"/>
        <v>-1.32340049703056-1.46014743827462i</v>
      </c>
      <c r="BN299" s="240" t="str">
        <f t="shared" ca="1" si="515"/>
        <v>1.21239957696464-1.55354648556669i</v>
      </c>
      <c r="BO299" s="240" t="str">
        <f t="shared" ca="1" si="516"/>
        <v>1.73794874025096+0.928952955375441i</v>
      </c>
      <c r="BP299" s="240" t="str">
        <f t="shared" ca="1" si="517"/>
        <v>-0.618153578560474+1.87117758920781i</v>
      </c>
      <c r="BQ299" s="240" t="str">
        <f t="shared" ca="1" si="518"/>
        <v>-1.94931014692037-0.289152845661128i</v>
      </c>
      <c r="BR299" s="240" t="str">
        <f t="shared" ca="1" si="519"/>
        <v>-0.0483619104322613-1.97004582247723i</v>
      </c>
      <c r="BS299" s="240" t="str">
        <f t="shared" ca="1" si="520"/>
        <v>1.93277405981693-0.384452663847478i</v>
      </c>
      <c r="BT299" s="240" t="str">
        <f t="shared" ca="1" si="521"/>
        <v>0.709223318059196+1.83859231537657i</v>
      </c>
      <c r="BU299" s="240" t="str">
        <f t="shared" ca="1" si="522"/>
        <v>-1.6902737438003+1.01311109364175i</v>
      </c>
      <c r="BV299" s="240" t="str">
        <f t="shared" ca="1" si="523"/>
        <v>-1.28716810158362-1.49218554319035i</v>
      </c>
      <c r="BW299" s="240" t="str">
        <f t="shared" ca="1" si="524"/>
        <v>1.25016036420246-1.5233248113314i</v>
      </c>
      <c r="BX299" s="240" t="str">
        <f t="shared" ca="1" si="525"/>
        <v>1.71462765581859+0.971324569308679i</v>
      </c>
      <c r="BY299" s="240" t="str">
        <f t="shared" ca="1" si="526"/>
        <v>-0.663888399083326+1.85544377726819i</v>
      </c>
      <c r="BZ299" s="240" t="str">
        <f t="shared" ca="1" si="527"/>
        <v>-1.94162688508542-0.336904224007565i</v>
      </c>
      <c r="CA299" s="240" t="str">
        <f t="shared" ca="1" si="528"/>
        <v>8.81659416176638E-13-1.97063934220361i</v>
      </c>
      <c r="CB299" s="240" t="str">
        <f t="shared" ca="1" si="529"/>
        <v>1.94162688508536-0.336904224007924i</v>
      </c>
      <c r="CC299" s="240" t="str">
        <f t="shared" ca="1" si="530"/>
        <v>0.663888399083565+1.8554437772681i</v>
      </c>
      <c r="CD299" s="240" t="str">
        <f t="shared" ca="1" si="531"/>
        <v>-1.71462765581847+0.9713245693089i</v>
      </c>
      <c r="CE299" s="240" t="str">
        <f t="shared" ca="1" si="532"/>
        <v>-1.25016036420274-1.52332481133116i</v>
      </c>
      <c r="CF299" s="240" t="str">
        <f t="shared" ca="1" si="533"/>
        <v>1.28716810158343-1.49218554319051i</v>
      </c>
      <c r="CG299" s="240" t="str">
        <f t="shared" ca="1" si="534"/>
        <v>1.69027374380043+1.01311109364153i</v>
      </c>
      <c r="CH299" s="240" t="str">
        <f t="shared" ca="1" si="535"/>
        <v>-0.70922331805896+1.83859231537666i</v>
      </c>
      <c r="CI299" s="240" t="str">
        <f t="shared" ca="1" si="536"/>
        <v>-1.93277405981661-0.384452663849098i</v>
      </c>
      <c r="CJ299" s="240" t="str">
        <f t="shared" ca="1" si="537"/>
        <v>0.0483619104340241-1.97004582247719i</v>
      </c>
      <c r="CK299" s="240" t="str">
        <f t="shared" ca="1" si="538"/>
        <v>1.94931014692032-0.28915284566149i</v>
      </c>
      <c r="CL299" s="240" t="str">
        <f t="shared" ca="1" si="539"/>
        <v>0.618153578560714+1.87117758920773i</v>
      </c>
      <c r="CM299" s="240" t="str">
        <f t="shared" ca="1" si="540"/>
        <v>-1.73794874025084+0.928952955375663i</v>
      </c>
      <c r="CN299" s="240" t="str">
        <f t="shared" ca="1" si="541"/>
        <v>-1.21239957696489-1.5535464855665i</v>
      </c>
      <c r="CO299" s="240" t="str">
        <f t="shared" ca="1" si="542"/>
        <v>1.32340049703033-1.46014743827482i</v>
      </c>
      <c r="CP299" s="240" t="str">
        <f t="shared" ca="1" si="543"/>
        <v>1.66490167408241+1.05428735773425i</v>
      </c>
      <c r="CQ299" s="240" t="str">
        <f t="shared" ca="1" si="544"/>
        <v>-0.754131027427262+1.82063335422379i</v>
      </c>
      <c r="CR299" s="240" t="str">
        <f t="shared" ca="1" si="545"/>
        <v>-1.9227570037256-0.431769523779554i</v>
      </c>
      <c r="CS299" s="240" t="str">
        <f t="shared" ca="1" si="546"/>
        <v>0.0966946894605776-1.96826562081208i</v>
      </c>
      <c r="CT299" s="240" t="str">
        <f t="shared" ca="1" si="547"/>
        <v>1.95581921721218-0.241227292452951i</v>
      </c>
      <c r="CU299" s="240" t="str">
        <f t="shared" ca="1" si="548"/>
        <v>0.572046405436391+1.88578427373546i</v>
      </c>
      <c r="CV299" s="240" t="str">
        <f t="shared" ca="1" si="549"/>
        <v>-1.76022294934818+0.8860217749179i</v>
      </c>
      <c r="CW299" s="240" t="str">
        <f t="shared" ca="1" si="550"/>
        <v>-1.17390848555642-1.58283236148978i</v>
      </c>
      <c r="CX299" s="240" t="str">
        <f t="shared" ca="1" si="551"/>
        <v>1.35883572550295-1.42722979514076i</v>
      </c>
      <c r="CY299" s="240" t="str">
        <f t="shared" ca="1" si="552"/>
        <v>1.63852672985061+1.09482855854501i</v>
      </c>
      <c r="CZ299" s="240" t="str">
        <f t="shared" ca="1" si="553"/>
        <v>-0.798584476465368+1.80157771161535i</v>
      </c>
      <c r="DA299" s="240" t="str">
        <f t="shared" ca="1" si="554"/>
        <v>-1.91158175071206-0.478826301893789i</v>
      </c>
      <c r="DB299" s="240" t="str">
        <f t="shared" ca="1" si="555"/>
        <v>0.14496922322196-1.9652998095352i</v>
      </c>
      <c r="DC299" s="240" t="str">
        <f t="shared" ca="1" si="556"/>
        <v>1.96115017514039-0.193156432943508i</v>
      </c>
      <c r="DD299" s="240" t="str">
        <f t="shared" ca="1" si="557"/>
        <v>0.525594652947627+1.89925503233071i</v>
      </c>
      <c r="DE299" s="240" t="str">
        <f t="shared" ca="1" si="558"/>
        <v>-1.78143686595976+0.842556888073518i</v>
      </c>
      <c r="DF299" s="240" t="str">
        <f t="shared" ca="1" si="559"/>
        <v>-1.13471027557151-1.61116479838441i</v>
      </c>
      <c r="DG299" s="240" t="str">
        <f t="shared" ca="1" si="560"/>
        <v>1.39345244214468-1.39345244214566i</v>
      </c>
      <c r="DH299" s="240" t="str">
        <f t="shared" ca="1" si="561"/>
        <v>1.61116479838411+1.13471027557194i</v>
      </c>
      <c r="DI299" s="240" t="str">
        <f t="shared" ca="1" si="562"/>
        <v>-0.842556888073985+1.78143686595954i</v>
      </c>
      <c r="DJ299" s="240" t="str">
        <f t="shared" ca="1" si="563"/>
        <v>-1.89925503233054-0.525594652948232i</v>
      </c>
      <c r="DK299" s="240" t="str">
        <f t="shared" ca="1" si="564"/>
        <v>0.193156432944022-1.96115017514034i</v>
      </c>
      <c r="DL299" s="240" t="str">
        <f t="shared" ca="1" si="565"/>
        <v>1.96529980953523-0.144969223221445i</v>
      </c>
      <c r="DM299" s="240" t="str">
        <f t="shared" ca="1" si="566"/>
        <v>0.478826301893178+1.91158175071221i</v>
      </c>
      <c r="DN299" s="240" t="str">
        <f t="shared" ca="1" si="567"/>
        <v>-1.80157771161556+0.798584476464894i</v>
      </c>
      <c r="DO299" s="240" t="str">
        <f t="shared" ca="1" si="568"/>
        <v>-1.09482855854616-1.63852672984984i</v>
      </c>
      <c r="DP299" s="240" t="str">
        <f t="shared" ca="1" si="569"/>
        <v>1.4272297951398-1.35883572550396i</v>
      </c>
      <c r="DQ299" s="240" t="str">
        <f t="shared" ca="1" si="570"/>
        <v>1.5828323614894+1.17390848555692i</v>
      </c>
      <c r="DR299" s="240" t="str">
        <f t="shared" ca="1" si="571"/>
        <v>-0.886021774918361+1.76022294934794i</v>
      </c>
      <c r="DS299" s="240" t="str">
        <f t="shared" ca="1" si="572"/>
        <v>-1.88578427373531-0.572046405436885i</v>
      </c>
      <c r="DT299" s="240" t="str">
        <f t="shared" ca="1" si="573"/>
        <v>0.241227292453463-1.95581921721212i</v>
      </c>
      <c r="DU299" s="240" t="str">
        <f t="shared" ca="1" si="574"/>
        <v>1.96826562081211-0.0966946894600617i</v>
      </c>
      <c r="DV299" s="240" t="str">
        <f t="shared" ca="1" si="575"/>
        <v>0.431769523778941+1.92275700372573i</v>
      </c>
      <c r="DW299" s="240" t="str">
        <f t="shared" ca="1" si="576"/>
        <v>-1.82063335422326+0.754131027428543i</v>
      </c>
      <c r="DX299" s="240" t="str">
        <f t="shared" ca="1" si="577"/>
        <v>-1.05428735773551-1.6649016740816i</v>
      </c>
      <c r="DY299" s="240" t="str">
        <f t="shared" ca="1" si="578"/>
        <v>1.46014743827517-1.32340049702995i</v>
      </c>
      <c r="DZ299" s="240" t="str">
        <f t="shared" ca="1" si="579"/>
        <v>1.55354648556618+1.2123995769653i</v>
      </c>
      <c r="EA299" s="240" t="str">
        <f t="shared" ca="1" si="580"/>
        <v>-0.928952955376217+1.73794874025054i</v>
      </c>
      <c r="EB299" s="240" t="str">
        <f t="shared" ca="1" si="581"/>
        <v>-1.87117758920753-0.618153578561311i</v>
      </c>
      <c r="EC299" s="240" t="str">
        <f t="shared" ca="1" si="582"/>
        <v>0.289152845662111-1.94931014692023i</v>
      </c>
      <c r="ED299" s="240" t="str">
        <f t="shared" ca="1" si="583"/>
        <v>1.9700458224772-0.0483619104335076i</v>
      </c>
      <c r="EE299" s="240" t="str">
        <f t="shared" ca="1" si="584"/>
        <v>0.384452663848591+1.93277405981671i</v>
      </c>
      <c r="EF299" s="240" t="str">
        <f t="shared" ca="1" si="585"/>
        <v>-1.83859231537616+0.709223318060254i</v>
      </c>
      <c r="EG299" s="240" t="str">
        <f t="shared" ca="1" si="586"/>
        <v>-1.01311109364272-1.69027374379971i</v>
      </c>
      <c r="EH299" s="240" t="str">
        <f t="shared" ca="1" si="587"/>
        <v>1.49218554319092-1.28716810158296i</v>
      </c>
      <c r="EI299" s="240" t="str">
        <f t="shared" ca="1" si="588"/>
        <v>1.52332481133091+1.25016036420305i</v>
      </c>
      <c r="EJ299" s="240" t="str">
        <f t="shared" ca="1" si="589"/>
        <v>-0.971324569309349+1.71462765581821i</v>
      </c>
      <c r="EK299" s="240" t="str">
        <f t="shared" ca="1" si="590"/>
        <v>-1.85544377726793-0.663888399084051i</v>
      </c>
      <c r="EL299" s="240" t="str">
        <f t="shared" ca="1" si="591"/>
        <v>0.336904224008434-1.94162688508527i</v>
      </c>
      <c r="EM299" s="240" t="str">
        <f t="shared" ca="1" si="592"/>
        <v>1.97063934220361-2.53002963591125E-13i</v>
      </c>
      <c r="EN299" s="240"/>
      <c r="EO299" s="240"/>
      <c r="EP299" s="240"/>
    </row>
    <row r="300" spans="1:146">
      <c r="A300" s="268">
        <f t="shared" si="461"/>
        <v>3.9062500000000026E-3</v>
      </c>
      <c r="B300" s="267">
        <v>200</v>
      </c>
      <c r="C300" s="266">
        <f t="shared" si="462"/>
        <v>40000</v>
      </c>
      <c r="N300" s="265">
        <f t="shared" ca="1" si="463"/>
        <v>2.02577478054598</v>
      </c>
      <c r="O300" s="240">
        <f t="shared" ca="1" si="464"/>
        <v>-1.9742252194540197</v>
      </c>
      <c r="P300" s="240" t="str">
        <f t="shared" ca="1" si="465"/>
        <v>-0.385152233795644-1.93629103544134i</v>
      </c>
      <c r="Q300" s="240" t="str">
        <f t="shared" ca="1" si="466"/>
        <v>1.82394627282117-0.755503283242381i</v>
      </c>
      <c r="R300" s="240" t="str">
        <f t="shared" ca="1" si="467"/>
        <v>1.09682076520532+1.64150827781729i</v>
      </c>
      <c r="S300" s="240" t="str">
        <f t="shared" ca="1" si="468"/>
        <v>-1.39598804026545+1.39598804026543i</v>
      </c>
      <c r="T300" s="240" t="str">
        <f t="shared" ca="1" si="469"/>
        <v>-1.64150827781739-1.09682076520518i</v>
      </c>
      <c r="U300" s="241" t="str">
        <f t="shared" ca="1" si="470"/>
        <v>0.755503283242409-1.82394627282116i</v>
      </c>
      <c r="V300" s="240" t="str">
        <f t="shared" ca="1" si="471"/>
        <v>1.93629103544135+0.385152233795573i</v>
      </c>
      <c r="W300" s="240" t="str">
        <f t="shared" ca="1" si="472"/>
        <v>-2.75718980192249E-14+1.97422521945402i</v>
      </c>
      <c r="X300" s="240" t="str">
        <f t="shared" ca="1" si="473"/>
        <v>-1.93629103544133+0.385152233795711i</v>
      </c>
      <c r="Y300" s="240" t="str">
        <f t="shared" ca="1" si="474"/>
        <v>-0.755503283242352-1.82394627282119i</v>
      </c>
      <c r="Z300" s="240" t="str">
        <f t="shared" ca="1" si="475"/>
        <v>1.64150827781731-1.09682076520529i</v>
      </c>
      <c r="AA300" s="240" t="str">
        <f t="shared" ca="1" si="476"/>
        <v>1.3959880402654+1.39598804026547i</v>
      </c>
      <c r="AB300" s="240" t="str">
        <f t="shared" ca="1" si="477"/>
        <v>-1.09682076520521+1.64150827781737i</v>
      </c>
      <c r="AC300" s="240" t="str">
        <f t="shared" ca="1" si="478"/>
        <v>-1.82394627282115-0.755503283242429i</v>
      </c>
      <c r="AD300" s="240" t="str">
        <f t="shared" ca="1" si="479"/>
        <v>0.385152233795598-1.93629103544135i</v>
      </c>
      <c r="AE300" s="240" t="str">
        <f t="shared" ca="1" si="480"/>
        <v>1.97422521945402+5.51437960384499E-14i</v>
      </c>
      <c r="AF300" s="240" t="str">
        <f t="shared" ca="1" si="481"/>
        <v>0.385152233795683+1.93629103544133i</v>
      </c>
      <c r="AG300" s="240" t="str">
        <f t="shared" ca="1" si="482"/>
        <v>-1.8239462728212+0.755503283242326i</v>
      </c>
      <c r="AH300" s="240" t="str">
        <f t="shared" ca="1" si="483"/>
        <v>-1.09682076520527-1.64150827781732i</v>
      </c>
      <c r="AI300" s="240" t="str">
        <f t="shared" ca="1" si="484"/>
        <v>1.39598804026549-1.39598804026538i</v>
      </c>
      <c r="AJ300" s="240" t="str">
        <f t="shared" ca="1" si="485"/>
        <v>1.64150827781724+1.09682076520539i</v>
      </c>
      <c r="AK300" s="240" t="str">
        <f t="shared" ca="1" si="486"/>
        <v>-0.755503283242648+1.82394627282106i</v>
      </c>
      <c r="AL300" s="240" t="str">
        <f t="shared" ca="1" si="487"/>
        <v>-1.93629103544126-0.385152233796025i</v>
      </c>
      <c r="AM300" s="240" t="str">
        <f t="shared" ca="1" si="488"/>
        <v>4.89519396704534E-13-1.97422521945402i</v>
      </c>
      <c r="AN300" s="240" t="str">
        <f t="shared" ca="1" si="489"/>
        <v>1.93629103544146-0.385152233795065i</v>
      </c>
      <c r="AO300" s="240" t="str">
        <f t="shared" ca="1" si="490"/>
        <v>0.755503283241744+1.82394627282144i</v>
      </c>
      <c r="AP300" s="240" t="str">
        <f t="shared" ca="1" si="491"/>
        <v>-1.64150827781777+1.0968207652046i</v>
      </c>
      <c r="AQ300" s="240" t="str">
        <f t="shared" ca="1" si="492"/>
        <v>-1.39598804026482-1.39598804026606i</v>
      </c>
      <c r="AR300" s="240" t="str">
        <f t="shared" ca="1" si="493"/>
        <v>-1.39598804026482-1.39598804026606i</v>
      </c>
      <c r="AS300" s="240" t="str">
        <f t="shared" ca="1" si="494"/>
        <v>1.82394627282151+0.755503283241572i</v>
      </c>
      <c r="AT300" s="240" t="str">
        <f t="shared" ca="1" si="495"/>
        <v>-0.385152233794882+1.93629103544149i</v>
      </c>
      <c r="AU300" s="240" t="str">
        <f t="shared" ca="1" si="496"/>
        <v>-1.97422521945402+6.75264385448069E-13i</v>
      </c>
      <c r="AV300" s="240" t="str">
        <f t="shared" ca="1" si="497"/>
        <v>-0.385152233796206-1.93629103544123i</v>
      </c>
      <c r="AW300" s="240" t="str">
        <f t="shared" ca="1" si="498"/>
        <v>1.82394627282099-0.75550328324282i</v>
      </c>
      <c r="AX300" s="240" t="str">
        <f t="shared" ca="1" si="499"/>
        <v>1.09682076520555+1.64150827781714i</v>
      </c>
      <c r="AY300" s="240" t="str">
        <f t="shared" ca="1" si="500"/>
        <v>-1.39598804026525+1.39598804026562i</v>
      </c>
      <c r="AZ300" s="240" t="str">
        <f t="shared" ca="1" si="501"/>
        <v>-1.64150827781743-1.09682076520511i</v>
      </c>
      <c r="BA300" s="240" t="str">
        <f t="shared" ca="1" si="502"/>
        <v>0.755503283242336-1.82394627282119i</v>
      </c>
      <c r="BB300" s="240" t="str">
        <f t="shared" ca="1" si="503"/>
        <v>1.93629103544133+0.385152233795693i</v>
      </c>
      <c r="BC300" s="240" t="str">
        <f t="shared" ca="1" si="504"/>
        <v>-1.51887203980499E-13+1.97422521945402i</v>
      </c>
      <c r="BD300" s="240" t="str">
        <f t="shared" ca="1" si="505"/>
        <v>-1.93629103544139+0.385152233795395i</v>
      </c>
      <c r="BE300" s="240" t="str">
        <f t="shared" ca="1" si="506"/>
        <v>-0.755503283242056-1.82394627282131i</v>
      </c>
      <c r="BF300" s="240" t="str">
        <f t="shared" ca="1" si="507"/>
        <v>1.6415082778176-1.09682076520486i</v>
      </c>
      <c r="BG300" s="240" t="str">
        <f t="shared" ca="1" si="508"/>
        <v>1.39598804026504+1.39598804026584i</v>
      </c>
      <c r="BH300" s="240" t="str">
        <f t="shared" ca="1" si="509"/>
        <v>-1.0968207652058+1.64150827781697i</v>
      </c>
      <c r="BI300" s="240" t="str">
        <f t="shared" ca="1" si="510"/>
        <v>-1.82394627282088-0.7555032832431i</v>
      </c>
      <c r="BJ300" s="240" t="str">
        <f t="shared" ca="1" si="511"/>
        <v>0.385152233796504-1.93629103544117i</v>
      </c>
      <c r="BK300" s="240" t="str">
        <f t="shared" ca="1" si="512"/>
        <v>1.97422521945402+9.79038793409066E-13i</v>
      </c>
      <c r="BL300" s="240" t="str">
        <f t="shared" ca="1" si="513"/>
        <v>0.38515223379651+1.93629103544117i</v>
      </c>
      <c r="BM300" s="240" t="str">
        <f t="shared" ca="1" si="514"/>
        <v>-1.82394627282087+0.755503283243106i</v>
      </c>
      <c r="BN300" s="240" t="str">
        <f t="shared" ca="1" si="515"/>
        <v>-1.09682076520581-1.64150827781697i</v>
      </c>
      <c r="BO300" s="240" t="str">
        <f t="shared" ca="1" si="516"/>
        <v>1.39598804026503-1.39598804026584i</v>
      </c>
      <c r="BP300" s="240" t="str">
        <f t="shared" ca="1" si="517"/>
        <v>1.6415082778176+1.09682076520486i</v>
      </c>
      <c r="BQ300" s="240" t="str">
        <f t="shared" ca="1" si="518"/>
        <v>-0.75550328324205+1.82394627282131i</v>
      </c>
      <c r="BR300" s="240" t="str">
        <f t="shared" ca="1" si="519"/>
        <v>-1.93629103544139-0.385152233795391i</v>
      </c>
      <c r="BS300" s="240" t="str">
        <f t="shared" ca="1" si="520"/>
        <v>-1.57689560974786E-13-1.97422521945402i</v>
      </c>
      <c r="BT300" s="240" t="str">
        <f t="shared" ca="1" si="521"/>
        <v>1.93629103544133-0.385152233795699i</v>
      </c>
      <c r="BU300" s="240" t="str">
        <f t="shared" ca="1" si="522"/>
        <v>0.755503283242342+1.82394627282119i</v>
      </c>
      <c r="BV300" s="240" t="str">
        <f t="shared" ca="1" si="523"/>
        <v>-1.64150827781743+1.09682076520512i</v>
      </c>
      <c r="BW300" s="240" t="str">
        <f t="shared" ca="1" si="524"/>
        <v>-1.39598804026526-1.39598804026562i</v>
      </c>
      <c r="BX300" s="240" t="str">
        <f t="shared" ca="1" si="525"/>
        <v>1.09682076520554-1.64150827781714i</v>
      </c>
      <c r="BY300" s="240" t="str">
        <f t="shared" ca="1" si="526"/>
        <v>1.823946272821+0.755503283242814i</v>
      </c>
      <c r="BZ300" s="240" t="str">
        <f t="shared" ca="1" si="527"/>
        <v>-0.3851522337962+1.93629103544123i</v>
      </c>
      <c r="CA300" s="240" t="str">
        <f t="shared" ca="1" si="528"/>
        <v>-1.97422521945402-6.69462028453781E-13i</v>
      </c>
      <c r="CB300" s="240" t="str">
        <f t="shared" ca="1" si="529"/>
        <v>-0.385152233794888-1.93629103544149i</v>
      </c>
      <c r="CC300" s="240" t="str">
        <f t="shared" ca="1" si="530"/>
        <v>1.82394627282151-0.755503283241578i</v>
      </c>
      <c r="CD300" s="240" t="str">
        <f t="shared" ca="1" si="531"/>
        <v>1.09682076520443+1.64150827781789i</v>
      </c>
      <c r="CE300" s="240" t="str">
        <f t="shared" ca="1" si="532"/>
        <v>-1.39598804026477+1.3959880402661i</v>
      </c>
      <c r="CF300" s="240" t="str">
        <f t="shared" ca="1" si="533"/>
        <v>-1.6415082778178-1.09682076520455i</v>
      </c>
      <c r="CG300" s="240" t="str">
        <f t="shared" ca="1" si="534"/>
        <v>0.755503283241712-1.82394627282145i</v>
      </c>
      <c r="CH300" s="240" t="str">
        <f t="shared" ca="1" si="535"/>
        <v>1.93629103544146+0.385152233795032i</v>
      </c>
      <c r="CI300" s="240" t="str">
        <f t="shared" ca="1" si="536"/>
        <v>5.23377181467569E-13+1.97422521945402i</v>
      </c>
      <c r="CJ300" s="240" t="str">
        <f t="shared" ca="1" si="537"/>
        <v>-1.93629103544126+0.385152233796058i</v>
      </c>
      <c r="CK300" s="240" t="str">
        <f t="shared" ca="1" si="538"/>
        <v>-0.755503283242679-1.82394627282105i</v>
      </c>
      <c r="CL300" s="240" t="str">
        <f t="shared" ca="1" si="539"/>
        <v>1.64150827781722-1.09682076520542i</v>
      </c>
      <c r="CM300" s="240" t="str">
        <f t="shared" ca="1" si="540"/>
        <v>1.39598804026552+1.39598804026536i</v>
      </c>
      <c r="CN300" s="240" t="str">
        <f t="shared" ca="1" si="541"/>
        <v>-1.09682076520524+1.64150827781734i</v>
      </c>
      <c r="CO300" s="240" t="str">
        <f t="shared" ca="1" si="542"/>
        <v>-1.82394627282114-0.755503283242476i</v>
      </c>
      <c r="CP300" s="240" t="str">
        <f t="shared" ca="1" si="543"/>
        <v>0.385152233795843-1.9362910354413i</v>
      </c>
      <c r="CQ300" s="240" t="str">
        <f t="shared" ca="1" si="544"/>
        <v>1.97422521945402+3.03774407960997E-13i</v>
      </c>
      <c r="CR300" s="240" t="str">
        <f t="shared" ca="1" si="545"/>
        <v>0.385152233795247+1.93629103544142i</v>
      </c>
      <c r="CS300" s="240" t="str">
        <f t="shared" ca="1" si="546"/>
        <v>-1.82394627282137+0.755503283241915i</v>
      </c>
      <c r="CT300" s="240" t="str">
        <f t="shared" ca="1" si="547"/>
        <v>-1.09682076520474-1.64150827781768i</v>
      </c>
      <c r="CU300" s="240" t="str">
        <f t="shared" ca="1" si="548"/>
        <v>1.39598804026594-1.39598804026493i</v>
      </c>
      <c r="CV300" s="240" t="str">
        <f t="shared" ca="1" si="549"/>
        <v>1.64150827781688+1.09682076520593i</v>
      </c>
      <c r="CW300" s="240" t="str">
        <f t="shared" ca="1" si="550"/>
        <v>-0.75550328324324+1.82394627282082i</v>
      </c>
      <c r="CX300" s="240" t="str">
        <f t="shared" ca="1" si="551"/>
        <v>-1.93629103544114-0.385152233796655i</v>
      </c>
      <c r="CY300" s="240" t="str">
        <f t="shared" ca="1" si="552"/>
        <v>-8.89064801960352E-13-1.97422521945402i</v>
      </c>
      <c r="CZ300" s="240" t="str">
        <f t="shared" ca="1" si="553"/>
        <v>1.93629103544119-0.385152233796418i</v>
      </c>
      <c r="DA300" s="240" t="str">
        <f t="shared" ca="1" si="554"/>
        <v>0.755503283243017+1.82394627282091i</v>
      </c>
      <c r="DB300" s="240" t="str">
        <f t="shared" ca="1" si="555"/>
        <v>-1.64150827781702+1.09682076520573i</v>
      </c>
      <c r="DC300" s="240" t="str">
        <f t="shared" ca="1" si="556"/>
        <v>-1.39598804026577-1.3959880402651i</v>
      </c>
      <c r="DD300" s="240" t="str">
        <f t="shared" ca="1" si="557"/>
        <v>1.09682076520494-1.64150827781755i</v>
      </c>
      <c r="DE300" s="240" t="str">
        <f t="shared" ca="1" si="558"/>
        <v>1.82394627282128+0.755503283242139i</v>
      </c>
      <c r="DF300" s="240" t="str">
        <f t="shared" ca="1" si="559"/>
        <v>-0.385152233795484+1.93629103544137i</v>
      </c>
      <c r="DG300" s="240" t="str">
        <f t="shared" ca="1" si="560"/>
        <v>-1.97422521945402+6.19132125317852E-14i</v>
      </c>
      <c r="DH300" s="240" t="str">
        <f t="shared" ca="1" si="561"/>
        <v>-0.385152233795606-1.93629103544135i</v>
      </c>
      <c r="DI300" s="240" t="str">
        <f t="shared" ca="1" si="562"/>
        <v>1.82394627282123-0.755503283242253i</v>
      </c>
      <c r="DJ300" s="240" t="str">
        <f t="shared" ca="1" si="563"/>
        <v>1.09682076520504+1.64150827781748i</v>
      </c>
      <c r="DK300" s="240" t="str">
        <f t="shared" ca="1" si="564"/>
        <v>-1.39598804026569+1.39598804026519i</v>
      </c>
      <c r="DL300" s="240" t="str">
        <f t="shared" ca="1" si="565"/>
        <v>-1.64150827781709-1.09682076520562i</v>
      </c>
      <c r="DM300" s="240" t="str">
        <f t="shared" ca="1" si="566"/>
        <v>0.755503283242903-1.82394627282096i</v>
      </c>
      <c r="DN300" s="240" t="str">
        <f t="shared" ca="1" si="567"/>
        <v>1.93629103544121+0.385152233796295i</v>
      </c>
      <c r="DO300" s="240" t="str">
        <f t="shared" ca="1" si="568"/>
        <v>-7.65238376896783E-13+1.97422521945402i</v>
      </c>
      <c r="DP300" s="240" t="str">
        <f t="shared" ca="1" si="569"/>
        <v>-1.93629103544153+0.385152233794684i</v>
      </c>
      <c r="DQ300" s="240" t="str">
        <f t="shared" ca="1" si="570"/>
        <v>-0.755503283243252-1.82394627282081i</v>
      </c>
      <c r="DR300" s="240" t="str">
        <f t="shared" ca="1" si="571"/>
        <v>1.64150827781688-1.09682076520594i</v>
      </c>
      <c r="DS300" s="240" t="str">
        <f t="shared" ca="1" si="572"/>
        <v>1.39598804026595+1.39598804026492i</v>
      </c>
      <c r="DT300" s="240" t="str">
        <f t="shared" ca="1" si="573"/>
        <v>-1.09682076520473+1.64150827781769i</v>
      </c>
      <c r="DU300" s="240" t="str">
        <f t="shared" ca="1" si="574"/>
        <v>-1.82394627282137-0.755503283241904i</v>
      </c>
      <c r="DV300" s="240" t="str">
        <f t="shared" ca="1" si="575"/>
        <v>0.385152233795235-1.93629103544142i</v>
      </c>
      <c r="DW300" s="240" t="str">
        <f t="shared" ca="1" si="576"/>
        <v>1.97422521945402-3.15379121949573E-13i</v>
      </c>
      <c r="DX300" s="240" t="str">
        <f t="shared" ca="1" si="577"/>
        <v>0.385152233795855+1.9362910354413i</v>
      </c>
      <c r="DY300" s="240" t="str">
        <f t="shared" ca="1" si="578"/>
        <v>-1.82394627282113+0.755503283242488i</v>
      </c>
      <c r="DZ300" s="240" t="str">
        <f t="shared" ca="1" si="579"/>
        <v>-1.09682076520525-1.64150827781734i</v>
      </c>
      <c r="EA300" s="240" t="str">
        <f t="shared" ca="1" si="580"/>
        <v>1.39598804026551-1.39598804026537i</v>
      </c>
      <c r="EB300" s="240" t="str">
        <f t="shared" ca="1" si="581"/>
        <v>1.64150827781723+1.09682076520541i</v>
      </c>
      <c r="EC300" s="240" t="str">
        <f t="shared" ca="1" si="582"/>
        <v>-0.75550328324267+1.82394627282106i</v>
      </c>
      <c r="ED300" s="240" t="str">
        <f t="shared" ca="1" si="583"/>
        <v>-1.93629103544126-0.385152233796046i</v>
      </c>
      <c r="EE300" s="240" t="str">
        <f t="shared" ca="1" si="584"/>
        <v>5.11772467478995E-13-1.97422521945402i</v>
      </c>
      <c r="EF300" s="240" t="str">
        <f t="shared" ca="1" si="585"/>
        <v>1.93629103544146-0.385152233795044i</v>
      </c>
      <c r="EG300" s="240" t="str">
        <f t="shared" ca="1" si="586"/>
        <v>0.755503283241722+1.82394627282145i</v>
      </c>
      <c r="EH300" s="240" t="str">
        <f t="shared" ca="1" si="587"/>
        <v>-1.6415082778178+1.09682076520456i</v>
      </c>
      <c r="EI300" s="240" t="str">
        <f t="shared" ca="1" si="588"/>
        <v>-1.39598804026478-1.39598804026609i</v>
      </c>
      <c r="EJ300" s="240" t="str">
        <f t="shared" ca="1" si="589"/>
        <v>1.0968207652061-1.64150827781677i</v>
      </c>
      <c r="EK300" s="240" t="str">
        <f t="shared" ca="1" si="590"/>
        <v>1.82394627282151+0.755503283241566i</v>
      </c>
      <c r="EL300" s="240" t="str">
        <f t="shared" ca="1" si="591"/>
        <v>-0.385152233794878+1.93629103544149i</v>
      </c>
      <c r="EM300" s="240" t="str">
        <f t="shared" ca="1" si="592"/>
        <v>-1.97422521945402+6.81066742442357E-13i</v>
      </c>
      <c r="EN300" s="240"/>
      <c r="EO300" s="240"/>
      <c r="EP300" s="240"/>
    </row>
    <row r="301" spans="1:146">
      <c r="A301" s="268">
        <f t="shared" si="461"/>
        <v>3.9257812500000022E-3</v>
      </c>
      <c r="B301" s="267">
        <v>201</v>
      </c>
      <c r="C301" s="266">
        <f t="shared" si="462"/>
        <v>40200</v>
      </c>
      <c r="N301" s="265">
        <f t="shared" ca="1" si="463"/>
        <v>2.022988689340659</v>
      </c>
      <c r="O301" s="240">
        <f t="shared" ca="1" si="464"/>
        <v>-1.9770113106593408</v>
      </c>
      <c r="P301" s="240" t="str">
        <f t="shared" ca="1" si="465"/>
        <v>-0.433165629969617-1.92897414692058i</v>
      </c>
      <c r="Q301" s="240" t="str">
        <f t="shared" ca="1" si="466"/>
        <v>1.78719705721999-0.845281255641673i</v>
      </c>
      <c r="R301" s="240" t="str">
        <f t="shared" ca="1" si="467"/>
        <v>1.21631981325289+1.55856980413565i</v>
      </c>
      <c r="S301" s="240" t="str">
        <f t="shared" ca="1" si="468"/>
        <v>-1.25420269819784+1.52825040955605i</v>
      </c>
      <c r="T301" s="240" t="str">
        <f t="shared" ca="1" si="469"/>
        <v>-1.76591454641931-0.888886684127761i</v>
      </c>
      <c r="U301" s="241" t="str">
        <f t="shared" ca="1" si="470"/>
        <v>0.480374563934856-1.91776275925865i</v>
      </c>
      <c r="V301" s="240" t="str">
        <f t="shared" ca="1" si="471"/>
        <v>1.97641587181518+0.0485182863671896i</v>
      </c>
      <c r="W301" s="240" t="str">
        <f t="shared" ca="1" si="472"/>
        <v>0.3856957732261+1.93902359268537i</v>
      </c>
      <c r="X301" s="240" t="str">
        <f t="shared" ca="1" si="473"/>
        <v>-1.80740302734099+0.801166661334317i</v>
      </c>
      <c r="Y301" s="240" t="str">
        <f t="shared" ca="1" si="474"/>
        <v>-1.17770426273341-1.58795037454403i</v>
      </c>
      <c r="Z301" s="240" t="str">
        <f t="shared" ca="1" si="475"/>
        <v>1.2913300983352-1.49701045407458i</v>
      </c>
      <c r="AA301" s="240" t="str">
        <f t="shared" ca="1" si="476"/>
        <v>1.74356831472772+0.931956680512841i</v>
      </c>
      <c r="AB301" s="240" t="str">
        <f t="shared" ca="1" si="477"/>
        <v>-0.527294138225003+1.90539618302035i</v>
      </c>
      <c r="AC301" s="240" t="str">
        <f t="shared" ca="1" si="478"/>
        <v>-1.97462991395278-0.097007347133084i</v>
      </c>
      <c r="AD301" s="240" t="str">
        <f t="shared" ca="1" si="479"/>
        <v>-0.337993587770728-1.94790504314272i</v>
      </c>
      <c r="AE301" s="240" t="str">
        <f t="shared" ca="1" si="480"/>
        <v>1.82652028546145-0.756569474187797i</v>
      </c>
      <c r="AF301" s="240" t="str">
        <f t="shared" ca="1" si="481"/>
        <v>1.13837930720341+1.61637442302396i</v>
      </c>
      <c r="AG301" s="240" t="str">
        <f t="shared" ca="1" si="482"/>
        <v>-1.32767964950712+1.46486875547252i</v>
      </c>
      <c r="AH301" s="240" t="str">
        <f t="shared" ca="1" si="483"/>
        <v>-1.72017182267945-0.974465301041863i</v>
      </c>
      <c r="AI301" s="240" t="str">
        <f t="shared" ca="1" si="484"/>
        <v>0.573896090243251-1.8918818673687i</v>
      </c>
      <c r="AJ301" s="240" t="str">
        <f t="shared" ca="1" si="485"/>
        <v>1.97165451286644+0.145437974299605i</v>
      </c>
      <c r="AK301" s="240" t="str">
        <f t="shared" ca="1" si="486"/>
        <v>0.290087807616882+1.95561314843887i</v>
      </c>
      <c r="AL301" s="240" t="str">
        <f t="shared" ca="1" si="487"/>
        <v>-1.84453731606007+0.71151655787963i</v>
      </c>
      <c r="AM301" s="240" t="str">
        <f t="shared" ca="1" si="488"/>
        <v>-1.09836863454486-1.64382482799203i</v>
      </c>
      <c r="AN301" s="240" t="str">
        <f t="shared" ca="1" si="489"/>
        <v>1.36322945610275-1.43184467470769i</v>
      </c>
      <c r="AO301" s="240" t="str">
        <f t="shared" ca="1" si="490"/>
        <v>1.69573916344687+1.01638694011065i</v>
      </c>
      <c r="AP301" s="240" t="str">
        <f t="shared" ca="1" si="491"/>
        <v>-0.620152348715905+1.87722795282222i</v>
      </c>
      <c r="AQ301" s="240" t="str">
        <f t="shared" ca="1" si="492"/>
        <v>-1.96749146082631-0.193780995070475i</v>
      </c>
      <c r="AR301" s="240" t="str">
        <f t="shared" ca="1" si="493"/>
        <v>-1.96749146082631-0.193780995070475i</v>
      </c>
      <c r="AS301" s="240" t="str">
        <f t="shared" ca="1" si="494"/>
        <v>1.86144326635079-0.666035050603391i</v>
      </c>
      <c r="AT301" s="240" t="str">
        <f t="shared" ca="1" si="495"/>
        <v>1.05769634569282+1.67028505434941i</v>
      </c>
      <c r="AU301" s="240" t="str">
        <f t="shared" ca="1" si="496"/>
        <v>-1.39795810424988+1.39795810424956i</v>
      </c>
      <c r="AV301" s="240" t="str">
        <f t="shared" ca="1" si="497"/>
        <v>-1.6702850543492-1.05769634569316i</v>
      </c>
      <c r="AW301" s="240" t="str">
        <f t="shared" ca="1" si="498"/>
        <v>0.66603505060197-1.8614432663513i</v>
      </c>
      <c r="AX301" s="240" t="str">
        <f t="shared" ca="1" si="499"/>
        <v>1.96214326549962+0.24200728941384i</v>
      </c>
      <c r="AY301" s="240" t="str">
        <f t="shared" ca="1" si="500"/>
        <v>0.193780995070021+1.96749146082636i</v>
      </c>
      <c r="AZ301" s="240" t="str">
        <f t="shared" ca="1" si="501"/>
        <v>-1.87722795282235+0.620152348715525i</v>
      </c>
      <c r="BA301" s="240" t="str">
        <f t="shared" ca="1" si="502"/>
        <v>-1.01638694011025-1.6957391634471i</v>
      </c>
      <c r="BB301" s="240" t="str">
        <f t="shared" ca="1" si="503"/>
        <v>1.43184467470661-1.36322945610388i</v>
      </c>
      <c r="BC301" s="240" t="str">
        <f t="shared" ca="1" si="504"/>
        <v>1.64382482799179+1.09836863454521i</v>
      </c>
      <c r="BD301" s="240" t="str">
        <f t="shared" ca="1" si="505"/>
        <v>-0.711516557880055+1.84453731605991i</v>
      </c>
      <c r="BE301" s="240" t="str">
        <f t="shared" ca="1" si="506"/>
        <v>-1.95561314843881-0.290087807617305i</v>
      </c>
      <c r="BF301" s="240" t="str">
        <f t="shared" ca="1" si="507"/>
        <v>-0.145437974301167-1.97165451286632i</v>
      </c>
      <c r="BG301" s="240" t="str">
        <f t="shared" ca="1" si="508"/>
        <v>1.8918818673686-0.573896090243595i</v>
      </c>
      <c r="BH301" s="240" t="str">
        <f t="shared" ca="1" si="509"/>
        <v>0.974465301041809+1.72017182267948i</v>
      </c>
      <c r="BI301" s="240" t="str">
        <f t="shared" ca="1" si="510"/>
        <v>-1.46486875547281+1.32767964950681i</v>
      </c>
      <c r="BJ301" s="240" t="str">
        <f t="shared" ca="1" si="511"/>
        <v>-1.61637442302347-1.13837930720411i</v>
      </c>
      <c r="BK301" s="240" t="str">
        <f t="shared" ca="1" si="512"/>
        <v>0.756569474187103-1.82652028546173i</v>
      </c>
      <c r="BL301" s="240" t="str">
        <f t="shared" ca="1" si="513"/>
        <v>1.94790504314274+0.337993587770597i</v>
      </c>
      <c r="BM301" s="240" t="str">
        <f t="shared" ca="1" si="514"/>
        <v>0.0970073471328527+1.97462991395279i</v>
      </c>
      <c r="BN301" s="240" t="str">
        <f t="shared" ca="1" si="515"/>
        <v>-1.90539618302052+0.527294138224374i</v>
      </c>
      <c r="BO301" s="240" t="str">
        <f t="shared" ca="1" si="516"/>
        <v>-0.93195668051364-1.74356831472729i</v>
      </c>
      <c r="BP301" s="240" t="str">
        <f t="shared" ca="1" si="517"/>
        <v>1.49701045407435-1.29133009833546i</v>
      </c>
      <c r="BQ301" s="240" t="str">
        <f t="shared" ca="1" si="518"/>
        <v>1.58795037454402+1.17770426273342i</v>
      </c>
      <c r="BR301" s="240" t="str">
        <f t="shared" ca="1" si="519"/>
        <v>-0.801166661334671+1.80740302734084i</v>
      </c>
      <c r="BS301" s="240" t="str">
        <f t="shared" ca="1" si="520"/>
        <v>-1.9390235926852-0.385695773226946i</v>
      </c>
      <c r="BT301" s="240" t="str">
        <f t="shared" ca="1" si="521"/>
        <v>-0.0485182863679834-1.97641587181516i</v>
      </c>
      <c r="BU301" s="240" t="str">
        <f t="shared" ca="1" si="522"/>
        <v>1.91776275925862-0.480374563934978i</v>
      </c>
      <c r="BV301" s="240" t="str">
        <f t="shared" ca="1" si="523"/>
        <v>0.88888668412755+1.76591454641942i</v>
      </c>
      <c r="BW301" s="240" t="str">
        <f t="shared" ca="1" si="524"/>
        <v>-1.52825040955643+1.25420269819737i</v>
      </c>
      <c r="BX301" s="240" t="str">
        <f t="shared" ca="1" si="525"/>
        <v>-1.55856980413623-1.21631981325214i</v>
      </c>
      <c r="BY301" s="240" t="str">
        <f t="shared" ca="1" si="526"/>
        <v>0.845281255641254-1.78719705722019i</v>
      </c>
      <c r="BZ301" s="240" t="str">
        <f t="shared" ca="1" si="527"/>
        <v>1.92897414692057+0.433165629969668i</v>
      </c>
      <c r="CA301" s="240" t="str">
        <f t="shared" ca="1" si="528"/>
        <v>-4.56303370424689E-13+1.97701131065934i</v>
      </c>
      <c r="CB301" s="240" t="str">
        <f t="shared" ca="1" si="529"/>
        <v>-1.92897414692077+0.433165629968776i</v>
      </c>
      <c r="CC301" s="240" t="str">
        <f t="shared" ca="1" si="530"/>
        <v>-0.845281255642256-1.78719705721972i</v>
      </c>
      <c r="CD301" s="240" t="str">
        <f t="shared" ca="1" si="531"/>
        <v>1.55856980413554-1.21631981325302i</v>
      </c>
      <c r="CE301" s="240" t="str">
        <f t="shared" ca="1" si="532"/>
        <v>1.52825040955593+1.25420269819799i</v>
      </c>
      <c r="CF301" s="240" t="str">
        <f t="shared" ca="1" si="533"/>
        <v>-0.888886684128364+1.76591454641901i</v>
      </c>
      <c r="CG301" s="240" t="str">
        <f t="shared" ca="1" si="534"/>
        <v>-1.91776275925889-0.480374563933903i</v>
      </c>
      <c r="CH301" s="240" t="str">
        <f t="shared" ca="1" si="535"/>
        <v>0.0485182863668735-1.97641587181519i</v>
      </c>
      <c r="CI301" s="240" t="str">
        <f t="shared" ca="1" si="536"/>
        <v>1.93902359268538-0.38569577322605i</v>
      </c>
      <c r="CJ301" s="240" t="str">
        <f t="shared" ca="1" si="537"/>
        <v>0.801166661333939+1.80740302734116i</v>
      </c>
      <c r="CK301" s="240" t="str">
        <f t="shared" ca="1" si="538"/>
        <v>-1.58795037454449+1.17770426273278i</v>
      </c>
      <c r="CL301" s="240" t="str">
        <f t="shared" ca="1" si="539"/>
        <v>-1.49701045407508-1.29133009833462i</v>
      </c>
      <c r="CM301" s="240" t="str">
        <f t="shared" ca="1" si="540"/>
        <v>0.931956680512661-1.74356831472781i</v>
      </c>
      <c r="CN301" s="240" t="str">
        <f t="shared" ca="1" si="541"/>
        <v>1.90539618302028+0.527294138225254i</v>
      </c>
      <c r="CO301" s="240" t="str">
        <f t="shared" ca="1" si="542"/>
        <v>-0.0970073471337079+1.97462991395275i</v>
      </c>
      <c r="CP301" s="240" t="str">
        <f t="shared" ca="1" si="543"/>
        <v>-1.94790504314256+0.337993587771635i</v>
      </c>
      <c r="CQ301" s="240" t="str">
        <f t="shared" ca="1" si="544"/>
        <v>-0.756569474188129-1.82652028546131i</v>
      </c>
      <c r="CR301" s="240" t="str">
        <f t="shared" ca="1" si="545"/>
        <v>1.61637442302397-1.13837930720341i</v>
      </c>
      <c r="CS301" s="240" t="str">
        <f t="shared" ca="1" si="546"/>
        <v>1.46486875547219+1.32767964950748i</v>
      </c>
      <c r="CT301" s="240" t="str">
        <f t="shared" ca="1" si="547"/>
        <v>-0.974465301042602+1.72017182267904i</v>
      </c>
      <c r="CU301" s="240" t="str">
        <f t="shared" ca="1" si="548"/>
        <v>-1.8918818673689-0.573896090242586i</v>
      </c>
      <c r="CV301" s="240" t="str">
        <f t="shared" ca="1" si="549"/>
        <v>0.14543797430006-1.97165451286641i</v>
      </c>
      <c r="CW301" s="240" t="str">
        <f t="shared" ca="1" si="550"/>
        <v>1.95561314843893-0.290087807616459i</v>
      </c>
      <c r="CX301" s="240" t="str">
        <f t="shared" ca="1" si="551"/>
        <v>0.711516557879257+1.84453731606022i</v>
      </c>
      <c r="CY301" s="240" t="str">
        <f t="shared" ca="1" si="552"/>
        <v>-1.6438248279923+1.09836863454446i</v>
      </c>
      <c r="CZ301" s="240" t="str">
        <f t="shared" ca="1" si="553"/>
        <v>-1.43184467470742-1.36322945610303i</v>
      </c>
      <c r="DA301" s="240" t="str">
        <f t="shared" ca="1" si="554"/>
        <v>1.01638694011104-1.69573916344663i</v>
      </c>
      <c r="DB301" s="240" t="str">
        <f t="shared" ca="1" si="555"/>
        <v>1.87722795282208+0.620152348716338i</v>
      </c>
      <c r="DC301" s="240" t="str">
        <f t="shared" ca="1" si="556"/>
        <v>-0.193780995070874+1.96749146082627i</v>
      </c>
      <c r="DD301" s="240" t="str">
        <f t="shared" ca="1" si="557"/>
        <v>-1.96214326549949+0.242007289414943i</v>
      </c>
      <c r="DE301" s="240" t="str">
        <f t="shared" ca="1" si="558"/>
        <v>-0.666035050603015-1.86144326635093i</v>
      </c>
      <c r="DF301" s="240" t="str">
        <f t="shared" ca="1" si="559"/>
        <v>1.67028505434963-1.05769634569248i</v>
      </c>
      <c r="DG301" s="240" t="str">
        <f t="shared" ca="1" si="560"/>
        <v>1.39795810424924+1.39795810425021i</v>
      </c>
      <c r="DH301" s="240" t="str">
        <f t="shared" ca="1" si="561"/>
        <v>-1.05769634569183+1.67028505435004i</v>
      </c>
      <c r="DI301" s="240" t="str">
        <f t="shared" ca="1" si="562"/>
        <v>-1.86144326635115-0.666035050602399i</v>
      </c>
      <c r="DJ301" s="240" t="str">
        <f t="shared" ca="1" si="563"/>
        <v>0.242007289414293-1.96214326549957i</v>
      </c>
      <c r="DK301" s="240" t="str">
        <f t="shared" ca="1" si="564"/>
        <v>1.9674914608264-0.193780995069623i</v>
      </c>
      <c r="DL301" s="240" t="str">
        <f t="shared" ca="1" si="565"/>
        <v>0.620152348715039+1.87722795282251i</v>
      </c>
      <c r="DM301" s="240" t="str">
        <f t="shared" ca="1" si="566"/>
        <v>-1.6957391634463+1.0163869401116i</v>
      </c>
      <c r="DN301" s="240" t="str">
        <f t="shared" ca="1" si="567"/>
        <v>-1.36322945610351-1.43184467470697i</v>
      </c>
      <c r="DO301" s="240" t="str">
        <f t="shared" ca="1" si="568"/>
        <v>1.0983686345455-1.6438248279916i</v>
      </c>
      <c r="DP301" s="240" t="str">
        <f t="shared" ca="1" si="569"/>
        <v>1.84453731605972+0.711516557880534i</v>
      </c>
      <c r="DQ301" s="240" t="str">
        <f t="shared" ca="1" si="570"/>
        <v>-0.290087807615812+1.95561314843903i</v>
      </c>
      <c r="DR301" s="240" t="str">
        <f t="shared" ca="1" si="571"/>
        <v>-1.97165451286636+0.145437974300712i</v>
      </c>
      <c r="DS301" s="240" t="str">
        <f t="shared" ca="1" si="572"/>
        <v>-0.573896090243211-1.89188186736871i</v>
      </c>
      <c r="DT301" s="240" t="str">
        <f t="shared" ca="1" si="573"/>
        <v>1.72017182267965-0.974465301041509i</v>
      </c>
      <c r="DU301" s="240" t="str">
        <f t="shared" ca="1" si="574"/>
        <v>1.32767964950788+1.46486875547183i</v>
      </c>
      <c r="DV301" s="240" t="str">
        <f t="shared" ca="1" si="575"/>
        <v>-1.13837930720287+1.61637442302434i</v>
      </c>
      <c r="DW301" s="240" t="str">
        <f t="shared" ca="1" si="576"/>
        <v>-1.82652028546156-0.756569474187524i</v>
      </c>
      <c r="DX301" s="240" t="str">
        <f t="shared" ca="1" si="577"/>
        <v>0.337993587770991-1.94790504314267i</v>
      </c>
      <c r="DY301" s="240" t="str">
        <f t="shared" ca="1" si="578"/>
        <v>1.97462991395281-0.0970073471324529i</v>
      </c>
      <c r="DZ301" s="240" t="str">
        <f t="shared" ca="1" si="579"/>
        <v>0.527294138225776+1.90539618302013i</v>
      </c>
      <c r="EA301" s="240" t="str">
        <f t="shared" ca="1" si="580"/>
        <v>-1.7435683147275+0.931956680513239i</v>
      </c>
      <c r="EB301" s="240" t="str">
        <f t="shared" ca="1" si="581"/>
        <v>-1.29133009833511-1.49701045407465i</v>
      </c>
      <c r="EC301" s="240" t="str">
        <f t="shared" ca="1" si="582"/>
        <v>1.17770426273379-1.58795037454374i</v>
      </c>
      <c r="ED301" s="240" t="str">
        <f t="shared" ca="1" si="583"/>
        <v>1.80740302734065+0.801166661335088i</v>
      </c>
      <c r="EE301" s="240" t="str">
        <f t="shared" ca="1" si="584"/>
        <v>-0.385695773225299+1.93902359268553i</v>
      </c>
      <c r="EF301" s="240" t="str">
        <f t="shared" ca="1" si="585"/>
        <v>-1.97641587181517+0.0485182863674148i</v>
      </c>
      <c r="EG301" s="240" t="str">
        <f t="shared" ca="1" si="586"/>
        <v>-0.480374563934535-1.91776275925873i</v>
      </c>
      <c r="EH301" s="240" t="str">
        <f t="shared" ca="1" si="587"/>
        <v>1.76591454641962-0.888886684127141i</v>
      </c>
      <c r="EI301" s="240" t="str">
        <f t="shared" ca="1" si="588"/>
        <v>1.25420269819702+1.52825040955672i</v>
      </c>
      <c r="EJ301" s="240" t="str">
        <f t="shared" ca="1" si="589"/>
        <v>-1.21631981325242+1.55856980413602i</v>
      </c>
      <c r="EK301" s="240" t="str">
        <f t="shared" ca="1" si="590"/>
        <v>-1.78719705721995-0.845281255641768i</v>
      </c>
      <c r="EL301" s="240" t="str">
        <f t="shared" ca="1" si="591"/>
        <v>0.433165629970113-1.92897414692047i</v>
      </c>
      <c r="EM301" s="240" t="str">
        <f t="shared" ca="1" si="592"/>
        <v>1.97701131065934+9.1260674084938E-13i</v>
      </c>
      <c r="EN301" s="240"/>
      <c r="EO301" s="240"/>
      <c r="EP301" s="240"/>
    </row>
    <row r="302" spans="1:146">
      <c r="A302" s="268">
        <f t="shared" si="461"/>
        <v>3.9453125000000018E-3</v>
      </c>
      <c r="B302" s="267">
        <v>202</v>
      </c>
      <c r="C302" s="266">
        <f t="shared" si="462"/>
        <v>40400</v>
      </c>
      <c r="N302" s="265">
        <f t="shared" ca="1" si="463"/>
        <v>2.0207630510114081</v>
      </c>
      <c r="O302" s="240">
        <f t="shared" ca="1" si="464"/>
        <v>-1.9792369489885921</v>
      </c>
      <c r="P302" s="240" t="str">
        <f t="shared" ca="1" si="465"/>
        <v>-0.48091534993643-1.91992169799635i</v>
      </c>
      <c r="Q302" s="240" t="str">
        <f t="shared" ca="1" si="466"/>
        <v>1.74553115249701-0.933005839158657i</v>
      </c>
      <c r="R302" s="240" t="str">
        <f t="shared" ca="1" si="467"/>
        <v>1.32917429685741+1.46651784469718i</v>
      </c>
      <c r="S302" s="240" t="str">
        <f t="shared" ca="1" si="468"/>
        <v>-1.09960513295055+1.64567537863045i</v>
      </c>
      <c r="T302" s="240" t="str">
        <f t="shared" ca="1" si="469"/>
        <v>-1.86353880291118-0.666784845573162i</v>
      </c>
      <c r="U302" s="241" t="str">
        <f t="shared" ca="1" si="470"/>
        <v>0.19399914577438-1.96970638209873i</v>
      </c>
      <c r="V302" s="240" t="str">
        <f t="shared" ca="1" si="471"/>
        <v>1.95781469759389-0.290414376584588i</v>
      </c>
      <c r="W302" s="240" t="str">
        <f t="shared" ca="1" si="472"/>
        <v>0.757421189102696+1.82857650716067i</v>
      </c>
      <c r="X302" s="240" t="str">
        <f t="shared" ca="1" si="473"/>
        <v>-1.58973802401245+1.17903007393818i</v>
      </c>
      <c r="Y302" s="240" t="str">
        <f t="shared" ca="1" si="474"/>
        <v>-1.52997085124992-1.25561462820694i</v>
      </c>
      <c r="Z302" s="240" t="str">
        <f t="shared" ca="1" si="475"/>
        <v>0.846232838645512-1.78920901043999i</v>
      </c>
      <c r="AA302" s="240" t="str">
        <f t="shared" ca="1" si="476"/>
        <v>1.94120646599821+0.386129973724427i</v>
      </c>
      <c r="AB302" s="240" t="str">
        <f t="shared" ca="1" si="477"/>
        <v>0.0971165540297593+1.9768528714032i</v>
      </c>
      <c r="AC302" s="240" t="str">
        <f t="shared" ca="1" si="478"/>
        <v>-1.89401167045873+0.574542158947273i</v>
      </c>
      <c r="AD302" s="240" t="str">
        <f t="shared" ca="1" si="479"/>
        <v>-1.01753114688368-1.69764815711715i</v>
      </c>
      <c r="AE302" s="240" t="str">
        <f t="shared" ca="1" si="480"/>
        <v>1.39953186820477-1.39953186820484i</v>
      </c>
      <c r="AF302" s="240" t="str">
        <f t="shared" ca="1" si="481"/>
        <v>1.69764815711719+1.01753114688362i</v>
      </c>
      <c r="AG302" s="240" t="str">
        <f t="shared" ca="1" si="482"/>
        <v>-0.5745421589472+1.89401167045875i</v>
      </c>
      <c r="AH302" s="240" t="str">
        <f t="shared" ca="1" si="483"/>
        <v>-1.97685287140319-0.0971165540298805i</v>
      </c>
      <c r="AI302" s="240" t="str">
        <f t="shared" ca="1" si="484"/>
        <v>-0.386129973724308-1.94120646599823i</v>
      </c>
      <c r="AJ302" s="240" t="str">
        <f t="shared" ca="1" si="485"/>
        <v>1.7892090104402-0.846232838645058i</v>
      </c>
      <c r="AK302" s="240" t="str">
        <f t="shared" ca="1" si="486"/>
        <v>1.25561462820747+1.52997085124949i</v>
      </c>
      <c r="AL302" s="240" t="str">
        <f t="shared" ca="1" si="487"/>
        <v>-1.17903007393826+1.58973802401239i</v>
      </c>
      <c r="AM302" s="240" t="str">
        <f t="shared" ca="1" si="488"/>
        <v>-1.82857650716033-0.757421189103535i</v>
      </c>
      <c r="AN302" s="240" t="str">
        <f t="shared" ca="1" si="489"/>
        <v>0.290414376584319-1.95781469759393i</v>
      </c>
      <c r="AO302" s="240" t="str">
        <f t="shared" ca="1" si="490"/>
        <v>1.96970638209876-0.193999145774064i</v>
      </c>
      <c r="AP302" s="240" t="str">
        <f t="shared" ca="1" si="491"/>
        <v>0.666784845573982+1.86353880291089i</v>
      </c>
      <c r="AQ302" s="240" t="str">
        <f t="shared" ca="1" si="492"/>
        <v>-1.6456753786304+1.09960513295062i</v>
      </c>
      <c r="AR302" s="240" t="str">
        <f t="shared" ca="1" si="493"/>
        <v>-1.6456753786304+1.09960513295062i</v>
      </c>
      <c r="AS302" s="240" t="str">
        <f t="shared" ca="1" si="494"/>
        <v>0.933005839158261-1.74553115249722i</v>
      </c>
      <c r="AT302" s="240" t="str">
        <f t="shared" ca="1" si="495"/>
        <v>1.91992169799627+0.480915349936734i</v>
      </c>
      <c r="AU302" s="240" t="str">
        <f t="shared" ca="1" si="496"/>
        <v>8.91323052016045E-13+1.97923694898859i</v>
      </c>
      <c r="AV302" s="240" t="str">
        <f t="shared" ca="1" si="497"/>
        <v>-1.91992169799632+0.480915349936554i</v>
      </c>
      <c r="AW302" s="240" t="str">
        <f t="shared" ca="1" si="498"/>
        <v>-0.933005839158047-1.74553115249733i</v>
      </c>
      <c r="AX302" s="240" t="str">
        <f t="shared" ca="1" si="499"/>
        <v>1.46651784469688-1.32917429685775i</v>
      </c>
      <c r="AY302" s="240" t="str">
        <f t="shared" ca="1" si="500"/>
        <v>1.64567537863027+1.09960513295082i</v>
      </c>
      <c r="AZ302" s="240" t="str">
        <f t="shared" ca="1" si="501"/>
        <v>-0.666784845572355+1.86353880291147i</v>
      </c>
      <c r="BA302" s="240" t="str">
        <f t="shared" ca="1" si="502"/>
        <v>-1.96970638209874-0.193999145774305i</v>
      </c>
      <c r="BB302" s="240" t="str">
        <f t="shared" ca="1" si="503"/>
        <v>-0.29041437658408-1.95781469759397i</v>
      </c>
      <c r="BC302" s="240" t="str">
        <f t="shared" ca="1" si="504"/>
        <v>1.82857650716042-0.757421189103311i</v>
      </c>
      <c r="BD302" s="240" t="str">
        <f t="shared" ca="1" si="505"/>
        <v>1.17903007393809+1.58973802401251i</v>
      </c>
      <c r="BE302" s="240" t="str">
        <f t="shared" ca="1" si="506"/>
        <v>-1.25561462820764+1.52997085124935i</v>
      </c>
      <c r="BF302" s="240" t="str">
        <f t="shared" ca="1" si="507"/>
        <v>-1.78920901044011-0.846232838645252i</v>
      </c>
      <c r="BG302" s="240" t="str">
        <f t="shared" ca="1" si="508"/>
        <v>0.386129973724906-1.94120646599811i</v>
      </c>
      <c r="BH302" s="240" t="str">
        <f t="shared" ca="1" si="509"/>
        <v>1.97685287140316-0.0971165540304531i</v>
      </c>
      <c r="BI302" s="240" t="str">
        <f t="shared" ca="1" si="510"/>
        <v>0.574542158947184+1.89401167045876i</v>
      </c>
      <c r="BJ302" s="240" t="str">
        <f t="shared" ca="1" si="511"/>
        <v>-1.69764815711763+1.01753114688288i</v>
      </c>
      <c r="BK302" s="240" t="str">
        <f t="shared" ca="1" si="512"/>
        <v>-1.39953186820502-1.3995318682046i</v>
      </c>
      <c r="BL302" s="240" t="str">
        <f t="shared" ca="1" si="513"/>
        <v>1.01753114688406-1.69764815711692i</v>
      </c>
      <c r="BM302" s="240" t="str">
        <f t="shared" ca="1" si="514"/>
        <v>1.89401167045895+0.574542158946563i</v>
      </c>
      <c r="BN302" s="240" t="str">
        <f t="shared" ca="1" si="515"/>
        <v>-0.0971165540298048+1.97685287140319i</v>
      </c>
      <c r="BO302" s="240" t="str">
        <f t="shared" ca="1" si="516"/>
        <v>-1.94120646599837+0.38612997372361i</v>
      </c>
      <c r="BP302" s="240" t="str">
        <f t="shared" ca="1" si="517"/>
        <v>-0.846232838645838-1.78920901043983i</v>
      </c>
      <c r="BQ302" s="240" t="str">
        <f t="shared" ca="1" si="518"/>
        <v>1.52997085125023-1.25561462820657i</v>
      </c>
      <c r="BR302" s="240" t="str">
        <f t="shared" ca="1" si="519"/>
        <v>1.58973802401287+1.17903007393761i</v>
      </c>
      <c r="BS302" s="240" t="str">
        <f t="shared" ca="1" si="520"/>
        <v>-0.757421189102712+1.82857650716067i</v>
      </c>
      <c r="BT302" s="240" t="str">
        <f t="shared" ca="1" si="521"/>
        <v>-1.95781469759376-0.290414376585439i</v>
      </c>
      <c r="BU302" s="240" t="str">
        <f t="shared" ca="1" si="522"/>
        <v>-0.193999145774895-1.96970638209868i</v>
      </c>
      <c r="BV302" s="240" t="str">
        <f t="shared" ca="1" si="523"/>
        <v>1.86353880291125-0.666784845572966i</v>
      </c>
      <c r="BW302" s="240" t="str">
        <f t="shared" ca="1" si="524"/>
        <v>1.09960513294968+1.64567537863103i</v>
      </c>
      <c r="BX302" s="240" t="str">
        <f t="shared" ca="1" si="525"/>
        <v>-1.32917429685731+1.46651784469728i</v>
      </c>
      <c r="BY302" s="240" t="str">
        <f t="shared" ca="1" si="526"/>
        <v>-1.74553115249671-0.933005839159211i</v>
      </c>
      <c r="BZ302" s="240" t="str">
        <f t="shared" ca="1" si="527"/>
        <v>0.480915349935871-1.91992169799649i</v>
      </c>
      <c r="CA302" s="240" t="str">
        <f t="shared" ca="1" si="528"/>
        <v>1.97923694898859+2.42472604458544E-13i</v>
      </c>
      <c r="CB302" s="240" t="str">
        <f t="shared" ca="1" si="529"/>
        <v>0.480915349935509+1.91992169799658i</v>
      </c>
      <c r="CC302" s="240" t="str">
        <f t="shared" ca="1" si="530"/>
        <v>-1.74553115249689+0.933005839158882i</v>
      </c>
      <c r="CD302" s="240" t="str">
        <f t="shared" ca="1" si="531"/>
        <v>-1.32917429685695-1.4665178446976i</v>
      </c>
      <c r="CE302" s="240" t="str">
        <f t="shared" ca="1" si="532"/>
        <v>1.09960513295008-1.64567537863076i</v>
      </c>
      <c r="CF302" s="240" t="str">
        <f t="shared" ca="1" si="533"/>
        <v>1.86353880291109+0.666784845573424i</v>
      </c>
      <c r="CG302" s="240" t="str">
        <f t="shared" ca="1" si="534"/>
        <v>-0.193999145775377+1.96970638209864i</v>
      </c>
      <c r="CH302" s="240" t="str">
        <f t="shared" ca="1" si="535"/>
        <v>-1.95781469759384+0.29041437658496i</v>
      </c>
      <c r="CI302" s="240" t="str">
        <f t="shared" ca="1" si="536"/>
        <v>-0.757421189102264-1.82857650716085i</v>
      </c>
      <c r="CJ302" s="240" t="str">
        <f t="shared" ca="1" si="537"/>
        <v>1.58973802401202-1.17903007393876i</v>
      </c>
      <c r="CK302" s="240" t="str">
        <f t="shared" ca="1" si="538"/>
        <v>1.52997085124992+1.25561462820695i</v>
      </c>
      <c r="CL302" s="240" t="str">
        <f t="shared" ca="1" si="539"/>
        <v>-0.846232838646276+1.78920901043962i</v>
      </c>
      <c r="CM302" s="240" t="str">
        <f t="shared" ca="1" si="540"/>
        <v>-1.94120646599827-0.386129973724086i</v>
      </c>
      <c r="CN302" s="240" t="str">
        <f t="shared" ca="1" si="541"/>
        <v>-0.0971165540293767-1.97685287140321i</v>
      </c>
      <c r="CO302" s="240" t="str">
        <f t="shared" ca="1" si="542"/>
        <v>1.8940116704585-0.574542158948037i</v>
      </c>
      <c r="CP302" s="240" t="str">
        <f t="shared" ca="1" si="543"/>
        <v>1.01753114688364+1.69764815711717i</v>
      </c>
      <c r="CQ302" s="240" t="str">
        <f t="shared" ca="1" si="544"/>
        <v>-1.3995318682054+1.39953186820421i</v>
      </c>
      <c r="CR302" s="240" t="str">
        <f t="shared" ca="1" si="545"/>
        <v>-1.69764815711735-1.01753114688334i</v>
      </c>
      <c r="CS302" s="240" t="str">
        <f t="shared" ca="1" si="546"/>
        <v>0.574542158947594-1.89401167045864i</v>
      </c>
      <c r="CT302" s="240" t="str">
        <f t="shared" ca="1" si="547"/>
        <v>1.97685287140324+0.0971165540289146i</v>
      </c>
      <c r="CU302" s="240" t="str">
        <f t="shared" ca="1" si="548"/>
        <v>0.386129973724429+1.94120646599821i</v>
      </c>
      <c r="CV302" s="240" t="str">
        <f t="shared" ca="1" si="549"/>
        <v>-1.78920901044029+0.846232838644864i</v>
      </c>
      <c r="CW302" s="240" t="str">
        <f t="shared" ca="1" si="550"/>
        <v>-1.2556146282073-1.52997085124963i</v>
      </c>
      <c r="CX302" s="240" t="str">
        <f t="shared" ca="1" si="551"/>
        <v>1.17903007393848-1.58973802401223i</v>
      </c>
      <c r="CY302" s="240" t="str">
        <f t="shared" ca="1" si="552"/>
        <v>1.82857650716025+0.757421189103707i</v>
      </c>
      <c r="CZ302" s="240" t="str">
        <f t="shared" ca="1" si="553"/>
        <v>-0.290414376584503+1.9578146975939i</v>
      </c>
      <c r="DA302" s="240" t="str">
        <f t="shared" ca="1" si="554"/>
        <v>-1.96970638209879+0.193999145773822i</v>
      </c>
      <c r="DB302" s="240" t="str">
        <f t="shared" ca="1" si="555"/>
        <v>-0.666784845573752-1.86353880291097i</v>
      </c>
      <c r="DC302" s="240" t="str">
        <f t="shared" ca="1" si="556"/>
        <v>1.64567537863051-1.09960513295047i</v>
      </c>
      <c r="DD302" s="240" t="str">
        <f t="shared" ca="1" si="557"/>
        <v>1.46651784469655+1.32917429685811i</v>
      </c>
      <c r="DE302" s="240" t="str">
        <f t="shared" ca="1" si="558"/>
        <v>-0.933005839158475+1.7455311524971i</v>
      </c>
      <c r="DF302" s="240" t="str">
        <f t="shared" ca="1" si="559"/>
        <v>-1.9199216979962-0.480915349937025i</v>
      </c>
      <c r="DG302" s="240" t="str">
        <f t="shared" ca="1" si="560"/>
        <v>-5.92597150099428E-13-1.97923694898859i</v>
      </c>
      <c r="DH302" s="240" t="str">
        <f t="shared" ca="1" si="561"/>
        <v>1.91992169799638-0.480915349936319i</v>
      </c>
      <c r="DI302" s="240" t="str">
        <f t="shared" ca="1" si="562"/>
        <v>0.933005839157833+1.74553115249745i</v>
      </c>
      <c r="DJ302" s="240" t="str">
        <f t="shared" ca="1" si="563"/>
        <v>-1.46651784469704+1.32917429685757i</v>
      </c>
      <c r="DK302" s="240" t="str">
        <f t="shared" ca="1" si="564"/>
        <v>-1.64567537863016-1.09960513295098i</v>
      </c>
      <c r="DL302" s="240" t="str">
        <f t="shared" ca="1" si="565"/>
        <v>0.666784845572531-1.86353880291141i</v>
      </c>
      <c r="DM302" s="240" t="str">
        <f t="shared" ca="1" si="566"/>
        <v>1.96970638209872+0.193999145774546i</v>
      </c>
      <c r="DN302" s="240" t="str">
        <f t="shared" ca="1" si="567"/>
        <v>0.290414376583895+1.95781469759399i</v>
      </c>
      <c r="DO302" s="240" t="str">
        <f t="shared" ca="1" si="568"/>
        <v>-1.82857650716049+0.757421189103139i</v>
      </c>
      <c r="DP302" s="240" t="str">
        <f t="shared" ca="1" si="569"/>
        <v>-1.17903007393799-1.58973802401259i</v>
      </c>
      <c r="DQ302" s="240" t="str">
        <f t="shared" ca="1" si="570"/>
        <v>1.2556146282063-1.52997085125045i</v>
      </c>
      <c r="DR302" s="240" t="str">
        <f t="shared" ca="1" si="571"/>
        <v>1.78920901044003+0.84623283864542i</v>
      </c>
      <c r="DS302" s="240" t="str">
        <f t="shared" ca="1" si="572"/>
        <v>-0.386129973725254+1.94120646599804i</v>
      </c>
      <c r="DT302" s="240" t="str">
        <f t="shared" ca="1" si="573"/>
        <v>-1.97685287140317+0.0971165540302108i</v>
      </c>
      <c r="DU302" s="240" t="str">
        <f t="shared" ca="1" si="574"/>
        <v>-0.574542158947006-1.89401167045881i</v>
      </c>
      <c r="DV302" s="240" t="str">
        <f t="shared" ca="1" si="575"/>
        <v>1.69764815711674-1.01753114688436i</v>
      </c>
      <c r="DW302" s="240" t="str">
        <f t="shared" ca="1" si="576"/>
        <v>1.39953186820488+1.39953186820473i</v>
      </c>
      <c r="DX302" s="240" t="str">
        <f t="shared" ca="1" si="577"/>
        <v>-1.01753114688417+1.69764815711686i</v>
      </c>
      <c r="DY302" s="240" t="str">
        <f t="shared" ca="1" si="578"/>
        <v>-1.89401167045888-0.574542158946796i</v>
      </c>
      <c r="DZ302" s="240" t="str">
        <f t="shared" ca="1" si="579"/>
        <v>0.0971165540299909-1.97685287140318i</v>
      </c>
      <c r="EA302" s="240" t="str">
        <f t="shared" ca="1" si="580"/>
        <v>1.94120646599804-0.386129973725248i</v>
      </c>
      <c r="EB302" s="240" t="str">
        <f t="shared" ca="1" si="581"/>
        <v>0.846232838645618+1.78920901043993i</v>
      </c>
      <c r="EC302" s="240" t="str">
        <f t="shared" ca="1" si="582"/>
        <v>-1.52997085125031+1.25561462820647i</v>
      </c>
      <c r="ED302" s="240" t="str">
        <f t="shared" ca="1" si="583"/>
        <v>-1.58973802401272-1.17903007393781i</v>
      </c>
      <c r="EE302" s="240" t="str">
        <f t="shared" ca="1" si="584"/>
        <v>0.757421189102935-1.82857650716058i</v>
      </c>
      <c r="EF302" s="240" t="str">
        <f t="shared" ca="1" si="585"/>
        <v>1.95781469759374+0.290414376585568i</v>
      </c>
      <c r="EG302" s="240" t="str">
        <f t="shared" ca="1" si="586"/>
        <v>0.193999145774653+1.96970638209871i</v>
      </c>
      <c r="EH302" s="240" t="str">
        <f t="shared" ca="1" si="587"/>
        <v>-1.86353880291133+0.666784845572739i</v>
      </c>
      <c r="EI302" s="240" t="str">
        <f t="shared" ca="1" si="588"/>
        <v>-1.09960513295107-1.6456753786301i</v>
      </c>
      <c r="EJ302" s="240" t="str">
        <f t="shared" ca="1" si="589"/>
        <v>1.32917429685749-1.46651784469711i</v>
      </c>
      <c r="EK302" s="240" t="str">
        <f t="shared" ca="1" si="590"/>
        <v>1.74553115249659+0.933005839159425i</v>
      </c>
      <c r="EL302" s="240" t="str">
        <f t="shared" ca="1" si="591"/>
        <v>-0.480915349936214+1.91992169799641i</v>
      </c>
      <c r="EM302" s="240" t="str">
        <f t="shared" ca="1" si="592"/>
        <v>-1.97923694898859-4.84945208917085E-13i</v>
      </c>
      <c r="EN302" s="240"/>
      <c r="EO302" s="240"/>
      <c r="EP302" s="240"/>
    </row>
    <row r="303" spans="1:146">
      <c r="A303" s="268">
        <f t="shared" si="461"/>
        <v>3.9648437500000014E-3</v>
      </c>
      <c r="B303" s="267">
        <v>203</v>
      </c>
      <c r="C303" s="266">
        <f t="shared" si="462"/>
        <v>40600</v>
      </c>
      <c r="N303" s="265">
        <f t="shared" ca="1" si="463"/>
        <v>2.0189453419381547</v>
      </c>
      <c r="O303" s="240">
        <f t="shared" ca="1" si="464"/>
        <v>-1.9810546580618456</v>
      </c>
      <c r="P303" s="240" t="str">
        <f t="shared" ca="1" si="465"/>
        <v>-0.528372550560162-1.90929306447258i</v>
      </c>
      <c r="Q303" s="240" t="str">
        <f t="shared" ca="1" si="466"/>
        <v>1.69920725819396-1.01846563610635i</v>
      </c>
      <c r="R303" s="240" t="str">
        <f t="shared" ca="1" si="467"/>
        <v>1.43477305726872+1.36601750807385i</v>
      </c>
      <c r="S303" s="240" t="str">
        <f t="shared" ca="1" si="468"/>
        <v>-0.933862701284384+1.74713422878105i</v>
      </c>
      <c r="T303" s="240" t="str">
        <f t="shared" ca="1" si="469"/>
        <v>-1.93291924959369-0.43405153239992i</v>
      </c>
      <c r="U303" s="241" t="str">
        <f t="shared" ca="1" si="470"/>
        <v>-0.0972057447866396-1.97866839096626i</v>
      </c>
      <c r="V303" s="240" t="str">
        <f t="shared" ca="1" si="471"/>
        <v>1.88106722512485-0.62142067296609i</v>
      </c>
      <c r="W303" s="240" t="str">
        <f t="shared" ca="1" si="472"/>
        <v>1.10061499800399+1.64718674848884i</v>
      </c>
      <c r="X303" s="240" t="str">
        <f t="shared" ca="1" si="473"/>
        <v>-1.29397110305302+1.50007211249736i</v>
      </c>
      <c r="Y303" s="240" t="str">
        <f t="shared" ca="1" si="474"/>
        <v>-1.79085219998021-0.847010009418177i</v>
      </c>
      <c r="Z303" s="240" t="str">
        <f t="shared" ca="1" si="475"/>
        <v>0.33868484607962-1.95188886293881i</v>
      </c>
      <c r="AA303" s="240" t="str">
        <f t="shared" ca="1" si="476"/>
        <v>1.97151533840597-0.194177312419674i</v>
      </c>
      <c r="AB303" s="240" t="str">
        <f t="shared" ca="1" si="477"/>
        <v>0.712971738540954+1.84830973006973i</v>
      </c>
      <c r="AC303" s="240" t="str">
        <f t="shared" ca="1" si="478"/>
        <v>-1.59119802163005+1.18011288196898i</v>
      </c>
      <c r="AD303" s="240" t="str">
        <f t="shared" ca="1" si="479"/>
        <v>-1.56175736261605-1.21880740830662i</v>
      </c>
      <c r="AE303" s="240" t="str">
        <f t="shared" ca="1" si="480"/>
        <v>0.758116796249963-1.83025585136948i</v>
      </c>
      <c r="AF303" s="240" t="str">
        <f t="shared" ca="1" si="481"/>
        <v>1.96615620504784+0.242502238299829i</v>
      </c>
      <c r="AG303" s="240" t="str">
        <f t="shared" ca="1" si="482"/>
        <v>0.290681089899376+1.9596127327111i</v>
      </c>
      <c r="AH303" s="240" t="str">
        <f t="shared" ca="1" si="483"/>
        <v>-1.81109949498206+0.802805192748696i</v>
      </c>
      <c r="AI303" s="240" t="str">
        <f t="shared" ca="1" si="484"/>
        <v>-1.25676777063561-1.53137595936469i</v>
      </c>
      <c r="AJ303" s="240" t="str">
        <f t="shared" ca="1" si="485"/>
        <v>1.14070749975819-1.61968020245478i</v>
      </c>
      <c r="AK303" s="240" t="str">
        <f t="shared" ca="1" si="486"/>
        <v>1.86525025610105+0.667397213317149i</v>
      </c>
      <c r="AL303" s="240" t="str">
        <f t="shared" ca="1" si="487"/>
        <v>-0.145735421387302+1.97568690464395i</v>
      </c>
      <c r="AM303" s="240" t="str">
        <f t="shared" ca="1" si="488"/>
        <v>-1.94298924830151+0.386484591171859i</v>
      </c>
      <c r="AN303" s="240" t="str">
        <f t="shared" ca="1" si="489"/>
        <v>-0.890704618929524-1.76952616257747i</v>
      </c>
      <c r="AO303" s="240" t="str">
        <f t="shared" ca="1" si="490"/>
        <v>1.46786467828011-1.33039499566338i</v>
      </c>
      <c r="AP303" s="240" t="str">
        <f t="shared" ca="1" si="491"/>
        <v>1.67370109081788+1.05985952692966i</v>
      </c>
      <c r="AQ303" s="240" t="str">
        <f t="shared" ca="1" si="492"/>
        <v>-0.575069812038446+1.89575110958971i</v>
      </c>
      <c r="AR303" s="240" t="str">
        <f t="shared" ca="1" si="493"/>
        <v>-0.575069812038446+1.89575110958971i</v>
      </c>
      <c r="AS303" s="240" t="str">
        <f t="shared" ca="1" si="494"/>
        <v>-0.481357017214278-1.92168493260657i</v>
      </c>
      <c r="AT303" s="240" t="str">
        <f t="shared" ca="1" si="495"/>
        <v>1.72368988665535-0.976458259666334i</v>
      </c>
      <c r="AU303" s="240" t="str">
        <f t="shared" ca="1" si="496"/>
        <v>1.40081718261672+1.40081718261674i</v>
      </c>
      <c r="AV303" s="240" t="str">
        <f t="shared" ca="1" si="497"/>
        <v>-0.976458259666357+1.72368988665534i</v>
      </c>
      <c r="AW303" s="240" t="str">
        <f t="shared" ca="1" si="498"/>
        <v>-1.92168493260656-0.481357017214306i</v>
      </c>
      <c r="AX303" s="240" t="str">
        <f t="shared" ca="1" si="499"/>
        <v>-0.0486175150804688-1.98045800143703i</v>
      </c>
      <c r="AY303" s="240" t="str">
        <f t="shared" ca="1" si="500"/>
        <v>1.89575110958972-0.575069812038418i</v>
      </c>
      <c r="AZ303" s="240" t="str">
        <f t="shared" ca="1" si="501"/>
        <v>1.05985952692964+1.6737010908179i</v>
      </c>
      <c r="BA303" s="240" t="str">
        <f t="shared" ca="1" si="502"/>
        <v>-1.3303949956634+1.46786467828009i</v>
      </c>
      <c r="BB303" s="240" t="str">
        <f t="shared" ca="1" si="503"/>
        <v>-1.76952616257747-0.890704618929524i</v>
      </c>
      <c r="BC303" s="240" t="str">
        <f t="shared" ca="1" si="504"/>
        <v>0.386484591171887-1.9429892483015i</v>
      </c>
      <c r="BD303" s="240" t="str">
        <f t="shared" ca="1" si="505"/>
        <v>1.97568690464396-0.145735421387246i</v>
      </c>
      <c r="BE303" s="240" t="str">
        <f t="shared" ca="1" si="506"/>
        <v>0.667397213317121+1.86525025610106i</v>
      </c>
      <c r="BF303" s="240" t="str">
        <f t="shared" ca="1" si="507"/>
        <v>-1.6196802024548+1.14070749975817i</v>
      </c>
      <c r="BG303" s="240" t="str">
        <f t="shared" ca="1" si="508"/>
        <v>-1.53137595936507-1.25676777063515i</v>
      </c>
      <c r="BH303" s="240" t="str">
        <f t="shared" ca="1" si="509"/>
        <v>0.802805192749263-1.81109949498181i</v>
      </c>
      <c r="BI303" s="240" t="str">
        <f t="shared" ca="1" si="510"/>
        <v>1.95961273271112+0.29068108989921i</v>
      </c>
      <c r="BJ303" s="240" t="str">
        <f t="shared" ca="1" si="511"/>
        <v>0.242502238299047+1.96615620504793i</v>
      </c>
      <c r="BK303" s="240" t="str">
        <f t="shared" ca="1" si="512"/>
        <v>-1.83025585136949+0.758116796249937i</v>
      </c>
      <c r="BL303" s="240" t="str">
        <f t="shared" ca="1" si="513"/>
        <v>-1.2188074083072-1.5617573626156i</v>
      </c>
      <c r="BM303" s="240" t="str">
        <f t="shared" ca="1" si="514"/>
        <v>1.18011288196914-1.59119802162994i</v>
      </c>
      <c r="BN303" s="240" t="str">
        <f t="shared" ca="1" si="515"/>
        <v>1.84830973006993+0.712971738540429i</v>
      </c>
      <c r="BO303" s="240" t="str">
        <f t="shared" ca="1" si="516"/>
        <v>-0.194177312420319+1.97151533840591i</v>
      </c>
      <c r="BP303" s="240" t="str">
        <f t="shared" ca="1" si="517"/>
        <v>-1.95188886293875+0.338684846079994i</v>
      </c>
      <c r="BQ303" s="240" t="str">
        <f t="shared" ca="1" si="518"/>
        <v>-0.847010009417426-1.79085219998056i</v>
      </c>
      <c r="BR303" s="240" t="str">
        <f t="shared" ca="1" si="519"/>
        <v>1.50007211249723-1.29397110305317i</v>
      </c>
      <c r="BS303" s="240" t="str">
        <f t="shared" ca="1" si="520"/>
        <v>1.6471867484894+1.10061499800314i</v>
      </c>
      <c r="BT303" s="240" t="str">
        <f t="shared" ca="1" si="521"/>
        <v>-0.621420672966279+1.88106722512479i</v>
      </c>
      <c r="BU303" s="240" t="str">
        <f t="shared" ca="1" si="522"/>
        <v>-1.9786683909663-0.0972057447859227i</v>
      </c>
      <c r="BV303" s="240" t="str">
        <f t="shared" ca="1" si="523"/>
        <v>-0.434051532399556-1.93291924959377i</v>
      </c>
      <c r="BW303" s="240" t="str">
        <f t="shared" ca="1" si="524"/>
        <v>1.74713422878089-0.933862701284684i</v>
      </c>
      <c r="BX303" s="240" t="str">
        <f t="shared" ca="1" si="525"/>
        <v>1.36601750807337+1.43477305726919i</v>
      </c>
      <c r="BY303" s="240" t="str">
        <f t="shared" ca="1" si="526"/>
        <v>-1.01846563610618+1.69920725819406i</v>
      </c>
      <c r="BZ303" s="240" t="str">
        <f t="shared" ca="1" si="527"/>
        <v>-1.90929306447233-0.528372550561057i</v>
      </c>
      <c r="CA303" s="240" t="str">
        <f t="shared" ca="1" si="528"/>
        <v>2.81539834332258E-14-1.98105465806185i</v>
      </c>
      <c r="CB303" s="240" t="str">
        <f t="shared" ca="1" si="529"/>
        <v>1.90929306447234-0.528372550561004i</v>
      </c>
      <c r="CC303" s="240" t="str">
        <f t="shared" ca="1" si="530"/>
        <v>1.01846563610614+1.69920725819409i</v>
      </c>
      <c r="CD303" s="240" t="str">
        <f t="shared" ca="1" si="531"/>
        <v>-1.36601750807341+1.43477305726915i</v>
      </c>
      <c r="CE303" s="240" t="str">
        <f t="shared" ca="1" si="532"/>
        <v>-1.74713422878087-0.933862701284733i</v>
      </c>
      <c r="CF303" s="240" t="str">
        <f t="shared" ca="1" si="533"/>
        <v>0.434051532399611-1.93291924959376i</v>
      </c>
      <c r="CG303" s="240" t="str">
        <f t="shared" ca="1" si="534"/>
        <v>1.9786683909663-0.0972057447858664i</v>
      </c>
      <c r="CH303" s="240" t="str">
        <f t="shared" ca="1" si="535"/>
        <v>0.621420672966225+1.88106722512481i</v>
      </c>
      <c r="CI303" s="240" t="str">
        <f t="shared" ca="1" si="536"/>
        <v>-1.64718674848943+1.1006149980031i</v>
      </c>
      <c r="CJ303" s="240" t="str">
        <f t="shared" ca="1" si="537"/>
        <v>-1.50007211249719-1.29397110305321i</v>
      </c>
      <c r="CK303" s="240" t="str">
        <f t="shared" ca="1" si="538"/>
        <v>0.847010009417476-1.79085219998054i</v>
      </c>
      <c r="CL303" s="240" t="str">
        <f t="shared" ca="1" si="539"/>
        <v>1.95188886293874+0.33868484608005i</v>
      </c>
      <c r="CM303" s="240" t="str">
        <f t="shared" ca="1" si="540"/>
        <v>0.194177312420263+1.97151533840591i</v>
      </c>
      <c r="CN303" s="240" t="str">
        <f t="shared" ca="1" si="541"/>
        <v>-1.84830973006995+0.712971738540376i</v>
      </c>
      <c r="CO303" s="240" t="str">
        <f t="shared" ca="1" si="542"/>
        <v>-1.18011288196914-1.59119802162994i</v>
      </c>
      <c r="CP303" s="240" t="str">
        <f t="shared" ca="1" si="543"/>
        <v>1.21880740830724-1.56175736261556i</v>
      </c>
      <c r="CQ303" s="240" t="str">
        <f t="shared" ca="1" si="544"/>
        <v>1.83025585136949+0.758116796249937i</v>
      </c>
      <c r="CR303" s="240" t="str">
        <f t="shared" ca="1" si="545"/>
        <v>-0.242502238299104+1.96615620504793i</v>
      </c>
      <c r="CS303" s="240" t="str">
        <f t="shared" ca="1" si="546"/>
        <v>-1.95961273271114+0.290681089899099i</v>
      </c>
      <c r="CT303" s="240" t="str">
        <f t="shared" ca="1" si="547"/>
        <v>-0.802805192749211-1.81109949498183i</v>
      </c>
      <c r="CU303" s="240" t="str">
        <f t="shared" ca="1" si="548"/>
        <v>1.5313759593651-1.25676777063511i</v>
      </c>
      <c r="CV303" s="240" t="str">
        <f t="shared" ca="1" si="549"/>
        <v>1.61968020245476+1.14070749975821i</v>
      </c>
      <c r="CW303" s="240" t="str">
        <f t="shared" ca="1" si="550"/>
        <v>-0.667397213317174+1.86525025610104i</v>
      </c>
      <c r="CX303" s="240" t="str">
        <f t="shared" ca="1" si="551"/>
        <v>-1.97568690464395-0.145735421387302i</v>
      </c>
      <c r="CY303" s="240" t="str">
        <f t="shared" ca="1" si="552"/>
        <v>-0.386484591171831-1.94298924830151i</v>
      </c>
      <c r="CZ303" s="240" t="str">
        <f t="shared" ca="1" si="553"/>
        <v>1.76952616257747-0.890704618929524i</v>
      </c>
      <c r="DA303" s="240" t="str">
        <f t="shared" ca="1" si="554"/>
        <v>1.33039499566332+1.46786467828017i</v>
      </c>
      <c r="DB303" s="240" t="str">
        <f t="shared" ca="1" si="555"/>
        <v>-1.05985952692964+1.6737010908179i</v>
      </c>
      <c r="DC303" s="240" t="str">
        <f t="shared" ca="1" si="556"/>
        <v>-1.89575110958968-0.575069812038527i</v>
      </c>
      <c r="DD303" s="240" t="str">
        <f t="shared" ca="1" si="557"/>
        <v>0.0486175150805815-1.98045800143702i</v>
      </c>
      <c r="DE303" s="240" t="str">
        <f t="shared" ca="1" si="558"/>
        <v>1.92168493260658-0.481357017214251i</v>
      </c>
      <c r="DF303" s="240" t="str">
        <f t="shared" ca="1" si="559"/>
        <v>0.97645825966626+1.72368988665539i</v>
      </c>
      <c r="DG303" s="240" t="str">
        <f t="shared" ca="1" si="560"/>
        <v>-1.40081718261676+1.4008171826167i</v>
      </c>
      <c r="DH303" s="240" t="str">
        <f t="shared" ca="1" si="561"/>
        <v>-1.72368988665535-0.976458259666334i</v>
      </c>
      <c r="DI303" s="240" t="str">
        <f t="shared" ca="1" si="562"/>
        <v>0.481357017214334-1.92168493260655i</v>
      </c>
      <c r="DJ303" s="240" t="str">
        <f t="shared" ca="1" si="563"/>
        <v>1.98045800143702-0.0486175150804969i</v>
      </c>
      <c r="DK303" s="240" t="str">
        <f t="shared" ca="1" si="564"/>
        <v>0.575069812038446+1.89575110958971i</v>
      </c>
      <c r="DL303" s="240" t="str">
        <f t="shared" ca="1" si="565"/>
        <v>-1.67370109081794+1.05985952692957i</v>
      </c>
      <c r="DM303" s="240" t="str">
        <f t="shared" ca="1" si="566"/>
        <v>-1.46786467828011-1.33039499566338i</v>
      </c>
      <c r="DN303" s="240" t="str">
        <f t="shared" ca="1" si="567"/>
        <v>0.8907046189295-1.76952616257748i</v>
      </c>
      <c r="DO303" s="240" t="str">
        <f t="shared" ca="1" si="568"/>
        <v>1.9429892483015+0.386484591171915i</v>
      </c>
      <c r="DP303" s="240" t="str">
        <f t="shared" ca="1" si="569"/>
        <v>0.14573542138733+1.97568690464395i</v>
      </c>
      <c r="DQ303" s="240" t="str">
        <f t="shared" ca="1" si="570"/>
        <v>-1.86525025610107+0.667397213317095i</v>
      </c>
      <c r="DR303" s="240" t="str">
        <f t="shared" ca="1" si="571"/>
        <v>-1.14070749975824-1.61968020245475i</v>
      </c>
      <c r="DS303" s="240" t="str">
        <f t="shared" ca="1" si="572"/>
        <v>1.25676777063518-1.53137595936505i</v>
      </c>
      <c r="DT303" s="240" t="str">
        <f t="shared" ca="1" si="573"/>
        <v>1.81109949498175+0.802805192749392i</v>
      </c>
      <c r="DU303" s="240" t="str">
        <f t="shared" ca="1" si="574"/>
        <v>-0.290681089899182+1.95961273271112i</v>
      </c>
      <c r="DV303" s="240" t="str">
        <f t="shared" ca="1" si="575"/>
        <v>-1.96615620504795+0.242502238298908i</v>
      </c>
      <c r="DW303" s="240" t="str">
        <f t="shared" ca="1" si="576"/>
        <v>-0.758116796249963-1.83025585136948i</v>
      </c>
      <c r="DX303" s="240" t="str">
        <f t="shared" ca="1" si="577"/>
        <v>1.56175736261562-1.21880740830717i</v>
      </c>
      <c r="DY303" s="240" t="str">
        <f t="shared" ca="1" si="578"/>
        <v>1.59119802162995+1.18011288196912i</v>
      </c>
      <c r="DZ303" s="240" t="str">
        <f t="shared" ca="1" si="579"/>
        <v>-0.712971738540455+1.84830973006992i</v>
      </c>
      <c r="EA303" s="240" t="str">
        <f t="shared" ca="1" si="580"/>
        <v>-1.97151533840591-0.194177312420235i</v>
      </c>
      <c r="EB303" s="240" t="str">
        <f t="shared" ca="1" si="581"/>
        <v>-0.338684846079966-1.95188886293875i</v>
      </c>
      <c r="EC303" s="240" t="str">
        <f t="shared" ca="1" si="582"/>
        <v>1.79085219998053-0.847010009417502i</v>
      </c>
      <c r="ED303" s="240" t="str">
        <f t="shared" ca="1" si="583"/>
        <v>1.29397110305315+1.50007211249725i</v>
      </c>
      <c r="EE303" s="240" t="str">
        <f t="shared" ca="1" si="584"/>
        <v>-1.10061499800326+1.64718674848932i</v>
      </c>
      <c r="EF303" s="240" t="str">
        <f t="shared" ca="1" si="585"/>
        <v>-1.88106722512478-0.621420672966304i</v>
      </c>
      <c r="EG303" s="240" t="str">
        <f t="shared" ca="1" si="586"/>
        <v>0.0972057447859508-1.97866839096629i</v>
      </c>
      <c r="EH303" s="240" t="str">
        <f t="shared" ca="1" si="587"/>
        <v>1.93291924959377-0.434051532399528i</v>
      </c>
      <c r="EI303" s="240" t="str">
        <f t="shared" ca="1" si="588"/>
        <v>0.933862701284658+1.74713422878091i</v>
      </c>
      <c r="EJ303" s="240" t="str">
        <f t="shared" ca="1" si="589"/>
        <v>-1.43477305726913+1.36601750807343i</v>
      </c>
      <c r="EK303" s="240" t="str">
        <f t="shared" ca="1" si="590"/>
        <v>-1.69920725819404-1.01846563610621i</v>
      </c>
      <c r="EL303" s="240" t="str">
        <f t="shared" ca="1" si="591"/>
        <v>0.528372550560976-1.90929306447235i</v>
      </c>
      <c r="EM303" s="240" t="str">
        <f t="shared" ca="1" si="592"/>
        <v>1.98105465806185+5.63079668664519E-14i</v>
      </c>
      <c r="EN303" s="240"/>
      <c r="EO303" s="240"/>
      <c r="EP303" s="240"/>
    </row>
    <row r="304" spans="1:146">
      <c r="A304" s="268">
        <f t="shared" si="461"/>
        <v>3.9843750000000009E-3</v>
      </c>
      <c r="B304" s="267">
        <v>204</v>
      </c>
      <c r="C304" s="266">
        <f t="shared" si="462"/>
        <v>40800</v>
      </c>
      <c r="N304" s="265">
        <f t="shared" ca="1" si="463"/>
        <v>2.017433774963505</v>
      </c>
      <c r="O304" s="240">
        <f t="shared" ca="1" si="464"/>
        <v>-1.982566225036495</v>
      </c>
      <c r="P304" s="240" t="str">
        <f t="shared" ca="1" si="465"/>
        <v>-0.57550859677031-1.89719758899776i</v>
      </c>
      <c r="Q304" s="240" t="str">
        <f t="shared" ca="1" si="466"/>
        <v>1.64844357049518-1.10145477962038i</v>
      </c>
      <c r="R304" s="240" t="str">
        <f t="shared" ca="1" si="467"/>
        <v>1.53254441643711+1.25772669857282i</v>
      </c>
      <c r="S304" s="240" t="str">
        <f t="shared" ca="1" si="468"/>
        <v>-0.758695247888125+1.83165235715936i</v>
      </c>
      <c r="T304" s="240" t="str">
        <f t="shared" ca="1" si="469"/>
        <v>-1.97301962677248-0.194325471891981i</v>
      </c>
      <c r="U304" s="241" t="str">
        <f t="shared" ca="1" si="470"/>
        <v>-0.386779483260677-1.94447177094039i</v>
      </c>
      <c r="V304" s="240" t="str">
        <f t="shared" ca="1" si="471"/>
        <v>1.74846731183856-0.934575249023585i</v>
      </c>
      <c r="W304" s="240" t="str">
        <f t="shared" ca="1" si="472"/>
        <v>1.40188602187477+1.40188602187467i</v>
      </c>
      <c r="X304" s="240" t="str">
        <f t="shared" ca="1" si="473"/>
        <v>-0.934575249023631+1.74846731183853i</v>
      </c>
      <c r="Y304" s="240" t="str">
        <f t="shared" ca="1" si="474"/>
        <v>-1.94447177094038-0.386779483260727i</v>
      </c>
      <c r="Z304" s="240" t="str">
        <f t="shared" ca="1" si="475"/>
        <v>-0.194325471892118-1.97301962677247i</v>
      </c>
      <c r="AA304" s="240" t="str">
        <f t="shared" ca="1" si="476"/>
        <v>1.83165235715938-0.758695247888077i</v>
      </c>
      <c r="AB304" s="240" t="str">
        <f t="shared" ca="1" si="477"/>
        <v>1.25772669857277+1.53254441643715i</v>
      </c>
      <c r="AC304" s="240" t="str">
        <f t="shared" ca="1" si="478"/>
        <v>-1.10145477962026+1.64844357049526i</v>
      </c>
      <c r="AD304" s="240" t="str">
        <f t="shared" ca="1" si="479"/>
        <v>-1.89719758899777-0.5755085967703i</v>
      </c>
      <c r="AE304" s="240" t="str">
        <f t="shared" ca="1" si="480"/>
        <v>6.60634580136892E-14-1.9825662250365i</v>
      </c>
      <c r="AF304" s="240" t="str">
        <f t="shared" ca="1" si="481"/>
        <v>1.89719758899774-0.575508596770389i</v>
      </c>
      <c r="AG304" s="240" t="str">
        <f t="shared" ca="1" si="482"/>
        <v>1.10145477962034+1.6484435704952i</v>
      </c>
      <c r="AH304" s="240" t="str">
        <f t="shared" ca="1" si="483"/>
        <v>-1.25772669857287+1.53254441643707i</v>
      </c>
      <c r="AI304" s="240" t="str">
        <f t="shared" ca="1" si="484"/>
        <v>-1.83165235715964-0.758695247887445i</v>
      </c>
      <c r="AJ304" s="240" t="str">
        <f t="shared" ca="1" si="485"/>
        <v>0.19432547189281-1.9730196267724i</v>
      </c>
      <c r="AK304" s="240" t="str">
        <f t="shared" ca="1" si="486"/>
        <v>1.94447177094044-0.386779483260417i</v>
      </c>
      <c r="AL304" s="240" t="str">
        <f t="shared" ca="1" si="487"/>
        <v>0.934575249023887+1.7484673118384i</v>
      </c>
      <c r="AM304" s="240" t="str">
        <f t="shared" ca="1" si="488"/>
        <v>-1.40188602187414+1.4018860218753i</v>
      </c>
      <c r="AN304" s="240" t="str">
        <f t="shared" ca="1" si="489"/>
        <v>-1.74846731183823-0.934575249024212i</v>
      </c>
      <c r="AO304" s="240" t="str">
        <f t="shared" ca="1" si="490"/>
        <v>0.386779483260806-1.94447177094037i</v>
      </c>
      <c r="AP304" s="240" t="str">
        <f t="shared" ca="1" si="491"/>
        <v>1.97301962677243-0.194325471892445i</v>
      </c>
      <c r="AQ304" s="240" t="str">
        <f t="shared" ca="1" si="492"/>
        <v>0.758695247888928+1.83165235715903i</v>
      </c>
      <c r="AR304" s="240" t="str">
        <f t="shared" ca="1" si="493"/>
        <v>0.758695247888928+1.83165235715903i</v>
      </c>
      <c r="AS304" s="240" t="str">
        <f t="shared" ca="1" si="494"/>
        <v>-1.64844357049523-1.10145477962029i</v>
      </c>
      <c r="AT304" s="240" t="str">
        <f t="shared" ca="1" si="495"/>
        <v>0.575508596769771-1.89719758899793i</v>
      </c>
      <c r="AU304" s="240" t="str">
        <f t="shared" ca="1" si="496"/>
        <v>1.9825662250365+9.20997812470663E-13i</v>
      </c>
      <c r="AV304" s="240" t="str">
        <f t="shared" ca="1" si="497"/>
        <v>0.575508596769949+1.89719758899787i</v>
      </c>
      <c r="AW304" s="240" t="str">
        <f t="shared" ca="1" si="498"/>
        <v>-1.64844357049513+1.10145477962045i</v>
      </c>
      <c r="AX304" s="240" t="str">
        <f t="shared" ca="1" si="499"/>
        <v>-1.53254441643755-1.25772669857229i</v>
      </c>
      <c r="AY304" s="240" t="str">
        <f t="shared" ca="1" si="500"/>
        <v>0.758695247888755-1.8316523571591i</v>
      </c>
      <c r="AZ304" s="240" t="str">
        <f t="shared" ca="1" si="501"/>
        <v>1.97301962677245+0.194325471892259i</v>
      </c>
      <c r="BA304" s="240" t="str">
        <f t="shared" ca="1" si="502"/>
        <v>0.386779483260933+1.94447177094034i</v>
      </c>
      <c r="BB304" s="240" t="str">
        <f t="shared" ca="1" si="503"/>
        <v>-1.74846731183815+0.934575249024351i</v>
      </c>
      <c r="BC304" s="240" t="str">
        <f t="shared" ca="1" si="504"/>
        <v>-1.40188602187428-1.40188602187517i</v>
      </c>
      <c r="BD304" s="240" t="str">
        <f t="shared" ca="1" si="505"/>
        <v>0.934575249023722-1.74846731183849i</v>
      </c>
      <c r="BE304" s="240" t="str">
        <f t="shared" ca="1" si="506"/>
        <v>1.94447177094048+0.386779483260235i</v>
      </c>
      <c r="BF304" s="240" t="str">
        <f t="shared" ca="1" si="507"/>
        <v>0.194325471893024+1.97301962677238i</v>
      </c>
      <c r="BG304" s="240" t="str">
        <f t="shared" ca="1" si="508"/>
        <v>-1.83165235715958+0.758695247887591i</v>
      </c>
      <c r="BH304" s="240" t="str">
        <f t="shared" ca="1" si="509"/>
        <v>-1.25772669857284-1.5325444164371i</v>
      </c>
      <c r="BI304" s="240" t="str">
        <f t="shared" ca="1" si="510"/>
        <v>1.10145477961985-1.64844357049553i</v>
      </c>
      <c r="BJ304" s="240" t="str">
        <f t="shared" ca="1" si="511"/>
        <v>1.89719758899751+0.575508596771155i</v>
      </c>
      <c r="BK304" s="240" t="str">
        <f t="shared" ca="1" si="512"/>
        <v>-3.39060176977369E-13+1.9825662250365i</v>
      </c>
      <c r="BL304" s="240" t="str">
        <f t="shared" ca="1" si="513"/>
        <v>-1.89719758899772+0.575508596770451i</v>
      </c>
      <c r="BM304" s="240" t="str">
        <f t="shared" ca="1" si="514"/>
        <v>-1.10145477962088-1.64844357049484i</v>
      </c>
      <c r="BN304" s="240" t="str">
        <f t="shared" ca="1" si="515"/>
        <v>1.25772669857341-1.53254441643663i</v>
      </c>
      <c r="BO304" s="240" t="str">
        <f t="shared" ca="1" si="516"/>
        <v>1.83165235715928+0.758695247888321i</v>
      </c>
      <c r="BP304" s="240" t="str">
        <f t="shared" ca="1" si="517"/>
        <v>-0.194325471891736+1.9730196267725i</v>
      </c>
      <c r="BQ304" s="240" t="str">
        <f t="shared" ca="1" si="518"/>
        <v>-1.94447177094024+0.386779483261448i</v>
      </c>
      <c r="BR304" s="240" t="str">
        <f t="shared" ca="1" si="519"/>
        <v>-0.934575249023076-1.74846731183883i</v>
      </c>
      <c r="BS304" s="240" t="str">
        <f t="shared" ca="1" si="520"/>
        <v>1.40188602187476-1.40188602187469i</v>
      </c>
      <c r="BT304" s="240" t="str">
        <f t="shared" ca="1" si="521"/>
        <v>1.74846731183874+0.934575249023258i</v>
      </c>
      <c r="BU304" s="240" t="str">
        <f t="shared" ca="1" si="522"/>
        <v>-0.386779483259775+1.94447177094057i</v>
      </c>
      <c r="BV304" s="240" t="str">
        <f t="shared" ca="1" si="523"/>
        <v>-1.97301962677253+0.194325471891528i</v>
      </c>
      <c r="BW304" s="240" t="str">
        <f t="shared" ca="1" si="524"/>
        <v>-0.758695247888129-1.83165235715936i</v>
      </c>
      <c r="BX304" s="240" t="str">
        <f t="shared" ca="1" si="525"/>
        <v>1.53254441643676-1.25772669857325i</v>
      </c>
      <c r="BY304" s="240" t="str">
        <f t="shared" ca="1" si="526"/>
        <v>1.64844357049472+1.10145477962106i</v>
      </c>
      <c r="BZ304" s="240" t="str">
        <f t="shared" ca="1" si="527"/>
        <v>-0.575508596770705+1.89719758899764i</v>
      </c>
      <c r="CA304" s="240" t="str">
        <f t="shared" ca="1" si="528"/>
        <v>-1.9825662250365+1.86529537341405E-13i</v>
      </c>
      <c r="CB304" s="240" t="str">
        <f t="shared" ca="1" si="529"/>
        <v>-0.575508596770954-1.89719758899757i</v>
      </c>
      <c r="CC304" s="240" t="str">
        <f t="shared" ca="1" si="530"/>
        <v>1.64844357049564-1.10145477961968i</v>
      </c>
      <c r="CD304" s="240" t="str">
        <f t="shared" ca="1" si="531"/>
        <v>1.532544416437+1.25772669857296i</v>
      </c>
      <c r="CE304" s="240" t="str">
        <f t="shared" ca="1" si="532"/>
        <v>-0.758695247887784+1.8316523571595i</v>
      </c>
      <c r="CF304" s="240" t="str">
        <f t="shared" ca="1" si="533"/>
        <v>-1.97301962677256-0.194325471891157i</v>
      </c>
      <c r="CG304" s="240" t="str">
        <f t="shared" ca="1" si="534"/>
        <v>-0.386779483260031-1.94447177094052i</v>
      </c>
      <c r="CH304" s="240" t="str">
        <f t="shared" ca="1" si="535"/>
        <v>1.74846731183856-0.934575249023587i</v>
      </c>
      <c r="CI304" s="240" t="str">
        <f t="shared" ca="1" si="536"/>
        <v>1.40188602187502+1.40188602187442i</v>
      </c>
      <c r="CJ304" s="240" t="str">
        <f t="shared" ca="1" si="537"/>
        <v>-0.934575249024535+1.74846731183805i</v>
      </c>
      <c r="CK304" s="240" t="str">
        <f t="shared" ca="1" si="538"/>
        <v>-1.94447177094031-0.386779483261083i</v>
      </c>
      <c r="CL304" s="240" t="str">
        <f t="shared" ca="1" si="539"/>
        <v>-0.194325471892107-1.97301962677247i</v>
      </c>
      <c r="CM304" s="240" t="str">
        <f t="shared" ca="1" si="540"/>
        <v>1.83165235715918-0.758695247888563i</v>
      </c>
      <c r="CN304" s="240" t="str">
        <f t="shared" ca="1" si="541"/>
        <v>1.25772669857213+1.53254441643768i</v>
      </c>
      <c r="CO304" s="240" t="str">
        <f t="shared" ca="1" si="542"/>
        <v>-1.10145477962057+1.64844357049505i</v>
      </c>
      <c r="CP304" s="240" t="str">
        <f t="shared" ca="1" si="543"/>
        <v>-1.89719758899781-0.57550859677015i</v>
      </c>
      <c r="CQ304" s="240" t="str">
        <f t="shared" ca="1" si="544"/>
        <v>-7.68467172834698E-13-1.9825662250365i</v>
      </c>
      <c r="CR304" s="240" t="str">
        <f t="shared" ca="1" si="545"/>
        <v>1.89719758899799-0.575508596769571i</v>
      </c>
      <c r="CS304" s="240" t="str">
        <f t="shared" ca="1" si="546"/>
        <v>1.10145477962016+1.64844357049532i</v>
      </c>
      <c r="CT304" s="240" t="str">
        <f t="shared" ca="1" si="547"/>
        <v>-1.2577266985726+1.5325444164373i</v>
      </c>
      <c r="CU304" s="240" t="str">
        <f t="shared" ca="1" si="548"/>
        <v>-1.83165235715972-0.758695247887247i</v>
      </c>
      <c r="CV304" s="240" t="str">
        <f t="shared" ca="1" si="549"/>
        <v>0.194325471892597-1.97301962677242i</v>
      </c>
      <c r="CW304" s="240" t="str">
        <f t="shared" ca="1" si="550"/>
        <v>1.94447177094041-0.386779483260602i</v>
      </c>
      <c r="CX304" s="240" t="str">
        <f t="shared" ca="1" si="551"/>
        <v>0.934575249024002+1.74846731183834i</v>
      </c>
      <c r="CY304" s="240" t="str">
        <f t="shared" ca="1" si="552"/>
        <v>-1.40188602187544+1.401886021874i</v>
      </c>
      <c r="CZ304" s="240" t="str">
        <f t="shared" ca="1" si="553"/>
        <v>-1.74846731183833-0.934575249024022i</v>
      </c>
      <c r="DA304" s="240" t="str">
        <f t="shared" ca="1" si="554"/>
        <v>0.386779483260624-1.9444717709404i</v>
      </c>
      <c r="DB304" s="240" t="str">
        <f t="shared" ca="1" si="555"/>
        <v>1.97301962677241-0.194325471892687i</v>
      </c>
      <c r="DC304" s="240" t="str">
        <f t="shared" ca="1" si="556"/>
        <v>0.758695247887227+1.83165235715973i</v>
      </c>
      <c r="DD304" s="240" t="str">
        <f t="shared" ca="1" si="557"/>
        <v>-1.53254441643731+1.25772669857258i</v>
      </c>
      <c r="DE304" s="240" t="str">
        <f t="shared" ca="1" si="558"/>
        <v>-1.64844357049531-1.10145477962018i</v>
      </c>
      <c r="DF304" s="240" t="str">
        <f t="shared" ca="1" si="559"/>
        <v>0.575508596769592-1.89719758899798i</v>
      </c>
      <c r="DG304" s="240" t="str">
        <f t="shared" ca="1" si="560"/>
        <v>1.9825662250365+6.78120353954736E-13i</v>
      </c>
      <c r="DH304" s="240" t="str">
        <f t="shared" ca="1" si="561"/>
        <v>0.575508596770128+1.89719758899782i</v>
      </c>
      <c r="DI304" s="240" t="str">
        <f t="shared" ca="1" si="562"/>
        <v>-1.64844357049506+1.10145477962055i</v>
      </c>
      <c r="DJ304" s="240" t="str">
        <f t="shared" ca="1" si="563"/>
        <v>-1.53254441643767-1.25772669857215i</v>
      </c>
      <c r="DK304" s="240" t="str">
        <f t="shared" ca="1" si="564"/>
        <v>0.758695247888583-1.83165235715917i</v>
      </c>
      <c r="DL304" s="240" t="str">
        <f t="shared" ca="1" si="565"/>
        <v>1.97301962677247+0.19432547189213i</v>
      </c>
      <c r="DM304" s="240" t="str">
        <f t="shared" ca="1" si="566"/>
        <v>0.386779483261173+1.94447177094029i</v>
      </c>
      <c r="DN304" s="240" t="str">
        <f t="shared" ca="1" si="567"/>
        <v>-1.74846731183902+0.934575249022727i</v>
      </c>
      <c r="DO304" s="240" t="str">
        <f t="shared" ca="1" si="568"/>
        <v>-1.40188602187433-1.40188602187511i</v>
      </c>
      <c r="DP304" s="240" t="str">
        <f t="shared" ca="1" si="569"/>
        <v>0.934575249023508-1.7484673118386i</v>
      </c>
      <c r="DQ304" s="240" t="str">
        <f t="shared" ca="1" si="570"/>
        <v>1.94447177094052+0.386779483260053i</v>
      </c>
      <c r="DR304" s="240" t="str">
        <f t="shared" ca="1" si="571"/>
        <v>0.194325471891135+1.97301962677256i</v>
      </c>
      <c r="DS304" s="240" t="str">
        <f t="shared" ca="1" si="572"/>
        <v>-1.83165235715947+0.758695247887867i</v>
      </c>
      <c r="DT304" s="240" t="str">
        <f t="shared" ca="1" si="573"/>
        <v>-1.25772669857303-1.53254441643694i</v>
      </c>
      <c r="DU304" s="240" t="str">
        <f t="shared" ca="1" si="574"/>
        <v>1.1014547796197-1.64844357049563i</v>
      </c>
      <c r="DV304" s="240" t="str">
        <f t="shared" ca="1" si="575"/>
        <v>1.89719758899753+0.575508596771083i</v>
      </c>
      <c r="DW304" s="240" t="str">
        <f t="shared" ca="1" si="576"/>
        <v>-9.61827184614436E-14+1.9825662250365i</v>
      </c>
      <c r="DX304" s="240" t="str">
        <f t="shared" ca="1" si="577"/>
        <v>-1.89719758899765+0.575508596770685i</v>
      </c>
      <c r="DY304" s="240" t="str">
        <f t="shared" ca="1" si="578"/>
        <v>-1.10145477962104-1.64844357049473i</v>
      </c>
      <c r="DZ304" s="240" t="str">
        <f t="shared" ca="1" si="579"/>
        <v>1.25772669857335-1.53254441643668i</v>
      </c>
      <c r="EA304" s="240" t="str">
        <f t="shared" ca="1" si="580"/>
        <v>1.83165235715939+0.758695247888046i</v>
      </c>
      <c r="EB304" s="240" t="str">
        <f t="shared" ca="1" si="581"/>
        <v>-0.194325471891551+1.97301962677252i</v>
      </c>
      <c r="EC304" s="240" t="str">
        <f t="shared" ca="1" si="582"/>
        <v>-1.9444717709406+0.386779483259642i</v>
      </c>
      <c r="ED304" s="240" t="str">
        <f t="shared" ca="1" si="583"/>
        <v>-0.93457524902334-1.74846731183869i</v>
      </c>
      <c r="EE304" s="240" t="str">
        <f t="shared" ca="1" si="584"/>
        <v>1.40188602187462-1.40188602187482i</v>
      </c>
      <c r="EF304" s="240" t="str">
        <f t="shared" ca="1" si="585"/>
        <v>1.74846731183882+0.934575249023094i</v>
      </c>
      <c r="EG304" s="240" t="str">
        <f t="shared" ca="1" si="586"/>
        <v>-0.386779483261581+1.94447177094021i</v>
      </c>
      <c r="EH304" s="240" t="str">
        <f t="shared" ca="1" si="587"/>
        <v>-1.9730196267725+0.194325471891826i</v>
      </c>
      <c r="EI304" s="240" t="str">
        <f t="shared" ca="1" si="588"/>
        <v>-0.758695247888301-1.83165235715928i</v>
      </c>
      <c r="EJ304" s="240" t="str">
        <f t="shared" ca="1" si="589"/>
        <v>1.53254441643665-1.25772669857339i</v>
      </c>
      <c r="EK304" s="240" t="str">
        <f t="shared" ca="1" si="590"/>
        <v>1.64844357049476+1.10145477962099i</v>
      </c>
      <c r="EL304" s="240" t="str">
        <f t="shared" ca="1" si="591"/>
        <v>-0.575508596770419+1.89719758899773i</v>
      </c>
      <c r="EM304" s="240" t="str">
        <f t="shared" ca="1" si="592"/>
        <v>-1.9825662250365+3.73059074682809E-13i</v>
      </c>
      <c r="EN304" s="240"/>
      <c r="EO304" s="240"/>
      <c r="EP304" s="240"/>
    </row>
    <row r="305" spans="1:146">
      <c r="A305" s="268">
        <f t="shared" si="461"/>
        <v>4.0039062500000005E-3</v>
      </c>
      <c r="B305" s="267">
        <v>205</v>
      </c>
      <c r="C305" s="266">
        <f t="shared" si="462"/>
        <v>41000</v>
      </c>
      <c r="N305" s="265">
        <f t="shared" ca="1" si="463"/>
        <v>2.0161578292745248</v>
      </c>
      <c r="O305" s="240">
        <f t="shared" ca="1" si="464"/>
        <v>-1.9838421707254752</v>
      </c>
      <c r="P305" s="240" t="str">
        <f t="shared" ca="1" si="465"/>
        <v>-0.622295064789877-1.8837140469527i</v>
      </c>
      <c r="Q305" s="240" t="str">
        <f t="shared" ca="1" si="466"/>
        <v>1.59343697279562-1.18177340132391i</v>
      </c>
      <c r="R305" s="240" t="str">
        <f t="shared" ca="1" si="467"/>
        <v>1.62195923047481+1.14231257238391i</v>
      </c>
      <c r="S305" s="240" t="str">
        <f t="shared" ca="1" si="468"/>
        <v>-0.57587898425286+1.89841859289374i</v>
      </c>
      <c r="T305" s="240" t="str">
        <f t="shared" ca="1" si="469"/>
        <v>-1.98324467455397+0.0486859240651321i</v>
      </c>
      <c r="U305" s="241" t="str">
        <f t="shared" ca="1" si="470"/>
        <v>-0.668336298048971-1.86787482210639i</v>
      </c>
      <c r="V305" s="240" t="str">
        <f t="shared" ca="1" si="471"/>
        <v>1.56395488826647-1.22052237415633i</v>
      </c>
      <c r="W305" s="240" t="str">
        <f t="shared" ca="1" si="472"/>
        <v>1.64950448056252+1.10216365706411i</v>
      </c>
      <c r="X305" s="240" t="str">
        <f t="shared" ca="1" si="473"/>
        <v>-0.529116015749234+1.91197960246087i</v>
      </c>
      <c r="Y305" s="240" t="str">
        <f t="shared" ca="1" si="474"/>
        <v>-1.98145254594881+0.0973425215500915i</v>
      </c>
      <c r="Z305" s="240" t="str">
        <f t="shared" ca="1" si="475"/>
        <v>-0.713974950512827-1.85091045931157i</v>
      </c>
      <c r="AA305" s="240" t="str">
        <f t="shared" ca="1" si="476"/>
        <v>1.53353073579267-1.25853614994881i</v>
      </c>
      <c r="AB305" s="240" t="str">
        <f t="shared" ca="1" si="477"/>
        <v>1.67605613083009+1.06135083956986i</v>
      </c>
      <c r="AC305" s="240" t="str">
        <f t="shared" ca="1" si="478"/>
        <v>-0.482034327542637+1.924388907009i</v>
      </c>
      <c r="AD305" s="240" t="str">
        <f t="shared" ca="1" si="479"/>
        <v>-1.97846686442126+0.145940483539933i</v>
      </c>
      <c r="AE305" s="240" t="str">
        <f t="shared" ca="1" si="480"/>
        <v>-0.759183531163746-1.83283117726607i</v>
      </c>
      <c r="AF305" s="240" t="str">
        <f t="shared" ca="1" si="481"/>
        <v>1.50218284174591-1.29579183062441i</v>
      </c>
      <c r="AG305" s="240" t="str">
        <f t="shared" ca="1" si="482"/>
        <v>1.70159818755633+1.01989870401613i</v>
      </c>
      <c r="AH305" s="240" t="str">
        <f t="shared" ca="1" si="483"/>
        <v>-0.434662279881387+1.93563903163712i</v>
      </c>
      <c r="AI305" s="240" t="str">
        <f t="shared" ca="1" si="484"/>
        <v>-1.97428942843422+0.194450536439571i</v>
      </c>
      <c r="AJ305" s="240" t="str">
        <f t="shared" ca="1" si="485"/>
        <v>-0.803934808043373-1.81364786625327i</v>
      </c>
      <c r="AK305" s="240" t="str">
        <f t="shared" ca="1" si="486"/>
        <v>1.4699300889255-1.33226697475403i</v>
      </c>
      <c r="AL305" s="240" t="str">
        <f t="shared" ca="1" si="487"/>
        <v>1.72611526516133+0.977832219619402i</v>
      </c>
      <c r="AM305" s="240" t="str">
        <f t="shared" ca="1" si="488"/>
        <v>-0.38702840791539+1.94572319969086i</v>
      </c>
      <c r="AN305" s="240" t="str">
        <f t="shared" ca="1" si="489"/>
        <v>-1.96892275431881+0.242843459608011i</v>
      </c>
      <c r="AO305" s="240" t="str">
        <f t="shared" ca="1" si="490"/>
        <v>-0.848201824654593-1.79337208158301i</v>
      </c>
      <c r="AP305" s="240" t="str">
        <f t="shared" ca="1" si="491"/>
        <v>1.43679190518458-1.36793961107384i</v>
      </c>
      <c r="AQ305" s="240" t="str">
        <f t="shared" ca="1" si="492"/>
        <v>1.74959259547353+0.935176725658283i</v>
      </c>
      <c r="AR305" s="240" t="str">
        <f t="shared" ca="1" si="493"/>
        <v>1.74959259547353+0.935176725658283i</v>
      </c>
      <c r="AS305" s="240" t="str">
        <f t="shared" ca="1" si="494"/>
        <v>-1.96237007475921+0.2910901029549i</v>
      </c>
      <c r="AT305" s="240" t="str">
        <f t="shared" ca="1" si="495"/>
        <v>-0.891957916204785-1.77201603662845i</v>
      </c>
      <c r="AU305" s="240" t="str">
        <f t="shared" ca="1" si="496"/>
        <v>1.40278825172368-1.40278825172397i</v>
      </c>
      <c r="AV305" s="240" t="str">
        <f t="shared" ca="1" si="497"/>
        <v>1.77201603662863+0.891957916204426i</v>
      </c>
      <c r="AW305" s="240" t="str">
        <f t="shared" ca="1" si="498"/>
        <v>-0.291090102954559+1.96237007475926i</v>
      </c>
      <c r="AX305" s="240" t="str">
        <f t="shared" ca="1" si="499"/>
        <v>-1.95463533684402+0.339161404510334i</v>
      </c>
      <c r="AY305" s="240" t="str">
        <f t="shared" ca="1" si="500"/>
        <v>-0.935176725658639-1.74959259547334i</v>
      </c>
      <c r="AZ305" s="240" t="str">
        <f t="shared" ca="1" si="501"/>
        <v>1.36793961107502-1.43679190518345i</v>
      </c>
      <c r="BA305" s="240" t="str">
        <f t="shared" ca="1" si="502"/>
        <v>1.79337208158232+0.848201824656065i</v>
      </c>
      <c r="BB305" s="240" t="str">
        <f t="shared" ca="1" si="503"/>
        <v>-0.242843459607612+1.96892275431886i</v>
      </c>
      <c r="BC305" s="240" t="str">
        <f t="shared" ca="1" si="504"/>
        <v>-1.94572319969079+0.387028407915755i</v>
      </c>
      <c r="BD305" s="240" t="str">
        <f t="shared" ca="1" si="505"/>
        <v>-0.977832219619726-1.72611526516114i</v>
      </c>
      <c r="BE305" s="240" t="str">
        <f t="shared" ca="1" si="506"/>
        <v>1.33226697475373-1.46993008892577i</v>
      </c>
      <c r="BF305" s="240" t="str">
        <f t="shared" ca="1" si="507"/>
        <v>1.81364786625343+0.803934808043006i</v>
      </c>
      <c r="BG305" s="240" t="str">
        <f t="shared" ca="1" si="508"/>
        <v>-0.1944505364392+1.97428942843426i</v>
      </c>
      <c r="BH305" s="240" t="str">
        <f t="shared" ca="1" si="509"/>
        <v>-1.93563903163696+0.434662279882109i</v>
      </c>
      <c r="BI305" s="240" t="str">
        <f t="shared" ca="1" si="510"/>
        <v>-1.01989870401698-1.70159818755582i</v>
      </c>
      <c r="BJ305" s="240" t="str">
        <f t="shared" ca="1" si="511"/>
        <v>1.29579183062502-1.50218284174538i</v>
      </c>
      <c r="BK305" s="240" t="str">
        <f t="shared" ca="1" si="512"/>
        <v>1.83283117726576+0.759183531164494i</v>
      </c>
      <c r="BL305" s="240" t="str">
        <f t="shared" ca="1" si="513"/>
        <v>-0.145940483540573+1.97846686442121i</v>
      </c>
      <c r="BM305" s="240" t="str">
        <f t="shared" ca="1" si="514"/>
        <v>-1.92438890700909+0.48203432754226i</v>
      </c>
      <c r="BN305" s="240" t="str">
        <f t="shared" ca="1" si="515"/>
        <v>-1.06135083956972-1.67605613083018i</v>
      </c>
      <c r="BO305" s="240" t="str">
        <f t="shared" ca="1" si="516"/>
        <v>1.25853614994879-1.53353073579268i</v>
      </c>
      <c r="BP305" s="240" t="str">
        <f t="shared" ca="1" si="517"/>
        <v>1.85091045931164+0.713974950512637i</v>
      </c>
      <c r="BQ305" s="240" t="str">
        <f t="shared" ca="1" si="518"/>
        <v>-0.0973425215497047+1.98145254594883i</v>
      </c>
      <c r="BR305" s="240" t="str">
        <f t="shared" ca="1" si="519"/>
        <v>-1.91197960246072+0.529116015749784i</v>
      </c>
      <c r="BS305" s="240" t="str">
        <f t="shared" ca="1" si="520"/>
        <v>-1.10216365706473-1.64950448056211i</v>
      </c>
      <c r="BT305" s="240" t="str">
        <f t="shared" ca="1" si="521"/>
        <v>1.2205223741571-1.56395488826586i</v>
      </c>
      <c r="BU305" s="240" t="str">
        <f t="shared" ca="1" si="522"/>
        <v>1.86787482210611+0.668336298049729i</v>
      </c>
      <c r="BV305" s="240" t="str">
        <f t="shared" ca="1" si="523"/>
        <v>-0.0486859240657525+1.98324467455396i</v>
      </c>
      <c r="BW305" s="240" t="str">
        <f t="shared" ca="1" si="524"/>
        <v>-1.89841859289387+0.575878984252441i</v>
      </c>
      <c r="BX305" s="240" t="str">
        <f t="shared" ca="1" si="525"/>
        <v>-1.14231257238369-1.62195923047496i</v>
      </c>
      <c r="BY305" s="240" t="str">
        <f t="shared" ca="1" si="526"/>
        <v>1.18177340132388-1.59343697279564i</v>
      </c>
      <c r="BZ305" s="240" t="str">
        <f t="shared" ca="1" si="527"/>
        <v>1.88371404695277+0.622295064789667i</v>
      </c>
      <c r="CA305" s="240" t="str">
        <f t="shared" ca="1" si="528"/>
        <v>4.01492767604289E-13+1.98384217072548i</v>
      </c>
      <c r="CB305" s="240" t="str">
        <f t="shared" ca="1" si="529"/>
        <v>-1.88371404695252+0.622295064790431i</v>
      </c>
      <c r="CC305" s="240" t="str">
        <f t="shared" ca="1" si="530"/>
        <v>-1.18177340132453-1.59343697279516i</v>
      </c>
      <c r="CD305" s="240" t="str">
        <f t="shared" ca="1" si="531"/>
        <v>1.1423125723847-1.62195923047425i</v>
      </c>
      <c r="CE305" s="240" t="str">
        <f t="shared" ca="1" si="532"/>
        <v>1.89841859289351+0.575878984253616i</v>
      </c>
      <c r="CF305" s="240" t="str">
        <f t="shared" ca="1" si="533"/>
        <v>0.0486859240645261+1.98324467455399i</v>
      </c>
      <c r="CG305" s="240" t="str">
        <f t="shared" ca="1" si="534"/>
        <v>-1.86787482210653+0.668336298048572i</v>
      </c>
      <c r="CH305" s="240" t="str">
        <f t="shared" ca="1" si="535"/>
        <v>-1.22052237415613-1.56395488826662i</v>
      </c>
      <c r="CI305" s="240" t="str">
        <f t="shared" ca="1" si="536"/>
        <v>1.10216365706416-1.64950448056249i</v>
      </c>
      <c r="CJ305" s="240" t="str">
        <f t="shared" ca="1" si="537"/>
        <v>1.91197960246093+0.52911601574901i</v>
      </c>
      <c r="CK305" s="240" t="str">
        <f t="shared" ca="1" si="538"/>
        <v>0.0973425215505067+1.98145254594879i</v>
      </c>
      <c r="CL305" s="240" t="str">
        <f t="shared" ca="1" si="539"/>
        <v>-1.85091045931135+0.713974950513387i</v>
      </c>
      <c r="CM305" s="240" t="str">
        <f t="shared" ca="1" si="540"/>
        <v>-1.25853614994941-1.53353073579217i</v>
      </c>
      <c r="CN305" s="240" t="str">
        <f t="shared" ca="1" si="541"/>
        <v>1.06135083956904-1.67605613083061i</v>
      </c>
      <c r="CO305" s="240" t="str">
        <f t="shared" ca="1" si="542"/>
        <v>1.92438890700881+0.482034327543395i</v>
      </c>
      <c r="CP305" s="240" t="str">
        <f t="shared" ca="1" si="543"/>
        <v>0.14594048353935+1.9784668644213i</v>
      </c>
      <c r="CQ305" s="240" t="str">
        <f t="shared" ca="1" si="544"/>
        <v>-1.83283117726623+0.759183531163362i</v>
      </c>
      <c r="CR305" s="240" t="str">
        <f t="shared" ca="1" si="545"/>
        <v>-1.29579183062409-1.50218284174618i</v>
      </c>
      <c r="CS305" s="240" t="str">
        <f t="shared" ca="1" si="546"/>
        <v>1.01989870401634-1.7015981875562i</v>
      </c>
      <c r="CT305" s="240" t="str">
        <f t="shared" ca="1" si="547"/>
        <v>1.93563903163711+0.434662279881435i</v>
      </c>
      <c r="CU305" s="240" t="str">
        <f t="shared" ca="1" si="548"/>
        <v>0.194450536439999+1.97428942843418i</v>
      </c>
      <c r="CV305" s="240" t="str">
        <f t="shared" ca="1" si="549"/>
        <v>-1.8136478662531+0.80393480804374i</v>
      </c>
      <c r="CW305" s="240" t="str">
        <f t="shared" ca="1" si="550"/>
        <v>-1.33226697475432-1.46993008892523i</v>
      </c>
      <c r="CX305" s="240" t="str">
        <f t="shared" ca="1" si="551"/>
        <v>0.977832219619077-1.72611526516151i</v>
      </c>
      <c r="CY305" s="240" t="str">
        <f t="shared" ca="1" si="552"/>
        <v>1.94572319969056+0.387028407916904i</v>
      </c>
      <c r="CZ305" s="240" t="str">
        <f t="shared" ca="1" si="553"/>
        <v>0.242843459606452+1.96892275431901i</v>
      </c>
      <c r="DA305" s="240" t="str">
        <f t="shared" ca="1" si="554"/>
        <v>-1.79337208158284+0.848201824654956i</v>
      </c>
      <c r="DB305" s="240" t="str">
        <f t="shared" ca="1" si="555"/>
        <v>-1.36793961107413-1.4367919051843i</v>
      </c>
      <c r="DC305" s="240" t="str">
        <f t="shared" ca="1" si="556"/>
        <v>0.93517672565798-1.7495925954737i</v>
      </c>
      <c r="DD305" s="240" t="str">
        <f t="shared" ca="1" si="557"/>
        <v>1.95463533684415+0.3391614045096i</v>
      </c>
      <c r="DE305" s="240" t="str">
        <f t="shared" ca="1" si="558"/>
        <v>0.291090102955241+1.96237007475916i</v>
      </c>
      <c r="DF305" s="240" t="str">
        <f t="shared" ca="1" si="559"/>
        <v>-1.77201603662827+0.891957916205144i</v>
      </c>
      <c r="DG305" s="240" t="str">
        <f t="shared" ca="1" si="560"/>
        <v>-1.40278825172425-1.4027882517234i</v>
      </c>
      <c r="DH305" s="240" t="str">
        <f t="shared" ca="1" si="561"/>
        <v>0.891957916204066-1.77201603662881i</v>
      </c>
      <c r="DI305" s="240" t="str">
        <f t="shared" ca="1" si="562"/>
        <v>1.96237007475902+0.29109010295617i</v>
      </c>
      <c r="DJ305" s="240" t="str">
        <f t="shared" ca="1" si="563"/>
        <v>0.339161404508787+1.95463533684429i</v>
      </c>
      <c r="DK305" s="240" t="str">
        <f t="shared" ca="1" si="564"/>
        <v>-1.74959259547409+0.935176725657252i</v>
      </c>
      <c r="DL305" s="240" t="str">
        <f t="shared" ca="1" si="565"/>
        <v>-1.43679190518373-1.36793961107473i</v>
      </c>
      <c r="DM305" s="240" t="str">
        <f t="shared" ca="1" si="566"/>
        <v>0.848201824655599-1.79337208158254i</v>
      </c>
      <c r="DN305" s="240" t="str">
        <f t="shared" ca="1" si="567"/>
        <v>1.96892275431892+0.242843459607158i</v>
      </c>
      <c r="DO305" s="240" t="str">
        <f t="shared" ca="1" si="568"/>
        <v>0.387028407916206+1.9457231996907i</v>
      </c>
      <c r="DP305" s="240" t="str">
        <f t="shared" ca="1" si="569"/>
        <v>-1.72611526516092+0.977832219620125i</v>
      </c>
      <c r="DQ305" s="240" t="str">
        <f t="shared" ca="1" si="570"/>
        <v>-1.46993008892604-1.33226697475343i</v>
      </c>
      <c r="DR305" s="240" t="str">
        <f t="shared" ca="1" si="571"/>
        <v>0.803934808042639-1.81364786625359i</v>
      </c>
      <c r="DS305" s="240" t="str">
        <f t="shared" ca="1" si="572"/>
        <v>1.9742894284343+0.1944505364388i</v>
      </c>
      <c r="DT305" s="240" t="str">
        <f t="shared" ca="1" si="573"/>
        <v>0.43466227988052+1.93563903163731i</v>
      </c>
      <c r="DU305" s="240" t="str">
        <f t="shared" ca="1" si="574"/>
        <v>-1.70159818755668+1.01989870401554i</v>
      </c>
      <c r="DV305" s="240" t="str">
        <f t="shared" ca="1" si="575"/>
        <v>-1.50218284174557-1.29579183062481i</v>
      </c>
      <c r="DW305" s="240" t="str">
        <f t="shared" ca="1" si="576"/>
        <v>0.759183531164229-1.83283117726587i</v>
      </c>
      <c r="DX305" s="240" t="str">
        <f t="shared" ca="1" si="577"/>
        <v>1.97846686442125+0.14594048354006i</v>
      </c>
      <c r="DY305" s="240" t="str">
        <f t="shared" ca="1" si="578"/>
        <v>0.482034327542705+1.92438890700898i</v>
      </c>
      <c r="DZ305" s="240" t="str">
        <f t="shared" ca="1" si="579"/>
        <v>-1.67605613082996+1.06135083957006i</v>
      </c>
      <c r="EA305" s="240" t="str">
        <f t="shared" ca="1" si="580"/>
        <v>-1.53353073579294-1.25853614994848i</v>
      </c>
      <c r="EB305" s="240" t="str">
        <f t="shared" ca="1" si="581"/>
        <v>0.713974950512262-1.85091045931179i</v>
      </c>
      <c r="EC305" s="240" t="str">
        <f t="shared" ca="1" si="582"/>
        <v>1.98145254594885+0.0973425215493035i</v>
      </c>
      <c r="ED305" s="240" t="str">
        <f t="shared" ca="1" si="583"/>
        <v>0.529116015748215+1.91197960246115i</v>
      </c>
      <c r="EE305" s="240" t="str">
        <f t="shared" ca="1" si="584"/>
        <v>-1.64950448056301+1.10216365706338i</v>
      </c>
      <c r="EF305" s="240" t="str">
        <f t="shared" ca="1" si="585"/>
        <v>-1.56395488826604-1.22052237415687i</v>
      </c>
      <c r="EG305" s="240" t="str">
        <f t="shared" ca="1" si="586"/>
        <v>0.668336298049457-1.86787482210621i</v>
      </c>
      <c r="EH305" s="240" t="str">
        <f t="shared" ca="1" si="587"/>
        <v>1.98324467455396+0.0486859240654638i</v>
      </c>
      <c r="EI305" s="240" t="str">
        <f t="shared" ca="1" si="588"/>
        <v>0.575878984252933+1.89841859289372i</v>
      </c>
      <c r="EJ305" s="240" t="str">
        <f t="shared" ca="1" si="589"/>
        <v>-1.62195923047466+1.14231257238411i</v>
      </c>
      <c r="EK305" s="240" t="str">
        <f t="shared" ca="1" si="590"/>
        <v>-1.59343697279588-1.18177340132356i</v>
      </c>
      <c r="EL305" s="240" t="str">
        <f t="shared" ca="1" si="591"/>
        <v>0.622295064789286-1.8837140469529i</v>
      </c>
      <c r="EM305" s="240" t="str">
        <f t="shared" ca="1" si="592"/>
        <v>1.98384217072548-8.02985535208578E-13i</v>
      </c>
      <c r="EN305" s="240"/>
      <c r="EO305" s="240"/>
      <c r="EP305" s="240"/>
    </row>
    <row r="306" spans="1:146">
      <c r="A306" s="268">
        <f t="shared" si="461"/>
        <v>4.0234375000000001E-3</v>
      </c>
      <c r="B306" s="267">
        <v>206</v>
      </c>
      <c r="C306" s="266">
        <f t="shared" si="462"/>
        <v>41200</v>
      </c>
      <c r="N306" s="265">
        <f t="shared" ca="1" si="463"/>
        <v>2.0150671051527267</v>
      </c>
      <c r="O306" s="240">
        <f t="shared" ca="1" si="464"/>
        <v>-1.9849328948472733</v>
      </c>
      <c r="P306" s="240" t="str">
        <f t="shared" ca="1" si="465"/>
        <v>-0.668703751938487-1.86890178693001i</v>
      </c>
      <c r="Q306" s="240" t="str">
        <f t="shared" ca="1" si="466"/>
        <v>1.53437387694056-1.25922809800654i</v>
      </c>
      <c r="R306" s="240" t="str">
        <f t="shared" ca="1" si="467"/>
        <v>1.70253373284115+1.02045944828041i</v>
      </c>
      <c r="S306" s="240" t="str">
        <f t="shared" ca="1" si="468"/>
        <v>-0.38724119763615+1.94679296585438i</v>
      </c>
      <c r="T306" s="240" t="str">
        <f t="shared" ca="1" si="469"/>
        <v>-1.96344899343931+0.291250145423059i</v>
      </c>
      <c r="U306" s="241" t="str">
        <f t="shared" ca="1" si="470"/>
        <v>-0.935690889449515-1.75055452827039i</v>
      </c>
      <c r="V306" s="240" t="str">
        <f t="shared" ca="1" si="471"/>
        <v>1.33299946030513-1.47073826219114i</v>
      </c>
      <c r="W306" s="240" t="str">
        <f t="shared" ca="1" si="472"/>
        <v>1.83383887495778+0.759600933214509i</v>
      </c>
      <c r="X306" s="240" t="str">
        <f t="shared" ca="1" si="473"/>
        <v>-0.0973960408460708+1.98254195624564i</v>
      </c>
      <c r="Y306" s="240" t="str">
        <f t="shared" ca="1" si="474"/>
        <v>-1.89946235080108+0.57619560475244i</v>
      </c>
      <c r="Z306" s="240" t="str">
        <f t="shared" ca="1" si="475"/>
        <v>-1.18242314492466-1.59431305062502i</v>
      </c>
      <c r="AA306" s="240" t="str">
        <f t="shared" ca="1" si="476"/>
        <v>1.10276963091854-1.65041138452525i</v>
      </c>
      <c r="AB306" s="240" t="str">
        <f t="shared" ca="1" si="477"/>
        <v>1.9254469434958+0.482299351885808i</v>
      </c>
      <c r="AC306" s="240" t="str">
        <f t="shared" ca="1" si="478"/>
        <v>0.19455744609894+1.97537490042124i</v>
      </c>
      <c r="AD306" s="240" t="str">
        <f t="shared" ca="1" si="479"/>
        <v>-1.79435808451046+0.848668169309268i</v>
      </c>
      <c r="AE306" s="240" t="str">
        <f t="shared" ca="1" si="480"/>
        <v>-1.40355951014678-1.40355951014672i</v>
      </c>
      <c r="AF306" s="240" t="str">
        <f t="shared" ca="1" si="481"/>
        <v>0.848668169309345-1.79435808451042i</v>
      </c>
      <c r="AG306" s="240" t="str">
        <f t="shared" ca="1" si="482"/>
        <v>1.97537490042123+0.194557446099055i</v>
      </c>
      <c r="AH306" s="240" t="str">
        <f t="shared" ca="1" si="483"/>
        <v>0.482299351885915+1.92544694349577i</v>
      </c>
      <c r="AI306" s="240" t="str">
        <f t="shared" ca="1" si="484"/>
        <v>-1.65041138452575+1.1027696309178i</v>
      </c>
      <c r="AJ306" s="240" t="str">
        <f t="shared" ca="1" si="485"/>
        <v>-1.59431305062555-1.18242314492394i</v>
      </c>
      <c r="AK306" s="240" t="str">
        <f t="shared" ca="1" si="486"/>
        <v>0.576195604751781-1.89946235080128i</v>
      </c>
      <c r="AL306" s="240" t="str">
        <f t="shared" ca="1" si="487"/>
        <v>1.98254195624561-0.0973960408467451i</v>
      </c>
      <c r="AM306" s="240" t="str">
        <f t="shared" ca="1" si="488"/>
        <v>0.759600933214963+1.83383887495759i</v>
      </c>
      <c r="AN306" s="240" t="str">
        <f t="shared" ca="1" si="489"/>
        <v>-1.47073826219095+1.33299946030533i</v>
      </c>
      <c r="AO306" s="240" t="str">
        <f t="shared" ca="1" si="490"/>
        <v>-1.75055452827044-0.935690889449424i</v>
      </c>
      <c r="AP306" s="240" t="str">
        <f t="shared" ca="1" si="491"/>
        <v>0.291250145422942-1.96344899343932i</v>
      </c>
      <c r="AQ306" s="240" t="str">
        <f t="shared" ca="1" si="492"/>
        <v>1.9467929658544-0.387241197636031i</v>
      </c>
      <c r="AR306" s="240" t="str">
        <f t="shared" ca="1" si="493"/>
        <v>1.9467929658544-0.387241197636031i</v>
      </c>
      <c r="AS306" s="240" t="str">
        <f t="shared" ca="1" si="494"/>
        <v>-1.25922809800692+1.53437387694025i</v>
      </c>
      <c r="AT306" s="240" t="str">
        <f t="shared" ca="1" si="495"/>
        <v>-1.86890178692981-0.668703751939037i</v>
      </c>
      <c r="AU306" s="240" t="str">
        <f t="shared" ca="1" si="496"/>
        <v>7.07135940298442E-13-1.98493289484727i</v>
      </c>
      <c r="AV306" s="240" t="str">
        <f t="shared" ca="1" si="497"/>
        <v>1.86890178693029-0.668703751937705i</v>
      </c>
      <c r="AW306" s="240" t="str">
        <f t="shared" ca="1" si="498"/>
        <v>1.25922809800587+1.53437387694111i</v>
      </c>
      <c r="AX306" s="240" t="str">
        <f t="shared" ca="1" si="499"/>
        <v>-1.02045944827967+1.70253373284159i</v>
      </c>
      <c r="AY306" s="240" t="str">
        <f t="shared" ca="1" si="500"/>
        <v>-1.94679296585451-0.387241197635481i</v>
      </c>
      <c r="AZ306" s="240" t="str">
        <f t="shared" ca="1" si="501"/>
        <v>-0.291250145423551-1.96344899343923i</v>
      </c>
      <c r="BA306" s="240" t="str">
        <f t="shared" ca="1" si="502"/>
        <v>1.75055452827014-0.935690889449968i</v>
      </c>
      <c r="BB306" s="240" t="str">
        <f t="shared" ca="1" si="503"/>
        <v>1.47073826219133+1.33299946030492i</v>
      </c>
      <c r="BC306" s="240" t="str">
        <f t="shared" ca="1" si="504"/>
        <v>-0.75960093321442+1.83383887495782i</v>
      </c>
      <c r="BD306" s="240" t="str">
        <f t="shared" ca="1" si="505"/>
        <v>-1.98254195624564-0.0973960408461571i</v>
      </c>
      <c r="BE306" s="240" t="str">
        <f t="shared" ca="1" si="506"/>
        <v>-0.576195604752317-1.89946235080111i</v>
      </c>
      <c r="BF306" s="240" t="str">
        <f t="shared" ca="1" si="507"/>
        <v>1.5943130506252-1.18242314492441i</v>
      </c>
      <c r="BG306" s="240" t="str">
        <f t="shared" ca="1" si="508"/>
        <v>1.65041138452498+1.10276963091895i</v>
      </c>
      <c r="BH306" s="240" t="str">
        <f t="shared" ca="1" si="509"/>
        <v>-0.482299351886467+1.92544694349563i</v>
      </c>
      <c r="BI306" s="240" t="str">
        <f t="shared" ca="1" si="510"/>
        <v>-1.97537490042131+0.194557446098237i</v>
      </c>
      <c r="BJ306" s="240" t="str">
        <f t="shared" ca="1" si="511"/>
        <v>-0.84866816930845-1.79435808451084i</v>
      </c>
      <c r="BK306" s="240" t="str">
        <f t="shared" ca="1" si="512"/>
        <v>1.40355951014609-1.40355951014742i</v>
      </c>
      <c r="BL306" s="240" t="str">
        <f t="shared" ca="1" si="513"/>
        <v>1.7943580845108+0.848668169308532i</v>
      </c>
      <c r="BM306" s="240" t="str">
        <f t="shared" ca="1" si="514"/>
        <v>-0.194557446098383+1.9753749004213i</v>
      </c>
      <c r="BN306" s="240" t="str">
        <f t="shared" ca="1" si="515"/>
        <v>-1.92544694349565+0.482299351886379i</v>
      </c>
      <c r="BO306" s="240" t="str">
        <f t="shared" ca="1" si="516"/>
        <v>-1.10276963091888-1.65041138452503i</v>
      </c>
      <c r="BP306" s="240" t="str">
        <f t="shared" ca="1" si="517"/>
        <v>1.18242314492448-1.59431305062515i</v>
      </c>
      <c r="BQ306" s="240" t="str">
        <f t="shared" ca="1" si="518"/>
        <v>1.89946235080109+0.576195604752402i</v>
      </c>
      <c r="BR306" s="240" t="str">
        <f t="shared" ca="1" si="519"/>
        <v>0.0973960408460105+1.98254195624564i</v>
      </c>
      <c r="BS306" s="240" t="str">
        <f t="shared" ca="1" si="520"/>
        <v>-1.83383887495788+0.759600933214285i</v>
      </c>
      <c r="BT306" s="240" t="str">
        <f t="shared" ca="1" si="521"/>
        <v>-1.33299946030481-1.47073826219143i</v>
      </c>
      <c r="BU306" s="240" t="str">
        <f t="shared" ca="1" si="522"/>
        <v>0.935690889450047-1.7505545282701i</v>
      </c>
      <c r="BV306" s="240" t="str">
        <f t="shared" ca="1" si="523"/>
        <v>1.96344899343922+0.291250145423641i</v>
      </c>
      <c r="BW306" s="240" t="str">
        <f t="shared" ca="1" si="524"/>
        <v>0.387241197635391+1.94679296585453i</v>
      </c>
      <c r="BX306" s="240" t="str">
        <f t="shared" ca="1" si="525"/>
        <v>-1.70253373284164+1.0204594482796i</v>
      </c>
      <c r="BY306" s="240" t="str">
        <f t="shared" ca="1" si="526"/>
        <v>-1.53437387694106-1.25922809800594i</v>
      </c>
      <c r="BZ306" s="240" t="str">
        <f t="shared" ca="1" si="527"/>
        <v>0.66870375193779-1.86890178693025i</v>
      </c>
      <c r="CA306" s="240" t="str">
        <f t="shared" ca="1" si="528"/>
        <v>1.98493289484727-6.16674814546314E-13i</v>
      </c>
      <c r="CB306" s="240" t="str">
        <f t="shared" ca="1" si="529"/>
        <v>0.668703751938951+1.86890178692984i</v>
      </c>
      <c r="CC306" s="240" t="str">
        <f t="shared" ca="1" si="530"/>
        <v>-1.53437387694035+1.2592280980068i</v>
      </c>
      <c r="CD306" s="240" t="str">
        <f t="shared" ca="1" si="531"/>
        <v>-1.70253373284123-1.02045944828028i</v>
      </c>
      <c r="CE306" s="240" t="str">
        <f t="shared" ca="1" si="532"/>
        <v>0.387241197636176-1.94679296585438i</v>
      </c>
      <c r="CF306" s="240" t="str">
        <f t="shared" ca="1" si="533"/>
        <v>1.96344899343934-0.291250145422853i</v>
      </c>
      <c r="CG306" s="240" t="str">
        <f t="shared" ca="1" si="534"/>
        <v>0.935690889449344+1.75055452827048i</v>
      </c>
      <c r="CH306" s="240" t="str">
        <f t="shared" ca="1" si="535"/>
        <v>-1.3329994603054+1.47073826219089i</v>
      </c>
      <c r="CI306" s="240" t="str">
        <f t="shared" ca="1" si="536"/>
        <v>-1.83383887495757-0.759600933215021i</v>
      </c>
      <c r="CJ306" s="240" t="str">
        <f t="shared" ca="1" si="537"/>
        <v>0.09739604084692-1.9825419562456i</v>
      </c>
      <c r="CK306" s="240" t="str">
        <f t="shared" ca="1" si="538"/>
        <v>1.89946235080132-0.57619560475164i</v>
      </c>
      <c r="CL306" s="240" t="str">
        <f t="shared" ca="1" si="539"/>
        <v>1.18242314492547+1.59431305062442i</v>
      </c>
      <c r="CM306" s="240" t="str">
        <f t="shared" ca="1" si="540"/>
        <v>-1.10276963091785+1.65041138452571i</v>
      </c>
      <c r="CN306" s="240" t="str">
        <f t="shared" ca="1" si="541"/>
        <v>-1.92544694349593-0.482299351885292i</v>
      </c>
      <c r="CO306" s="240" t="str">
        <f t="shared" ca="1" si="542"/>
        <v>-0.194557446099498-1.97537490042119i</v>
      </c>
      <c r="CP306" s="240" t="str">
        <f t="shared" ca="1" si="543"/>
        <v>1.7943580845103-0.848668169309596i</v>
      </c>
      <c r="CQ306" s="240" t="str">
        <f t="shared" ca="1" si="544"/>
        <v>1.40355951014692+1.40355951014659i</v>
      </c>
      <c r="CR306" s="240" t="str">
        <f t="shared" ca="1" si="545"/>
        <v>-0.848668169309171+1.7943580845105i</v>
      </c>
      <c r="CS306" s="240" t="str">
        <f t="shared" ca="1" si="546"/>
        <v>-1.97537490042123-0.19455744609903i</v>
      </c>
      <c r="CT306" s="240" t="str">
        <f t="shared" ca="1" si="547"/>
        <v>-0.482299351885748-1.92544694349581i</v>
      </c>
      <c r="CU306" s="240" t="str">
        <f t="shared" ca="1" si="548"/>
        <v>1.65041138452545-1.10276963091824i</v>
      </c>
      <c r="CV306" s="240" t="str">
        <f t="shared" ca="1" si="549"/>
        <v>1.5943130506247+1.1824231449251i</v>
      </c>
      <c r="CW306" s="240" t="str">
        <f t="shared" ca="1" si="550"/>
        <v>-0.576195604753135+1.89946235080086i</v>
      </c>
      <c r="CX306" s="240" t="str">
        <f t="shared" ca="1" si="551"/>
        <v>-1.98254195624567+0.0973960408453606i</v>
      </c>
      <c r="CY306" s="240" t="str">
        <f t="shared" ca="1" si="552"/>
        <v>-0.759600933213683-1.83383887495812i</v>
      </c>
      <c r="CZ306" s="240" t="str">
        <f t="shared" ca="1" si="553"/>
        <v>1.47073826219058-1.33299946030575i</v>
      </c>
      <c r="DA306" s="240" t="str">
        <f t="shared" ca="1" si="554"/>
        <v>1.7505545282707+0.93569088944893i</v>
      </c>
      <c r="DB306" s="240" t="str">
        <f t="shared" ca="1" si="555"/>
        <v>-0.291250145422388+1.9634489934394i</v>
      </c>
      <c r="DC306" s="240" t="str">
        <f t="shared" ca="1" si="556"/>
        <v>-1.94679296585428+0.387241197636636i</v>
      </c>
      <c r="DD306" s="240" t="str">
        <f t="shared" ca="1" si="557"/>
        <v>-1.02045944828068-1.70253373284099i</v>
      </c>
      <c r="DE306" s="240" t="str">
        <f t="shared" ca="1" si="558"/>
        <v>1.25922809800644-1.53437387694064i</v>
      </c>
      <c r="DF306" s="240" t="str">
        <f t="shared" ca="1" si="559"/>
        <v>1.86890178693+0.668703751938509i</v>
      </c>
      <c r="DG306" s="240" t="str">
        <f t="shared" ca="1" si="560"/>
        <v>-1.46876311728327E-13+1.98493289484727i</v>
      </c>
      <c r="DH306" s="240" t="str">
        <f t="shared" ca="1" si="561"/>
        <v>-1.8689017869301+0.668703751938233i</v>
      </c>
      <c r="DI306" s="240" t="str">
        <f t="shared" ca="1" si="562"/>
        <v>-1.2592280980063-1.53437387694076i</v>
      </c>
      <c r="DJ306" s="240" t="str">
        <f t="shared" ca="1" si="563"/>
        <v>1.02045944828084-1.70253373284089i</v>
      </c>
      <c r="DK306" s="240" t="str">
        <f t="shared" ca="1" si="564"/>
        <v>1.94679296585425+0.387241197636813i</v>
      </c>
      <c r="DL306" s="240" t="str">
        <f t="shared" ca="1" si="565"/>
        <v>0.29125014542221+1.96344899343943i</v>
      </c>
      <c r="DM306" s="240" t="str">
        <f t="shared" ca="1" si="566"/>
        <v>-1.75055452827084+0.935690889448671i</v>
      </c>
      <c r="DN306" s="240" t="str">
        <f t="shared" ca="1" si="567"/>
        <v>-1.47073826219174-1.33299946030446i</v>
      </c>
      <c r="DO306" s="240" t="str">
        <f t="shared" ca="1" si="568"/>
        <v>0.75960093321385-1.83383887495805i</v>
      </c>
      <c r="DP306" s="240" t="str">
        <f t="shared" ca="1" si="569"/>
        <v>1.98254195624566+0.0973960408455412i</v>
      </c>
      <c r="DQ306" s="240" t="str">
        <f t="shared" ca="1" si="570"/>
        <v>0.57619560475296+1.89946235080092i</v>
      </c>
      <c r="DR306" s="240" t="str">
        <f t="shared" ca="1" si="571"/>
        <v>-1.5943130506248+1.18242314492495i</v>
      </c>
      <c r="DS306" s="240" t="str">
        <f t="shared" ca="1" si="572"/>
        <v>-1.65041138452535-1.10276963091839i</v>
      </c>
      <c r="DT306" s="240" t="str">
        <f t="shared" ca="1" si="573"/>
        <v>0.482299351885814-1.9254469434958i</v>
      </c>
      <c r="DU306" s="240" t="str">
        <f t="shared" ca="1" si="574"/>
        <v>1.97537490042126-0.194557446098738i</v>
      </c>
      <c r="DV306" s="240" t="str">
        <f t="shared" ca="1" si="575"/>
        <v>0.848668169308905+1.79435808451063i</v>
      </c>
      <c r="DW306" s="240" t="str">
        <f t="shared" ca="1" si="576"/>
        <v>-1.40355951014713+1.40355951014638i</v>
      </c>
      <c r="DX306" s="240" t="str">
        <f t="shared" ca="1" si="577"/>
        <v>-1.79435808451018-0.848668169309862i</v>
      </c>
      <c r="DY306" s="240" t="str">
        <f t="shared" ca="1" si="578"/>
        <v>0.19455744609979-1.97537490042116i</v>
      </c>
      <c r="DZ306" s="240" t="str">
        <f t="shared" ca="1" si="579"/>
        <v>1.925446943496-0.482299351885006i</v>
      </c>
      <c r="EA306" s="240" t="str">
        <f t="shared" ca="1" si="580"/>
        <v>1.10276963091939+1.65041138452468i</v>
      </c>
      <c r="EB306" s="240" t="str">
        <f t="shared" ca="1" si="581"/>
        <v>-1.18242314492399+1.59431305062552i</v>
      </c>
      <c r="EC306" s="240" t="str">
        <f t="shared" ca="1" si="582"/>
        <v>-1.89946235080127-0.576195604751813i</v>
      </c>
      <c r="ED306" s="240" t="str">
        <f t="shared" ca="1" si="583"/>
        <v>-0.0973960408467391-1.98254195624561i</v>
      </c>
      <c r="EE306" s="240" t="str">
        <f t="shared" ca="1" si="584"/>
        <v>1.8338388749576-0.759600933214958i</v>
      </c>
      <c r="EF306" s="240" t="str">
        <f t="shared" ca="1" si="585"/>
        <v>1.33299946030518+1.47073826219109i</v>
      </c>
      <c r="EG306" s="240" t="str">
        <f t="shared" ca="1" si="586"/>
        <v>-0.935690889449602+1.75055452827034i</v>
      </c>
      <c r="EH306" s="240" t="str">
        <f t="shared" ca="1" si="587"/>
        <v>-1.96344899343929-0.291250145423142i</v>
      </c>
      <c r="EI306" s="240" t="str">
        <f t="shared" ca="1" si="588"/>
        <v>-0.387241197635886-1.94679296585443i</v>
      </c>
      <c r="EJ306" s="240" t="str">
        <f t="shared" ca="1" si="589"/>
        <v>1.70253373284138-1.02045944828003i</v>
      </c>
      <c r="EK306" s="240" t="str">
        <f t="shared" ca="1" si="590"/>
        <v>1.53437387694016+1.25922809800703i</v>
      </c>
      <c r="EL306" s="240" t="str">
        <f t="shared" ca="1" si="591"/>
        <v>-0.668703751939122+1.86890178692978i</v>
      </c>
      <c r="EM306" s="240" t="str">
        <f t="shared" ca="1" si="592"/>
        <v>-1.98493289484727-7.97597066050569E-13i</v>
      </c>
      <c r="EN306" s="240"/>
      <c r="EO306" s="240"/>
      <c r="EP306" s="240"/>
    </row>
    <row r="307" spans="1:146">
      <c r="A307" s="268">
        <f t="shared" si="461"/>
        <v>4.0429687499999997E-3</v>
      </c>
      <c r="B307" s="267">
        <v>207</v>
      </c>
      <c r="C307" s="266">
        <f t="shared" si="462"/>
        <v>41400</v>
      </c>
      <c r="N307" s="265">
        <f t="shared" ca="1" si="463"/>
        <v>2.0141246279467344</v>
      </c>
      <c r="O307" s="240">
        <f t="shared" ca="1" si="464"/>
        <v>-1.9858753720532658</v>
      </c>
      <c r="P307" s="240" t="str">
        <f t="shared" ca="1" si="465"/>
        <v>-0.714706689579035-1.85280742150896i</v>
      </c>
      <c r="Q307" s="240" t="str">
        <f t="shared" ca="1" si="466"/>
        <v>1.47143659173755-1.33363238931254i</v>
      </c>
      <c r="R307" s="240" t="str">
        <f t="shared" ca="1" si="467"/>
        <v>1.77383214146363+0.892872066557262i</v>
      </c>
      <c r="S307" s="240" t="str">
        <f t="shared" ca="1" si="468"/>
        <v>-0.194649825019512+1.97631283934188i</v>
      </c>
      <c r="T307" s="240" t="str">
        <f t="shared" ca="1" si="469"/>
        <v>-1.91393915323756+0.52965829648178i</v>
      </c>
      <c r="U307" s="241" t="str">
        <f t="shared" ca="1" si="470"/>
        <v>-1.18298457794084-1.59507005541507i</v>
      </c>
      <c r="V307" s="240" t="str">
        <f t="shared" ca="1" si="471"/>
        <v>1.06243859744091-1.67777388822078i</v>
      </c>
      <c r="W307" s="240" t="str">
        <f t="shared" ca="1" si="472"/>
        <v>1.94771733362511+0.387425065817861i</v>
      </c>
      <c r="X307" s="240" t="str">
        <f t="shared" ca="1" si="473"/>
        <v>0.3395090044488+1.9566386046549i</v>
      </c>
      <c r="Y307" s="240" t="str">
        <f t="shared" ca="1" si="474"/>
        <v>-1.70334212250506+1.02094397839825i</v>
      </c>
      <c r="Z307" s="240" t="str">
        <f t="shared" ca="1" si="475"/>
        <v>-1.56555775526987-1.22177326384319i</v>
      </c>
      <c r="AA307" s="240" t="str">
        <f t="shared" ca="1" si="476"/>
        <v>0.57646919144412-1.90036424525496i</v>
      </c>
      <c r="AB307" s="240" t="str">
        <f t="shared" ca="1" si="477"/>
        <v>1.98049455670196-0.146090055108499i</v>
      </c>
      <c r="AC307" s="240" t="str">
        <f t="shared" ca="1" si="478"/>
        <v>0.84907113023911+1.7952100738137i</v>
      </c>
      <c r="AD307" s="240" t="str">
        <f t="shared" ca="1" si="479"/>
        <v>-1.36934158582548+1.43826444531479i</v>
      </c>
      <c r="AE307" s="240" t="str">
        <f t="shared" ca="1" si="480"/>
        <v>-1.83470961035825-0.759961603626634i</v>
      </c>
      <c r="AF307" s="240" t="str">
        <f t="shared" ca="1" si="481"/>
        <v>0.0487358213236685-1.98527726351953i</v>
      </c>
      <c r="AG307" s="240" t="str">
        <f t="shared" ca="1" si="482"/>
        <v>1.86978917074987-0.669021262946259i</v>
      </c>
      <c r="AH307" s="240" t="str">
        <f t="shared" ca="1" si="483"/>
        <v>1.29711986251588+1.50372239977812i</v>
      </c>
      <c r="AI307" s="240" t="str">
        <f t="shared" ca="1" si="484"/>
        <v>-0.936135170128806+1.75138571895959i</v>
      </c>
      <c r="AJ307" s="240" t="str">
        <f t="shared" ca="1" si="485"/>
        <v>-1.97094066502644-0.243092345154779i</v>
      </c>
      <c r="AK307" s="240" t="str">
        <f t="shared" ca="1" si="486"/>
        <v>-0.482528355166277-1.92636117584118i</v>
      </c>
      <c r="AL307" s="240" t="str">
        <f t="shared" ca="1" si="487"/>
        <v>1.62362154500205-1.14348330636386i</v>
      </c>
      <c r="AM307" s="240" t="str">
        <f t="shared" ca="1" si="488"/>
        <v>1.65119502568246+1.10329324319929i</v>
      </c>
      <c r="AN307" s="240" t="str">
        <f t="shared" ca="1" si="489"/>
        <v>-0.435107756814031+1.93762283050339i</v>
      </c>
      <c r="AO307" s="240" t="str">
        <f t="shared" ca="1" si="490"/>
        <v>-1.96438126975275+0.291388435549959i</v>
      </c>
      <c r="AP307" s="240" t="str">
        <f t="shared" ca="1" si="491"/>
        <v>-0.978834380879437-1.7278843271863i</v>
      </c>
      <c r="AQ307" s="240" t="str">
        <f t="shared" ca="1" si="492"/>
        <v>1.2598259992163-1.53510242167301i</v>
      </c>
      <c r="AR307" s="240" t="str">
        <f t="shared" ca="1" si="493"/>
        <v>1.2598259992163-1.53510242167301i</v>
      </c>
      <c r="AS307" s="240" t="str">
        <f t="shared" ca="1" si="494"/>
        <v>0.0974422860101176+1.98348329819659i</v>
      </c>
      <c r="AT307" s="240" t="str">
        <f t="shared" ca="1" si="495"/>
        <v>-1.81550663874211+0.804758745221844i</v>
      </c>
      <c r="AU307" s="240" t="str">
        <f t="shared" ca="1" si="496"/>
        <v>-1.40422594217052-1.40422594216993i</v>
      </c>
      <c r="AV307" s="240" t="str">
        <f t="shared" ca="1" si="497"/>
        <v>0.804758745221083-1.81550663874244i</v>
      </c>
      <c r="AW307" s="240" t="str">
        <f t="shared" ca="1" si="498"/>
        <v>1.98348329819653+0.0974422860113159i</v>
      </c>
      <c r="AX307" s="240" t="str">
        <f t="shared" ca="1" si="499"/>
        <v>0.622932842921835+1.88564462890997i</v>
      </c>
      <c r="AY307" s="240" t="str">
        <f t="shared" ca="1" si="500"/>
        <v>-1.53510242167252+1.2598259992169i</v>
      </c>
      <c r="AZ307" s="240" t="str">
        <f t="shared" ca="1" si="501"/>
        <v>-1.72788432718671-0.978834380878712i</v>
      </c>
      <c r="BA307" s="240" t="str">
        <f t="shared" ca="1" si="502"/>
        <v>0.291388435551089-1.96438126975259i</v>
      </c>
      <c r="BB307" s="240" t="str">
        <f t="shared" ca="1" si="503"/>
        <v>1.93762283050364-0.435107756812887i</v>
      </c>
      <c r="BC307" s="240" t="str">
        <f t="shared" ca="1" si="504"/>
        <v>1.10329324319993+1.65119502568203i</v>
      </c>
      <c r="BD307" s="240" t="str">
        <f t="shared" ca="1" si="505"/>
        <v>-1.14348330636323+1.6236215450025i</v>
      </c>
      <c r="BE307" s="240" t="str">
        <f t="shared" ca="1" si="506"/>
        <v>-1.92636117584089-0.48252835516744i</v>
      </c>
      <c r="BF307" s="240" t="str">
        <f t="shared" ca="1" si="507"/>
        <v>-0.243092345153559-1.97094066502659i</v>
      </c>
      <c r="BG307" s="240" t="str">
        <f t="shared" ca="1" si="508"/>
        <v>1.75138571895921-0.936135170129515i</v>
      </c>
      <c r="BH307" s="240" t="str">
        <f t="shared" ca="1" si="509"/>
        <v>1.50372239977813+1.29711986251587i</v>
      </c>
      <c r="BI307" s="240" t="str">
        <f t="shared" ca="1" si="510"/>
        <v>-0.669021262946646+1.86978917074973i</v>
      </c>
      <c r="BJ307" s="240" t="str">
        <f t="shared" ca="1" si="511"/>
        <v>-1.98527726351956+0.0487358213226664i</v>
      </c>
      <c r="BK307" s="240" t="str">
        <f t="shared" ca="1" si="512"/>
        <v>-0.759961603627168-1.83470961035803i</v>
      </c>
      <c r="BL307" s="240" t="str">
        <f t="shared" ca="1" si="513"/>
        <v>1.43826444531465-1.36934158582563i</v>
      </c>
      <c r="BM307" s="240" t="str">
        <f t="shared" ca="1" si="514"/>
        <v>1.79521007381353+0.849071130239454i</v>
      </c>
      <c r="BN307" s="240" t="str">
        <f t="shared" ca="1" si="515"/>
        <v>-0.146090055109274+1.9804945567019i</v>
      </c>
      <c r="BO307" s="240" t="str">
        <f t="shared" ca="1" si="516"/>
        <v>-1.90036424525479+0.576469191444675i</v>
      </c>
      <c r="BP307" s="240" t="str">
        <f t="shared" ca="1" si="517"/>
        <v>-1.22177326384338-1.56555775526973i</v>
      </c>
      <c r="BQ307" s="240" t="str">
        <f t="shared" ca="1" si="518"/>
        <v>1.02094397839862-1.70334212250484i</v>
      </c>
      <c r="BR307" s="240" t="str">
        <f t="shared" ca="1" si="519"/>
        <v>1.95663860465477+0.339509004449564i</v>
      </c>
      <c r="BS307" s="240" t="str">
        <f t="shared" ca="1" si="520"/>
        <v>0.387425065818457+1.947717333625i</v>
      </c>
      <c r="BT307" s="240" t="str">
        <f t="shared" ca="1" si="521"/>
        <v>-1.67777388822065+1.06243859744112i</v>
      </c>
      <c r="BU307" s="240" t="str">
        <f t="shared" ca="1" si="522"/>
        <v>-1.59507005541494-1.18298457794101i</v>
      </c>
      <c r="BV307" s="240" t="str">
        <f t="shared" ca="1" si="523"/>
        <v>0.529658296482509-1.91393915323736i</v>
      </c>
      <c r="BW307" s="240" t="str">
        <f t="shared" ca="1" si="524"/>
        <v>1.9763128393418-0.194649825020325i</v>
      </c>
      <c r="BX307" s="240" t="str">
        <f t="shared" ca="1" si="525"/>
        <v>0.892872066557401+1.77383214146356i</v>
      </c>
      <c r="BY307" s="240" t="str">
        <f t="shared" ca="1" si="526"/>
        <v>-1.33363238931269+1.47143659173742i</v>
      </c>
      <c r="BZ307" s="240" t="str">
        <f t="shared" ca="1" si="527"/>
        <v>-1.85280742150872-0.714706689579651i</v>
      </c>
      <c r="CA307" s="240" t="str">
        <f t="shared" ca="1" si="528"/>
        <v>-8.32030993053011E-13-1.98587537205327i</v>
      </c>
      <c r="CB307" s="240" t="str">
        <f t="shared" ca="1" si="529"/>
        <v>1.85280742150885-0.714706689579309i</v>
      </c>
      <c r="CC307" s="240" t="str">
        <f t="shared" ca="1" si="530"/>
        <v>1.33363238931241+1.47143659173767i</v>
      </c>
      <c r="CD307" s="240" t="str">
        <f t="shared" ca="1" si="531"/>
        <v>-0.89287206655783+1.77383214146335i</v>
      </c>
      <c r="CE307" s="240" t="str">
        <f t="shared" ca="1" si="532"/>
        <v>-1.97631283934196-0.194649825018669i</v>
      </c>
      <c r="CF307" s="240" t="str">
        <f t="shared" ca="1" si="533"/>
        <v>-0.529658296482153-1.91393915323746i</v>
      </c>
      <c r="CG307" s="240" t="str">
        <f t="shared" ca="1" si="534"/>
        <v>1.59507005541516-1.18298457794071i</v>
      </c>
      <c r="CH307" s="240" t="str">
        <f t="shared" ca="1" si="535"/>
        <v>1.67777388822045+1.06243859744143i</v>
      </c>
      <c r="CI307" s="240" t="str">
        <f t="shared" ca="1" si="536"/>
        <v>-0.387425065816936+1.9477173336253i</v>
      </c>
      <c r="CJ307" s="240" t="str">
        <f t="shared" ca="1" si="537"/>
        <v>-1.95663860465483+0.339509004449203i</v>
      </c>
      <c r="CK307" s="240" t="str">
        <f t="shared" ca="1" si="538"/>
        <v>-1.0209439783983-1.70334212250503i</v>
      </c>
      <c r="CL307" s="240" t="str">
        <f t="shared" ca="1" si="539"/>
        <v>1.22177326384367-1.5655577552695i</v>
      </c>
      <c r="CM307" s="240" t="str">
        <f t="shared" ca="1" si="540"/>
        <v>1.90036424525469+0.576469191445026i</v>
      </c>
      <c r="CN307" s="240" t="str">
        <f t="shared" ca="1" si="541"/>
        <v>0.146090055108907+1.98049455670193i</v>
      </c>
      <c r="CO307" s="240" t="str">
        <f t="shared" ca="1" si="542"/>
        <v>-1.79521007381371+0.849071130239071i</v>
      </c>
      <c r="CP307" s="240" t="str">
        <f t="shared" ca="1" si="543"/>
        <v>-1.43826444531439-1.3693415858259i</v>
      </c>
      <c r="CQ307" s="240" t="str">
        <f t="shared" ca="1" si="544"/>
        <v>0.759961603627611-1.83470961035785i</v>
      </c>
      <c r="CR307" s="240" t="str">
        <f t="shared" ca="1" si="545"/>
        <v>1.98527726351955+0.0487358213230342i</v>
      </c>
      <c r="CS307" s="240" t="str">
        <f t="shared" ca="1" si="546"/>
        <v>0.669021262946245+1.86978917074988i</v>
      </c>
      <c r="CT307" s="240" t="str">
        <f t="shared" ca="1" si="547"/>
        <v>-1.50372239977837+1.29711986251559i</v>
      </c>
      <c r="CU307" s="240" t="str">
        <f t="shared" ca="1" si="548"/>
        <v>-1.75138571895901-0.93613517012989i</v>
      </c>
      <c r="CV307" s="240" t="str">
        <f t="shared" ca="1" si="549"/>
        <v>0.243092345154036-1.97094066502653i</v>
      </c>
      <c r="CW307" s="240" t="str">
        <f t="shared" ca="1" si="550"/>
        <v>1.92636117584099-0.482528355167029i</v>
      </c>
      <c r="CX307" s="240" t="str">
        <f t="shared" ca="1" si="551"/>
        <v>1.14348330636293+1.62362154500271i</v>
      </c>
      <c r="CY307" s="240" t="str">
        <f t="shared" ca="1" si="552"/>
        <v>-1.10329324320028+1.65119502568179i</v>
      </c>
      <c r="CZ307" s="240" t="str">
        <f t="shared" ca="1" si="553"/>
        <v>-1.93762283050355-0.435107756813302i</v>
      </c>
      <c r="DA307" s="240" t="str">
        <f t="shared" ca="1" si="554"/>
        <v>-0.291388435550725-1.96438126975264i</v>
      </c>
      <c r="DB307" s="240" t="str">
        <f t="shared" ca="1" si="555"/>
        <v>1.72788432718692-0.978834380878343i</v>
      </c>
      <c r="DC307" s="240" t="str">
        <f t="shared" ca="1" si="556"/>
        <v>1.53510242167225+1.25982599921723i</v>
      </c>
      <c r="DD307" s="240" t="str">
        <f t="shared" ca="1" si="557"/>
        <v>-0.622932842920362+1.88564462891046i</v>
      </c>
      <c r="DE307" s="240" t="str">
        <f t="shared" ca="1" si="558"/>
        <v>-1.98348329819655+0.0974422860109485i</v>
      </c>
      <c r="DF307" s="240" t="str">
        <f t="shared" ca="1" si="559"/>
        <v>-0.804758745220694-1.81550663874262i</v>
      </c>
      <c r="DG307" s="240" t="str">
        <f t="shared" ca="1" si="560"/>
        <v>1.40422594217078-1.40422594216967i</v>
      </c>
      <c r="DH307" s="240" t="str">
        <f t="shared" ca="1" si="561"/>
        <v>1.81550663874276+0.804758745220374i</v>
      </c>
      <c r="DI307" s="240" t="str">
        <f t="shared" ca="1" si="562"/>
        <v>-0.097442286010485+1.98348329819657i</v>
      </c>
      <c r="DJ307" s="240" t="str">
        <f t="shared" ca="1" si="563"/>
        <v>-1.88564462891035+0.622932842920696i</v>
      </c>
      <c r="DK307" s="240" t="str">
        <f t="shared" ca="1" si="564"/>
        <v>-1.25982599921602-1.53510242167324i</v>
      </c>
      <c r="DL307" s="240" t="str">
        <f t="shared" ca="1" si="565"/>
        <v>0.978834380878037-1.7278843271871i</v>
      </c>
      <c r="DM307" s="240" t="str">
        <f t="shared" ca="1" si="566"/>
        <v>1.96438126975271+0.291388435550267i</v>
      </c>
      <c r="DN307" s="240" t="str">
        <f t="shared" ca="1" si="567"/>
        <v>0.435107756813755+1.93762283050345i</v>
      </c>
      <c r="DO307" s="240" t="str">
        <f t="shared" ca="1" si="568"/>
        <v>-1.65119502568273+1.10329324319889i</v>
      </c>
      <c r="DP307" s="240" t="str">
        <f t="shared" ca="1" si="569"/>
        <v>-1.62362154500298-1.14348330636255i</v>
      </c>
      <c r="DQ307" s="240" t="str">
        <f t="shared" ca="1" si="570"/>
        <v>0.482528355166579-1.92636117584111i</v>
      </c>
      <c r="DR307" s="240" t="str">
        <f t="shared" ca="1" si="571"/>
        <v>1.9709406650265-0.243092345154274i</v>
      </c>
      <c r="DS307" s="240" t="str">
        <f t="shared" ca="1" si="572"/>
        <v>0.936135170128409+1.75138571895981i</v>
      </c>
      <c r="DT307" s="240" t="str">
        <f t="shared" ca="1" si="573"/>
        <v>-1.29711986251678+1.50372239977735i</v>
      </c>
      <c r="DU307" s="240" t="str">
        <f t="shared" ca="1" si="574"/>
        <v>-1.86978917075003-0.669021262945808i</v>
      </c>
      <c r="DV307" s="240" t="str">
        <f t="shared" ca="1" si="575"/>
        <v>-0.0487358213233855-1.98527726351954i</v>
      </c>
      <c r="DW307" s="240" t="str">
        <f t="shared" ca="1" si="576"/>
        <v>1.83470961035849-0.75996160362606i</v>
      </c>
      <c r="DX307" s="240" t="str">
        <f t="shared" ca="1" si="577"/>
        <v>1.36934158582476+1.43826444531547i</v>
      </c>
      <c r="DY307" s="240" t="str">
        <f t="shared" ca="1" si="578"/>
        <v>-0.849071130238651+1.79521007381391i</v>
      </c>
      <c r="DZ307" s="240" t="str">
        <f t="shared" ca="1" si="579"/>
        <v>-1.98049455670195-0.146090055108557i</v>
      </c>
      <c r="EA307" s="240" t="str">
        <f t="shared" ca="1" si="580"/>
        <v>-0.576469191443527-1.90036424525514i</v>
      </c>
      <c r="EB307" s="240" t="str">
        <f t="shared" ca="1" si="581"/>
        <v>1.56555775527046-1.22177326384243i</v>
      </c>
      <c r="EC307" s="240" t="str">
        <f t="shared" ca="1" si="582"/>
        <v>1.70334212250521+1.020943978398i</v>
      </c>
      <c r="ED307" s="240" t="str">
        <f t="shared" ca="1" si="583"/>
        <v>-0.339509004448855+1.95663860465489i</v>
      </c>
      <c r="EE307" s="240" t="str">
        <f t="shared" ca="1" si="584"/>
        <v>-1.94771733362523+0.387425065817279i</v>
      </c>
      <c r="EF307" s="240" t="str">
        <f t="shared" ca="1" si="585"/>
        <v>-1.06243859744011-1.67777388822129i</v>
      </c>
      <c r="EG307" s="240" t="str">
        <f t="shared" ca="1" si="586"/>
        <v>1.18298457794043-1.59507005541537i</v>
      </c>
      <c r="EH307" s="240" t="str">
        <f t="shared" ca="1" si="587"/>
        <v>1.91393915323755+0.529658296481816i</v>
      </c>
      <c r="EI307" s="240" t="str">
        <f t="shared" ca="1" si="588"/>
        <v>0.194649825019131+1.97631283934192i</v>
      </c>
      <c r="EJ307" s="240" t="str">
        <f t="shared" ca="1" si="589"/>
        <v>-1.77383214146405+0.89287206655643i</v>
      </c>
      <c r="EK307" s="240" t="str">
        <f t="shared" ca="1" si="590"/>
        <v>-1.4714365917379-1.33363238931215i</v>
      </c>
      <c r="EL307" s="240" t="str">
        <f t="shared" ca="1" si="591"/>
        <v>0.714706689578981-1.85280742150898i</v>
      </c>
      <c r="EM307" s="240" t="str">
        <f t="shared" ca="1" si="592"/>
        <v>1.98587537205327+3.67849034315742E-13i</v>
      </c>
      <c r="EN307" s="240"/>
      <c r="EO307" s="240"/>
      <c r="EP307" s="240"/>
    </row>
    <row r="308" spans="1:146">
      <c r="A308" s="268">
        <f t="shared" si="461"/>
        <v>4.0624999999999993E-3</v>
      </c>
      <c r="B308" s="267">
        <v>208</v>
      </c>
      <c r="C308" s="266">
        <f t="shared" si="462"/>
        <v>41600</v>
      </c>
      <c r="N308" s="265">
        <f t="shared" ca="1" si="463"/>
        <v>2.0133026587376652</v>
      </c>
      <c r="O308" s="240">
        <f t="shared" ca="1" si="464"/>
        <v>-1.9866973412623348</v>
      </c>
      <c r="P308" s="240" t="str">
        <f t="shared" ca="1" si="465"/>
        <v>-0.760276157624861-1.83546901088686i</v>
      </c>
      <c r="Q308" s="240" t="str">
        <f t="shared" ca="1" si="466"/>
        <v>1.40480716217192-1.40480716217184i</v>
      </c>
      <c r="R308" s="240" t="str">
        <f t="shared" ca="1" si="467"/>
        <v>1.83546901088683+0.760276157624944i</v>
      </c>
      <c r="S308" s="240" t="str">
        <f t="shared" ca="1" si="468"/>
        <v>8.6644985783529E-14+1.98669734126233i</v>
      </c>
      <c r="T308" s="240" t="str">
        <f t="shared" ca="1" si="469"/>
        <v>-1.83546901088684+0.760276157624922i</v>
      </c>
      <c r="U308" s="241" t="str">
        <f t="shared" ca="1" si="470"/>
        <v>-1.4048071621719-1.40480716217186i</v>
      </c>
      <c r="V308" s="240" t="str">
        <f t="shared" ca="1" si="471"/>
        <v>0.760276157624859-1.83546901088687i</v>
      </c>
      <c r="W308" s="240" t="str">
        <f t="shared" ca="1" si="472"/>
        <v>1.98669734126233+2.4338699391242E-14i</v>
      </c>
      <c r="X308" s="240" t="str">
        <f t="shared" ca="1" si="473"/>
        <v>0.760276157624827+1.83546901088688i</v>
      </c>
      <c r="Y308" s="240" t="str">
        <f t="shared" ca="1" si="474"/>
        <v>-1.40480716217194+1.40480716217182i</v>
      </c>
      <c r="Z308" s="240" t="str">
        <f t="shared" ca="1" si="475"/>
        <v>-1.83546901088682-0.760276157624962i</v>
      </c>
      <c r="AA308" s="240" t="str">
        <f t="shared" ca="1" si="476"/>
        <v>-6.23062863922868E-14-1.98669734126233i</v>
      </c>
      <c r="AB308" s="240" t="str">
        <f t="shared" ca="1" si="477"/>
        <v>1.83546901088685-0.760276157624895i</v>
      </c>
      <c r="AC308" s="240" t="str">
        <f t="shared" ca="1" si="478"/>
        <v>1.4048071621719+1.40480716217187i</v>
      </c>
      <c r="AD308" s="240" t="str">
        <f t="shared" ca="1" si="479"/>
        <v>-0.760276157624881+1.83546901088686i</v>
      </c>
      <c r="AE308" s="240" t="str">
        <f t="shared" ca="1" si="480"/>
        <v>-1.98669734126233-4.86773987824841E-14i</v>
      </c>
      <c r="AF308" s="240" t="str">
        <f t="shared" ca="1" si="481"/>
        <v>-0.760276157624791-1.83546901088689i</v>
      </c>
      <c r="AG308" s="240" t="str">
        <f t="shared" ca="1" si="482"/>
        <v>1.40480716217195-1.40480716217182i</v>
      </c>
      <c r="AH308" s="240" t="str">
        <f t="shared" ca="1" si="483"/>
        <v>1.83546901088689+0.760276157624801i</v>
      </c>
      <c r="AI308" s="240" t="str">
        <f t="shared" ca="1" si="484"/>
        <v>-5.54918425873855E-13+1.98669734126233i</v>
      </c>
      <c r="AJ308" s="240" t="str">
        <f t="shared" ca="1" si="485"/>
        <v>-1.83546901088663+0.760276157625419i</v>
      </c>
      <c r="AK308" s="240" t="str">
        <f t="shared" ca="1" si="486"/>
        <v>-1.40480716217174-1.40480716217202i</v>
      </c>
      <c r="AL308" s="240" t="str">
        <f t="shared" ca="1" si="487"/>
        <v>0.760276157623991-1.83546901088723i</v>
      </c>
      <c r="AM308" s="240" t="str">
        <f t="shared" ca="1" si="488"/>
        <v>1.98669734126233-1.24612572784574E-13i</v>
      </c>
      <c r="AN308" s="240" t="str">
        <f t="shared" ca="1" si="489"/>
        <v>0.760276157624221+1.83546901088713i</v>
      </c>
      <c r="AO308" s="240" t="str">
        <f t="shared" ca="1" si="490"/>
        <v>-1.40480716217156+1.4048071621722i</v>
      </c>
      <c r="AP308" s="240" t="str">
        <f t="shared" ca="1" si="491"/>
        <v>-1.83546901088673-0.760276157625189i</v>
      </c>
      <c r="AQ308" s="240" t="str">
        <f t="shared" ca="1" si="492"/>
        <v>-8.3237623872276E-13-1.98669734126233i</v>
      </c>
      <c r="AR308" s="240" t="str">
        <f t="shared" ca="1" si="493"/>
        <v>-8.3237623872276E-13-1.98669734126233i</v>
      </c>
      <c r="AS308" s="240" t="str">
        <f t="shared" ca="1" si="494"/>
        <v>1.4048071621713+1.40480716217246i</v>
      </c>
      <c r="AT308" s="240" t="str">
        <f t="shared" ca="1" si="495"/>
        <v>-0.760276157624587+1.83546901088698i</v>
      </c>
      <c r="AU308" s="240" t="str">
        <f t="shared" ca="1" si="496"/>
        <v>-1.98669734126233-4.92612139481568E-13i</v>
      </c>
      <c r="AV308" s="240" t="str">
        <f t="shared" ca="1" si="497"/>
        <v>-0.760276157625503-1.8354690108866i</v>
      </c>
      <c r="AW308" s="240" t="str">
        <f t="shared" ca="1" si="498"/>
        <v>1.404807162172-1.40480716217176i</v>
      </c>
      <c r="AX308" s="240" t="str">
        <f t="shared" ca="1" si="499"/>
        <v>1.83546901088649+0.760276157625759i</v>
      </c>
      <c r="AY308" s="240" t="str">
        <f t="shared" ca="1" si="500"/>
        <v>2.15151526456618E-13+1.98669734126233i</v>
      </c>
      <c r="AZ308" s="240" t="str">
        <f t="shared" ca="1" si="501"/>
        <v>-1.83546901088711+0.760276157624279i</v>
      </c>
      <c r="BA308" s="240" t="str">
        <f t="shared" ca="1" si="502"/>
        <v>-1.40480716217226-1.4048071621715i</v>
      </c>
      <c r="BB308" s="240" t="str">
        <f t="shared" ca="1" si="503"/>
        <v>0.760276157625157-1.83546901088674i</v>
      </c>
      <c r="BC308" s="240" t="str">
        <f t="shared" ca="1" si="504"/>
        <v>1.98669734126233-8.6644985783529E-13i</v>
      </c>
      <c r="BD308" s="240" t="str">
        <f t="shared" ca="1" si="505"/>
        <v>0.760276157624932+1.83546901088683i</v>
      </c>
      <c r="BE308" s="240" t="str">
        <f t="shared" ca="1" si="506"/>
        <v>-1.40480716217244+1.40480716217133i</v>
      </c>
      <c r="BF308" s="240" t="str">
        <f t="shared" ca="1" si="507"/>
        <v>-1.83546901088701-0.760276157624503i</v>
      </c>
      <c r="BG308" s="240" t="str">
        <f t="shared" ca="1" si="508"/>
        <v>4.02073185809524E-13-1.98669734126233i</v>
      </c>
      <c r="BH308" s="240" t="str">
        <f t="shared" ca="1" si="509"/>
        <v>1.83546901088659-0.760276157625534i</v>
      </c>
      <c r="BI308" s="240" t="str">
        <f t="shared" ca="1" si="510"/>
        <v>1.40480716217183+1.40480716217194i</v>
      </c>
      <c r="BJ308" s="240" t="str">
        <f t="shared" ca="1" si="511"/>
        <v>-0.760276157625727+1.83546901088651i</v>
      </c>
      <c r="BK308" s="240" t="str">
        <f t="shared" ca="1" si="512"/>
        <v>-1.98669734126233+2.49225145569148E-13i</v>
      </c>
      <c r="BL308" s="240" t="str">
        <f t="shared" ca="1" si="513"/>
        <v>-0.760276157624362-1.83546901088707i</v>
      </c>
      <c r="BM308" s="240" t="str">
        <f t="shared" ca="1" si="514"/>
        <v>1.40480716217148-1.40480716217229i</v>
      </c>
      <c r="BN308" s="240" t="str">
        <f t="shared" ca="1" si="515"/>
        <v>1.83546901088676+0.760276157625125i</v>
      </c>
      <c r="BO308" s="240" t="str">
        <f t="shared" ca="1" si="516"/>
        <v>9.0052347694782E-13+1.98669734126233i</v>
      </c>
      <c r="BP308" s="240" t="str">
        <f t="shared" ca="1" si="517"/>
        <v>-1.8354690108868+0.760276157625016i</v>
      </c>
      <c r="BQ308" s="240" t="str">
        <f t="shared" ca="1" si="518"/>
        <v>-1.40480716217139-1.40480716217237i</v>
      </c>
      <c r="BR308" s="240" t="str">
        <f t="shared" ca="1" si="519"/>
        <v>0.76027615762442-1.83546901088705i</v>
      </c>
      <c r="BS308" s="240" t="str">
        <f t="shared" ca="1" si="520"/>
        <v>1.98669734126233+3.67999566696994E-13i</v>
      </c>
      <c r="BT308" s="240" t="str">
        <f t="shared" ca="1" si="521"/>
        <v>0.760276157625618+1.83546901088655i</v>
      </c>
      <c r="BU308" s="240" t="str">
        <f t="shared" ca="1" si="522"/>
        <v>-1.40480716217191+1.40480716217185i</v>
      </c>
      <c r="BV308" s="240" t="str">
        <f t="shared" ca="1" si="523"/>
        <v>-1.83546901088652-0.760276157625695i</v>
      </c>
      <c r="BW308" s="240" t="str">
        <f t="shared" ca="1" si="524"/>
        <v>-2.83298764681678E-13-1.98669734126233i</v>
      </c>
      <c r="BX308" s="240" t="str">
        <f t="shared" ca="1" si="525"/>
        <v>1.83546901088704-0.760276157624446i</v>
      </c>
      <c r="BY308" s="240" t="str">
        <f t="shared" ca="1" si="526"/>
        <v>1.40480716217231+1.40480716217145i</v>
      </c>
      <c r="BZ308" s="240" t="str">
        <f t="shared" ca="1" si="527"/>
        <v>-0.76027615762499+1.83546901088681i</v>
      </c>
      <c r="CA308" s="240" t="str">
        <f t="shared" ca="1" si="528"/>
        <v>-1.98669734126233+1.04752776517938E-12i</v>
      </c>
      <c r="CB308" s="240" t="str">
        <f t="shared" ca="1" si="529"/>
        <v>-0.760276157625048-1.83546901088679i</v>
      </c>
      <c r="CC308" s="240" t="str">
        <f t="shared" ca="1" si="530"/>
        <v>1.40480716217235-1.40480716217142i</v>
      </c>
      <c r="CD308" s="240" t="str">
        <f t="shared" ca="1" si="531"/>
        <v>1.83546901088706+0.760276157624388i</v>
      </c>
      <c r="CE308" s="240" t="str">
        <f t="shared" ca="1" si="532"/>
        <v>-3.33925947584464E-13+1.98669734126233i</v>
      </c>
      <c r="CF308" s="240" t="str">
        <f t="shared" ca="1" si="533"/>
        <v>-1.83546901088654+0.76027615762565i</v>
      </c>
      <c r="CG308" s="240" t="str">
        <f t="shared" ca="1" si="534"/>
        <v>-1.40480716217188-1.40480716217189i</v>
      </c>
      <c r="CH308" s="240" t="str">
        <f t="shared" ca="1" si="535"/>
        <v>0.76027615762556-1.83546901088658i</v>
      </c>
      <c r="CI308" s="240" t="str">
        <f t="shared" ca="1" si="536"/>
        <v>1.98669734126233-4.30303052913236E-13i</v>
      </c>
      <c r="CJ308" s="240" t="str">
        <f t="shared" ca="1" si="537"/>
        <v>0.760276157624477+1.83546901088702i</v>
      </c>
      <c r="CK308" s="240" t="str">
        <f t="shared" ca="1" si="538"/>
        <v>-1.40480716217135+1.40480716217242i</v>
      </c>
      <c r="CL308" s="240" t="str">
        <f t="shared" ca="1" si="539"/>
        <v>-1.83546901088682-0.760276157624958i</v>
      </c>
      <c r="CM308" s="240" t="str">
        <f t="shared" ca="1" si="540"/>
        <v>9.51150659850607E-13-1.98669734126233i</v>
      </c>
      <c r="CN308" s="240" t="str">
        <f t="shared" ca="1" si="541"/>
        <v>1.83546901088678-0.760276157625079i</v>
      </c>
      <c r="CO308" s="240" t="str">
        <f t="shared" ca="1" si="542"/>
        <v>1.40480716217144+1.40480716217232i</v>
      </c>
      <c r="CP308" s="240" t="str">
        <f t="shared" ca="1" si="543"/>
        <v>-0.760276157624356+1.83546901088707i</v>
      </c>
      <c r="CQ308" s="240" t="str">
        <f t="shared" ca="1" si="544"/>
        <v>-1.98669734126233-1.86921659352906E-13i</v>
      </c>
      <c r="CR308" s="240" t="str">
        <f t="shared" ca="1" si="545"/>
        <v>-0.760276157625681-1.83546901088652i</v>
      </c>
      <c r="CS308" s="240" t="str">
        <f t="shared" ca="1" si="546"/>
        <v>1.40480716217178-1.40480716217198i</v>
      </c>
      <c r="CT308" s="240" t="str">
        <f t="shared" ca="1" si="547"/>
        <v>1.83546901088659+0.760276157625528i</v>
      </c>
      <c r="CU308" s="240" t="str">
        <f t="shared" ca="1" si="548"/>
        <v>4.64376672025766E-13+1.98669734126233i</v>
      </c>
      <c r="CV308" s="240" t="str">
        <f t="shared" ca="1" si="549"/>
        <v>-1.83546901088701+0.760276157624509i</v>
      </c>
      <c r="CW308" s="240" t="str">
        <f t="shared" ca="1" si="550"/>
        <v>-1.40480716217244-1.40480716217132i</v>
      </c>
      <c r="CX308" s="240" t="str">
        <f t="shared" ca="1" si="551"/>
        <v>0.760276157624926-1.83546901088684i</v>
      </c>
      <c r="CY308" s="240" t="str">
        <f t="shared" ca="1" si="552"/>
        <v>1.98669734126233+8.04146371619048E-13i</v>
      </c>
      <c r="CZ308" s="240" t="str">
        <f t="shared" ca="1" si="553"/>
        <v>0.760276157625111+1.83546901088676i</v>
      </c>
      <c r="DA308" s="240" t="str">
        <f t="shared" ca="1" si="554"/>
        <v>-1.40480716217222+1.40480716217154i</v>
      </c>
      <c r="DB308" s="240" t="str">
        <f t="shared" ca="1" si="555"/>
        <v>-1.83546901088713-0.760276157624221i</v>
      </c>
      <c r="DC308" s="240" t="str">
        <f t="shared" ca="1" si="556"/>
        <v>1.52848040240376E-13-1.98669734126233i</v>
      </c>
      <c r="DD308" s="240" t="str">
        <f t="shared" ca="1" si="557"/>
        <v>1.83546901088725-0.760276157623939i</v>
      </c>
      <c r="DE308" s="240" t="str">
        <f t="shared" ca="1" si="558"/>
        <v>1.404807162172+1.40480716217176i</v>
      </c>
      <c r="DF308" s="240" t="str">
        <f t="shared" ca="1" si="559"/>
        <v>-0.760276157625497+1.8354690108866i</v>
      </c>
      <c r="DG308" s="240" t="str">
        <f t="shared" ca="1" si="560"/>
        <v>-1.98669734126233+4.98450291138296E-13i</v>
      </c>
      <c r="DH308" s="240" t="str">
        <f t="shared" ca="1" si="561"/>
        <v>-0.760276157624541-1.835469010887i</v>
      </c>
      <c r="DI308" s="240" t="str">
        <f t="shared" ca="1" si="562"/>
        <v>1.4048071621713-1.40480716217246i</v>
      </c>
      <c r="DJ308" s="240" t="str">
        <f t="shared" ca="1" si="563"/>
        <v>1.83546901088685+0.760276157624895i</v>
      </c>
      <c r="DK308" s="240" t="str">
        <f t="shared" ca="1" si="564"/>
        <v>-7.70072752506519E-13+1.98669734126233i</v>
      </c>
      <c r="DL308" s="240" t="str">
        <f t="shared" ca="1" si="565"/>
        <v>-1.83546901088671+0.760276157625246i</v>
      </c>
      <c r="DM308" s="240" t="str">
        <f t="shared" ca="1" si="566"/>
        <v>-1.40480716217149-1.40480716217228i</v>
      </c>
      <c r="DN308" s="240" t="str">
        <f t="shared" ca="1" si="567"/>
        <v>0.760276157624189-1.83546901088714i</v>
      </c>
      <c r="DO308" s="240" t="str">
        <f t="shared" ca="1" si="568"/>
        <v>1.98669734126233+5.84375200881813E-15i</v>
      </c>
      <c r="DP308" s="240" t="str">
        <f t="shared" ca="1" si="569"/>
        <v>0.760276157623971+1.83546901088723i</v>
      </c>
      <c r="DQ308" s="240" t="str">
        <f t="shared" ca="1" si="570"/>
        <v>-1.40480716217166+1.40480716217211i</v>
      </c>
      <c r="DR308" s="240" t="str">
        <f t="shared" ca="1" si="571"/>
        <v>-1.83546901088661-0.760276157625465i</v>
      </c>
      <c r="DS308" s="240" t="str">
        <f t="shared" ca="1" si="572"/>
        <v>-6.45454579369854E-13-1.98669734126233i</v>
      </c>
      <c r="DT308" s="240" t="str">
        <f t="shared" ca="1" si="573"/>
        <v>1.83546901088699-0.760276157624571i</v>
      </c>
      <c r="DU308" s="240" t="str">
        <f t="shared" ca="1" si="574"/>
        <v>1.40480716217257+1.4048071621712i</v>
      </c>
      <c r="DV308" s="240" t="str">
        <f t="shared" ca="1" si="575"/>
        <v>-0.760276157624865+1.83546901088686i</v>
      </c>
      <c r="DW308" s="240" t="str">
        <f t="shared" ca="1" si="576"/>
        <v>-1.98669734126233-7.35999133393989E-13i</v>
      </c>
      <c r="DX308" s="240" t="str">
        <f t="shared" ca="1" si="577"/>
        <v>-0.760276157625173-1.83546901088674i</v>
      </c>
      <c r="DY308" s="240" t="str">
        <f t="shared" ca="1" si="578"/>
        <v>1.40480716217217-1.40480716217159i</v>
      </c>
      <c r="DZ308" s="240" t="str">
        <f t="shared" ca="1" si="579"/>
        <v>1.8354690108872+0.760276157624054i</v>
      </c>
      <c r="EA308" s="240" t="str">
        <f t="shared" ca="1" si="580"/>
        <v>-8.47008020153168E-14+1.98669734126233i</v>
      </c>
      <c r="EB308" s="240" t="str">
        <f t="shared" ca="1" si="581"/>
        <v>-1.83546901088718+0.760276157624106i</v>
      </c>
      <c r="EC308" s="240" t="str">
        <f t="shared" ca="1" si="582"/>
        <v>-1.40480716217205-1.40480716217171i</v>
      </c>
      <c r="ED308" s="240" t="str">
        <f t="shared" ca="1" si="583"/>
        <v>0.76027615762533-1.83546901088667i</v>
      </c>
      <c r="EE308" s="240" t="str">
        <f t="shared" ca="1" si="584"/>
        <v>1.98669734126233-5.66597529363354E-13i</v>
      </c>
      <c r="EF308" s="240" t="str">
        <f t="shared" ca="1" si="585"/>
        <v>0.760276157624708+1.83546901088693i</v>
      </c>
      <c r="EG308" s="240" t="str">
        <f t="shared" ca="1" si="586"/>
        <v>-1.40480716217125+1.40480716217251i</v>
      </c>
      <c r="EH308" s="240" t="str">
        <f t="shared" ca="1" si="587"/>
        <v>-1.83546901088692-0.760276157624728i</v>
      </c>
      <c r="EI308" s="240" t="str">
        <f t="shared" ca="1" si="588"/>
        <v>5.8899484516243E-13-1.98669734126233i</v>
      </c>
      <c r="EJ308" s="240" t="str">
        <f t="shared" ca="1" si="589"/>
        <v>1.83546901088668-0.76027615762531i</v>
      </c>
      <c r="EK308" s="240" t="str">
        <f t="shared" ca="1" si="590"/>
        <v>1.4048071621717+1.40480716217207i</v>
      </c>
      <c r="EL308" s="240" t="str">
        <f t="shared" ca="1" si="591"/>
        <v>-0.760276157624126+1.83546901088717i</v>
      </c>
      <c r="EM308" s="240" t="str">
        <f t="shared" ca="1" si="592"/>
        <v>-1.98669734126233+6.23034862162414E-14i</v>
      </c>
      <c r="EN308" s="240"/>
      <c r="EO308" s="240"/>
      <c r="EP308" s="240"/>
    </row>
    <row r="309" spans="1:146">
      <c r="A309" s="268">
        <f t="shared" si="461"/>
        <v>4.0820312499999989E-3</v>
      </c>
      <c r="B309" s="267">
        <v>209</v>
      </c>
      <c r="C309" s="266">
        <f t="shared" si="462"/>
        <v>41800</v>
      </c>
      <c r="N309" s="265">
        <f t="shared" ca="1" si="463"/>
        <v>2.0125799813764078</v>
      </c>
      <c r="O309" s="240">
        <f t="shared" ca="1" si="464"/>
        <v>-1.9874200186235922</v>
      </c>
      <c r="P309" s="240" t="str">
        <f t="shared" ca="1" si="465"/>
        <v>-0.805384699826838-1.81691876970618i</v>
      </c>
      <c r="Q309" s="240" t="str">
        <f t="shared" ca="1" si="466"/>
        <v>1.33466971054885-1.47258109935217i</v>
      </c>
      <c r="R309" s="240" t="str">
        <f t="shared" ca="1" si="467"/>
        <v>1.88711131435787+0.623417370345355i</v>
      </c>
      <c r="S309" s="240" t="str">
        <f t="shared" ca="1" si="468"/>
        <v>0.194801226859131+1.97785004801678i</v>
      </c>
      <c r="T309" s="240" t="str">
        <f t="shared" ca="1" si="469"/>
        <v>-1.72922830407344+0.979595734380814i</v>
      </c>
      <c r="U309" s="241" t="str">
        <f t="shared" ca="1" si="470"/>
        <v>-1.59631072717387-1.18390472282842i</v>
      </c>
      <c r="V309" s="240" t="str">
        <f t="shared" ca="1" si="471"/>
        <v>0.435446190793001-1.93912994545226i</v>
      </c>
      <c r="W309" s="240" t="str">
        <f t="shared" ca="1" si="472"/>
        <v>1.94923230024472-0.387726411414619i</v>
      </c>
      <c r="X309" s="240" t="str">
        <f t="shared" ca="1" si="473"/>
        <v>1.14437272651134+1.62488442458004i</v>
      </c>
      <c r="Y309" s="240" t="str">
        <f t="shared" ca="1" si="474"/>
        <v>-1.021738085439+1.70466701006068i</v>
      </c>
      <c r="Z309" s="240" t="str">
        <f t="shared" ca="1" si="475"/>
        <v>-1.97247369513569-0.24328142638421i</v>
      </c>
      <c r="AA309" s="240" t="str">
        <f t="shared" ca="1" si="476"/>
        <v>-0.57691757867519-1.90184237986258i</v>
      </c>
      <c r="AB309" s="240" t="str">
        <f t="shared" ca="1" si="477"/>
        <v>1.50489201982586-1.29812878370763i</v>
      </c>
      <c r="AC309" s="240" t="str">
        <f t="shared" ca="1" si="478"/>
        <v>1.79660641777494+0.849731551747791i</v>
      </c>
      <c r="AD309" s="240" t="str">
        <f t="shared" ca="1" si="479"/>
        <v>-0.0487737288479892+1.98682144487119i</v>
      </c>
      <c r="AE309" s="240" t="str">
        <f t="shared" ca="1" si="480"/>
        <v>-1.8361366777095+0.760552714278051i</v>
      </c>
      <c r="AF309" s="240" t="str">
        <f t="shared" ca="1" si="481"/>
        <v>-1.43938315108745-1.3704066822631i</v>
      </c>
      <c r="AG309" s="240" t="str">
        <f t="shared" ca="1" si="482"/>
        <v>0.669541638702889-1.87124352356096i</v>
      </c>
      <c r="AH309" s="240" t="str">
        <f t="shared" ca="1" si="483"/>
        <v>1.98203501798549-0.146203686359288i</v>
      </c>
      <c r="AI309" s="240" t="str">
        <f t="shared" ca="1" si="484"/>
        <v>0.936863311482372+1.75274797561546i</v>
      </c>
      <c r="AJ309" s="240" t="str">
        <f t="shared" ca="1" si="485"/>
        <v>-1.22272357921+1.56677547187518i</v>
      </c>
      <c r="AK309" s="240" t="str">
        <f t="shared" ca="1" si="486"/>
        <v>-1.92785953128943-0.482903673668238i</v>
      </c>
      <c r="AL309" s="240" t="str">
        <f t="shared" ca="1" si="487"/>
        <v>-0.339773080143055-1.95816051038619i</v>
      </c>
      <c r="AM309" s="240" t="str">
        <f t="shared" ca="1" si="488"/>
        <v>1.65247935236729-1.1041514028545i</v>
      </c>
      <c r="AN309" s="240" t="str">
        <f t="shared" ca="1" si="489"/>
        <v>1.6790788883832+1.06326497967893i</v>
      </c>
      <c r="AO309" s="240" t="str">
        <f t="shared" ca="1" si="490"/>
        <v>-0.291615082275096+1.96590919785617i</v>
      </c>
      <c r="AP309" s="240" t="str">
        <f t="shared" ca="1" si="491"/>
        <v>-1.91542784663203+0.530070273428337i</v>
      </c>
      <c r="AQ309" s="240" t="str">
        <f t="shared" ca="1" si="492"/>
        <v>-1.26080591262664-1.53629644961886i</v>
      </c>
      <c r="AR309" s="240" t="str">
        <f t="shared" ca="1" si="493"/>
        <v>-1.26080591262664-1.53629644961886i</v>
      </c>
      <c r="AS309" s="240" t="str">
        <f t="shared" ca="1" si="494"/>
        <v>1.98502608417249+0.0975180782246976i</v>
      </c>
      <c r="AT309" s="240" t="str">
        <f t="shared" ca="1" si="495"/>
        <v>0.715262600212678+1.8542485656359i</v>
      </c>
      <c r="AU309" s="240" t="str">
        <f t="shared" ca="1" si="496"/>
        <v>-1.40531817223423+1.40531817223504i</v>
      </c>
      <c r="AV309" s="240" t="str">
        <f t="shared" ca="1" si="497"/>
        <v>-1.8542485656356-0.715262600213449i</v>
      </c>
      <c r="AW309" s="240" t="str">
        <f t="shared" ca="1" si="498"/>
        <v>-0.0975180782259028-1.98502608417243i</v>
      </c>
      <c r="AX309" s="240" t="str">
        <f t="shared" ca="1" si="499"/>
        <v>1.77521185731743-0.89356655715476i</v>
      </c>
      <c r="AY309" s="240" t="str">
        <f t="shared" ca="1" si="500"/>
        <v>1.53629644961837+1.26080591262723i</v>
      </c>
      <c r="AZ309" s="240" t="str">
        <f t="shared" ca="1" si="501"/>
        <v>-0.530070273427174+1.91542784663235i</v>
      </c>
      <c r="BA309" s="240" t="str">
        <f t="shared" ca="1" si="502"/>
        <v>-1.96590919785628+0.291615082274335i</v>
      </c>
      <c r="BB309" s="240" t="str">
        <f t="shared" ca="1" si="503"/>
        <v>-1.06326497967995-1.67907888838255i</v>
      </c>
      <c r="BC309" s="240" t="str">
        <f t="shared" ca="1" si="504"/>
        <v>1.10415140285514-1.65247935236687i</v>
      </c>
      <c r="BD309" s="240" t="str">
        <f t="shared" ca="1" si="505"/>
        <v>1.95816051038605+0.339773080143842i</v>
      </c>
      <c r="BE309" s="240" t="str">
        <f t="shared" ca="1" si="506"/>
        <v>0.482903673669381+1.92785953128915i</v>
      </c>
      <c r="BF309" s="240" t="str">
        <f t="shared" ca="1" si="507"/>
        <v>-1.56677547187567+1.22272357920937i</v>
      </c>
      <c r="BG309" s="240" t="str">
        <f t="shared" ca="1" si="508"/>
        <v>-1.75274797561601-0.936863311481333i</v>
      </c>
      <c r="BH309" s="240" t="str">
        <f t="shared" ca="1" si="509"/>
        <v>0.146203686359887-1.98203501798545i</v>
      </c>
      <c r="BI309" s="240" t="str">
        <f t="shared" ca="1" si="510"/>
        <v>1.87124352356088-0.669541638703121i</v>
      </c>
      <c r="BJ309" s="240" t="str">
        <f t="shared" ca="1" si="511"/>
        <v>1.37040668226238+1.43938315108814i</v>
      </c>
      <c r="BK309" s="240" t="str">
        <f t="shared" ca="1" si="512"/>
        <v>-0.760552714278031+1.83613667770951i</v>
      </c>
      <c r="BL309" s="240" t="str">
        <f t="shared" ca="1" si="513"/>
        <v>-1.98682144487117+0.0487737288488001i</v>
      </c>
      <c r="BM309" s="240" t="str">
        <f t="shared" ca="1" si="514"/>
        <v>-0.849731551747399-1.79660641777512i</v>
      </c>
      <c r="BN309" s="240" t="str">
        <f t="shared" ca="1" si="515"/>
        <v>1.29812878370731-1.50489201982613i</v>
      </c>
      <c r="BO309" s="240" t="str">
        <f t="shared" ca="1" si="516"/>
        <v>1.90184237986235+0.576917578675928i</v>
      </c>
      <c r="BP309" s="240" t="str">
        <f t="shared" ca="1" si="517"/>
        <v>0.243281426384274+1.97247369513569i</v>
      </c>
      <c r="BQ309" s="240" t="str">
        <f t="shared" ca="1" si="518"/>
        <v>-1.70466701006028+1.02173808543969i</v>
      </c>
      <c r="BR309" s="240" t="str">
        <f t="shared" ca="1" si="519"/>
        <v>-1.62488442457993-1.1443727265115i</v>
      </c>
      <c r="BS309" s="240" t="str">
        <f t="shared" ca="1" si="520"/>
        <v>0.387726411413991-1.94923230024485i</v>
      </c>
      <c r="BT309" s="240" t="str">
        <f t="shared" ca="1" si="521"/>
        <v>1.93912994545237-0.43544619079247i</v>
      </c>
      <c r="BU309" s="240" t="str">
        <f t="shared" ca="1" si="522"/>
        <v>1.18390472282857+1.59631072717375i</v>
      </c>
      <c r="BV309" s="240" t="str">
        <f t="shared" ca="1" si="523"/>
        <v>-0.979595734381689+1.72922830407295i</v>
      </c>
      <c r="BW309" s="240" t="str">
        <f t="shared" ca="1" si="524"/>
        <v>-1.97785004801676-0.194801226859293i</v>
      </c>
      <c r="BX309" s="240" t="str">
        <f t="shared" ca="1" si="525"/>
        <v>-0.623417370346087-1.88711131435763i</v>
      </c>
      <c r="BY309" s="240" t="str">
        <f t="shared" ca="1" si="526"/>
        <v>1.47258109935245-1.33466971054854i</v>
      </c>
      <c r="BZ309" s="240" t="str">
        <f t="shared" ca="1" si="527"/>
        <v>1.81691876970634+0.80538469982649i</v>
      </c>
      <c r="CA309" s="240" t="str">
        <f t="shared" ca="1" si="528"/>
        <v>-7.70352010844865E-13+1.98742001862359i</v>
      </c>
      <c r="CB309" s="240" t="str">
        <f t="shared" ca="1" si="529"/>
        <v>-1.81691876970619+0.805384699826838i</v>
      </c>
      <c r="CC309" s="240" t="str">
        <f t="shared" ca="1" si="530"/>
        <v>-1.4725810993527-1.33466971054826i</v>
      </c>
      <c r="CD309" s="240" t="str">
        <f t="shared" ca="1" si="531"/>
        <v>0.623417370345725-1.88711131435775i</v>
      </c>
      <c r="CE309" s="240" t="str">
        <f t="shared" ca="1" si="532"/>
        <v>1.97785004801671-0.194801226859783i</v>
      </c>
      <c r="CF309" s="240" t="str">
        <f t="shared" ca="1" si="533"/>
        <v>0.979595734380348+1.72922830407371i</v>
      </c>
      <c r="CG309" s="240" t="str">
        <f t="shared" ca="1" si="534"/>
        <v>-1.18390472282827+1.59631072717398i</v>
      </c>
      <c r="CH309" s="240" t="str">
        <f t="shared" ca="1" si="535"/>
        <v>-1.93912994545248-0.435446190791989i</v>
      </c>
      <c r="CI309" s="240" t="str">
        <f t="shared" ca="1" si="536"/>
        <v>-0.387726411414474-1.94923230024475i</v>
      </c>
      <c r="CJ309" s="240" t="str">
        <f t="shared" ca="1" si="537"/>
        <v>1.62488442457971-1.14437272651181i</v>
      </c>
      <c r="CK309" s="240" t="str">
        <f t="shared" ca="1" si="538"/>
        <v>1.70466701006047+1.02173808543936i</v>
      </c>
      <c r="CL309" s="240" t="str">
        <f t="shared" ca="1" si="539"/>
        <v>-0.243281426383785+1.97247369513575i</v>
      </c>
      <c r="CM309" s="240" t="str">
        <f t="shared" ca="1" si="540"/>
        <v>-1.9018423798628+0.576917578674453i</v>
      </c>
      <c r="CN309" s="240" t="str">
        <f t="shared" ca="1" si="541"/>
        <v>-1.2981287837076-1.50489201982588i</v>
      </c>
      <c r="CO309" s="240" t="str">
        <f t="shared" ca="1" si="542"/>
        <v>0.849731551747058-1.79660641777528i</v>
      </c>
      <c r="CP309" s="240" t="str">
        <f t="shared" ca="1" si="543"/>
        <v>1.98682144487118+0.048773728848364i</v>
      </c>
      <c r="CQ309" s="240" t="str">
        <f t="shared" ca="1" si="544"/>
        <v>0.760552714278486+1.83613667770932i</v>
      </c>
      <c r="CR309" s="240" t="str">
        <f t="shared" ca="1" si="545"/>
        <v>-1.3704066822635+1.43938315108708i</v>
      </c>
      <c r="CS309" s="240" t="str">
        <f t="shared" ca="1" si="546"/>
        <v>-1.87124352356103-0.66954163870271i</v>
      </c>
      <c r="CT309" s="240" t="str">
        <f t="shared" ca="1" si="547"/>
        <v>-0.146203686360323-1.98203501798542i</v>
      </c>
      <c r="CU309" s="240" t="str">
        <f t="shared" ca="1" si="548"/>
        <v>1.75274797561581-0.936863311481718i</v>
      </c>
      <c r="CV309" s="240" t="str">
        <f t="shared" ca="1" si="549"/>
        <v>1.56677547187591+1.22272357920907i</v>
      </c>
      <c r="CW309" s="240" t="str">
        <f t="shared" ca="1" si="550"/>
        <v>-0.482903673669014+1.92785953128924i</v>
      </c>
      <c r="CX309" s="240" t="str">
        <f t="shared" ca="1" si="551"/>
        <v>-1.95816051038598+0.339773080144272i</v>
      </c>
      <c r="CY309" s="240" t="str">
        <f t="shared" ca="1" si="552"/>
        <v>-1.10415140285386-1.65247935236772i</v>
      </c>
      <c r="CZ309" s="240" t="str">
        <f t="shared" ca="1" si="553"/>
        <v>1.06326497967963-1.67907888838276i</v>
      </c>
      <c r="DA309" s="240" t="str">
        <f t="shared" ca="1" si="554"/>
        <v>1.96590919785635+0.291615082273903i</v>
      </c>
      <c r="DB309" s="240" t="str">
        <f t="shared" ca="1" si="555"/>
        <v>0.530070273427595+1.91542784663223i</v>
      </c>
      <c r="DC309" s="240" t="str">
        <f t="shared" ca="1" si="556"/>
        <v>-1.53629644961806+1.26080591262761i</v>
      </c>
      <c r="DD309" s="240" t="str">
        <f t="shared" ca="1" si="557"/>
        <v>-1.77521185731676-0.893566557156086i</v>
      </c>
      <c r="DE309" s="240" t="str">
        <f t="shared" ca="1" si="558"/>
        <v>0.0975180782254672-1.98502608417245i</v>
      </c>
      <c r="DF309" s="240" t="str">
        <f t="shared" ca="1" si="559"/>
        <v>1.85424856563545-0.715262600213856i</v>
      </c>
      <c r="DG309" s="240" t="str">
        <f t="shared" ca="1" si="560"/>
        <v>1.40531817223454+1.40531817223473i</v>
      </c>
      <c r="DH309" s="240" t="str">
        <f t="shared" ca="1" si="561"/>
        <v>-0.715262600212324+1.85424856563604i</v>
      </c>
      <c r="DI309" s="240" t="str">
        <f t="shared" ca="1" si="562"/>
        <v>-1.98502608417247+0.097518078225077i</v>
      </c>
      <c r="DJ309" s="240" t="str">
        <f t="shared" ca="1" si="563"/>
        <v>-0.893566557155837-1.77521185731688i</v>
      </c>
      <c r="DK309" s="240" t="str">
        <f t="shared" ca="1" si="564"/>
        <v>1.26080591262792-1.53629644961781i</v>
      </c>
      <c r="DL309" s="240" t="str">
        <f t="shared" ca="1" si="565"/>
        <v>1.91542784663216+0.530070273427862i</v>
      </c>
      <c r="DM309" s="240" t="str">
        <f t="shared" ca="1" si="566"/>
        <v>0.291615082275527+1.96590919785611i</v>
      </c>
      <c r="DN309" s="240" t="str">
        <f t="shared" ca="1" si="567"/>
        <v>-1.67907888838303+1.0632649796792i</v>
      </c>
      <c r="DO309" s="240" t="str">
        <f t="shared" ca="1" si="568"/>
        <v>-1.65247935236757-1.10415140285409i</v>
      </c>
      <c r="DP309" s="240" t="str">
        <f t="shared" ca="1" si="569"/>
        <v>0.339773080144657-1.95816051038591i</v>
      </c>
      <c r="DQ309" s="240" t="str">
        <f t="shared" ca="1" si="570"/>
        <v>1.92785953128931-0.482903673668743i</v>
      </c>
      <c r="DR309" s="240" t="str">
        <f t="shared" ca="1" si="571"/>
        <v>1.22272357920876+1.56677547187615i</v>
      </c>
      <c r="DS309" s="240" t="str">
        <f t="shared" ca="1" si="572"/>
        <v>-0.936863311482062+1.75274797561562i</v>
      </c>
      <c r="DT309" s="240" t="str">
        <f t="shared" ca="1" si="573"/>
        <v>-1.98203501798555-0.146203686358572i</v>
      </c>
      <c r="DU309" s="240" t="str">
        <f t="shared" ca="1" si="574"/>
        <v>-0.669541638702342-1.87124352356116i</v>
      </c>
      <c r="DV309" s="240" t="str">
        <f t="shared" ca="1" si="575"/>
        <v>1.43938315108734-1.37040668226321i</v>
      </c>
      <c r="DW309" s="240" t="str">
        <f t="shared" ca="1" si="576"/>
        <v>1.83613667770922+0.760552714278742i</v>
      </c>
      <c r="DX309" s="240" t="str">
        <f t="shared" ca="1" si="577"/>
        <v>0.0487737288479735+1.98682144487119i</v>
      </c>
      <c r="DY309" s="240" t="str">
        <f t="shared" ca="1" si="578"/>
        <v>-1.7966064177754+0.849731551746805i</v>
      </c>
      <c r="DZ309" s="240" t="str">
        <f t="shared" ca="1" si="579"/>
        <v>-1.50489201982563-1.29812878370789i</v>
      </c>
      <c r="EA309" s="240" t="str">
        <f t="shared" ca="1" si="580"/>
        <v>0.576917578674827-1.90184237986269i</v>
      </c>
      <c r="EB309" s="240" t="str">
        <f t="shared" ca="1" si="581"/>
        <v>1.97247369513578-0.243281426383508i</v>
      </c>
      <c r="EC309" s="240" t="str">
        <f t="shared" ca="1" si="582"/>
        <v>1.02173808543903+1.70466701006067i</v>
      </c>
      <c r="ED309" s="240" t="str">
        <f t="shared" ca="1" si="583"/>
        <v>-1.14437272651056+1.62488442458059i</v>
      </c>
      <c r="EE309" s="240" t="str">
        <f t="shared" ca="1" si="584"/>
        <v>-1.9492323002447-0.387726411414747i</v>
      </c>
      <c r="EF309" s="240" t="str">
        <f t="shared" ca="1" si="585"/>
        <v>-0.435446190793591-1.93912994545212i</v>
      </c>
      <c r="EG309" s="240" t="str">
        <f t="shared" ca="1" si="586"/>
        <v>1.59631072717415-1.18390472282804i</v>
      </c>
      <c r="EH309" s="240" t="str">
        <f t="shared" ca="1" si="587"/>
        <v>1.72922830407357+0.97959573438059i</v>
      </c>
      <c r="EI309" s="240" t="str">
        <f t="shared" ca="1" si="588"/>
        <v>-0.194801226860172+1.97785004801668i</v>
      </c>
      <c r="EJ309" s="240" t="str">
        <f t="shared" ca="1" si="589"/>
        <v>-1.88711131435783+0.623417370345463i</v>
      </c>
      <c r="EK309" s="240" t="str">
        <f t="shared" ca="1" si="590"/>
        <v>-1.33466971054948-1.4725810993516i</v>
      </c>
      <c r="EL309" s="240" t="str">
        <f t="shared" ca="1" si="591"/>
        <v>0.805384699827297-1.81691876970598i</v>
      </c>
      <c r="EM309" s="240" t="str">
        <f t="shared" ca="1" si="592"/>
        <v>1.98742001862359-4.92787452587833E-13i</v>
      </c>
      <c r="EN309" s="240"/>
      <c r="EO309" s="240"/>
      <c r="EP309" s="240"/>
    </row>
    <row r="310" spans="1:146">
      <c r="A310" s="268">
        <f t="shared" si="461"/>
        <v>4.1015624999999984E-3</v>
      </c>
      <c r="B310" s="267">
        <v>210</v>
      </c>
      <c r="C310" s="266">
        <f t="shared" si="462"/>
        <v>42000</v>
      </c>
      <c r="N310" s="265">
        <f t="shared" ca="1" si="463"/>
        <v>2.0119400926507507</v>
      </c>
      <c r="O310" s="240">
        <f t="shared" ca="1" si="464"/>
        <v>-1.9880599073492493</v>
      </c>
      <c r="P310" s="240" t="str">
        <f t="shared" ca="1" si="465"/>
        <v>-0.850005139431698-1.79718487033171i</v>
      </c>
      <c r="Q310" s="240" t="str">
        <f t="shared" ca="1" si="466"/>
        <v>1.26121185373738-1.53679109029231i</v>
      </c>
      <c r="R310" s="240" t="str">
        <f t="shared" ca="1" si="467"/>
        <v>1.92848024335184+0.483059153946117i</v>
      </c>
      <c r="S310" s="240" t="str">
        <f t="shared" ca="1" si="468"/>
        <v>0.387851247512085+1.94985989368796i</v>
      </c>
      <c r="T310" s="240" t="str">
        <f t="shared" ca="1" si="469"/>
        <v>-1.5968246906176+1.18428590409728i</v>
      </c>
      <c r="U310" s="241" t="str">
        <f t="shared" ca="1" si="470"/>
        <v>-1.7533123070897-0.93716495293908i</v>
      </c>
      <c r="V310" s="240" t="str">
        <f t="shared" ca="1" si="471"/>
        <v>0.09754947607717-1.98566520212411i</v>
      </c>
      <c r="W310" s="240" t="str">
        <f t="shared" ca="1" si="472"/>
        <v>1.83672785780628-0.76079758909177i</v>
      </c>
      <c r="X310" s="240" t="str">
        <f t="shared" ca="1" si="473"/>
        <v>1.47305522562352+1.33509943355271i</v>
      </c>
      <c r="Y310" s="240" t="str">
        <f t="shared" ca="1" si="474"/>
        <v>-0.5771033285675+1.90245471519451i</v>
      </c>
      <c r="Z310" s="240" t="str">
        <f t="shared" ca="1" si="475"/>
        <v>-1.96654216075264+0.291708973451036i</v>
      </c>
      <c r="AA310" s="240" t="str">
        <f t="shared" ca="1" si="476"/>
        <v>-1.10450690598302-1.65301140039787i</v>
      </c>
      <c r="AB310" s="240" t="str">
        <f t="shared" ca="1" si="477"/>
        <v>1.02206705398878-1.70521586092794i</v>
      </c>
      <c r="AC310" s="240" t="str">
        <f t="shared" ca="1" si="478"/>
        <v>1.97848685550332+0.194863946922145i</v>
      </c>
      <c r="AD310" s="240" t="str">
        <f t="shared" ca="1" si="479"/>
        <v>0.669757210721811+1.871846006993i</v>
      </c>
      <c r="AE310" s="240" t="str">
        <f t="shared" ca="1" si="480"/>
        <v>-1.40577064189171+1.40577064189179i</v>
      </c>
      <c r="AF310" s="240" t="str">
        <f t="shared" ca="1" si="481"/>
        <v>-1.87184600699297-0.669757210721887i</v>
      </c>
      <c r="AG310" s="240" t="str">
        <f t="shared" ca="1" si="482"/>
        <v>-0.194863946922263-1.97848685550331i</v>
      </c>
      <c r="AH310" s="240" t="str">
        <f t="shared" ca="1" si="483"/>
        <v>1.70521586092798-1.02206705398871i</v>
      </c>
      <c r="AI310" s="240" t="str">
        <f t="shared" ca="1" si="484"/>
        <v>1.65301140039781+1.1045069059831i</v>
      </c>
      <c r="AJ310" s="240" t="str">
        <f t="shared" ca="1" si="485"/>
        <v>-0.291708973450738+1.96654216075268i</v>
      </c>
      <c r="AK310" s="240" t="str">
        <f t="shared" ca="1" si="486"/>
        <v>-1.90245471519431+0.577103328568166i</v>
      </c>
      <c r="AL310" s="240" t="str">
        <f t="shared" ca="1" si="487"/>
        <v>-1.3350994335522-1.47305522562398i</v>
      </c>
      <c r="AM310" s="240" t="str">
        <f t="shared" ca="1" si="488"/>
        <v>0.760797589092038-1.83672785780617i</v>
      </c>
      <c r="AN310" s="240" t="str">
        <f t="shared" ca="1" si="489"/>
        <v>1.98566520212409-0.097549476077471i</v>
      </c>
      <c r="AO310" s="240" t="str">
        <f t="shared" ca="1" si="490"/>
        <v>0.937164952939714+1.75331230708936i</v>
      </c>
      <c r="AP310" s="240" t="str">
        <f t="shared" ca="1" si="491"/>
        <v>-1.18428590409784+1.59682469061719i</v>
      </c>
      <c r="AQ310" s="240" t="str">
        <f t="shared" ca="1" si="492"/>
        <v>-1.94985989368791-0.387851247512351i</v>
      </c>
      <c r="AR310" s="240" t="str">
        <f t="shared" ca="1" si="493"/>
        <v>-1.94985989368791-0.387851247512351i</v>
      </c>
      <c r="AS310" s="240" t="str">
        <f t="shared" ca="1" si="494"/>
        <v>1.53679109029186-1.26121185373793i</v>
      </c>
      <c r="AT310" s="240" t="str">
        <f t="shared" ca="1" si="495"/>
        <v>1.79718487033137+0.85000513943242i</v>
      </c>
      <c r="AU310" s="240" t="str">
        <f t="shared" ca="1" si="496"/>
        <v>-2.77650045766507E-13+1.98805990734925i</v>
      </c>
      <c r="AV310" s="240" t="str">
        <f t="shared" ca="1" si="497"/>
        <v>-1.79718487033163+0.850005139431867i</v>
      </c>
      <c r="AW310" s="240" t="str">
        <f t="shared" ca="1" si="498"/>
        <v>-1.53679109029276-1.26121185373683i</v>
      </c>
      <c r="AX310" s="240" t="str">
        <f t="shared" ca="1" si="499"/>
        <v>0.483059153946994-1.92848024335162i</v>
      </c>
      <c r="AY310" s="240" t="str">
        <f t="shared" ca="1" si="500"/>
        <v>1.94985989368802-0.387851247511807i</v>
      </c>
      <c r="AZ310" s="240" t="str">
        <f t="shared" ca="1" si="501"/>
        <v>1.18428590409735+1.59682469061755i</v>
      </c>
      <c r="BA310" s="240" t="str">
        <f t="shared" ca="1" si="502"/>
        <v>-0.937164952938459+1.75331230709003i</v>
      </c>
      <c r="BB310" s="240" t="str">
        <f t="shared" ca="1" si="503"/>
        <v>-1.98566520212406-0.0975494760780821i</v>
      </c>
      <c r="BC310" s="240" t="str">
        <f t="shared" ca="1" si="504"/>
        <v>-0.7607975890915-1.83672785780639i</v>
      </c>
      <c r="BD310" s="240" t="str">
        <f t="shared" ca="1" si="505"/>
        <v>1.33509943355261-1.4730552256236i</v>
      </c>
      <c r="BE310" s="240" t="str">
        <f t="shared" ca="1" si="506"/>
        <v>1.90245471519471+0.577103328566832i</v>
      </c>
      <c r="BF310" s="240" t="str">
        <f t="shared" ca="1" si="507"/>
        <v>0.291708973450189+1.96654216075276i</v>
      </c>
      <c r="BG310" s="240" t="str">
        <f t="shared" ca="1" si="508"/>
        <v>-1.65301140039814+1.10450690598262i</v>
      </c>
      <c r="BH310" s="240" t="str">
        <f t="shared" ca="1" si="509"/>
        <v>-1.705215860928-1.02206705398868i</v>
      </c>
      <c r="BI310" s="240" t="str">
        <f t="shared" ca="1" si="510"/>
        <v>0.194863946921662-1.97848685550337i</v>
      </c>
      <c r="BJ310" s="240" t="str">
        <f t="shared" ca="1" si="511"/>
        <v>1.87184600699329-0.669757210720992i</v>
      </c>
      <c r="BK310" s="240" t="str">
        <f t="shared" ca="1" si="512"/>
        <v>1.40577064189144+1.40577064189207i</v>
      </c>
      <c r="BL310" s="240" t="str">
        <f t="shared" ca="1" si="513"/>
        <v>-0.669757210721776+1.87184600699301i</v>
      </c>
      <c r="BM310" s="240" t="str">
        <f t="shared" ca="1" si="514"/>
        <v>-1.97848685550326+0.194863946922745i</v>
      </c>
      <c r="BN310" s="240" t="str">
        <f t="shared" ca="1" si="515"/>
        <v>-1.02206705398796-1.70521586092843i</v>
      </c>
      <c r="BO310" s="240" t="str">
        <f t="shared" ca="1" si="516"/>
        <v>1.10450690598336-1.65301140039764i</v>
      </c>
      <c r="BP310" s="240" t="str">
        <f t="shared" ca="1" si="517"/>
        <v>1.96654216075263+0.291708973451068i</v>
      </c>
      <c r="BQ310" s="240" t="str">
        <f t="shared" ca="1" si="518"/>
        <v>0.577103328567927+1.90245471519438i</v>
      </c>
      <c r="BR310" s="240" t="str">
        <f t="shared" ca="1" si="519"/>
        <v>-1.4730552256242+1.33509943355195i</v>
      </c>
      <c r="BS310" s="240" t="str">
        <f t="shared" ca="1" si="520"/>
        <v>-1.83672785780608-0.760797589092269i</v>
      </c>
      <c r="BT310" s="240" t="str">
        <f t="shared" ca="1" si="521"/>
        <v>-0.0975494760771939-1.98566520212411i</v>
      </c>
      <c r="BU310" s="240" t="str">
        <f t="shared" ca="1" si="522"/>
        <v>1.75331230708952-0.93716495293942i</v>
      </c>
      <c r="BV310" s="240" t="str">
        <f t="shared" ca="1" si="523"/>
        <v>1.59682469061823+1.18428590409643i</v>
      </c>
      <c r="BW310" s="240" t="str">
        <f t="shared" ca="1" si="524"/>
        <v>-0.387851247512677+1.94985989368784i</v>
      </c>
      <c r="BX310" s="240" t="str">
        <f t="shared" ca="1" si="525"/>
        <v>-1.92848024335182+0.483059153946185i</v>
      </c>
      <c r="BY310" s="240" t="str">
        <f t="shared" ca="1" si="526"/>
        <v>-1.26121185373771-1.53679109029204i</v>
      </c>
      <c r="BZ310" s="240" t="str">
        <f t="shared" ca="1" si="527"/>
        <v>0.850005139430883-1.79718487033209i</v>
      </c>
      <c r="CA310" s="240" t="str">
        <f t="shared" ca="1" si="528"/>
        <v>1.98805990734925+5.55300091533014E-13i</v>
      </c>
      <c r="CB310" s="240" t="str">
        <f t="shared" ca="1" si="529"/>
        <v>0.850005139431617+1.79718487033175i</v>
      </c>
      <c r="CC310" s="240" t="str">
        <f t="shared" ca="1" si="530"/>
        <v>-1.26121185373709+1.53679109029255i</v>
      </c>
      <c r="CD310" s="240" t="str">
        <f t="shared" ca="1" si="531"/>
        <v>-1.92848024335205-0.48305915394529i</v>
      </c>
      <c r="CE310" s="240" t="str">
        <f t="shared" ca="1" si="532"/>
        <v>-0.387851247511478-1.94985989368808i</v>
      </c>
      <c r="CF310" s="240" t="str">
        <f t="shared" ca="1" si="533"/>
        <v>1.59682469061768-1.18428590409717i</v>
      </c>
      <c r="CG310" s="240" t="str">
        <f t="shared" ca="1" si="534"/>
        <v>1.7533123070899+0.937164952938704i</v>
      </c>
      <c r="CH310" s="240" t="str">
        <f t="shared" ca="1" si="535"/>
        <v>-0.0975494760763841+1.98566520212415i</v>
      </c>
      <c r="CI310" s="240" t="str">
        <f t="shared" ca="1" si="536"/>
        <v>-1.8367278578065+0.760797589091243i</v>
      </c>
      <c r="CJ310" s="240" t="str">
        <f t="shared" ca="1" si="537"/>
        <v>-1.47305522562338-1.33509943355286i</v>
      </c>
      <c r="CK310" s="240" t="str">
        <f t="shared" ca="1" si="538"/>
        <v>0.577103328567152-1.90245471519461i</v>
      </c>
      <c r="CL310" s="240" t="str">
        <f t="shared" ca="1" si="539"/>
        <v>1.96654216075251-0.291708973451869i</v>
      </c>
      <c r="CM310" s="240" t="str">
        <f t="shared" ca="1" si="540"/>
        <v>1.10450690598234+1.65301140039832i</v>
      </c>
      <c r="CN310" s="240" t="str">
        <f t="shared" ca="1" si="541"/>
        <v>-1.02206705398891+1.70521586092785i</v>
      </c>
      <c r="CO310" s="240" t="str">
        <f t="shared" ca="1" si="542"/>
        <v>-1.97848685550334-0.194863946921939i</v>
      </c>
      <c r="CP310" s="240" t="str">
        <f t="shared" ca="1" si="543"/>
        <v>-0.669757210722539-1.87184600699274i</v>
      </c>
      <c r="CQ310" s="240" t="str">
        <f t="shared" ca="1" si="544"/>
        <v>1.40577064189226-1.40577064189124i</v>
      </c>
      <c r="CR310" s="240" t="str">
        <f t="shared" ca="1" si="545"/>
        <v>1.8718460069929+0.66975721072209i</v>
      </c>
      <c r="CS310" s="240" t="str">
        <f t="shared" ca="1" si="546"/>
        <v>0.194863946922525+1.97848685550329i</v>
      </c>
      <c r="CT310" s="240" t="str">
        <f t="shared" ca="1" si="547"/>
        <v>-1.70521586092755+1.02206705398942i</v>
      </c>
      <c r="CU310" s="240" t="str">
        <f t="shared" ca="1" si="548"/>
        <v>-1.65301140039752-1.10450690598354i</v>
      </c>
      <c r="CV310" s="240" t="str">
        <f t="shared" ca="1" si="549"/>
        <v>0.291708973451287-1.9665421607526i</v>
      </c>
      <c r="CW310" s="240" t="str">
        <f t="shared" ca="1" si="550"/>
        <v>1.90245471519448-0.577103328567607i</v>
      </c>
      <c r="CX310" s="240" t="str">
        <f t="shared" ca="1" si="551"/>
        <v>1.33509943355321+1.47305522562306i</v>
      </c>
      <c r="CY310" s="240" t="str">
        <f t="shared" ca="1" si="552"/>
        <v>-0.760797589092577+1.83672785780595i</v>
      </c>
      <c r="CZ310" s="240" t="str">
        <f t="shared" ca="1" si="553"/>
        <v>-1.98566520212412+0.0975494760768601i</v>
      </c>
      <c r="DA310" s="240" t="str">
        <f t="shared" ca="1" si="554"/>
        <v>-0.937164952939225-1.75331230708962i</v>
      </c>
      <c r="DB310" s="240" t="str">
        <f t="shared" ca="1" si="555"/>
        <v>1.1842859040967-1.59682469061803i</v>
      </c>
      <c r="DC310" s="240" t="str">
        <f t="shared" ca="1" si="556"/>
        <v>1.9498598936878+0.387851247512896i</v>
      </c>
      <c r="DD310" s="240" t="str">
        <f t="shared" ca="1" si="557"/>
        <v>0.483059153945861+1.9284802433519i</v>
      </c>
      <c r="DE310" s="240" t="str">
        <f t="shared" ca="1" si="558"/>
        <v>-1.53679109029225+1.26121185373746i</v>
      </c>
      <c r="DF310" s="240" t="str">
        <f t="shared" ca="1" si="559"/>
        <v>-1.797184870332-0.850005139431084i</v>
      </c>
      <c r="DG310" s="240" t="str">
        <f t="shared" ca="1" si="560"/>
        <v>8.89454198316438E-13-1.98805990734925i</v>
      </c>
      <c r="DH310" s="240" t="str">
        <f t="shared" ca="1" si="561"/>
        <v>1.79718487033184-0.850005139431416i</v>
      </c>
      <c r="DI310" s="240" t="str">
        <f t="shared" ca="1" si="562"/>
        <v>1.53679109029241+1.26121185373726i</v>
      </c>
      <c r="DJ310" s="240" t="str">
        <f t="shared" ca="1" si="563"/>
        <v>-0.483059153945614+1.92848024335196i</v>
      </c>
      <c r="DK310" s="240" t="str">
        <f t="shared" ca="1" si="564"/>
        <v>-1.94985989368815+0.38785124751115i</v>
      </c>
      <c r="DL310" s="240" t="str">
        <f t="shared" ca="1" si="565"/>
        <v>-1.18428590409699-1.59682469061781i</v>
      </c>
      <c r="DM310" s="240" t="str">
        <f t="shared" ca="1" si="566"/>
        <v>0.937164952938899-1.7533123070898i</v>
      </c>
      <c r="DN310" s="240" t="str">
        <f t="shared" ca="1" si="567"/>
        <v>1.98566520212414+0.097549476076605i</v>
      </c>
      <c r="DO310" s="240" t="str">
        <f t="shared" ca="1" si="568"/>
        <v>0.760797589092814+1.83672785780585i</v>
      </c>
      <c r="DP310" s="240" t="str">
        <f t="shared" ca="1" si="569"/>
        <v>-1.33509943355311+1.47305522562315i</v>
      </c>
      <c r="DQ310" s="240" t="str">
        <f t="shared" ca="1" si="570"/>
        <v>-1.90245471519452-0.577103328567472i</v>
      </c>
      <c r="DR310" s="240" t="str">
        <f t="shared" ca="1" si="571"/>
        <v>-0.291708973451651-1.96654216075254i</v>
      </c>
      <c r="DS310" s="240" t="str">
        <f t="shared" ca="1" si="572"/>
        <v>1.65301140039845-1.10450690598215i</v>
      </c>
      <c r="DT310" s="240" t="str">
        <f t="shared" ca="1" si="573"/>
        <v>1.70521586092768+1.0220670539892i</v>
      </c>
      <c r="DU310" s="240" t="str">
        <f t="shared" ca="1" si="574"/>
        <v>-0.194863946922271+1.97848685550331i</v>
      </c>
      <c r="DV310" s="240" t="str">
        <f t="shared" ca="1" si="575"/>
        <v>-1.87184600699286+0.669757210722225i</v>
      </c>
      <c r="DW310" s="240" t="str">
        <f t="shared" ca="1" si="576"/>
        <v>-1.40577064189109-1.40577064189242i</v>
      </c>
      <c r="DX310" s="240" t="str">
        <f t="shared" ca="1" si="577"/>
        <v>0.669757210722298-1.87184600699283i</v>
      </c>
      <c r="DY310" s="240" t="str">
        <f t="shared" ca="1" si="578"/>
        <v>1.97848685550332-0.194863946922193i</v>
      </c>
      <c r="DZ310" s="240" t="str">
        <f t="shared" ca="1" si="579"/>
        <v>1.02206705398914+1.70521586092772i</v>
      </c>
      <c r="EA310" s="240" t="str">
        <f t="shared" ca="1" si="580"/>
        <v>-1.10450690598222+1.6530114003984i</v>
      </c>
      <c r="EB310" s="240" t="str">
        <f t="shared" ca="1" si="581"/>
        <v>-1.96654216075257-0.291708973451506i</v>
      </c>
      <c r="EC310" s="240" t="str">
        <f t="shared" ca="1" si="582"/>
        <v>-0.577103328567397-1.90245471519454i</v>
      </c>
      <c r="ED310" s="240" t="str">
        <f t="shared" ca="1" si="583"/>
        <v>1.47305522562321-1.33509943355305i</v>
      </c>
      <c r="EE310" s="240" t="str">
        <f t="shared" ca="1" si="584"/>
        <v>1.83672785780582+0.760797589092887i</v>
      </c>
      <c r="EF310" s="240" t="str">
        <f t="shared" ca="1" si="585"/>
        <v>0.0975494760765263+1.98566520212414i</v>
      </c>
      <c r="EG310" s="240" t="str">
        <f t="shared" ca="1" si="586"/>
        <v>-1.75331230708973+0.937164952939028i</v>
      </c>
      <c r="EH310" s="240" t="str">
        <f t="shared" ca="1" si="587"/>
        <v>-1.5968246906179-1.18428590409687i</v>
      </c>
      <c r="EI310" s="240" t="str">
        <f t="shared" ca="1" si="588"/>
        <v>0.387851247511228-1.94985989368813i</v>
      </c>
      <c r="EJ310" s="240" t="str">
        <f t="shared" ca="1" si="589"/>
        <v>1.92848024335198-0.483059153945537i</v>
      </c>
      <c r="EK310" s="240" t="str">
        <f t="shared" ca="1" si="590"/>
        <v>1.2612118537372+1.53679109029246i</v>
      </c>
      <c r="EL310" s="240" t="str">
        <f t="shared" ca="1" si="591"/>
        <v>-0.850005139431487+1.79718487033181i</v>
      </c>
      <c r="EM310" s="240" t="str">
        <f t="shared" ca="1" si="592"/>
        <v>-1.98805990734925+9.23546013542957E-13i</v>
      </c>
      <c r="EN310" s="240"/>
      <c r="EO310" s="240"/>
      <c r="EP310" s="240"/>
    </row>
    <row r="311" spans="1:146">
      <c r="A311" s="268">
        <f t="shared" si="461"/>
        <v>4.121093749999998E-3</v>
      </c>
      <c r="B311" s="267">
        <v>211</v>
      </c>
      <c r="C311" s="266">
        <f t="shared" si="462"/>
        <v>42200</v>
      </c>
      <c r="N311" s="265">
        <f t="shared" ca="1" si="463"/>
        <v>2.0113699633121023</v>
      </c>
      <c r="O311" s="240">
        <f t="shared" ca="1" si="464"/>
        <v>-1.9886300366878977</v>
      </c>
      <c r="P311" s="240" t="str">
        <f t="shared" ca="1" si="465"/>
        <v>-0.894110594986328-1.77629267485696i</v>
      </c>
      <c r="Q311" s="240" t="str">
        <f t="shared" ca="1" si="466"/>
        <v>1.18462552974782-1.59728262279629i</v>
      </c>
      <c r="R311" s="240" t="str">
        <f t="shared" ca="1" si="467"/>
        <v>1.9593527141317+0.33997994711758i</v>
      </c>
      <c r="S311" s="240" t="str">
        <f t="shared" ca="1" si="468"/>
        <v>0.577268828378475+1.90300029495527i</v>
      </c>
      <c r="T311" s="240" t="str">
        <f t="shared" ca="1" si="469"/>
        <v>-1.44025950314091+1.37124103877823i</v>
      </c>
      <c r="U311" s="241" t="str">
        <f t="shared" ca="1" si="470"/>
        <v>-1.87238280888815-0.66994928151124i</v>
      </c>
      <c r="V311" s="240" t="str">
        <f t="shared" ca="1" si="471"/>
        <v>-0.243429545512455-1.97367461330101i</v>
      </c>
      <c r="W311" s="240" t="str">
        <f t="shared" ca="1" si="472"/>
        <v>1.65348544561808-1.10482365287247i</v>
      </c>
      <c r="X311" s="240" t="str">
        <f t="shared" ca="1" si="473"/>
        <v>1.73028112505016+0.980192150097356i</v>
      </c>
      <c r="Y311" s="240" t="str">
        <f t="shared" ca="1" si="474"/>
        <v>-0.0975774509980185+1.98623464471699i</v>
      </c>
      <c r="Z311" s="240" t="str">
        <f t="shared" ca="1" si="475"/>
        <v>-1.81802498002512+0.805875049137245i</v>
      </c>
      <c r="AA311" s="240" t="str">
        <f t="shared" ca="1" si="476"/>
        <v>-1.53723180623087-1.2615735399609i</v>
      </c>
      <c r="AB311" s="240" t="str">
        <f t="shared" ca="1" si="477"/>
        <v>0.435711307251574-1.94031056265497i</v>
      </c>
      <c r="AC311" s="240" t="str">
        <f t="shared" ca="1" si="478"/>
        <v>1.9290332866287-0.48319768407536i</v>
      </c>
      <c r="AD311" s="240" t="str">
        <f t="shared" ca="1" si="479"/>
        <v>1.29891913464674+1.50580825620856i</v>
      </c>
      <c r="AE311" s="240" t="str">
        <f t="shared" ca="1" si="480"/>
        <v>-0.76101576814404+1.83725458863312i</v>
      </c>
      <c r="AF311" s="240" t="str">
        <f t="shared" ca="1" si="481"/>
        <v>-1.98324175745344+0.146292700810088i</v>
      </c>
      <c r="AG311" s="240" t="str">
        <f t="shared" ca="1" si="482"/>
        <v>-1.02236015904623-1.70570487717315i</v>
      </c>
      <c r="AH311" s="240" t="str">
        <f t="shared" ca="1" si="483"/>
        <v>1.06391233646397-1.68010117645846i</v>
      </c>
      <c r="AI311" s="240" t="str">
        <f t="shared" ca="1" si="484"/>
        <v>1.97905423951327+0.194919829370595i</v>
      </c>
      <c r="AJ311" s="240" t="str">
        <f t="shared" ca="1" si="485"/>
        <v>0.71569807970759+1.85537750377657i</v>
      </c>
      <c r="AK311" s="240" t="str">
        <f t="shared" ca="1" si="486"/>
        <v>-1.33548230901602+1.47347766359811i</v>
      </c>
      <c r="AL311" s="240" t="str">
        <f t="shared" ca="1" si="487"/>
        <v>-1.91659403308156-0.53039300068295i</v>
      </c>
      <c r="AM311" s="240" t="str">
        <f t="shared" ca="1" si="488"/>
        <v>-0.387962474228013-1.9504190681513i</v>
      </c>
      <c r="AN311" s="240" t="str">
        <f t="shared" ca="1" si="489"/>
        <v>1.56772938529403-1.2234680205477i</v>
      </c>
      <c r="AO311" s="240" t="str">
        <f t="shared" ca="1" si="490"/>
        <v>1.79770026114949+0.850248901134459i</v>
      </c>
      <c r="AP311" s="240" t="str">
        <f t="shared" ca="1" si="491"/>
        <v>0.0488034241779253+1.98803109850068i</v>
      </c>
      <c r="AQ311" s="240" t="str">
        <f t="shared" ca="1" si="492"/>
        <v>-1.75381511627682+0.937433710049007i</v>
      </c>
      <c r="AR311" s="240" t="str">
        <f t="shared" ca="1" si="493"/>
        <v>-1.75381511627682+0.937433710049007i</v>
      </c>
      <c r="AS311" s="240" t="str">
        <f t="shared" ca="1" si="494"/>
        <v>0.291792628798914-1.96710611930214i</v>
      </c>
      <c r="AT311" s="240" t="str">
        <f t="shared" ca="1" si="495"/>
        <v>1.88826026060872-0.623796930918379i</v>
      </c>
      <c r="AU311" s="240" t="str">
        <f t="shared" ca="1" si="496"/>
        <v>1.40617378421383+1.40617378421271i</v>
      </c>
      <c r="AV311" s="240" t="str">
        <f t="shared" ca="1" si="497"/>
        <v>-0.623796930916877+1.88826026060922i</v>
      </c>
      <c r="AW311" s="240" t="str">
        <f t="shared" ca="1" si="498"/>
        <v>-1.9671061193022+0.29179262879852i</v>
      </c>
      <c r="AX311" s="240" t="str">
        <f t="shared" ca="1" si="499"/>
        <v>-1.14506946482386-1.62587371697353i</v>
      </c>
      <c r="AY311" s="240" t="str">
        <f t="shared" ca="1" si="500"/>
        <v>0.937433710049357-1.75381511627663i</v>
      </c>
      <c r="AZ311" s="240" t="str">
        <f t="shared" ca="1" si="501"/>
        <v>1.98803109850067+0.0488034241783219i</v>
      </c>
      <c r="BA311" s="240" t="str">
        <f t="shared" ca="1" si="502"/>
        <v>0.850248901134101+1.79770026114966i</v>
      </c>
      <c r="BB311" s="240" t="str">
        <f t="shared" ca="1" si="503"/>
        <v>-1.22346802054801+1.56772938529379i</v>
      </c>
      <c r="BC311" s="240" t="str">
        <f t="shared" ca="1" si="504"/>
        <v>-1.95041906815123-0.387962474228374i</v>
      </c>
      <c r="BD311" s="240" t="str">
        <f t="shared" ca="1" si="505"/>
        <v>-0.530393000682596-1.91659403308166i</v>
      </c>
      <c r="BE311" s="240" t="str">
        <f t="shared" ca="1" si="506"/>
        <v>1.47347766359836-1.33548230901574i</v>
      </c>
      <c r="BF311" s="240" t="str">
        <f t="shared" ca="1" si="507"/>
        <v>1.85537750377644+0.715698079707934i</v>
      </c>
      <c r="BG311" s="240" t="str">
        <f t="shared" ca="1" si="508"/>
        <v>0.194919829370228+1.97905423951331i</v>
      </c>
      <c r="BH311" s="240" t="str">
        <f t="shared" ca="1" si="509"/>
        <v>-1.68010117645802+1.06391233646466i</v>
      </c>
      <c r="BI311" s="240" t="str">
        <f t="shared" ca="1" si="510"/>
        <v>-1.70570487717357-1.02236015904553i</v>
      </c>
      <c r="BJ311" s="240" t="str">
        <f t="shared" ca="1" si="511"/>
        <v>0.146292700811047-1.98324175745337i</v>
      </c>
      <c r="BK311" s="240" t="str">
        <f t="shared" ca="1" si="512"/>
        <v>1.83725458863341-0.761015768143334i</v>
      </c>
      <c r="BL311" s="240" t="str">
        <f t="shared" ca="1" si="513"/>
        <v>1.50580825620819+1.29891913464717i</v>
      </c>
      <c r="BM311" s="240" t="str">
        <f t="shared" ca="1" si="514"/>
        <v>-0.483197684075965+1.92903328662855i</v>
      </c>
      <c r="BN311" s="240" t="str">
        <f t="shared" ca="1" si="515"/>
        <v>-1.94031056265506+0.435711307251158i</v>
      </c>
      <c r="BO311" s="240" t="str">
        <f t="shared" ca="1" si="516"/>
        <v>-1.26157353996074-1.53723180623101i</v>
      </c>
      <c r="BP311" s="240" t="str">
        <f t="shared" ca="1" si="517"/>
        <v>0.805875049137259-1.81802498002512i</v>
      </c>
      <c r="BQ311" s="240" t="str">
        <f t="shared" ca="1" si="518"/>
        <v>1.98623464471699-0.0975774509980034i</v>
      </c>
      <c r="BR311" s="240" t="str">
        <f t="shared" ca="1" si="519"/>
        <v>0.980192150097515+1.73028112505007i</v>
      </c>
      <c r="BS311" s="240" t="str">
        <f t="shared" ca="1" si="520"/>
        <v>-1.10482365287216+1.6534854456183i</v>
      </c>
      <c r="BT311" s="240" t="str">
        <f t="shared" ca="1" si="521"/>
        <v>-1.97367461330109-0.24342954551188i</v>
      </c>
      <c r="BU311" s="240" t="str">
        <f t="shared" ca="1" si="522"/>
        <v>-0.669949281511791-1.87238280888795i</v>
      </c>
      <c r="BV311" s="240" t="str">
        <f t="shared" ca="1" si="523"/>
        <v>1.37124103877766-1.44025950314145i</v>
      </c>
      <c r="BW311" s="240" t="str">
        <f t="shared" ca="1" si="524"/>
        <v>1.903000294955+0.577268828379376i</v>
      </c>
      <c r="BX311" s="240" t="str">
        <f t="shared" ca="1" si="525"/>
        <v>0.339979947116852+1.95935271413182i</v>
      </c>
      <c r="BY311" s="240" t="str">
        <f t="shared" ca="1" si="526"/>
        <v>-1.59728262279673+1.18462552974723i</v>
      </c>
      <c r="BZ311" s="240" t="str">
        <f t="shared" ca="1" si="527"/>
        <v>-1.77629267485674-0.894110594986773i</v>
      </c>
      <c r="CA311" s="240" t="str">
        <f t="shared" ca="1" si="528"/>
        <v>3.4009764646454E-13-1.9886300366879i</v>
      </c>
      <c r="CB311" s="240" t="str">
        <f t="shared" ca="1" si="529"/>
        <v>1.77629267485704-0.894110594986165i</v>
      </c>
      <c r="CC311" s="240" t="str">
        <f t="shared" ca="1" si="530"/>
        <v>1.59728262279633+1.18462552974777i</v>
      </c>
      <c r="CD311" s="240" t="str">
        <f t="shared" ca="1" si="531"/>
        <v>-0.339979947117522+1.95935271413171i</v>
      </c>
      <c r="CE311" s="240" t="str">
        <f t="shared" ca="1" si="532"/>
        <v>-1.9030002949552+0.577268828378726i</v>
      </c>
      <c r="CF311" s="240" t="str">
        <f t="shared" ca="1" si="533"/>
        <v>-1.37124103877856-1.4402595031406i</v>
      </c>
      <c r="CG311" s="240" t="str">
        <f t="shared" ca="1" si="534"/>
        <v>0.669949281510624-1.87238280888837i</v>
      </c>
      <c r="CH311" s="240" t="str">
        <f t="shared" ca="1" si="535"/>
        <v>1.97367461330093-0.243429545513113i</v>
      </c>
      <c r="CI311" s="240" t="str">
        <f t="shared" ca="1" si="536"/>
        <v>1.10482365287319+1.6534854456176i</v>
      </c>
      <c r="CJ311" s="240" t="str">
        <f t="shared" ca="1" si="537"/>
        <v>-0.980192150098205+1.73028112504968i</v>
      </c>
      <c r="CK311" s="240" t="str">
        <f t="shared" ca="1" si="538"/>
        <v>-1.98623464471695-0.0975774509987957i</v>
      </c>
      <c r="CL311" s="240" t="str">
        <f t="shared" ca="1" si="539"/>
        <v>-0.805875049136533-1.81802498002544i</v>
      </c>
      <c r="CM311" s="240" t="str">
        <f t="shared" ca="1" si="540"/>
        <v>1.26157353996135-1.5372318062305i</v>
      </c>
      <c r="CN311" s="240" t="str">
        <f t="shared" ca="1" si="541"/>
        <v>1.94031056265489+0.435711307251932i</v>
      </c>
      <c r="CO311" s="240" t="str">
        <f t="shared" ca="1" si="542"/>
        <v>0.483197684075195+1.92903328662874i</v>
      </c>
      <c r="CP311" s="240" t="str">
        <f t="shared" ca="1" si="543"/>
        <v>-1.50580825620867+1.29891913464661i</v>
      </c>
      <c r="CQ311" s="240" t="str">
        <f t="shared" ca="1" si="544"/>
        <v>-1.83725458863313-0.761015768144014i</v>
      </c>
      <c r="CR311" s="240" t="str">
        <f t="shared" ca="1" si="545"/>
        <v>-0.146292700810313-1.98324175745342i</v>
      </c>
      <c r="CS311" s="240" t="str">
        <f t="shared" ca="1" si="546"/>
        <v>1.70570487717293-1.0223601590466i</v>
      </c>
      <c r="CT311" s="240" t="str">
        <f t="shared" ca="1" si="547"/>
        <v>1.68010117645868+1.06391233646361i</v>
      </c>
      <c r="CU311" s="240" t="str">
        <f t="shared" ca="1" si="548"/>
        <v>-0.194919829368992+1.97905423951343i</v>
      </c>
      <c r="CV311" s="240" t="str">
        <f t="shared" ca="1" si="549"/>
        <v>-1.85537750377599+0.715698079709091i</v>
      </c>
      <c r="CW311" s="240" t="str">
        <f t="shared" ca="1" si="550"/>
        <v>-1.47347766359783-1.33548230901633i</v>
      </c>
      <c r="CX311" s="240" t="str">
        <f t="shared" ca="1" si="551"/>
        <v>0.530393000683359-1.91659403308145i</v>
      </c>
      <c r="CY311" s="240" t="str">
        <f t="shared" ca="1" si="552"/>
        <v>1.95041906815138-0.387962474227595i</v>
      </c>
      <c r="CZ311" s="240" t="str">
        <f t="shared" ca="1" si="553"/>
        <v>1.22346802054739+1.56772938529427i</v>
      </c>
      <c r="DA311" s="240" t="str">
        <f t="shared" ca="1" si="554"/>
        <v>-0.850248901134817+1.79770026114932i</v>
      </c>
      <c r="DB311" s="240" t="str">
        <f t="shared" ca="1" si="555"/>
        <v>-1.98803109850069+0.0488034241775288i</v>
      </c>
      <c r="DC311" s="240" t="str">
        <f t="shared" ca="1" si="556"/>
        <v>-0.937433710048657-1.753815116277i</v>
      </c>
      <c r="DD311" s="240" t="str">
        <f t="shared" ca="1" si="557"/>
        <v>1.14506946482451-1.62587371697307i</v>
      </c>
      <c r="DE311" s="240" t="str">
        <f t="shared" ca="1" si="558"/>
        <v>1.96710611930208+0.291792628799306i</v>
      </c>
      <c r="DF311" s="240" t="str">
        <f t="shared" ca="1" si="559"/>
        <v>0.623796930918003+1.88826026060885i</v>
      </c>
      <c r="DG311" s="240" t="str">
        <f t="shared" ca="1" si="560"/>
        <v>-1.40617378421299+1.40617378421354i</v>
      </c>
      <c r="DH311" s="240" t="str">
        <f t="shared" ca="1" si="561"/>
        <v>-1.88826026060909-0.623796930917255i</v>
      </c>
      <c r="DI311" s="240" t="str">
        <f t="shared" ca="1" si="562"/>
        <v>-0.291792628800085-1.96710611930197i</v>
      </c>
      <c r="DJ311" s="240" t="str">
        <f t="shared" ca="1" si="563"/>
        <v>1.62587371697262-1.14506946482515i</v>
      </c>
      <c r="DK311" s="240" t="str">
        <f t="shared" ca="1" si="564"/>
        <v>1.75381511627738+0.937433710047963i</v>
      </c>
      <c r="DL311" s="240" t="str">
        <f t="shared" ca="1" si="565"/>
        <v>-0.0488034241787749+1.98803109850066i</v>
      </c>
      <c r="DM311" s="240" t="str">
        <f t="shared" ca="1" si="566"/>
        <v>-1.79770026114986+0.850248901133691i</v>
      </c>
      <c r="DN311" s="240" t="str">
        <f t="shared" ca="1" si="567"/>
        <v>-1.56772938529351-1.22346802054837i</v>
      </c>
      <c r="DO311" s="240" t="str">
        <f t="shared" ca="1" si="568"/>
        <v>0.387962474228818-1.95041906815114i</v>
      </c>
      <c r="DP311" s="240" t="str">
        <f t="shared" ca="1" si="569"/>
        <v>1.91659403308178-0.530393000682158i</v>
      </c>
      <c r="DQ311" s="240" t="str">
        <f t="shared" ca="1" si="570"/>
        <v>1.33548230901541+1.47347766359866i</v>
      </c>
      <c r="DR311" s="240" t="str">
        <f t="shared" ca="1" si="571"/>
        <v>-0.715698079708356+1.85537750377628i</v>
      </c>
      <c r="DS311" s="240" t="str">
        <f t="shared" ca="1" si="572"/>
        <v>-1.97905423951335+0.194919829369777i</v>
      </c>
      <c r="DT311" s="240" t="str">
        <f t="shared" ca="1" si="573"/>
        <v>-1.06391233646428-1.68010117645826i</v>
      </c>
      <c r="DU311" s="240" t="str">
        <f t="shared" ca="1" si="574"/>
        <v>1.02236015904592-1.70570487717334i</v>
      </c>
      <c r="DV311" s="240" t="str">
        <f t="shared" ca="1" si="575"/>
        <v>1.98324175745348+0.146292700809526i</v>
      </c>
      <c r="DW311" s="240" t="str">
        <f t="shared" ca="1" si="576"/>
        <v>0.761015768144742+1.83725458863283i</v>
      </c>
      <c r="DX311" s="240" t="str">
        <f t="shared" ca="1" si="577"/>
        <v>-1.29891913464602+1.50580825620919i</v>
      </c>
      <c r="DY311" s="240" t="str">
        <f t="shared" ca="1" si="578"/>
        <v>-1.92903328662849-0.483197684076184i</v>
      </c>
      <c r="DZ311" s="240" t="str">
        <f t="shared" ca="1" si="579"/>
        <v>-0.435711307250938-1.94031056265511i</v>
      </c>
      <c r="EA311" s="240" t="str">
        <f t="shared" ca="1" si="580"/>
        <v>1.53723180623115-1.26157353996056i</v>
      </c>
      <c r="EB311" s="240" t="str">
        <f t="shared" ca="1" si="581"/>
        <v>1.81802498002503+0.805875049137466i</v>
      </c>
      <c r="EC311" s="240" t="str">
        <f t="shared" ca="1" si="582"/>
        <v>0.0975774509977767+1.986234644717i</v>
      </c>
      <c r="ED311" s="240" t="str">
        <f t="shared" ca="1" si="583"/>
        <v>-1.73028112505018+0.980192150097318i</v>
      </c>
      <c r="EE311" s="240" t="str">
        <f t="shared" ca="1" si="584"/>
        <v>-1.65348544561817-1.10482365287235i</v>
      </c>
      <c r="EF311" s="240" t="str">
        <f t="shared" ca="1" si="585"/>
        <v>0.243429545512107-1.97367461330106i</v>
      </c>
      <c r="EG311" s="240" t="str">
        <f t="shared" ca="1" si="586"/>
        <v>1.87238280888803-0.669949281511579i</v>
      </c>
      <c r="EH311" s="240" t="str">
        <f t="shared" ca="1" si="587"/>
        <v>1.44025950314129+1.37124103877783i</v>
      </c>
      <c r="EI311" s="240" t="str">
        <f t="shared" ca="1" si="588"/>
        <v>-0.577268828377756+1.90300029495549i</v>
      </c>
      <c r="EJ311" s="240" t="str">
        <f t="shared" ca="1" si="589"/>
        <v>-1.95935271413188+0.339979947116516i</v>
      </c>
      <c r="EK311" s="240" t="str">
        <f t="shared" ca="1" si="590"/>
        <v>-1.18462552974695-1.59728262279694i</v>
      </c>
      <c r="EL311" s="240" t="str">
        <f t="shared" ca="1" si="591"/>
        <v>0.894110594987077-1.77629267485659i</v>
      </c>
      <c r="EM311" s="240" t="str">
        <f t="shared" ca="1" si="592"/>
        <v>1.9886300366879+6.80195292929079E-13i</v>
      </c>
      <c r="EN311" s="240"/>
      <c r="EO311" s="240"/>
      <c r="EP311" s="240"/>
    </row>
    <row r="312" spans="1:146">
      <c r="A312" s="268">
        <f t="shared" si="461"/>
        <v>4.1406249999999976E-3</v>
      </c>
      <c r="B312" s="267">
        <v>212</v>
      </c>
      <c r="C312" s="266">
        <f t="shared" si="462"/>
        <v>42400</v>
      </c>
      <c r="N312" s="265">
        <f t="shared" ca="1" si="463"/>
        <v>2.010859170409812</v>
      </c>
      <c r="O312" s="240">
        <f t="shared" ca="1" si="464"/>
        <v>-1.989140829590188</v>
      </c>
      <c r="P312" s="240" t="str">
        <f t="shared" ca="1" si="465"/>
        <v>-0.937674496156163-1.75426559539912i</v>
      </c>
      <c r="Q312" s="240" t="str">
        <f t="shared" ca="1" si="466"/>
        <v>1.10510743420421-1.65391015439453i</v>
      </c>
      <c r="R312" s="240" t="str">
        <f t="shared" ca="1" si="467"/>
        <v>1.97956257280822+0.194969895829169i</v>
      </c>
      <c r="S312" s="240" t="str">
        <f t="shared" ca="1" si="468"/>
        <v>0.761211240125154+1.83772649974088i</v>
      </c>
      <c r="T312" s="240" t="str">
        <f t="shared" ca="1" si="469"/>
        <v>-1.26189758354768+1.53762665448387i</v>
      </c>
      <c r="U312" s="241" t="str">
        <f t="shared" ca="1" si="470"/>
        <v>-1.95092004631114-0.388062124980116i</v>
      </c>
      <c r="V312" s="240" t="str">
        <f t="shared" ca="1" si="471"/>
        <v>-0.577417103731328-1.90348909328666i</v>
      </c>
      <c r="W312" s="240" t="str">
        <f t="shared" ca="1" si="472"/>
        <v>1.4065349693382-1.40653496933832i</v>
      </c>
      <c r="X312" s="240" t="str">
        <f t="shared" ca="1" si="473"/>
        <v>1.9034890932867+0.577417103731181i</v>
      </c>
      <c r="Y312" s="240" t="str">
        <f t="shared" ca="1" si="474"/>
        <v>0.38806212498008+1.95092004631115i</v>
      </c>
      <c r="Z312" s="240" t="str">
        <f t="shared" ca="1" si="475"/>
        <v>-1.5376266544839+1.26189758354765i</v>
      </c>
      <c r="AA312" s="240" t="str">
        <f t="shared" ca="1" si="476"/>
        <v>-1.83772649974086-0.761211240125195i</v>
      </c>
      <c r="AB312" s="240" t="str">
        <f t="shared" ca="1" si="477"/>
        <v>-0.194969895829127-1.97956257280822i</v>
      </c>
      <c r="AC312" s="240" t="str">
        <f t="shared" ca="1" si="478"/>
        <v>1.65391015439455-1.10510743420418i</v>
      </c>
      <c r="AD312" s="240" t="str">
        <f t="shared" ca="1" si="479"/>
        <v>1.75426559539909+0.937674496156213i</v>
      </c>
      <c r="AE312" s="240" t="str">
        <f t="shared" ca="1" si="480"/>
        <v>-3.11919983772251E-14+1.98914082959019i</v>
      </c>
      <c r="AF312" s="240" t="str">
        <f t="shared" ca="1" si="481"/>
        <v>-1.75426559539914+0.937674496156131i</v>
      </c>
      <c r="AG312" s="240" t="str">
        <f t="shared" ca="1" si="482"/>
        <v>-1.6539101543945-1.10510743420425i</v>
      </c>
      <c r="AH312" s="240" t="str">
        <f t="shared" ca="1" si="483"/>
        <v>0.194969895829218-1.97956257280822i</v>
      </c>
      <c r="AI312" s="240" t="str">
        <f t="shared" ca="1" si="484"/>
        <v>1.83772649974082-0.761211240125295i</v>
      </c>
      <c r="AJ312" s="240" t="str">
        <f t="shared" ca="1" si="485"/>
        <v>1.53762665448385+1.26189758354771i</v>
      </c>
      <c r="AK312" s="240" t="str">
        <f t="shared" ca="1" si="486"/>
        <v>-0.388062124980349+1.95092004631109i</v>
      </c>
      <c r="AL312" s="240" t="str">
        <f t="shared" ca="1" si="487"/>
        <v>-1.90348909328678+0.577417103730918i</v>
      </c>
      <c r="AM312" s="240" t="str">
        <f t="shared" ca="1" si="488"/>
        <v>-1.40653496933785-1.40653496933866i</v>
      </c>
      <c r="AN312" s="240" t="str">
        <f t="shared" ca="1" si="489"/>
        <v>0.577417103731955-1.90348909328647i</v>
      </c>
      <c r="AO312" s="240" t="str">
        <f t="shared" ca="1" si="490"/>
        <v>1.95092004631131-0.388062124979259i</v>
      </c>
      <c r="AP312" s="240" t="str">
        <f t="shared" ca="1" si="491"/>
        <v>1.2618975835484+1.53762665448328i</v>
      </c>
      <c r="AQ312" s="240" t="str">
        <f t="shared" ca="1" si="492"/>
        <v>-0.761211240124493+1.83772649974115i</v>
      </c>
      <c r="AR312" s="240" t="str">
        <f t="shared" ca="1" si="493"/>
        <v>-0.761211240124493+1.83772649974115i</v>
      </c>
      <c r="AS312" s="240" t="str">
        <f t="shared" ca="1" si="494"/>
        <v>-1.10510743420448-1.65391015439435i</v>
      </c>
      <c r="AT312" s="240" t="str">
        <f t="shared" ca="1" si="495"/>
        <v>0.93767449615609-1.75426559539916i</v>
      </c>
      <c r="AU312" s="240" t="str">
        <f t="shared" ca="1" si="496"/>
        <v>1.98914082959019+6.23839967544502E-14i</v>
      </c>
      <c r="AV312" s="240" t="str">
        <f t="shared" ca="1" si="497"/>
        <v>0.937674496155931+1.75426559539924i</v>
      </c>
      <c r="AW312" s="240" t="str">
        <f t="shared" ca="1" si="498"/>
        <v>-1.10510743420463+1.65391015439425i</v>
      </c>
      <c r="AX312" s="240" t="str">
        <f t="shared" ca="1" si="499"/>
        <v>-1.97956257280815-0.194969895829839i</v>
      </c>
      <c r="AY312" s="240" t="str">
        <f t="shared" ca="1" si="500"/>
        <v>-0.761211240124326-1.83772649974122i</v>
      </c>
      <c r="AZ312" s="240" t="str">
        <f t="shared" ca="1" si="501"/>
        <v>1.26189758354697-1.53762665448446i</v>
      </c>
      <c r="BA312" s="240" t="str">
        <f t="shared" ca="1" si="502"/>
        <v>1.95092004631128+0.388062124979436i</v>
      </c>
      <c r="BB312" s="240" t="str">
        <f t="shared" ca="1" si="503"/>
        <v>0.577417103731835+1.9034890932865i</v>
      </c>
      <c r="BC312" s="240" t="str">
        <f t="shared" ca="1" si="504"/>
        <v>-1.40653496933798+1.40653496933853i</v>
      </c>
      <c r="BD312" s="240" t="str">
        <f t="shared" ca="1" si="505"/>
        <v>-1.90348909328675-0.577417103731038i</v>
      </c>
      <c r="BE312" s="240" t="str">
        <f t="shared" ca="1" si="506"/>
        <v>-0.388062124980198-1.95092004631112i</v>
      </c>
      <c r="BF312" s="240" t="str">
        <f t="shared" ca="1" si="507"/>
        <v>1.53762665448396-1.26189758354757i</v>
      </c>
      <c r="BG312" s="240" t="str">
        <f t="shared" ca="1" si="508"/>
        <v>1.83772649974076+0.761211240125436i</v>
      </c>
      <c r="BH312" s="240" t="str">
        <f t="shared" ca="1" si="509"/>
        <v>0.194969895828643+1.97956257280827i</v>
      </c>
      <c r="BI312" s="240" t="str">
        <f t="shared" ca="1" si="510"/>
        <v>-1.65391015439491+1.10510743420363i</v>
      </c>
      <c r="BJ312" s="240" t="str">
        <f t="shared" ca="1" si="511"/>
        <v>-1.75426559539868-0.937674496156991i</v>
      </c>
      <c r="BK312" s="240" t="str">
        <f t="shared" ca="1" si="512"/>
        <v>-8.95782701676713E-13-1.98914082959019i</v>
      </c>
      <c r="BL312" s="240" t="str">
        <f t="shared" ca="1" si="513"/>
        <v>1.75426559539879-0.937674496156776i</v>
      </c>
      <c r="BM312" s="240" t="str">
        <f t="shared" ca="1" si="514"/>
        <v>1.65391015439478+1.10510743420383i</v>
      </c>
      <c r="BN312" s="240" t="str">
        <f t="shared" ca="1" si="515"/>
        <v>-0.194969895828886+1.97956257280825i</v>
      </c>
      <c r="BO312" s="240" t="str">
        <f t="shared" ca="1" si="516"/>
        <v>-1.83772649974083+0.761211240125263i</v>
      </c>
      <c r="BP312" s="240" t="str">
        <f t="shared" ca="1" si="517"/>
        <v>-1.53762665448377-1.2618975835478i</v>
      </c>
      <c r="BQ312" s="240" t="str">
        <f t="shared" ca="1" si="518"/>
        <v>0.388062124980438-1.95092004631108i</v>
      </c>
      <c r="BR312" s="240" t="str">
        <f t="shared" ca="1" si="519"/>
        <v>1.9034890932868-0.577417103730859i</v>
      </c>
      <c r="BS312" s="240" t="str">
        <f t="shared" ca="1" si="520"/>
        <v>1.40653496933777+1.40653496933874i</v>
      </c>
      <c r="BT312" s="240" t="str">
        <f t="shared" ca="1" si="521"/>
        <v>-0.57741710373207+1.90348909328643i</v>
      </c>
      <c r="BU312" s="240" t="str">
        <f t="shared" ca="1" si="522"/>
        <v>-1.95092004631095+0.388062124981083i</v>
      </c>
      <c r="BV312" s="240" t="str">
        <f t="shared" ca="1" si="523"/>
        <v>-1.26189758354831-1.53762665448336i</v>
      </c>
      <c r="BW312" s="240" t="str">
        <f t="shared" ca="1" si="524"/>
        <v>0.761211240124551-1.83772649974113i</v>
      </c>
      <c r="BX312" s="240" t="str">
        <f t="shared" ca="1" si="525"/>
        <v>1.97956257280817-0.194969895829653i</v>
      </c>
      <c r="BY312" s="240" t="str">
        <f t="shared" ca="1" si="526"/>
        <v>1.10510743420438+1.65391015439441i</v>
      </c>
      <c r="BZ312" s="240" t="str">
        <f t="shared" ca="1" si="527"/>
        <v>-0.937674496156145+1.75426559539913i</v>
      </c>
      <c r="CA312" s="240" t="str">
        <f t="shared" ca="1" si="528"/>
        <v>-1.98914082959019-1.247679935089E-13i</v>
      </c>
      <c r="CB312" s="240" t="str">
        <f t="shared" ca="1" si="529"/>
        <v>-0.937674496155825-1.7542655953993i</v>
      </c>
      <c r="CC312" s="240" t="str">
        <f t="shared" ca="1" si="530"/>
        <v>1.10510743420468-1.65391015439421i</v>
      </c>
      <c r="CD312" s="240" t="str">
        <f t="shared" ca="1" si="531"/>
        <v>1.97956257280815+0.194969895829901i</v>
      </c>
      <c r="CE312" s="240" t="str">
        <f t="shared" ca="1" si="532"/>
        <v>0.761211240124217+1.83772649974127i</v>
      </c>
      <c r="CF312" s="240" t="str">
        <f t="shared" ca="1" si="533"/>
        <v>-1.26189758354702+1.53762665448442i</v>
      </c>
      <c r="CG312" s="240" t="str">
        <f t="shared" ca="1" si="534"/>
        <v>-1.95092004631125-0.388062124979553i</v>
      </c>
      <c r="CH312" s="240" t="str">
        <f t="shared" ca="1" si="535"/>
        <v>-0.577417103731722-1.90348909328654i</v>
      </c>
      <c r="CI312" s="240" t="str">
        <f t="shared" ca="1" si="536"/>
        <v>1.40653496933803-1.40653496933849i</v>
      </c>
      <c r="CJ312" s="240" t="str">
        <f t="shared" ca="1" si="537"/>
        <v>1.90348909328673+0.577417103731097i</v>
      </c>
      <c r="CK312" s="240" t="str">
        <f t="shared" ca="1" si="538"/>
        <v>0.388062124980082+1.95092004631115i</v>
      </c>
      <c r="CL312" s="240" t="str">
        <f t="shared" ca="1" si="539"/>
        <v>-1.537626654484+1.26189758354752i</v>
      </c>
      <c r="CM312" s="240" t="str">
        <f t="shared" ca="1" si="540"/>
        <v>-1.83772649974074-0.761211240125494i</v>
      </c>
      <c r="CN312" s="240" t="str">
        <f t="shared" ca="1" si="541"/>
        <v>-0.194969895828525-1.97956257280828i</v>
      </c>
      <c r="CO312" s="240" t="str">
        <f t="shared" ca="1" si="542"/>
        <v>1.65391015439498-1.10510743420353i</v>
      </c>
      <c r="CP312" s="240" t="str">
        <f t="shared" ca="1" si="543"/>
        <v>1.75426559539955+0.93767449615535i</v>
      </c>
      <c r="CQ312" s="240" t="str">
        <f t="shared" ca="1" si="544"/>
        <v>7.76863922247498E-13+1.98914082959019i</v>
      </c>
      <c r="CR312" s="240" t="str">
        <f t="shared" ca="1" si="545"/>
        <v>-1.75426559539882+0.93767449615672i</v>
      </c>
      <c r="CS312" s="240" t="str">
        <f t="shared" ca="1" si="546"/>
        <v>-1.65391015439477-1.10510743420384i</v>
      </c>
      <c r="CT312" s="240" t="str">
        <f t="shared" ca="1" si="547"/>
        <v>0.194969895829004-1.97956257280824i</v>
      </c>
      <c r="CU312" s="240" t="str">
        <f t="shared" ca="1" si="548"/>
        <v>1.83772649974088-0.761211240125154i</v>
      </c>
      <c r="CV312" s="240" t="str">
        <f t="shared" ca="1" si="549"/>
        <v>1.53762665448377+1.26189758354781i</v>
      </c>
      <c r="CW312" s="240" t="str">
        <f t="shared" ca="1" si="550"/>
        <v>-0.388062124980554+1.95092004631105i</v>
      </c>
      <c r="CX312" s="240" t="str">
        <f t="shared" ca="1" si="551"/>
        <v>-1.90348909328684+0.577417103730745i</v>
      </c>
      <c r="CY312" s="240" t="str">
        <f t="shared" ca="1" si="552"/>
        <v>-1.40653496933777-1.40653496933875i</v>
      </c>
      <c r="CZ312" s="240" t="str">
        <f t="shared" ca="1" si="553"/>
        <v>0.577417103732183-1.9034890932864i</v>
      </c>
      <c r="DA312" s="240" t="str">
        <f t="shared" ca="1" si="554"/>
        <v>1.95092004631095-0.388062124981077i</v>
      </c>
      <c r="DB312" s="240" t="str">
        <f t="shared" ca="1" si="555"/>
        <v>1.26189758354822+1.53762665448343i</v>
      </c>
      <c r="DC312" s="240" t="str">
        <f t="shared" ca="1" si="556"/>
        <v>-0.76121124012466+1.83772649974108i</v>
      </c>
      <c r="DD312" s="240" t="str">
        <f t="shared" ca="1" si="557"/>
        <v>-1.97956257280818+0.194969895829535i</v>
      </c>
      <c r="DE312" s="240" t="str">
        <f t="shared" ca="1" si="558"/>
        <v>-1.10510743420438-1.65391015439442i</v>
      </c>
      <c r="DF312" s="240" t="str">
        <f t="shared" ca="1" si="559"/>
        <v>0.937674496156251-1.75426559539907i</v>
      </c>
      <c r="DG312" s="240" t="str">
        <f t="shared" ca="1" si="560"/>
        <v>1.98914082959019+2.43686772938117E-13i</v>
      </c>
      <c r="DH312" s="240" t="str">
        <f t="shared" ca="1" si="561"/>
        <v>0.937674496155821+1.7542655953993i</v>
      </c>
      <c r="DI312" s="240" t="str">
        <f t="shared" ca="1" si="562"/>
        <v>-1.10510743420478+1.65391015439415i</v>
      </c>
      <c r="DJ312" s="240" t="str">
        <f t="shared" ca="1" si="563"/>
        <v>-1.97956257280815-0.194969895829907i</v>
      </c>
      <c r="DK312" s="240" t="str">
        <f t="shared" ca="1" si="564"/>
        <v>-0.761211240125987-1.83772649974053i</v>
      </c>
      <c r="DL312" s="240" t="str">
        <f t="shared" ca="1" si="565"/>
        <v>1.26189758354711-1.53762665448434i</v>
      </c>
      <c r="DM312" s="240" t="str">
        <f t="shared" ca="1" si="566"/>
        <v>1.95092004631125+0.388062124979559i</v>
      </c>
      <c r="DN312" s="240" t="str">
        <f t="shared" ca="1" si="567"/>
        <v>0.577417103731716+1.90348909328654i</v>
      </c>
      <c r="DO312" s="240" t="str">
        <f t="shared" ca="1" si="568"/>
        <v>-1.40653496933803+1.40653496933848i</v>
      </c>
      <c r="DP312" s="240" t="str">
        <f t="shared" ca="1" si="569"/>
        <v>-1.90348909328666-0.57741710373132i</v>
      </c>
      <c r="DQ312" s="240" t="str">
        <f t="shared" ca="1" si="570"/>
        <v>-0.388062124979965-1.95092004631117i</v>
      </c>
      <c r="DR312" s="240" t="str">
        <f t="shared" ca="1" si="571"/>
        <v>1.53762665448408-1.26189758354743i</v>
      </c>
      <c r="DS312" s="240" t="str">
        <f t="shared" ca="1" si="572"/>
        <v>1.83772649974069+0.761211240125603i</v>
      </c>
      <c r="DT312" s="240" t="str">
        <f t="shared" ca="1" si="573"/>
        <v>0.194969895828519+1.97956257280829i</v>
      </c>
      <c r="DU312" s="240" t="str">
        <f t="shared" ca="1" si="574"/>
        <v>-1.65391015439498+1.10510743420353i</v>
      </c>
      <c r="DV312" s="240" t="str">
        <f t="shared" ca="1" si="575"/>
        <v>-1.7542655953995-0.937674496155455i</v>
      </c>
      <c r="DW312" s="240" t="str">
        <f t="shared" ca="1" si="576"/>
        <v>-6.57945142818283E-13-1.98914082959019i</v>
      </c>
      <c r="DX312" s="240" t="str">
        <f t="shared" ca="1" si="577"/>
        <v>1.75426559539888-0.937674496156615i</v>
      </c>
      <c r="DY312" s="240" t="str">
        <f t="shared" ca="1" si="578"/>
        <v>1.65391015439471+1.10510743420394i</v>
      </c>
      <c r="DZ312" s="240" t="str">
        <f t="shared" ca="1" si="579"/>
        <v>-0.19496989582901+1.97956257280824i</v>
      </c>
      <c r="EA312" s="240" t="str">
        <f t="shared" ca="1" si="580"/>
        <v>-1.83772649974088+0.761211240125148i</v>
      </c>
      <c r="EB312" s="240" t="str">
        <f t="shared" ca="1" si="581"/>
        <v>-1.53762665448362-1.26189758354799i</v>
      </c>
      <c r="EC312" s="240" t="str">
        <f t="shared" ca="1" si="582"/>
        <v>0.388062124980671-1.95092004631103i</v>
      </c>
      <c r="ED312" s="240" t="str">
        <f t="shared" ca="1" si="583"/>
        <v>1.90348909328687-0.577417103730632i</v>
      </c>
      <c r="EE312" s="240" t="str">
        <f t="shared" ca="1" si="584"/>
        <v>1.40653496933768+1.40653496933883i</v>
      </c>
      <c r="EF312" s="240" t="str">
        <f t="shared" ca="1" si="585"/>
        <v>-0.577417103732189+1.9034890932864i</v>
      </c>
      <c r="EG312" s="240" t="str">
        <f t="shared" ca="1" si="586"/>
        <v>-1.95092004631095+0.388062124981071i</v>
      </c>
      <c r="EH312" s="240" t="str">
        <f t="shared" ca="1" si="587"/>
        <v>-1.26189758354813-1.53762665448351i</v>
      </c>
      <c r="EI312" s="240" t="str">
        <f t="shared" ca="1" si="588"/>
        <v>0.76121124012477-1.83772649974104i</v>
      </c>
      <c r="EJ312" s="240" t="str">
        <f t="shared" ca="1" si="589"/>
        <v>1.9795625728082-0.194969895829416i</v>
      </c>
      <c r="EK312" s="240" t="str">
        <f t="shared" ca="1" si="590"/>
        <v>1.10510743420428+1.65391015439448i</v>
      </c>
      <c r="EL312" s="240" t="str">
        <f t="shared" ca="1" si="591"/>
        <v>-0.937674496156255+1.75426559539907i</v>
      </c>
      <c r="EM312" s="240" t="str">
        <f t="shared" ca="1" si="592"/>
        <v>-1.98914082959019-2.49535987017801E-13i</v>
      </c>
      <c r="EN312" s="240"/>
      <c r="EO312" s="240"/>
      <c r="EP312" s="240"/>
    </row>
    <row r="313" spans="1:146">
      <c r="A313" s="268">
        <f t="shared" si="461"/>
        <v>4.1601562499999972E-3</v>
      </c>
      <c r="B313" s="267">
        <v>213</v>
      </c>
      <c r="C313" s="266">
        <f t="shared" si="462"/>
        <v>42600</v>
      </c>
      <c r="N313" s="265">
        <f t="shared" ca="1" si="463"/>
        <v>2.0103992773008397</v>
      </c>
      <c r="O313" s="240">
        <f t="shared" ca="1" si="464"/>
        <v>-1.9896007226991601</v>
      </c>
      <c r="P313" s="240" t="str">
        <f t="shared" ca="1" si="465"/>
        <v>-0.980670599477496-1.73112570632103i</v>
      </c>
      <c r="Q313" s="240" t="str">
        <f t="shared" ca="1" si="466"/>
        <v>1.02285919138851-1.70653746233626i</v>
      </c>
      <c r="R313" s="240" t="str">
        <f t="shared" ca="1" si="467"/>
        <v>1.98900149215946+0.0488272460051038i</v>
      </c>
      <c r="S313" s="240" t="str">
        <f t="shared" ca="1" si="468"/>
        <v>0.937891288267099+1.75467118491121i</v>
      </c>
      <c r="T313" s="240" t="str">
        <f t="shared" ca="1" si="469"/>
        <v>-1.06443165116974+1.68092126399575i</v>
      </c>
      <c r="U313" s="241" t="str">
        <f t="shared" ca="1" si="470"/>
        <v>-1.98720416149445-0.0976250803029824i</v>
      </c>
      <c r="V313" s="240" t="str">
        <f t="shared" ca="1" si="471"/>
        <v>-0.894547026414618-1.77715971519101i</v>
      </c>
      <c r="W313" s="240" t="str">
        <f t="shared" ca="1" si="472"/>
        <v>1.10536293712598-1.65429254153951i</v>
      </c>
      <c r="X313" s="240" t="str">
        <f t="shared" ca="1" si="473"/>
        <v>1.9842098133489+0.146364108902916i</v>
      </c>
      <c r="Y313" s="240" t="str">
        <f t="shared" ca="1" si="474"/>
        <v>0.8506639228825+1.79857775091075i</v>
      </c>
      <c r="Z313" s="240" t="str">
        <f t="shared" ca="1" si="475"/>
        <v>-1.14562839378107+1.62666733511423i</v>
      </c>
      <c r="AA313" s="240" t="str">
        <f t="shared" ca="1" si="476"/>
        <v>-1.98002025140617-0.195014973236568i</v>
      </c>
      <c r="AB313" s="240" t="str">
        <f t="shared" ca="1" si="477"/>
        <v>-0.806268411211802-1.8189123906464i</v>
      </c>
      <c r="AC313" s="240" t="str">
        <f t="shared" ca="1" si="478"/>
        <v>1.18520376672955-1.59806228511129i</v>
      </c>
      <c r="AD313" s="240" t="str">
        <f t="shared" ca="1" si="479"/>
        <v>1.97463799930172+0.24354836784242i</v>
      </c>
      <c r="AE313" s="240" t="str">
        <f t="shared" ca="1" si="480"/>
        <v>0.761387233598495+1.83815138557145i</v>
      </c>
      <c r="AF313" s="240" t="str">
        <f t="shared" ca="1" si="481"/>
        <v>-1.22406521724658+1.56849462214319i</v>
      </c>
      <c r="AG313" s="240" t="str">
        <f t="shared" ca="1" si="482"/>
        <v>-1.96806629910297-0.291935058018317i</v>
      </c>
      <c r="AH313" s="240" t="str">
        <f t="shared" ca="1" si="483"/>
        <v>-0.716047424785769-1.85628314683474i</v>
      </c>
      <c r="AI313" s="240" t="str">
        <f t="shared" ca="1" si="484"/>
        <v>1.26218933664795-1.53798215666412i</v>
      </c>
      <c r="AJ313" s="240" t="str">
        <f t="shared" ca="1" si="485"/>
        <v>1.96030910935651+0.340145897430669i</v>
      </c>
      <c r="AK313" s="240" t="str">
        <f t="shared" ca="1" si="486"/>
        <v>0.670276295779491+1.87329675254113i</v>
      </c>
      <c r="AL313" s="240" t="str">
        <f t="shared" ca="1" si="487"/>
        <v>-1.29955316038846+1.50654326824336i</v>
      </c>
      <c r="AM313" s="240" t="str">
        <f t="shared" ca="1" si="488"/>
        <v>-1.95137110270282-0.388151845675616i</v>
      </c>
      <c r="AN313" s="240" t="str">
        <f t="shared" ca="1" si="489"/>
        <v>-0.62410141739586-1.88918195433089i</v>
      </c>
      <c r="AO313" s="240" t="str">
        <f t="shared" ca="1" si="490"/>
        <v>1.33613418189856-1.47419689449113i</v>
      </c>
      <c r="AP313" s="240" t="str">
        <f t="shared" ca="1" si="491"/>
        <v>1.9412576630637+0.435923985760687i</v>
      </c>
      <c r="AQ313" s="240" t="str">
        <f t="shared" ca="1" si="492"/>
        <v>0.57755060365313+1.90392918355303i</v>
      </c>
      <c r="AR313" s="240" t="str">
        <f t="shared" ca="1" si="493"/>
        <v>0.57755060365313+1.90392918355303i</v>
      </c>
      <c r="AS313" s="240" t="str">
        <f t="shared" ca="1" si="494"/>
        <v>-1.92997488239665-0.483433541537044i</v>
      </c>
      <c r="AT313" s="240" t="str">
        <f t="shared" ca="1" si="495"/>
        <v>-0.530651895024705-1.91752955702688i</v>
      </c>
      <c r="AU313" s="240" t="str">
        <f t="shared" ca="1" si="496"/>
        <v>1.40686016287492-1.40686016287354i</v>
      </c>
      <c r="AV313" s="240" t="str">
        <f t="shared" ca="1" si="497"/>
        <v>1.91752955702689+0.530651895024673i</v>
      </c>
      <c r="AW313" s="240" t="str">
        <f t="shared" ca="1" si="498"/>
        <v>0.483433541537076+1.92997488239664i</v>
      </c>
      <c r="AX313" s="240" t="str">
        <f t="shared" ca="1" si="499"/>
        <v>-1.44096251965338+1.37191036613884i</v>
      </c>
      <c r="AY313" s="240" t="str">
        <f t="shared" ca="1" si="500"/>
        <v>-1.90392918355304-0.577550603653097i</v>
      </c>
      <c r="AZ313" s="240" t="str">
        <f t="shared" ca="1" si="501"/>
        <v>-0.435923985760721-1.94125766306369i</v>
      </c>
      <c r="BA313" s="240" t="str">
        <f t="shared" ca="1" si="502"/>
        <v>1.4741968944911-1.33613418189859i</v>
      </c>
      <c r="BB313" s="240" t="str">
        <f t="shared" ca="1" si="503"/>
        <v>1.88918195433091+0.624101417395826i</v>
      </c>
      <c r="BC313" s="240" t="str">
        <f t="shared" ca="1" si="504"/>
        <v>0.38815184567565+1.95137110270282i</v>
      </c>
      <c r="BD313" s="240" t="str">
        <f t="shared" ca="1" si="505"/>
        <v>-1.50654326824334+1.29955316038848i</v>
      </c>
      <c r="BE313" s="240" t="str">
        <f t="shared" ca="1" si="506"/>
        <v>-1.87329675254115-0.670276295779432i</v>
      </c>
      <c r="BF313" s="240" t="str">
        <f t="shared" ca="1" si="507"/>
        <v>-0.34014589743073-1.9603091093565i</v>
      </c>
      <c r="BG313" s="240" t="str">
        <f t="shared" ca="1" si="508"/>
        <v>1.53798215666408-1.262189336648i</v>
      </c>
      <c r="BH313" s="240" t="str">
        <f t="shared" ca="1" si="509"/>
        <v>1.85628314683474+0.716047424785763i</v>
      </c>
      <c r="BI313" s="240" t="str">
        <f t="shared" ca="1" si="510"/>
        <v>0.291935058017961+1.96806629910302i</v>
      </c>
      <c r="BJ313" s="240" t="str">
        <f t="shared" ca="1" si="511"/>
        <v>-1.56849462214378+1.22406521724583i</v>
      </c>
      <c r="BK313" s="240" t="str">
        <f t="shared" ca="1" si="512"/>
        <v>-1.83815138557162-0.761387233598097i</v>
      </c>
      <c r="BL313" s="240" t="str">
        <f t="shared" ca="1" si="513"/>
        <v>-0.243548367842454-1.97463799930172i</v>
      </c>
      <c r="BM313" s="240" t="str">
        <f t="shared" ca="1" si="514"/>
        <v>1.59806228511164-1.18520376672907i</v>
      </c>
      <c r="BN313" s="240" t="str">
        <f t="shared" ca="1" si="515"/>
        <v>1.81891239064673+0.806268411211074i</v>
      </c>
      <c r="BO313" s="240" t="str">
        <f t="shared" ca="1" si="516"/>
        <v>0.195014973237024+1.98002025140613i</v>
      </c>
      <c r="BP313" s="240" t="str">
        <f t="shared" ca="1" si="517"/>
        <v>-1.62666733511433+1.14562839378092i</v>
      </c>
      <c r="BQ313" s="240" t="str">
        <f t="shared" ca="1" si="518"/>
        <v>-1.79857775091044-0.850663922883147i</v>
      </c>
      <c r="BR313" s="240" t="str">
        <f t="shared" ca="1" si="519"/>
        <v>-0.146364108903796-1.98420981334884i</v>
      </c>
      <c r="BS313" s="240" t="str">
        <f t="shared" ca="1" si="520"/>
        <v>1.65429254153938-1.10536293712617i</v>
      </c>
      <c r="BT313" s="240" t="str">
        <f t="shared" ca="1" si="521"/>
        <v>1.77715971519092+0.894547026414801i</v>
      </c>
      <c r="BU313" s="240" t="str">
        <f t="shared" ca="1" si="522"/>
        <v>0.0976250803022398+1.98720416149449i</v>
      </c>
      <c r="BV313" s="240" t="str">
        <f t="shared" ca="1" si="523"/>
        <v>-1.6809212639954+1.06443165117029i</v>
      </c>
      <c r="BW313" s="240" t="str">
        <f t="shared" ca="1" si="524"/>
        <v>-1.7546711849113-0.937891288266918i</v>
      </c>
      <c r="BX313" s="240" t="str">
        <f t="shared" ca="1" si="525"/>
        <v>-0.0488272460047775-1.98900149215947i</v>
      </c>
      <c r="BY313" s="240" t="str">
        <f t="shared" ca="1" si="526"/>
        <v>1.70653746233675-1.02285919138768i</v>
      </c>
      <c r="BZ313" s="240" t="str">
        <f t="shared" ca="1" si="527"/>
        <v>1.7311257063213+0.980670599477008i</v>
      </c>
      <c r="CA313" s="240" t="str">
        <f t="shared" ca="1" si="528"/>
        <v>9.06699740212526E-14+1.98960072269916i</v>
      </c>
      <c r="CB313" s="240" t="str">
        <f t="shared" ca="1" si="529"/>
        <v>-1.73112570632127+0.980670599477066i</v>
      </c>
      <c r="CC313" s="240" t="str">
        <f t="shared" ca="1" si="530"/>
        <v>-1.70653746233574-1.02285919138936i</v>
      </c>
      <c r="CD313" s="240" t="str">
        <f t="shared" ca="1" si="531"/>
        <v>0.0488272460047093-1.98900149215947i</v>
      </c>
      <c r="CE313" s="240" t="str">
        <f t="shared" ca="1" si="532"/>
        <v>1.75467118491127-0.937891288266978i</v>
      </c>
      <c r="CF313" s="240" t="str">
        <f t="shared" ca="1" si="533"/>
        <v>1.68092126399544+1.06443165117023i</v>
      </c>
      <c r="CG313" s="240" t="str">
        <f t="shared" ca="1" si="534"/>
        <v>-0.0976250803021716+1.98720416149449i</v>
      </c>
      <c r="CH313" s="240" t="str">
        <f t="shared" ca="1" si="535"/>
        <v>-1.77715971519089+0.894547026414863i</v>
      </c>
      <c r="CI313" s="240" t="str">
        <f t="shared" ca="1" si="536"/>
        <v>-1.65429254153942-1.10536293712612i</v>
      </c>
      <c r="CJ313" s="240" t="str">
        <f t="shared" ca="1" si="537"/>
        <v>0.146364108903728-1.98420981334884i</v>
      </c>
      <c r="CK313" s="240" t="str">
        <f t="shared" ca="1" si="538"/>
        <v>1.79857775091042-0.850663922883209i</v>
      </c>
      <c r="CL313" s="240" t="str">
        <f t="shared" ca="1" si="539"/>
        <v>1.62666733511437+1.14562839378087i</v>
      </c>
      <c r="CM313" s="240" t="str">
        <f t="shared" ca="1" si="540"/>
        <v>-0.195014973236956+1.98002025140613i</v>
      </c>
      <c r="CN313" s="240" t="str">
        <f t="shared" ca="1" si="541"/>
        <v>-1.8189123906467+0.806268411211135i</v>
      </c>
      <c r="CO313" s="240" t="str">
        <f t="shared" ca="1" si="542"/>
        <v>-1.59806228511168-1.18520376672902i</v>
      </c>
      <c r="CP313" s="240" t="str">
        <f t="shared" ca="1" si="543"/>
        <v>0.243548367842387-1.97463799930173i</v>
      </c>
      <c r="CQ313" s="240" t="str">
        <f t="shared" ca="1" si="544"/>
        <v>1.83815138557157-0.761387233598212i</v>
      </c>
      <c r="CR313" s="240" t="str">
        <f t="shared" ca="1" si="545"/>
        <v>1.5684946221426+1.22406521724733i</v>
      </c>
      <c r="CS313" s="240" t="str">
        <f t="shared" ca="1" si="546"/>
        <v>-0.291935058017893+1.96806629910303i</v>
      </c>
      <c r="CT313" s="240" t="str">
        <f t="shared" ca="1" si="547"/>
        <v>-1.85628314683474+0.716047424785775i</v>
      </c>
      <c r="CU313" s="240" t="str">
        <f t="shared" ca="1" si="548"/>
        <v>-1.53798215666416-1.2621893366479i</v>
      </c>
      <c r="CV313" s="240" t="str">
        <f t="shared" ca="1" si="549"/>
        <v>0.340145897430607-1.96030910935652i</v>
      </c>
      <c r="CW313" s="240" t="str">
        <f t="shared" ca="1" si="550"/>
        <v>1.87329675254113-0.670276295779495i</v>
      </c>
      <c r="CX313" s="240" t="str">
        <f t="shared" ca="1" si="551"/>
        <v>1.50654326824342+1.29955316038839i</v>
      </c>
      <c r="CY313" s="240" t="str">
        <f t="shared" ca="1" si="552"/>
        <v>-0.388151845675583+1.95137110270283i</v>
      </c>
      <c r="CZ313" s="240" t="str">
        <f t="shared" ca="1" si="553"/>
        <v>-1.88918195433088+0.624101417395892i</v>
      </c>
      <c r="DA313" s="240" t="str">
        <f t="shared" ca="1" si="554"/>
        <v>-1.47419689449111-1.33613418189858i</v>
      </c>
      <c r="DB313" s="240" t="str">
        <f t="shared" ca="1" si="555"/>
        <v>0.435923985760653-1.94125766306371i</v>
      </c>
      <c r="DC313" s="240" t="str">
        <f t="shared" ca="1" si="556"/>
        <v>1.90392918355302-0.577550603653162i</v>
      </c>
      <c r="DD313" s="240" t="str">
        <f t="shared" ca="1" si="557"/>
        <v>1.44096251965342+1.3719103661388i</v>
      </c>
      <c r="DE313" s="240" t="str">
        <f t="shared" ca="1" si="558"/>
        <v>-0.483433541536957+1.92997488239667i</v>
      </c>
      <c r="DF313" s="240" t="str">
        <f t="shared" ca="1" si="559"/>
        <v>-1.91752955702687+0.530651895024739i</v>
      </c>
      <c r="DG313" s="240" t="str">
        <f t="shared" ca="1" si="560"/>
        <v>-1.40686016287361-1.40686016287486i</v>
      </c>
      <c r="DH313" s="240" t="str">
        <f t="shared" ca="1" si="561"/>
        <v>0.530651895024586-1.91752955702692i</v>
      </c>
      <c r="DI313" s="240" t="str">
        <f t="shared" ca="1" si="562"/>
        <v>1.92997488239663-0.48343354153711i</v>
      </c>
      <c r="DJ313" s="240" t="str">
        <f t="shared" ca="1" si="563"/>
        <v>1.37191036613891+1.44096251965331i</v>
      </c>
      <c r="DK313" s="240" t="str">
        <f t="shared" ca="1" si="564"/>
        <v>-0.577550603653118+1.90392918355304i</v>
      </c>
      <c r="DL313" s="240" t="str">
        <f t="shared" ca="1" si="565"/>
        <v>-1.94125766306367+0.435923985760809i</v>
      </c>
      <c r="DM313" s="240" t="str">
        <f t="shared" ca="1" si="566"/>
        <v>-1.3361341818987-1.474196894491i</v>
      </c>
      <c r="DN313" s="240" t="str">
        <f t="shared" ca="1" si="567"/>
        <v>0.624101417395848-1.8891819543309i</v>
      </c>
      <c r="DO313" s="240" t="str">
        <f t="shared" ca="1" si="568"/>
        <v>1.9513711027028-0.388151845675738i</v>
      </c>
      <c r="DP313" s="240" t="str">
        <f t="shared" ca="1" si="569"/>
        <v>1.2995531603886+1.50654326824324i</v>
      </c>
      <c r="DQ313" s="240" t="str">
        <f t="shared" ca="1" si="570"/>
        <v>-0.670276295779454+1.87329675254114i</v>
      </c>
      <c r="DR313" s="240" t="str">
        <f t="shared" ca="1" si="571"/>
        <v>-1.96030910935649+0.340145897430762i</v>
      </c>
      <c r="DS313" s="240" t="str">
        <f t="shared" ca="1" si="572"/>
        <v>-1.26218933664794-1.53798215666413i</v>
      </c>
      <c r="DT313" s="240" t="str">
        <f t="shared" ca="1" si="573"/>
        <v>0.716047424785731-1.85628314683475i</v>
      </c>
      <c r="DU313" s="240" t="str">
        <f t="shared" ca="1" si="574"/>
        <v>1.96806629910301-0.291935058018051i</v>
      </c>
      <c r="DV313" s="240" t="str">
        <f t="shared" ca="1" si="575"/>
        <v>1.22406521724594+1.56849462214369i</v>
      </c>
      <c r="DW313" s="240" t="str">
        <f t="shared" ca="1" si="576"/>
        <v>-0.761387233598065+1.83815138557163i</v>
      </c>
      <c r="DX313" s="240" t="str">
        <f t="shared" ca="1" si="577"/>
        <v>-1.97463799930171+0.243548367842546i</v>
      </c>
      <c r="DY313" s="240" t="str">
        <f t="shared" ca="1" si="578"/>
        <v>-1.18520376672905-1.59806228511165i</v>
      </c>
      <c r="DZ313" s="240" t="str">
        <f t="shared" ca="1" si="579"/>
        <v>0.80626841121099-1.81891239064676i</v>
      </c>
      <c r="EA313" s="240" t="str">
        <f t="shared" ca="1" si="580"/>
        <v>1.98002025140612-0.195014973237114i</v>
      </c>
      <c r="EB313" s="240" t="str">
        <f t="shared" ca="1" si="581"/>
        <v>1.1456283937809+1.62666733511435i</v>
      </c>
      <c r="EC313" s="240" t="str">
        <f t="shared" ca="1" si="582"/>
        <v>-0.850663922883167+1.79857775091044i</v>
      </c>
      <c r="ED313" s="240" t="str">
        <f t="shared" ca="1" si="583"/>
        <v>-1.98420981334898+0.146364108901856i</v>
      </c>
      <c r="EE313" s="240" t="str">
        <f t="shared" ca="1" si="584"/>
        <v>-1.10536293712615-1.65429254153939i</v>
      </c>
      <c r="EF313" s="240" t="str">
        <f t="shared" ca="1" si="585"/>
        <v>0.89454702641472-1.77715971519096i</v>
      </c>
      <c r="EG313" s="240" t="str">
        <f t="shared" ca="1" si="586"/>
        <v>1.98720416149448-0.0976250803023304i</v>
      </c>
      <c r="EH313" s="240" t="str">
        <f t="shared" ca="1" si="587"/>
        <v>1.06443165117027+1.68092126399541i</v>
      </c>
      <c r="EI313" s="240" t="str">
        <f t="shared" ca="1" si="588"/>
        <v>-0.937891288266838+1.75467118491135i</v>
      </c>
      <c r="EJ313" s="240" t="str">
        <f t="shared" ca="1" si="589"/>
        <v>-1.98900149215947+0.048827246004868i</v>
      </c>
      <c r="EK313" s="240" t="str">
        <f t="shared" ca="1" si="590"/>
        <v>-1.02285919138766-1.70653746233677i</v>
      </c>
      <c r="EL313" s="240" t="str">
        <f t="shared" ca="1" si="591"/>
        <v>0.980670599476929-1.73112570632135i</v>
      </c>
      <c r="EM313" s="240" t="str">
        <f t="shared" ca="1" si="592"/>
        <v>1.98960072269916-1.81339948042505E-13i</v>
      </c>
      <c r="EN313" s="240"/>
      <c r="EO313" s="240"/>
      <c r="EP313" s="240"/>
    </row>
    <row r="314" spans="1:146">
      <c r="A314" s="268">
        <f t="shared" si="461"/>
        <v>4.1796874999999968E-3</v>
      </c>
      <c r="B314" s="267">
        <v>214</v>
      </c>
      <c r="C314" s="266">
        <f t="shared" si="462"/>
        <v>42800</v>
      </c>
      <c r="N314" s="265">
        <f t="shared" ca="1" si="463"/>
        <v>2.0099833826089393</v>
      </c>
      <c r="O314" s="240">
        <f t="shared" ca="1" si="464"/>
        <v>-1.9900166173910607</v>
      </c>
      <c r="P314" s="240" t="str">
        <f t="shared" ca="1" si="465"/>
        <v>-1.02307300399086-1.70689418711227i</v>
      </c>
      <c r="Q314" s="240" t="str">
        <f t="shared" ca="1" si="466"/>
        <v>0.938087339667603-1.75503797128379i</v>
      </c>
      <c r="R314" s="240" t="str">
        <f t="shared" ca="1" si="467"/>
        <v>1.98761955522298-0.0976454872882824i</v>
      </c>
      <c r="S314" s="240" t="str">
        <f t="shared" ca="1" si="468"/>
        <v>1.10559399583676+1.65463834533782i</v>
      </c>
      <c r="T314" s="240" t="str">
        <f t="shared" ca="1" si="469"/>
        <v>-0.850841740776409+1.79895371525927i</v>
      </c>
      <c r="U314" s="241" t="str">
        <f t="shared" ca="1" si="470"/>
        <v>-1.98043414345145+0.195055738044953i</v>
      </c>
      <c r="V314" s="240" t="str">
        <f t="shared" ca="1" si="471"/>
        <v>-1.18545151490816-1.5983963348602i</v>
      </c>
      <c r="W314" s="240" t="str">
        <f t="shared" ca="1" si="472"/>
        <v>0.761546389606755-1.83853562216495i</v>
      </c>
      <c r="X314" s="240" t="str">
        <f t="shared" ca="1" si="473"/>
        <v>1.96847769236281-0.291996082443809i</v>
      </c>
      <c r="Y314" s="240" t="str">
        <f t="shared" ca="1" si="474"/>
        <v>1.26245317744701+1.53830364760879i</v>
      </c>
      <c r="Z314" s="240" t="str">
        <f t="shared" ca="1" si="475"/>
        <v>-0.670416406480944+1.87368833572015i</v>
      </c>
      <c r="AA314" s="240" t="str">
        <f t="shared" ca="1" si="476"/>
        <v>-1.95177900609499+0.38823298270422i</v>
      </c>
      <c r="AB314" s="240" t="str">
        <f t="shared" ca="1" si="477"/>
        <v>-1.3364134797034-1.47450505213092i</v>
      </c>
      <c r="AC314" s="240" t="str">
        <f t="shared" ca="1" si="478"/>
        <v>0.57767133151038-1.90432716995888i</v>
      </c>
      <c r="AD314" s="240" t="str">
        <f t="shared" ca="1" si="479"/>
        <v>1.93037831324583-0.483534595704105i</v>
      </c>
      <c r="AE314" s="240" t="str">
        <f t="shared" ca="1" si="480"/>
        <v>1.40715424483117+1.4071542448311i</v>
      </c>
      <c r="AF314" s="240" t="str">
        <f t="shared" ca="1" si="481"/>
        <v>-0.483534595704177+1.93037831324582i</v>
      </c>
      <c r="AG314" s="240" t="str">
        <f t="shared" ca="1" si="482"/>
        <v>-1.9043271699589+0.577671331510311i</v>
      </c>
      <c r="AH314" s="240" t="str">
        <f t="shared" ca="1" si="483"/>
        <v>-1.474505052131-1.33641347970331i</v>
      </c>
      <c r="AI314" s="240" t="str">
        <f t="shared" ca="1" si="484"/>
        <v>0.388232982703711-1.95177900609509i</v>
      </c>
      <c r="AJ314" s="240" t="str">
        <f t="shared" ca="1" si="485"/>
        <v>1.87368833572024-0.670416406480689i</v>
      </c>
      <c r="AK314" s="240" t="str">
        <f t="shared" ca="1" si="486"/>
        <v>1.53830364760938+1.26245317744629i</v>
      </c>
      <c r="AL314" s="240" t="str">
        <f t="shared" ca="1" si="487"/>
        <v>-0.291996082443881+1.9684776923628i</v>
      </c>
      <c r="AM314" s="240" t="str">
        <f t="shared" ca="1" si="488"/>
        <v>-1.83853562216529+0.761546389605955i</v>
      </c>
      <c r="AN314" s="240" t="str">
        <f t="shared" ca="1" si="489"/>
        <v>-1.59839633486026-1.18545151490807i</v>
      </c>
      <c r="AO314" s="240" t="str">
        <f t="shared" ca="1" si="490"/>
        <v>0.195055738045645-1.98043414345139i</v>
      </c>
      <c r="AP314" s="240" t="str">
        <f t="shared" ca="1" si="491"/>
        <v>1.79895371525904-0.850841740776887i</v>
      </c>
      <c r="AQ314" s="240" t="str">
        <f t="shared" ca="1" si="492"/>
        <v>1.65463834533755+1.10559399583716i</v>
      </c>
      <c r="AR314" s="240" t="str">
        <f t="shared" ca="1" si="493"/>
        <v>1.65463834533755+1.10559399583716i</v>
      </c>
      <c r="AS314" s="240" t="str">
        <f t="shared" ca="1" si="494"/>
        <v>-1.75503797128382+0.938087339667549i</v>
      </c>
      <c r="AT314" s="240" t="str">
        <f t="shared" ca="1" si="495"/>
        <v>-1.70689418711176-1.02307300399172i</v>
      </c>
      <c r="AU314" s="240" t="str">
        <f t="shared" ca="1" si="496"/>
        <v>-9.65407165488961E-14-1.99001661739106i</v>
      </c>
      <c r="AV314" s="240" t="str">
        <f t="shared" ca="1" si="497"/>
        <v>1.70689418711265-1.02307300399023i</v>
      </c>
      <c r="AW314" s="240" t="str">
        <f t="shared" ca="1" si="498"/>
        <v>1.75503797128394+0.938087339667328i</v>
      </c>
      <c r="AX314" s="240" t="str">
        <f t="shared" ca="1" si="499"/>
        <v>0.0976454872877857+1.987619555223i</v>
      </c>
      <c r="AY314" s="240" t="str">
        <f t="shared" ca="1" si="500"/>
        <v>-1.65463834533741+1.10559399583737i</v>
      </c>
      <c r="AZ314" s="240" t="str">
        <f t="shared" ca="1" si="501"/>
        <v>-1.79895371525915-0.850841740776662i</v>
      </c>
      <c r="BA314" s="240" t="str">
        <f t="shared" ca="1" si="502"/>
        <v>-0.195055738045837-1.98043414345137i</v>
      </c>
      <c r="BB314" s="240" t="str">
        <f t="shared" ca="1" si="503"/>
        <v>1.59839633486011-1.18545151490827i</v>
      </c>
      <c r="BC314" s="240" t="str">
        <f t="shared" ca="1" si="504"/>
        <v>1.83853562216462+0.761546389607553i</v>
      </c>
      <c r="BD314" s="240" t="str">
        <f t="shared" ca="1" si="505"/>
        <v>0.2919960824441+1.96847769236277i</v>
      </c>
      <c r="BE314" s="240" t="str">
        <f t="shared" ca="1" si="506"/>
        <v>-1.5383036476092+1.26245317744651i</v>
      </c>
      <c r="BF314" s="240" t="str">
        <f t="shared" ca="1" si="507"/>
        <v>-1.87368833572032-0.670416406480455i</v>
      </c>
      <c r="BG314" s="240" t="str">
        <f t="shared" ca="1" si="508"/>
        <v>-0.388232982703928-1.95177900609505i</v>
      </c>
      <c r="BH314" s="240" t="str">
        <f t="shared" ca="1" si="509"/>
        <v>1.47450505213043-1.33641347970394i</v>
      </c>
      <c r="BI314" s="240" t="str">
        <f t="shared" ca="1" si="510"/>
        <v>1.90432716995885+0.577671331510452i</v>
      </c>
      <c r="BJ314" s="240" t="str">
        <f t="shared" ca="1" si="511"/>
        <v>0.483534595703239+1.93037831324605i</v>
      </c>
      <c r="BK314" s="240" t="str">
        <f t="shared" ca="1" si="512"/>
        <v>-1.40715424483099+1.40715424483128i</v>
      </c>
      <c r="BL314" s="240" t="str">
        <f t="shared" ca="1" si="513"/>
        <v>-1.93037831324564-0.483534595704879i</v>
      </c>
      <c r="BM314" s="240" t="str">
        <f t="shared" ca="1" si="514"/>
        <v>-0.577671331510782-1.90432716995876i</v>
      </c>
      <c r="BN314" s="240" t="str">
        <f t="shared" ca="1" si="515"/>
        <v>1.33641347970368-1.47450505213066i</v>
      </c>
      <c r="BO314" s="240" t="str">
        <f t="shared" ca="1" si="516"/>
        <v>1.95177900609511+0.388232982703587i</v>
      </c>
      <c r="BP314" s="240" t="str">
        <f t="shared" ca="1" si="517"/>
        <v>0.670416406480781+1.87368833572021i</v>
      </c>
      <c r="BQ314" s="240" t="str">
        <f t="shared" ca="1" si="518"/>
        <v>-1.26245317744777+1.53830364760817i</v>
      </c>
      <c r="BR314" s="240" t="str">
        <f t="shared" ca="1" si="519"/>
        <v>-1.96847769236282-0.291996082443757i</v>
      </c>
      <c r="BS314" s="240" t="str">
        <f t="shared" ca="1" si="520"/>
        <v>-0.761546389606045-1.83853562216525i</v>
      </c>
      <c r="BT314" s="240" t="str">
        <f t="shared" ca="1" si="521"/>
        <v>1.18545151490795-1.59839633486035i</v>
      </c>
      <c r="BU314" s="240" t="str">
        <f t="shared" ca="1" si="522"/>
        <v>1.9804341434514+0.195055738045493i</v>
      </c>
      <c r="BV314" s="240" t="str">
        <f t="shared" ca="1" si="523"/>
        <v>0.850841740777026+1.79895371525898i</v>
      </c>
      <c r="BW314" s="240" t="str">
        <f t="shared" ca="1" si="524"/>
        <v>-1.10559399583703+1.65463834533763i</v>
      </c>
      <c r="BX314" s="240" t="str">
        <f t="shared" ca="1" si="525"/>
        <v>-1.98761955522302-0.0976454872873835i</v>
      </c>
      <c r="BY314" s="240" t="str">
        <f t="shared" ca="1" si="526"/>
        <v>-0.938087339667685-1.75503797128375i</v>
      </c>
      <c r="BZ314" s="240" t="str">
        <f t="shared" ca="1" si="527"/>
        <v>1.02307300399159-1.70689418711184i</v>
      </c>
      <c r="CA314" s="240" t="str">
        <f t="shared" ca="1" si="528"/>
        <v>1.99001661739106-1.93081433097792E-13i</v>
      </c>
      <c r="CB314" s="240" t="str">
        <f t="shared" ca="1" si="529"/>
        <v>1.02307300399036+1.70689418711257i</v>
      </c>
      <c r="CC314" s="240" t="str">
        <f t="shared" ca="1" si="530"/>
        <v>-0.938087339667243+1.75503797128398i</v>
      </c>
      <c r="CD314" s="240" t="str">
        <f t="shared" ca="1" si="531"/>
        <v>-1.987619555223+0.0976454872878822i</v>
      </c>
      <c r="CE314" s="240" t="str">
        <f t="shared" ca="1" si="532"/>
        <v>-1.10559399583745-1.65463834533736i</v>
      </c>
      <c r="CF314" s="240" t="str">
        <f t="shared" ca="1" si="533"/>
        <v>0.850841740776574-1.79895371525919i</v>
      </c>
      <c r="CG314" s="240" t="str">
        <f t="shared" ca="1" si="534"/>
        <v>1.98043414345155-0.195055738043963i</v>
      </c>
      <c r="CH314" s="240" t="str">
        <f t="shared" ca="1" si="535"/>
        <v>1.18545151490835+1.59839633486006i</v>
      </c>
      <c r="CI314" s="240" t="str">
        <f t="shared" ca="1" si="536"/>
        <v>-0.761546389607464+1.83853562216466i</v>
      </c>
      <c r="CJ314" s="240" t="str">
        <f t="shared" ca="1" si="537"/>
        <v>-1.96847769236275+0.291996082444251i</v>
      </c>
      <c r="CK314" s="240" t="str">
        <f t="shared" ca="1" si="538"/>
        <v>-1.26245317744658-1.53830364760914i</v>
      </c>
      <c r="CL314" s="240" t="str">
        <f t="shared" ca="1" si="539"/>
        <v>0.670416406480311-1.87368833572037i</v>
      </c>
      <c r="CM314" s="240" t="str">
        <f t="shared" ca="1" si="540"/>
        <v>1.95177900609502-0.388232982704077i</v>
      </c>
      <c r="CN314" s="240" t="str">
        <f t="shared" ca="1" si="541"/>
        <v>1.33641347970405+1.47450505213033i</v>
      </c>
      <c r="CO314" s="240" t="str">
        <f t="shared" ca="1" si="542"/>
        <v>-0.577671331510305+1.9043271699589i</v>
      </c>
      <c r="CP314" s="240" t="str">
        <f t="shared" ca="1" si="543"/>
        <v>-1.93037831324601+0.483534595703387i</v>
      </c>
      <c r="CQ314" s="240" t="str">
        <f t="shared" ca="1" si="544"/>
        <v>-1.40715424483138-1.40715424483088i</v>
      </c>
      <c r="CR314" s="240" t="str">
        <f t="shared" ca="1" si="545"/>
        <v>0.483534595704674-1.93037831324569i</v>
      </c>
      <c r="CS314" s="240" t="str">
        <f t="shared" ca="1" si="546"/>
        <v>1.90432716995873-0.577671331510876i</v>
      </c>
      <c r="CT314" s="240" t="str">
        <f t="shared" ca="1" si="547"/>
        <v>1.47450505213081+1.33641347970353i</v>
      </c>
      <c r="CU314" s="240" t="str">
        <f t="shared" ca="1" si="548"/>
        <v>-0.388232982703494+1.95177900609513i</v>
      </c>
      <c r="CV314" s="240" t="str">
        <f t="shared" ca="1" si="549"/>
        <v>-1.87368833572017+0.67041640648087i</v>
      </c>
      <c r="CW314" s="240" t="str">
        <f t="shared" ca="1" si="550"/>
        <v>-1.5383036476083-1.26245317744761i</v>
      </c>
      <c r="CX314" s="240" t="str">
        <f t="shared" ca="1" si="551"/>
        <v>0.291996082443662-1.96847769236284i</v>
      </c>
      <c r="CY314" s="240" t="str">
        <f t="shared" ca="1" si="552"/>
        <v>1.83853562216521-0.761546389606134i</v>
      </c>
      <c r="CZ314" s="240" t="str">
        <f t="shared" ca="1" si="553"/>
        <v>1.59839633486041+1.18545151490787i</v>
      </c>
      <c r="DA314" s="240" t="str">
        <f t="shared" ca="1" si="554"/>
        <v>-0.195055738045396+1.98043414345141i</v>
      </c>
      <c r="DB314" s="240" t="str">
        <f t="shared" ca="1" si="555"/>
        <v>-1.79895371525894+0.850841740777113i</v>
      </c>
      <c r="DC314" s="240" t="str">
        <f t="shared" ca="1" si="556"/>
        <v>-1.65463834533769-1.10559399583695i</v>
      </c>
      <c r="DD314" s="240" t="str">
        <f t="shared" ca="1" si="557"/>
        <v>0.0976454872893208-1.98761955522293i</v>
      </c>
      <c r="DE314" s="240" t="str">
        <f t="shared" ca="1" si="558"/>
        <v>1.7550379712837-0.938087339667768i</v>
      </c>
      <c r="DF314" s="240" t="str">
        <f t="shared" ca="1" si="559"/>
        <v>1.70689418711189+1.0230730039915i</v>
      </c>
      <c r="DG314" s="240" t="str">
        <f t="shared" ca="1" si="560"/>
        <v>4.02741497769017E-13+1.99001661739106i</v>
      </c>
      <c r="DH314" s="240" t="str">
        <f t="shared" ca="1" si="561"/>
        <v>-1.70689418711252+1.02307300399045i</v>
      </c>
      <c r="DI314" s="240" t="str">
        <f t="shared" ca="1" si="562"/>
        <v>-1.75503797128403-0.938087339667159i</v>
      </c>
      <c r="DJ314" s="240" t="str">
        <f t="shared" ca="1" si="563"/>
        <v>-0.0976454872880916-1.98761955522299i</v>
      </c>
      <c r="DK314" s="240" t="str">
        <f t="shared" ca="1" si="564"/>
        <v>1.6546383453373-1.10559399583753i</v>
      </c>
      <c r="DL314" s="240" t="str">
        <f t="shared" ca="1" si="565"/>
        <v>1.79895371525928+0.850841740776385i</v>
      </c>
      <c r="DM314" s="240" t="str">
        <f t="shared" ca="1" si="566"/>
        <v>0.195055738044059+1.98043414345154i</v>
      </c>
      <c r="DN314" s="240" t="str">
        <f t="shared" ca="1" si="567"/>
        <v>-1.59839633485993+1.18545151490852i</v>
      </c>
      <c r="DO314" s="240" t="str">
        <f t="shared" ca="1" si="568"/>
        <v>-1.8385356221647-0.761546389607374i</v>
      </c>
      <c r="DP314" s="240" t="str">
        <f t="shared" ca="1" si="569"/>
        <v>-0.291996082444458-1.96847769236272i</v>
      </c>
      <c r="DQ314" s="240" t="str">
        <f t="shared" ca="1" si="570"/>
        <v>1.53830364760908-1.26245317744666i</v>
      </c>
      <c r="DR314" s="240" t="str">
        <f t="shared" ca="1" si="571"/>
        <v>1.87368833572044+0.670416406480112i</v>
      </c>
      <c r="DS314" s="240" t="str">
        <f t="shared" ca="1" si="572"/>
        <v>0.388232982704172+1.951779006095i</v>
      </c>
      <c r="DT314" s="240" t="str">
        <f t="shared" ca="1" si="573"/>
        <v>-1.47450505213156+1.3364134797027i</v>
      </c>
      <c r="DU314" s="240" t="str">
        <f t="shared" ca="1" si="574"/>
        <v>-1.90432716995893-0.577671331510213i</v>
      </c>
      <c r="DV314" s="240" t="str">
        <f t="shared" ca="1" si="575"/>
        <v>-0.483534595703592-1.93037831324596i</v>
      </c>
      <c r="DW314" s="240" t="str">
        <f t="shared" ca="1" si="576"/>
        <v>1.40715424483081-1.40715424483145i</v>
      </c>
      <c r="DX314" s="240" t="str">
        <f t="shared" ca="1" si="577"/>
        <v>1.93037831324569+0.48353459570469i</v>
      </c>
      <c r="DY314" s="240" t="str">
        <f t="shared" ca="1" si="578"/>
        <v>0.577671331511075+1.90432716995867i</v>
      </c>
      <c r="DZ314" s="240" t="str">
        <f t="shared" ca="1" si="579"/>
        <v>-1.33641347970354+1.4745050521308i</v>
      </c>
      <c r="EA314" s="240" t="str">
        <f t="shared" ca="1" si="580"/>
        <v>-1.95177900609518-0.388232982703287i</v>
      </c>
      <c r="EB314" s="240" t="str">
        <f t="shared" ca="1" si="581"/>
        <v>-0.670416406480962-1.87368833572014i</v>
      </c>
      <c r="EC314" s="240" t="str">
        <f t="shared" ca="1" si="582"/>
        <v>1.26245317744753-1.53830364760836i</v>
      </c>
      <c r="ED314" s="240" t="str">
        <f t="shared" ca="1" si="583"/>
        <v>1.96847769236285+0.291996082443566i</v>
      </c>
      <c r="EE314" s="240" t="str">
        <f t="shared" ca="1" si="584"/>
        <v>0.761546389606327+1.83853562216513i</v>
      </c>
      <c r="EF314" s="240" t="str">
        <f t="shared" ca="1" si="585"/>
        <v>-1.18545151490779+1.59839633486047i</v>
      </c>
      <c r="EG314" s="240" t="str">
        <f t="shared" ca="1" si="586"/>
        <v>-1.98043414345143-0.195055738045188i</v>
      </c>
      <c r="EH314" s="240" t="str">
        <f t="shared" ca="1" si="587"/>
        <v>-0.850841740777199-1.7989537152589i</v>
      </c>
      <c r="EI314" s="240" t="str">
        <f t="shared" ca="1" si="588"/>
        <v>1.10559399583678-1.6546383453378i</v>
      </c>
      <c r="EJ314" s="240" t="str">
        <f t="shared" ca="1" si="589"/>
        <v>1.98761955522293+0.0976454872892243i</v>
      </c>
      <c r="EK314" s="240" t="str">
        <f t="shared" ca="1" si="590"/>
        <v>0.938087339667953+1.7550379712836i</v>
      </c>
      <c r="EL314" s="240" t="str">
        <f t="shared" ca="1" si="591"/>
        <v>-1.02307300399142+1.70689418711194i</v>
      </c>
      <c r="EM314" s="240" t="str">
        <f t="shared" ca="1" si="592"/>
        <v>-1.99001661739106+3.86162866195586E-13i</v>
      </c>
      <c r="EN314" s="240"/>
      <c r="EO314" s="240"/>
      <c r="EP314" s="240"/>
    </row>
    <row r="315" spans="1:146">
      <c r="A315" s="268">
        <f t="shared" si="461"/>
        <v>4.1992187499999964E-3</v>
      </c>
      <c r="B315" s="267">
        <v>215</v>
      </c>
      <c r="C315" s="266">
        <f t="shared" si="462"/>
        <v>43000</v>
      </c>
      <c r="N315" s="265">
        <f t="shared" ca="1" si="463"/>
        <v>2.0096057867606225</v>
      </c>
      <c r="O315" s="240">
        <f t="shared" ca="1" si="464"/>
        <v>-1.9903942132393775</v>
      </c>
      <c r="P315" s="240" t="str">
        <f t="shared" ca="1" si="465"/>
        <v>-1.06485616672013-1.68159164730767i</v>
      </c>
      <c r="Q315" s="240" t="str">
        <f t="shared" ca="1" si="466"/>
        <v>0.851003183804675-1.79929505786325i</v>
      </c>
      <c r="R315" s="240" t="str">
        <f t="shared" ca="1" si="467"/>
        <v>1.97542552242379-0.243645499555209i</v>
      </c>
      <c r="S315" s="240" t="str">
        <f t="shared" ca="1" si="468"/>
        <v>1.26269272171721+1.53859553314677i</v>
      </c>
      <c r="T315" s="240" t="str">
        <f t="shared" ca="1" si="469"/>
        <v>-0.624350320888865+1.88993539596008i</v>
      </c>
      <c r="U315" s="241" t="str">
        <f t="shared" ca="1" si="470"/>
        <v>-1.93074459301978+0.48362634401125i</v>
      </c>
      <c r="V315" s="240" t="str">
        <f t="shared" ca="1" si="471"/>
        <v>-1.44153720286205-1.37245751003864i</v>
      </c>
      <c r="W315" s="240" t="str">
        <f t="shared" ca="1" si="472"/>
        <v>0.388306647999997-1.95214934654493i</v>
      </c>
      <c r="X315" s="240" t="str">
        <f t="shared" ca="1" si="473"/>
        <v>1.85702346779464-0.716332998092902i</v>
      </c>
      <c r="Y315" s="240" t="str">
        <f t="shared" ca="1" si="474"/>
        <v>1.59869962268941+1.18567644849239i</v>
      </c>
      <c r="Z315" s="240" t="str">
        <f t="shared" ca="1" si="475"/>
        <v>-0.14642248168819+1.98500115389213i</v>
      </c>
      <c r="AA315" s="240" t="str">
        <f t="shared" ca="1" si="476"/>
        <v>-1.7553709810917+0.93826533711844i</v>
      </c>
      <c r="AB315" s="240" t="str">
        <f t="shared" ca="1" si="477"/>
        <v>-1.73181611211766-0.981061709530274i</v>
      </c>
      <c r="AC315" s="240" t="str">
        <f t="shared" ca="1" si="478"/>
        <v>-0.0976640150384505-1.98799669624056i</v>
      </c>
      <c r="AD315" s="240" t="str">
        <f t="shared" ca="1" si="479"/>
        <v>1.6273160809293-1.14608529213392i</v>
      </c>
      <c r="AE315" s="240" t="str">
        <f t="shared" ca="1" si="480"/>
        <v>1.83888447524077+0.761690889282042i</v>
      </c>
      <c r="AF315" s="240" t="str">
        <f t="shared" ca="1" si="481"/>
        <v>0.340281554072967+1.96109091784509i</v>
      </c>
      <c r="AG315" s="240" t="str">
        <f t="shared" ca="1" si="482"/>
        <v>-1.47478483219972+1.33666705757658i</v>
      </c>
      <c r="AH315" s="240" t="str">
        <f t="shared" ca="1" si="483"/>
        <v>-1.91829430421812-0.530863529074209i</v>
      </c>
      <c r="AI315" s="240" t="str">
        <f t="shared" ca="1" si="484"/>
        <v>-0.577780941799119-1.9046885066568i</v>
      </c>
      <c r="AJ315" s="240" t="str">
        <f t="shared" ca="1" si="485"/>
        <v>1.30007144685989-1.50714410630054i</v>
      </c>
      <c r="AK315" s="240" t="str">
        <f t="shared" ca="1" si="486"/>
        <v>1.96885120130613+0.292051487262468i</v>
      </c>
      <c r="AL315" s="240" t="str">
        <f t="shared" ca="1" si="487"/>
        <v>0.806589966361179+1.81963780743924i</v>
      </c>
      <c r="AM315" s="240" t="str">
        <f t="shared" ca="1" si="488"/>
        <v>-1.10580377684952+1.65495230481188i</v>
      </c>
      <c r="AN315" s="240" t="str">
        <f t="shared" ca="1" si="489"/>
        <v>-1.98979474371516-0.0488467192381021i</v>
      </c>
      <c r="AO315" s="240" t="str">
        <f t="shared" ca="1" si="490"/>
        <v>-1.02326712705309-1.70721806187415i</v>
      </c>
      <c r="AP315" s="240" t="str">
        <f t="shared" ca="1" si="491"/>
        <v>0.894903788752023-1.77786848022402i</v>
      </c>
      <c r="AQ315" s="240" t="str">
        <f t="shared" ca="1" si="492"/>
        <v>1.98080992107254-0.195092748910316i</v>
      </c>
      <c r="AR315" s="240" t="str">
        <f t="shared" ca="1" si="493"/>
        <v>1.98080992107254-0.195092748910316i</v>
      </c>
      <c r="AS315" s="240" t="str">
        <f t="shared" ca="1" si="494"/>
        <v>-0.670543614691279+1.87404385885004i</v>
      </c>
      <c r="AT315" s="240" t="str">
        <f t="shared" ca="1" si="495"/>
        <v>-1.94203187347393+0.436097840522223i</v>
      </c>
      <c r="AU315" s="240" t="str">
        <f t="shared" ca="1" si="496"/>
        <v>-1.40742124541549-1.40742124541656i</v>
      </c>
      <c r="AV315" s="240" t="str">
        <f t="shared" ca="1" si="497"/>
        <v>0.436097840521769-1.94203187347403i</v>
      </c>
      <c r="AW315" s="240" t="str">
        <f t="shared" ca="1" si="498"/>
        <v>1.8740438588499-0.670543614691663i</v>
      </c>
      <c r="AX315" s="240" t="str">
        <f t="shared" ca="1" si="499"/>
        <v>1.56912016757568+1.22455339769406i</v>
      </c>
      <c r="AY315" s="240" t="str">
        <f t="shared" ca="1" si="500"/>
        <v>-0.195092748909853+1.98080992107259i</v>
      </c>
      <c r="AZ315" s="240" t="str">
        <f t="shared" ca="1" si="501"/>
        <v>-1.7778684802247+0.894903788750669i</v>
      </c>
      <c r="BA315" s="240" t="str">
        <f t="shared" ca="1" si="502"/>
        <v>-1.70721806187439-1.02326712705268i</v>
      </c>
      <c r="BB315" s="240" t="str">
        <f t="shared" ca="1" si="503"/>
        <v>-0.0488467192385105-1.98979474371515i</v>
      </c>
      <c r="BC315" s="240" t="str">
        <f t="shared" ca="1" si="504"/>
        <v>1.65495230481163-1.10580377684988i</v>
      </c>
      <c r="BD315" s="240" t="str">
        <f t="shared" ca="1" si="505"/>
        <v>1.81963780743942+0.806589966360755i</v>
      </c>
      <c r="BE315" s="240" t="str">
        <f t="shared" ca="1" si="506"/>
        <v>0.292051487260971+1.96885120130635i</v>
      </c>
      <c r="BF315" s="240" t="str">
        <f t="shared" ca="1" si="507"/>
        <v>-1.50714410630025+1.30007144686022i</v>
      </c>
      <c r="BG315" s="240" t="str">
        <f t="shared" ca="1" si="508"/>
        <v>-1.90468850665693-0.577780941798701i</v>
      </c>
      <c r="BH315" s="240" t="str">
        <f t="shared" ca="1" si="509"/>
        <v>-0.530863529074657-1.91829430421799i</v>
      </c>
      <c r="BI315" s="240" t="str">
        <f t="shared" ca="1" si="510"/>
        <v>1.33666705757639-1.4747848321999i</v>
      </c>
      <c r="BJ315" s="240" t="str">
        <f t="shared" ca="1" si="511"/>
        <v>1.96109091784492+0.340281554073931i</v>
      </c>
      <c r="BK315" s="240" t="str">
        <f t="shared" ca="1" si="512"/>
        <v>0.761690889281897+1.83888447524083i</v>
      </c>
      <c r="BL315" s="240" t="str">
        <f t="shared" ca="1" si="513"/>
        <v>-1.14608529213336+1.6273160809297i</v>
      </c>
      <c r="BM315" s="240" t="str">
        <f t="shared" ca="1" si="514"/>
        <v>-1.98799669624053-0.0976640150390311i</v>
      </c>
      <c r="BN315" s="240" t="str">
        <f t="shared" ca="1" si="515"/>
        <v>-0.981061709530507-1.73181611211753i</v>
      </c>
      <c r="BO315" s="240" t="str">
        <f t="shared" ca="1" si="516"/>
        <v>0.938265337117544-1.75537098109217i</v>
      </c>
      <c r="BP315" s="240" t="str">
        <f t="shared" ca="1" si="517"/>
        <v>1.98500115389214-0.146422481688033i</v>
      </c>
      <c r="BQ315" s="240" t="str">
        <f t="shared" ca="1" si="518"/>
        <v>1.18567644849296+1.59869962268899i</v>
      </c>
      <c r="BR315" s="240" t="str">
        <f t="shared" ca="1" si="519"/>
        <v>-0.716332998093445+1.85702346779443i</v>
      </c>
      <c r="BS315" s="240" t="str">
        <f t="shared" ca="1" si="520"/>
        <v>-1.95214934654492+0.388306648000079i</v>
      </c>
      <c r="BT315" s="240" t="str">
        <f t="shared" ca="1" si="521"/>
        <v>-1.37245751003785-1.4415372028628i</v>
      </c>
      <c r="BU315" s="240" t="str">
        <f t="shared" ca="1" si="522"/>
        <v>0.483626344011588-1.93074459301969i</v>
      </c>
      <c r="BV315" s="240" t="str">
        <f t="shared" ca="1" si="523"/>
        <v>1.88993539595995-0.624350320889247i</v>
      </c>
      <c r="BW315" s="240" t="str">
        <f t="shared" ca="1" si="524"/>
        <v>1.53859553314628+1.26269272171781i</v>
      </c>
      <c r="BX315" s="240" t="str">
        <f t="shared" ca="1" si="525"/>
        <v>-0.243645499555123+1.9754255224238i</v>
      </c>
      <c r="BY315" s="240" t="str">
        <f t="shared" ca="1" si="526"/>
        <v>-1.79929505786289+0.851003183805431i</v>
      </c>
      <c r="BZ315" s="240" t="str">
        <f t="shared" ca="1" si="527"/>
        <v>-1.6815916473075-1.06485616672039i</v>
      </c>
      <c r="CA315" s="240" t="str">
        <f t="shared" ca="1" si="528"/>
        <v>-4.08670815729875E-13-1.99039421323938i</v>
      </c>
      <c r="CB315" s="240" t="str">
        <f t="shared" ca="1" si="529"/>
        <v>1.68159164730809-1.06485616671946i</v>
      </c>
      <c r="CC315" s="240" t="str">
        <f t="shared" ca="1" si="530"/>
        <v>1.79929505786329+0.851003183804591i</v>
      </c>
      <c r="CD315" s="240" t="str">
        <f t="shared" ca="1" si="531"/>
        <v>0.243645499556047+1.97542552242368i</v>
      </c>
      <c r="CE315" s="240" t="str">
        <f t="shared" ca="1" si="532"/>
        <v>-1.53859553314698+1.26269272171695i</v>
      </c>
      <c r="CF315" s="240" t="str">
        <f t="shared" ca="1" si="533"/>
        <v>-1.88993539596021-0.624350320888471i</v>
      </c>
      <c r="CG315" s="240" t="str">
        <f t="shared" ca="1" si="534"/>
        <v>-0.483626344010515-1.93074459301996i</v>
      </c>
      <c r="CH315" s="240" t="str">
        <f t="shared" ca="1" si="535"/>
        <v>1.37245751003857-1.44153720286211i</v>
      </c>
      <c r="CI315" s="240" t="str">
        <f t="shared" ca="1" si="536"/>
        <v>1.9521493465451+0.388306647999165i</v>
      </c>
      <c r="CJ315" s="240" t="str">
        <f t="shared" ca="1" si="537"/>
        <v>0.716332998092412+1.85702346779483i</v>
      </c>
      <c r="CK315" s="240" t="str">
        <f t="shared" ca="1" si="538"/>
        <v>-1.18567644849222+1.59869962268954i</v>
      </c>
      <c r="CL315" s="240" t="str">
        <f t="shared" ca="1" si="539"/>
        <v>-1.98500115389206-0.146422481689136i</v>
      </c>
      <c r="CM315" s="240" t="str">
        <f t="shared" ca="1" si="540"/>
        <v>-0.938265337118364-1.75537098109174i</v>
      </c>
      <c r="CN315" s="240" t="str">
        <f t="shared" ca="1" si="541"/>
        <v>0.981061709529699-1.73181611211799i</v>
      </c>
      <c r="CO315" s="240" t="str">
        <f t="shared" ca="1" si="542"/>
        <v>1.98799669624058-0.0976640150379265i</v>
      </c>
      <c r="CP315" s="240" t="str">
        <f t="shared" ca="1" si="543"/>
        <v>1.14608529213412+1.62731608092916i</v>
      </c>
      <c r="CQ315" s="240" t="str">
        <f t="shared" ca="1" si="544"/>
        <v>-0.761690889282918+1.83888447524041i</v>
      </c>
      <c r="CR315" s="240" t="str">
        <f t="shared" ca="1" si="545"/>
        <v>-1.96109091784512+0.340281554072786i</v>
      </c>
      <c r="CS315" s="240" t="str">
        <f t="shared" ca="1" si="546"/>
        <v>-1.33666705757707-1.47478483219927i</v>
      </c>
      <c r="CT315" s="240" t="str">
        <f t="shared" ca="1" si="547"/>
        <v>0.530863529075668-1.91829430421772i</v>
      </c>
      <c r="CU315" s="240" t="str">
        <f t="shared" ca="1" si="548"/>
        <v>1.90468850665668-0.577780941799537i</v>
      </c>
      <c r="CV315" s="240" t="str">
        <f t="shared" ca="1" si="549"/>
        <v>1.50714410629953+1.30007144686105i</v>
      </c>
      <c r="CW315" s="240" t="str">
        <f t="shared" ca="1" si="550"/>
        <v>-0.292051487262064+1.96885120130619i</v>
      </c>
      <c r="CX315" s="240" t="str">
        <f t="shared" ca="1" si="551"/>
        <v>-1.81963780743905+0.806589966361605i</v>
      </c>
      <c r="CY315" s="240" t="str">
        <f t="shared" ca="1" si="552"/>
        <v>-1.65495230481105-1.10580377685075i</v>
      </c>
      <c r="CZ315" s="240" t="str">
        <f t="shared" ca="1" si="553"/>
        <v>0.0488467192376369-1.98979474371517i</v>
      </c>
      <c r="DA315" s="240" t="str">
        <f t="shared" ca="1" si="554"/>
        <v>1.70721806187388-1.02326712705353i</v>
      </c>
      <c r="DB315" s="240" t="str">
        <f t="shared" ca="1" si="555"/>
        <v>1.77786848022421+0.894903788751657i</v>
      </c>
      <c r="DC315" s="240" t="str">
        <f t="shared" ca="1" si="556"/>
        <v>0.195092748910779+1.9808099210725i</v>
      </c>
      <c r="DD315" s="240" t="str">
        <f t="shared" ca="1" si="557"/>
        <v>-1.56912016757632+1.22455339769324i</v>
      </c>
      <c r="DE315" s="240" t="str">
        <f t="shared" ca="1" si="558"/>
        <v>-1.8740438588502-0.670543614690841i</v>
      </c>
      <c r="DF315" s="240" t="str">
        <f t="shared" ca="1" si="559"/>
        <v>-0.436097840522623-1.94203187347384i</v>
      </c>
      <c r="DG315" s="240" t="str">
        <f t="shared" ca="1" si="560"/>
        <v>1.40742124541627-1.40742124541578i</v>
      </c>
      <c r="DH315" s="240" t="str">
        <f t="shared" ca="1" si="561"/>
        <v>1.94203187347413+0.436097840521316i</v>
      </c>
      <c r="DI315" s="240" t="str">
        <f t="shared" ca="1" si="562"/>
        <v>0.670543614690292+1.8740438588504i</v>
      </c>
      <c r="DJ315" s="240" t="str">
        <f t="shared" ca="1" si="563"/>
        <v>-1.2245533976937+1.56912016757596i</v>
      </c>
      <c r="DK315" s="240" t="str">
        <f t="shared" ca="1" si="564"/>
        <v>-1.98080992107263-0.195092748909446i</v>
      </c>
      <c r="DL315" s="240" t="str">
        <f t="shared" ca="1" si="565"/>
        <v>-0.894903788751135-1.77786848022447i</v>
      </c>
      <c r="DM315" s="240" t="str">
        <f t="shared" ca="1" si="566"/>
        <v>1.02326712705229-1.70721806187463i</v>
      </c>
      <c r="DN315" s="240" t="str">
        <f t="shared" ca="1" si="567"/>
        <v>1.98979474371519-0.0488467192369397i</v>
      </c>
      <c r="DO315" s="240" t="str">
        <f t="shared" ca="1" si="568"/>
        <v>1.10580377685017+1.65495230481144i</v>
      </c>
      <c r="DP315" s="240" t="str">
        <f t="shared" ca="1" si="569"/>
        <v>-0.806589966360277+1.81963780743964i</v>
      </c>
      <c r="DQ315" s="240" t="str">
        <f t="shared" ca="1" si="570"/>
        <v>-1.96885120130629+0.292051487261375i</v>
      </c>
      <c r="DR315" s="240" t="str">
        <f t="shared" ca="1" si="571"/>
        <v>-1.30007144686053-1.50714410629998i</v>
      </c>
      <c r="DS315" s="240" t="str">
        <f t="shared" ca="1" si="572"/>
        <v>0.577780941800096-1.90468850665651i</v>
      </c>
      <c r="DT315" s="240" t="str">
        <f t="shared" ca="1" si="573"/>
        <v>1.91829430421787-0.530863529075105i</v>
      </c>
      <c r="DU315" s="240" t="str">
        <f t="shared" ca="1" si="574"/>
        <v>1.47478483220017+1.33666705757608i</v>
      </c>
      <c r="DV315" s="240" t="str">
        <f t="shared" ca="1" si="575"/>
        <v>-0.340281554073361+1.96109091784502i</v>
      </c>
      <c r="DW315" s="240" t="str">
        <f t="shared" ca="1" si="576"/>
        <v>-1.83888447524063+0.761690889282378i</v>
      </c>
      <c r="DX315" s="240" t="str">
        <f t="shared" ca="1" si="577"/>
        <v>-1.62731608092876-1.14608529213469i</v>
      </c>
      <c r="DY315" s="240" t="str">
        <f t="shared" ca="1" si="578"/>
        <v>0.0976640150386229-1.98799669624055i</v>
      </c>
      <c r="DZ315" s="240" t="str">
        <f t="shared" ca="1" si="579"/>
        <v>1.73181611211727-0.981061709530961i</v>
      </c>
      <c r="EA315" s="240" t="str">
        <f t="shared" ca="1" si="580"/>
        <v>1.75537098109146+0.93826533711888i</v>
      </c>
      <c r="EB315" s="240" t="str">
        <f t="shared" ca="1" si="581"/>
        <v>0.146422481688441+1.98500115389211i</v>
      </c>
      <c r="EC315" s="240" t="str">
        <f t="shared" ca="1" si="582"/>
        <v>-1.59869962268989+1.18567644849175i</v>
      </c>
      <c r="ED315" s="240" t="str">
        <f t="shared" ca="1" si="583"/>
        <v>-1.85702346779462-0.716332998092958i</v>
      </c>
      <c r="EE315" s="240" t="str">
        <f t="shared" ca="1" si="584"/>
        <v>-0.388306648000479-1.95214934654484i</v>
      </c>
      <c r="EF315" s="240" t="str">
        <f t="shared" ca="1" si="585"/>
        <v>1.4415372028626-1.37245751003807i</v>
      </c>
      <c r="EG315" s="240" t="str">
        <f t="shared" ca="1" si="586"/>
        <v>1.93074459301982+0.483626344011081i</v>
      </c>
      <c r="EH315" s="240" t="str">
        <f t="shared" ca="1" si="587"/>
        <v>0.624350320887808+1.88993539596043i</v>
      </c>
      <c r="EI315" s="240" t="str">
        <f t="shared" ca="1" si="588"/>
        <v>-1.26269272171749+1.53859553314654i</v>
      </c>
      <c r="EJ315" s="240" t="str">
        <f t="shared" ca="1" si="589"/>
        <v>-1.97542552242386-0.243645499554606i</v>
      </c>
      <c r="EK315" s="240" t="str">
        <f t="shared" ca="1" si="590"/>
        <v>-0.851003183804061-1.79929505786354i</v>
      </c>
      <c r="EL315" s="240" t="str">
        <f t="shared" ca="1" si="591"/>
        <v>1.06485616672005-1.68159164730772i</v>
      </c>
      <c r="EM315" s="240" t="str">
        <f t="shared" ca="1" si="592"/>
        <v>1.99039421323938-8.1734163145975E-13i</v>
      </c>
      <c r="EN315" s="240"/>
      <c r="EO315" s="240"/>
      <c r="EP315" s="240"/>
    </row>
    <row r="316" spans="1:146">
      <c r="A316" s="268">
        <f t="shared" si="461"/>
        <v>4.2187499999999959E-3</v>
      </c>
      <c r="B316" s="267">
        <v>216</v>
      </c>
      <c r="C316" s="266">
        <f t="shared" si="462"/>
        <v>43200</v>
      </c>
      <c r="N316" s="265">
        <f t="shared" ca="1" si="463"/>
        <v>2.0092617418334902</v>
      </c>
      <c r="O316" s="240">
        <f t="shared" ca="1" si="464"/>
        <v>-1.9907382581665101</v>
      </c>
      <c r="P316" s="240" t="str">
        <f t="shared" ca="1" si="465"/>
        <v>-1.10599491797061-1.65523836771355i</v>
      </c>
      <c r="Q316" s="240" t="str">
        <f t="shared" ca="1" si="466"/>
        <v>0.761822549575573-1.83920233130724i</v>
      </c>
      <c r="R316" s="240" t="str">
        <f t="shared" ca="1" si="467"/>
        <v>1.95248678074529-0.388373767835476i</v>
      </c>
      <c r="S316" s="240" t="str">
        <f t="shared" ca="1" si="468"/>
        <v>1.40766452191703+1.40766452191704i</v>
      </c>
      <c r="T316" s="240" t="str">
        <f t="shared" ca="1" si="469"/>
        <v>-0.388373767835492+1.95248678074529i</v>
      </c>
      <c r="U316" s="241" t="str">
        <f t="shared" ca="1" si="470"/>
        <v>-1.83920233130718+0.76182254957574i</v>
      </c>
      <c r="V316" s="240" t="str">
        <f t="shared" ca="1" si="471"/>
        <v>-1.65523836771351-1.10599491797066i</v>
      </c>
      <c r="W316" s="240" t="str">
        <f t="shared" ca="1" si="472"/>
        <v>2.09738899682614E-14-1.99073825816651i</v>
      </c>
      <c r="X316" s="240" t="str">
        <f t="shared" ca="1" si="473"/>
        <v>1.65523836771354-1.10599491797063i</v>
      </c>
      <c r="Y316" s="240" t="str">
        <f t="shared" ca="1" si="474"/>
        <v>1.83920233130724+0.761822549575589i</v>
      </c>
      <c r="Z316" s="240" t="str">
        <f t="shared" ca="1" si="475"/>
        <v>0.388373767835459+1.95248678074529i</v>
      </c>
      <c r="AA316" s="240" t="str">
        <f t="shared" ca="1" si="476"/>
        <v>-1.40766452191705+1.40766452191702i</v>
      </c>
      <c r="AB316" s="240" t="str">
        <f t="shared" ca="1" si="477"/>
        <v>-1.95248678074528-0.388373767835506i</v>
      </c>
      <c r="AC316" s="240" t="str">
        <f t="shared" ca="1" si="478"/>
        <v>-0.761822549575714-1.83920233130719i</v>
      </c>
      <c r="AD316" s="240" t="str">
        <f t="shared" ca="1" si="479"/>
        <v>1.10599491797067-1.65523836771351i</v>
      </c>
      <c r="AE316" s="240" t="str">
        <f t="shared" ca="1" si="480"/>
        <v>1.99073825816651+4.19477799365227E-14i</v>
      </c>
      <c r="AF316" s="240" t="str">
        <f t="shared" ca="1" si="481"/>
        <v>1.10599491797062+1.65523836771354i</v>
      </c>
      <c r="AG316" s="240" t="str">
        <f t="shared" ca="1" si="482"/>
        <v>-0.761822549575609+1.83920233130723i</v>
      </c>
      <c r="AH316" s="240" t="str">
        <f t="shared" ca="1" si="483"/>
        <v>-1.95248678074518+0.388373767836036i</v>
      </c>
      <c r="AI316" s="240" t="str">
        <f t="shared" ca="1" si="484"/>
        <v>-1.4076645219177-1.40766452191637i</v>
      </c>
      <c r="AJ316" s="240" t="str">
        <f t="shared" ca="1" si="485"/>
        <v>0.388373767836123-1.95248678074516i</v>
      </c>
      <c r="AK316" s="240" t="str">
        <f t="shared" ca="1" si="486"/>
        <v>1.83920233130726-0.761822549575525i</v>
      </c>
      <c r="AL316" s="240" t="str">
        <f t="shared" ca="1" si="487"/>
        <v>1.65523836771371+1.10599491797037i</v>
      </c>
      <c r="AM316" s="240" t="str">
        <f t="shared" ca="1" si="488"/>
        <v>7.43345956734974E-13+1.99073825816651i</v>
      </c>
      <c r="AN316" s="240" t="str">
        <f t="shared" ca="1" si="489"/>
        <v>-1.65523836771398+1.10599491796996i</v>
      </c>
      <c r="AO316" s="240" t="str">
        <f t="shared" ca="1" si="490"/>
        <v>-1.83920233130708-0.761822549575981i</v>
      </c>
      <c r="AP316" s="240" t="str">
        <f t="shared" ca="1" si="491"/>
        <v>-0.388373767835612-1.95248678074526i</v>
      </c>
      <c r="AQ316" s="240" t="str">
        <f t="shared" ca="1" si="492"/>
        <v>1.40766452191667-1.4076645219174i</v>
      </c>
      <c r="AR316" s="240" t="str">
        <f t="shared" ca="1" si="493"/>
        <v>1.40766452191667-1.4076645219174i</v>
      </c>
      <c r="AS316" s="240" t="str">
        <f t="shared" ca="1" si="494"/>
        <v>0.761822549575153+1.83920233130742i</v>
      </c>
      <c r="AT316" s="240" t="str">
        <f t="shared" ca="1" si="495"/>
        <v>-1.1059949179707+1.65523836771349i</v>
      </c>
      <c r="AU316" s="240" t="str">
        <f t="shared" ca="1" si="496"/>
        <v>-1.99073825816651+3.12165730406134E-13i</v>
      </c>
      <c r="AV316" s="240" t="str">
        <f t="shared" ca="1" si="497"/>
        <v>-1.10599491797127-1.65523836771311i</v>
      </c>
      <c r="AW316" s="240" t="str">
        <f t="shared" ca="1" si="498"/>
        <v>0.761822549576354-1.83920233130692i</v>
      </c>
      <c r="AX316" s="240" t="str">
        <f t="shared" ca="1" si="499"/>
        <v>1.95248678074534-0.388373767835218i</v>
      </c>
      <c r="AY316" s="240" t="str">
        <f t="shared" ca="1" si="500"/>
        <v>1.40766452191711+1.40766452191696i</v>
      </c>
      <c r="AZ316" s="240" t="str">
        <f t="shared" ca="1" si="501"/>
        <v>-0.388373767835001+1.95248678074538i</v>
      </c>
      <c r="BA316" s="240" t="str">
        <f t="shared" ca="1" si="502"/>
        <v>-1.83920233130757+0.761822549574781i</v>
      </c>
      <c r="BB316" s="240" t="str">
        <f t="shared" ca="1" si="503"/>
        <v>-1.65523836771326-1.10599491797104i</v>
      </c>
      <c r="BC316" s="240" t="str">
        <f t="shared" ca="1" si="504"/>
        <v>9.07244037599074E-14-1.99073825816651i</v>
      </c>
      <c r="BD316" s="240" t="str">
        <f t="shared" ca="1" si="505"/>
        <v>1.65523836771336-1.10599491797089i</v>
      </c>
      <c r="BE316" s="240" t="str">
        <f t="shared" ca="1" si="506"/>
        <v>1.83920233130753+0.761822549574896i</v>
      </c>
      <c r="BF316" s="240" t="str">
        <f t="shared" ca="1" si="507"/>
        <v>0.388373767834822+1.95248678074542i</v>
      </c>
      <c r="BG316" s="240" t="str">
        <f t="shared" ca="1" si="508"/>
        <v>-1.40766452191724+1.40766452191683i</v>
      </c>
      <c r="BH316" s="240" t="str">
        <f t="shared" ca="1" si="509"/>
        <v>-1.95248678074531-0.388373767835395i</v>
      </c>
      <c r="BI316" s="240" t="str">
        <f t="shared" ca="1" si="510"/>
        <v>-0.761822549576186-1.83920233130699i</v>
      </c>
      <c r="BJ316" s="240" t="str">
        <f t="shared" ca="1" si="511"/>
        <v>1.10599491797137-1.65523836771304i</v>
      </c>
      <c r="BK316" s="240" t="str">
        <f t="shared" ca="1" si="512"/>
        <v>1.99073825816651+4.93614537925949E-13i</v>
      </c>
      <c r="BL316" s="240" t="str">
        <f t="shared" ca="1" si="513"/>
        <v>1.10599491797055+1.65523836771359i</v>
      </c>
      <c r="BM316" s="240" t="str">
        <f t="shared" ca="1" si="514"/>
        <v>-0.76182254957532+1.83920233130735i</v>
      </c>
      <c r="BN316" s="240" t="str">
        <f t="shared" ca="1" si="515"/>
        <v>-1.95248678074512+0.388373767836313i</v>
      </c>
      <c r="BO316" s="240" t="str">
        <f t="shared" ca="1" si="516"/>
        <v>-1.40766452191654-1.40766452191753i</v>
      </c>
      <c r="BP316" s="240" t="str">
        <f t="shared" ca="1" si="517"/>
        <v>0.388373767835791-1.95248678074523i</v>
      </c>
      <c r="BQ316" s="240" t="str">
        <f t="shared" ca="1" si="518"/>
        <v>1.83920233130715-0.761822549575814i</v>
      </c>
      <c r="BR316" s="240" t="str">
        <f t="shared" ca="1" si="519"/>
        <v>1.65523836771388+1.10599491797011i</v>
      </c>
      <c r="BS316" s="240" t="str">
        <f t="shared" ca="1" si="520"/>
        <v>-8.96504672091991E-13+1.99073825816651i</v>
      </c>
      <c r="BT316" s="240" t="str">
        <f t="shared" ca="1" si="521"/>
        <v>-1.65523836771381+1.10599491797022i</v>
      </c>
      <c r="BU316" s="240" t="str">
        <f t="shared" ca="1" si="522"/>
        <v>-1.8392023313072-0.761822549575693i</v>
      </c>
      <c r="BV316" s="240" t="str">
        <f t="shared" ca="1" si="523"/>
        <v>-0.388373767835918-1.9524867807452i</v>
      </c>
      <c r="BW316" s="240" t="str">
        <f t="shared" ca="1" si="524"/>
        <v>1.40766452191645-1.40766452191762i</v>
      </c>
      <c r="BX316" s="240" t="str">
        <f t="shared" ca="1" si="525"/>
        <v>1.95248678074515+0.388373767836185i</v>
      </c>
      <c r="BY316" s="240" t="str">
        <f t="shared" ca="1" si="526"/>
        <v>0.761822549575442+1.8392023313073i</v>
      </c>
      <c r="BZ316" s="240" t="str">
        <f t="shared" ca="1" si="527"/>
        <v>-1.10599491797044+1.65523836771366i</v>
      </c>
      <c r="CA316" s="240" t="str">
        <f t="shared" ca="1" si="528"/>
        <v>-1.99073825816651+6.24331460812269E-13i</v>
      </c>
      <c r="CB316" s="240" t="str">
        <f t="shared" ca="1" si="529"/>
        <v>-1.10599491796988-1.65523836771404i</v>
      </c>
      <c r="CC316" s="240" t="str">
        <f t="shared" ca="1" si="530"/>
        <v>0.761822549576065-1.83920233130704i</v>
      </c>
      <c r="CD316" s="240" t="str">
        <f t="shared" ca="1" si="531"/>
        <v>1.95248678074528-0.388373767835522i</v>
      </c>
      <c r="CE316" s="240" t="str">
        <f t="shared" ca="1" si="532"/>
        <v>1.40766452191733+1.40766452191674i</v>
      </c>
      <c r="CF316" s="240" t="str">
        <f t="shared" ca="1" si="533"/>
        <v>-0.388373767834694+1.95248678074545i</v>
      </c>
      <c r="CG316" s="240" t="str">
        <f t="shared" ca="1" si="534"/>
        <v>-1.83920233130745+0.76182254957507i</v>
      </c>
      <c r="CH316" s="240" t="str">
        <f t="shared" ca="1" si="535"/>
        <v>-1.65523836771344-1.10599491797078i</v>
      </c>
      <c r="CI316" s="240" t="str">
        <f t="shared" ca="1" si="536"/>
        <v>-2.21441326646227E-13-1.99073825816651i</v>
      </c>
      <c r="CJ316" s="240" t="str">
        <f t="shared" ca="1" si="537"/>
        <v>1.65523836771319-1.10599491797115i</v>
      </c>
      <c r="CK316" s="240" t="str">
        <f t="shared" ca="1" si="538"/>
        <v>1.83920233130689+0.761822549576437i</v>
      </c>
      <c r="CL316" s="240" t="str">
        <f t="shared" ca="1" si="539"/>
        <v>0.388373767835128+1.95248678074536i</v>
      </c>
      <c r="CM316" s="240" t="str">
        <f t="shared" ca="1" si="540"/>
        <v>-1.40766452191702+1.40766452191705i</v>
      </c>
      <c r="CN316" s="240" t="str">
        <f t="shared" ca="1" si="541"/>
        <v>-1.95248678074537-0.388373767835088i</v>
      </c>
      <c r="CO316" s="240" t="str">
        <f t="shared" ca="1" si="542"/>
        <v>-0.761822549576475-1.83920233130687i</v>
      </c>
      <c r="CP316" s="240" t="str">
        <f t="shared" ca="1" si="543"/>
        <v>1.10599491797111-1.65523836771321i</v>
      </c>
      <c r="CQ316" s="240" t="str">
        <f t="shared" ca="1" si="544"/>
        <v>1.99073825816651+1.81448807519815E-13i</v>
      </c>
      <c r="CR316" s="240" t="str">
        <f t="shared" ca="1" si="545"/>
        <v>1.10599491797081+1.65523836771341i</v>
      </c>
      <c r="CS316" s="240" t="str">
        <f t="shared" ca="1" si="546"/>
        <v>-0.761822549575032+1.83920233130747i</v>
      </c>
      <c r="CT316" s="240" t="str">
        <f t="shared" ca="1" si="547"/>
        <v>-1.95248678074544+0.388373767834732i</v>
      </c>
      <c r="CU316" s="240" t="str">
        <f t="shared" ca="1" si="548"/>
        <v>-1.40766452191677-1.40766452191731i</v>
      </c>
      <c r="CV316" s="240" t="str">
        <f t="shared" ca="1" si="549"/>
        <v>0.388373767835484-1.95248678074529i</v>
      </c>
      <c r="CW316" s="240" t="str">
        <f t="shared" ca="1" si="550"/>
        <v>1.83920233130703-0.761822549576103i</v>
      </c>
      <c r="CX316" s="240" t="str">
        <f t="shared" ca="1" si="551"/>
        <v>1.65523836771299+1.10599491797145i</v>
      </c>
      <c r="CY316" s="240" t="str">
        <f t="shared" ca="1" si="552"/>
        <v>-5.84338941685857E-13+1.99073825816651i</v>
      </c>
      <c r="CZ316" s="240" t="str">
        <f t="shared" ca="1" si="553"/>
        <v>-1.65523836771364+1.10599491797048i</v>
      </c>
      <c r="DA316" s="240" t="str">
        <f t="shared" ca="1" si="554"/>
        <v>-1.83920233130731-0.761822549575404i</v>
      </c>
      <c r="DB316" s="240" t="str">
        <f t="shared" ca="1" si="555"/>
        <v>-0.388373767836225-1.95248678074514i</v>
      </c>
      <c r="DC316" s="240" t="str">
        <f t="shared" ca="1" si="556"/>
        <v>1.40766452191759-1.40766452191648i</v>
      </c>
      <c r="DD316" s="240" t="str">
        <f t="shared" ca="1" si="557"/>
        <v>1.95248678074521+0.388373767835879i</v>
      </c>
      <c r="DE316" s="240" t="str">
        <f t="shared" ca="1" si="558"/>
        <v>0.76182254957573+1.83920233130718i</v>
      </c>
      <c r="DF316" s="240" t="str">
        <f t="shared" ca="1" si="559"/>
        <v>-1.10599491797018+1.65523836771383i</v>
      </c>
      <c r="DG316" s="240" t="str">
        <f t="shared" ca="1" si="560"/>
        <v>-1.99073825816651-9.87229075851899E-13i</v>
      </c>
      <c r="DH316" s="240" t="str">
        <f t="shared" ca="1" si="561"/>
        <v>-1.10599491797014-1.65523836771386i</v>
      </c>
      <c r="DI316" s="240" t="str">
        <f t="shared" ca="1" si="562"/>
        <v>0.761822549575776-1.83920233130716i</v>
      </c>
      <c r="DJ316" s="240" t="str">
        <f t="shared" ca="1" si="563"/>
        <v>1.95248678074522-0.388373767835829i</v>
      </c>
      <c r="DK316" s="240" t="str">
        <f t="shared" ca="1" si="564"/>
        <v>1.40766452191756+1.40766452191651i</v>
      </c>
      <c r="DL316" s="240" t="str">
        <f t="shared" ca="1" si="565"/>
        <v>-0.388373767836386+1.95248678074511i</v>
      </c>
      <c r="DM316" s="240" t="str">
        <f t="shared" ca="1" si="566"/>
        <v>-1.83920233130729+0.761822549575462i</v>
      </c>
      <c r="DN316" s="240" t="str">
        <f t="shared" ca="1" si="567"/>
        <v>-1.65523836771367-1.10599491797043i</v>
      </c>
      <c r="DO316" s="240" t="str">
        <f t="shared" ca="1" si="568"/>
        <v>-6.46767425703557E-13-1.99073825816651i</v>
      </c>
      <c r="DP316" s="240" t="str">
        <f t="shared" ca="1" si="569"/>
        <v>1.65523836771409-1.10599491796981i</v>
      </c>
      <c r="DQ316" s="240" t="str">
        <f t="shared" ca="1" si="570"/>
        <v>1.83920233130701+0.761822549576148i</v>
      </c>
      <c r="DR316" s="240" t="str">
        <f t="shared" ca="1" si="571"/>
        <v>0.388373767835435+1.9524867807453i</v>
      </c>
      <c r="DS316" s="240" t="str">
        <f t="shared" ca="1" si="572"/>
        <v>-1.4076645219168+1.40766452191727i</v>
      </c>
      <c r="DT316" s="240" t="str">
        <f t="shared" ca="1" si="573"/>
        <v>-1.95248678074543-0.388373767834782i</v>
      </c>
      <c r="DU316" s="240" t="str">
        <f t="shared" ca="1" si="574"/>
        <v>-0.76182254957488-1.83920233130753i</v>
      </c>
      <c r="DV316" s="240" t="str">
        <f t="shared" ca="1" si="575"/>
        <v>1.10599491797076-1.65523836771345i</v>
      </c>
      <c r="DW316" s="240" t="str">
        <f t="shared" ca="1" si="576"/>
        <v>1.99073825816651-2.43877291537515E-13i</v>
      </c>
      <c r="DX316" s="240" t="str">
        <f t="shared" ca="1" si="577"/>
        <v>1.10599491797117+1.65523836771318i</v>
      </c>
      <c r="DY316" s="240" t="str">
        <f t="shared" ca="1" si="578"/>
        <v>-0.761822549576521+1.83920233130685i</v>
      </c>
      <c r="DZ316" s="240" t="str">
        <f t="shared" ca="1" si="579"/>
        <v>-1.95248678074538+0.388373767835039i</v>
      </c>
      <c r="EA316" s="240" t="str">
        <f t="shared" ca="1" si="580"/>
        <v>-1.40766452191698-1.40766452191709i</v>
      </c>
      <c r="EB316" s="240" t="str">
        <f t="shared" ca="1" si="581"/>
        <v>0.388373767835178-1.95248678074535i</v>
      </c>
      <c r="EC316" s="240" t="str">
        <f t="shared" ca="1" si="582"/>
        <v>1.83920233130691-0.761822549576391i</v>
      </c>
      <c r="ED316" s="240" t="str">
        <f t="shared" ca="1" si="583"/>
        <v>1.6552383677131+1.10599491797128i</v>
      </c>
      <c r="EE316" s="240" t="str">
        <f t="shared" ca="1" si="584"/>
        <v>-1.59012842628528E-13+1.99073825816651i</v>
      </c>
      <c r="EF316" s="240" t="str">
        <f t="shared" ca="1" si="585"/>
        <v>-1.6552383677134+1.10599491797083i</v>
      </c>
      <c r="EG316" s="240" t="str">
        <f t="shared" ca="1" si="586"/>
        <v>-1.83920233130748-0.761822549575012i</v>
      </c>
      <c r="EH316" s="240" t="str">
        <f t="shared" ca="1" si="587"/>
        <v>-0.388373767834644-1.95248678074546i</v>
      </c>
      <c r="EI316" s="240" t="str">
        <f t="shared" ca="1" si="588"/>
        <v>1.40766452191737-1.4076645219167i</v>
      </c>
      <c r="EJ316" s="240" t="str">
        <f t="shared" ca="1" si="589"/>
        <v>1.95248678074527+0.388373767835572i</v>
      </c>
      <c r="EK316" s="240" t="str">
        <f t="shared" ca="1" si="590"/>
        <v>0.761822549576019+1.83920233130706i</v>
      </c>
      <c r="EL316" s="240" t="str">
        <f t="shared" ca="1" si="591"/>
        <v>-1.10599491796993+1.65523836771401i</v>
      </c>
      <c r="EM316" s="240" t="str">
        <f t="shared" ca="1" si="592"/>
        <v>-1.99073825816651-7.88223714096958E-13i</v>
      </c>
      <c r="EN316" s="240"/>
      <c r="EO316" s="240"/>
      <c r="EP316" s="240"/>
    </row>
    <row r="317" spans="1:146">
      <c r="A317" s="268">
        <f t="shared" si="461"/>
        <v>4.2382812499999955E-3</v>
      </c>
      <c r="B317" s="267">
        <v>217</v>
      </c>
      <c r="C317" s="266">
        <f t="shared" si="462"/>
        <v>43400</v>
      </c>
      <c r="N317" s="265">
        <f t="shared" ca="1" si="463"/>
        <v>2.008947261407382</v>
      </c>
      <c r="O317" s="240">
        <f t="shared" ca="1" si="464"/>
        <v>-1.9910527385926178</v>
      </c>
      <c r="P317" s="240" t="str">
        <f t="shared" ca="1" si="465"/>
        <v>-1.14646447642657-1.62785448125719i</v>
      </c>
      <c r="Q317" s="240" t="str">
        <f t="shared" ca="1" si="466"/>
        <v>0.670765465200631-1.87466388948828i</v>
      </c>
      <c r="R317" s="240" t="str">
        <f t="shared" ca="1" si="467"/>
        <v>1.91892897519205-0.531039166187909i</v>
      </c>
      <c r="S317" s="240" t="str">
        <f t="shared" ca="1" si="468"/>
        <v>1.53910458012862+1.26311048577877i</v>
      </c>
      <c r="T317" s="240" t="str">
        <f t="shared" ca="1" si="469"/>
        <v>-0.146470925818552+1.98565789494238i</v>
      </c>
      <c r="U317" s="241" t="str">
        <f t="shared" ca="1" si="470"/>
        <v>-1.70778289791026+1.02360567674393i</v>
      </c>
      <c r="V317" s="240" t="str">
        <f t="shared" ca="1" si="471"/>
        <v>-1.82023983774158-0.80685682804055i</v>
      </c>
      <c r="W317" s="240" t="str">
        <f t="shared" ca="1" si="472"/>
        <v>-0.388435119923189-1.95279521851817i</v>
      </c>
      <c r="X317" s="240" t="str">
        <f t="shared" ca="1" si="473"/>
        <v>1.37291158996941-1.44201413792821i</v>
      </c>
      <c r="Y317" s="240" t="str">
        <f t="shared" ca="1" si="474"/>
        <v>1.96950259911688+0.292148112999271i</v>
      </c>
      <c r="Z317" s="240" t="str">
        <f t="shared" ca="1" si="475"/>
        <v>0.895199869211058+1.77845669107282i</v>
      </c>
      <c r="AA317" s="240" t="str">
        <f t="shared" ca="1" si="476"/>
        <v>-0.938575763820943+1.7559517486039i</v>
      </c>
      <c r="AB317" s="240" t="str">
        <f t="shared" ca="1" si="477"/>
        <v>-1.97607909535989+0.243726110088376i</v>
      </c>
      <c r="AC317" s="240" t="str">
        <f t="shared" ca="1" si="478"/>
        <v>-1.33710929617448-1.47527276730134i</v>
      </c>
      <c r="AD317" s="240" t="str">
        <f t="shared" ca="1" si="479"/>
        <v>0.436242124243373-1.94267439806386i</v>
      </c>
      <c r="AE317" s="240" t="str">
        <f t="shared" ca="1" si="480"/>
        <v>1.83949287333629-0.761942896024468i</v>
      </c>
      <c r="AF317" s="240" t="str">
        <f t="shared" ca="1" si="481"/>
        <v>1.68214800480018+1.06520847621672i</v>
      </c>
      <c r="AG317" s="240" t="str">
        <f t="shared" ca="1" si="482"/>
        <v>0.0976963273458979+1.98865442837117i</v>
      </c>
      <c r="AH317" s="240" t="str">
        <f t="shared" ca="1" si="483"/>
        <v>-1.56963931368563+1.22495854329429i</v>
      </c>
      <c r="AI317" s="240" t="str">
        <f t="shared" ca="1" si="484"/>
        <v>-1.9053186761294-0.577972101618835i</v>
      </c>
      <c r="AJ317" s="240" t="str">
        <f t="shared" ca="1" si="485"/>
        <v>-0.624556888267937-1.89056068434056i</v>
      </c>
      <c r="AK317" s="240" t="str">
        <f t="shared" ca="1" si="486"/>
        <v>1.18606873158709-1.59922855521297i</v>
      </c>
      <c r="AL317" s="240" t="str">
        <f t="shared" ca="1" si="487"/>
        <v>1.99045307073289+0.0488628802585127i</v>
      </c>
      <c r="AM317" s="240" t="str">
        <f t="shared" ca="1" si="488"/>
        <v>1.1061696339347+1.6554998486312i</v>
      </c>
      <c r="AN317" s="240" t="str">
        <f t="shared" ca="1" si="489"/>
        <v>-0.716569998098243+1.85763786720734i</v>
      </c>
      <c r="AO317" s="240" t="str">
        <f t="shared" ca="1" si="490"/>
        <v>-1.93138338319323+0.483786352620901i</v>
      </c>
      <c r="AP317" s="240" t="str">
        <f t="shared" ca="1" si="491"/>
        <v>-1.50764274752386-1.30050157773678i</v>
      </c>
      <c r="AQ317" s="240" t="str">
        <f t="shared" ca="1" si="492"/>
        <v>0.195157295683167-1.98146527544613i</v>
      </c>
      <c r="AR317" s="240" t="str">
        <f t="shared" ca="1" si="493"/>
        <v>0.195157295683167-1.98146527544613i</v>
      </c>
      <c r="AS317" s="240" t="str">
        <f t="shared" ca="1" si="494"/>
        <v>1.7998903577315+0.8512847396743i</v>
      </c>
      <c r="AT317" s="240" t="str">
        <f t="shared" ca="1" si="495"/>
        <v>0.340394136810507+1.96173974815269i</v>
      </c>
      <c r="AU317" s="240" t="str">
        <f t="shared" ca="1" si="496"/>
        <v>-1.40788689315927+1.4078868931585i</v>
      </c>
      <c r="AV317" s="240" t="str">
        <f t="shared" ca="1" si="497"/>
        <v>-1.9617397481525-0.340394136811632i</v>
      </c>
      <c r="AW317" s="240" t="str">
        <f t="shared" ca="1" si="498"/>
        <v>-0.851284739673269-1.79989035773199i</v>
      </c>
      <c r="AX317" s="240" t="str">
        <f t="shared" ca="1" si="499"/>
        <v>0.981386295486657-1.7323890864607i</v>
      </c>
      <c r="AY317" s="240" t="str">
        <f t="shared" ca="1" si="500"/>
        <v>1.98146527544624-0.195157295682032i</v>
      </c>
      <c r="AZ317" s="240" t="str">
        <f t="shared" ca="1" si="501"/>
        <v>1.30050157773742+1.50764274752331i</v>
      </c>
      <c r="BA317" s="240" t="str">
        <f t="shared" ca="1" si="502"/>
        <v>-0.483786352620031+1.93138338319345i</v>
      </c>
      <c r="BB317" s="240" t="str">
        <f t="shared" ca="1" si="503"/>
        <v>-1.85763786720704+0.716569998099027i</v>
      </c>
      <c r="BC317" s="240" t="str">
        <f t="shared" ca="1" si="504"/>
        <v>-1.65549984863168-1.10616963393398i</v>
      </c>
      <c r="BD317" s="240" t="str">
        <f t="shared" ca="1" si="505"/>
        <v>-0.0488628802593808-1.99045307073287i</v>
      </c>
      <c r="BE317" s="240" t="str">
        <f t="shared" ca="1" si="506"/>
        <v>1.59922855521247-1.18606873158776i</v>
      </c>
      <c r="BF317" s="240" t="str">
        <f t="shared" ca="1" si="507"/>
        <v>1.89056068434082+0.624556888267141i</v>
      </c>
      <c r="BG317" s="240" t="str">
        <f t="shared" ca="1" si="508"/>
        <v>0.577972101619666+1.90531867612914i</v>
      </c>
      <c r="BH317" s="240" t="str">
        <f t="shared" ca="1" si="509"/>
        <v>-1.22495854329358+1.56963931368618i</v>
      </c>
      <c r="BI317" s="240" t="str">
        <f t="shared" ca="1" si="510"/>
        <v>-1.98865442837122-0.0976963273450588i</v>
      </c>
      <c r="BJ317" s="240" t="str">
        <f t="shared" ca="1" si="511"/>
        <v>-1.06520847621594-1.68214800480067i</v>
      </c>
      <c r="BK317" s="240" t="str">
        <f t="shared" ca="1" si="512"/>
        <v>0.761942896025338-1.83949287333593i</v>
      </c>
      <c r="BL317" s="240" t="str">
        <f t="shared" ca="1" si="513"/>
        <v>1.94267439806401-0.436242124242702i</v>
      </c>
      <c r="BM317" s="240" t="str">
        <f t="shared" ca="1" si="514"/>
        <v>1.47527276730082+1.33710929617505i</v>
      </c>
      <c r="BN317" s="240" t="str">
        <f t="shared" ca="1" si="515"/>
        <v>-0.24372611008892+1.97607909535982i</v>
      </c>
      <c r="BO317" s="240" t="str">
        <f t="shared" ca="1" si="516"/>
        <v>-1.75595174860406+0.938575763820649i</v>
      </c>
      <c r="BP317" s="240" t="str">
        <f t="shared" ca="1" si="517"/>
        <v>-1.77845669107267-0.895199869211344i</v>
      </c>
      <c r="BQ317" s="240" t="str">
        <f t="shared" ca="1" si="518"/>
        <v>-0.292148112999165-1.96950259911689i</v>
      </c>
      <c r="BR317" s="240" t="str">
        <f t="shared" ca="1" si="519"/>
        <v>1.44201413792827-1.37291158996934i</v>
      </c>
      <c r="BS317" s="240" t="str">
        <f t="shared" ca="1" si="520"/>
        <v>1.95279521851817+0.388435119923169i</v>
      </c>
      <c r="BT317" s="240" t="str">
        <f t="shared" ca="1" si="521"/>
        <v>0.80685682804058+1.82023983774157i</v>
      </c>
      <c r="BU317" s="240" t="str">
        <f t="shared" ca="1" si="522"/>
        <v>-1.02360567674372+1.70778289791039i</v>
      </c>
      <c r="BV317" s="240" t="str">
        <f t="shared" ca="1" si="523"/>
        <v>-1.98565789494236+0.146470925818818i</v>
      </c>
      <c r="BW317" s="240" t="str">
        <f t="shared" ca="1" si="524"/>
        <v>-1.26311048577914-1.53910458012831i</v>
      </c>
      <c r="BX317" s="240" t="str">
        <f t="shared" ca="1" si="525"/>
        <v>0.531039166187427-1.91892897519219i</v>
      </c>
      <c r="BY317" s="240" t="str">
        <f t="shared" ca="1" si="526"/>
        <v>1.87466388948804-0.670765465201308i</v>
      </c>
      <c r="BZ317" s="240" t="str">
        <f t="shared" ca="1" si="527"/>
        <v>1.62785448125761+1.14646447642598i</v>
      </c>
      <c r="CA317" s="240" t="str">
        <f t="shared" ca="1" si="528"/>
        <v>8.40054149930709E-13+1.99105273859262i</v>
      </c>
      <c r="CB317" s="240" t="str">
        <f t="shared" ca="1" si="529"/>
        <v>-1.62785448125781+1.14646447642569i</v>
      </c>
      <c r="CC317" s="240" t="str">
        <f t="shared" ca="1" si="530"/>
        <v>-1.87466388948796-0.670765465201537i</v>
      </c>
      <c r="CD317" s="240" t="str">
        <f t="shared" ca="1" si="531"/>
        <v>-0.531039166187192-1.91892897519225i</v>
      </c>
      <c r="CE317" s="240" t="str">
        <f t="shared" ca="1" si="532"/>
        <v>1.26311048577933-1.53910458012815i</v>
      </c>
      <c r="CF317" s="240" t="str">
        <f t="shared" ca="1" si="533"/>
        <v>1.98565789494235+0.146470925819062i</v>
      </c>
      <c r="CG317" s="240" t="str">
        <f t="shared" ca="1" si="534"/>
        <v>1.02360567674351+1.70778289791051i</v>
      </c>
      <c r="CH317" s="240" t="str">
        <f t="shared" ca="1" si="535"/>
        <v>-0.806856828040803+1.82023983774147i</v>
      </c>
      <c r="CI317" s="240" t="str">
        <f t="shared" ca="1" si="536"/>
        <v>-1.95279521851824+0.388435119922821i</v>
      </c>
      <c r="CJ317" s="240" t="str">
        <f t="shared" ca="1" si="537"/>
        <v>-1.4420141379281-1.37291158996952i</v>
      </c>
      <c r="CK317" s="240" t="str">
        <f t="shared" ca="1" si="538"/>
        <v>0.292148112999406-1.96950259911686i</v>
      </c>
      <c r="CL317" s="240" t="str">
        <f t="shared" ca="1" si="539"/>
        <v>1.77845669107278-0.895199869211125i</v>
      </c>
      <c r="CM317" s="240" t="str">
        <f t="shared" ca="1" si="540"/>
        <v>1.75595174860394+0.938575763820863i</v>
      </c>
      <c r="CN317" s="240" t="str">
        <f t="shared" ca="1" si="541"/>
        <v>0.243726110088677+1.97607909535985i</v>
      </c>
      <c r="CO317" s="240" t="str">
        <f t="shared" ca="1" si="542"/>
        <v>-1.47527276730106+1.33710929617479i</v>
      </c>
      <c r="CP317" s="240" t="str">
        <f t="shared" ca="1" si="543"/>
        <v>-1.94267439806396-0.436242124242941i</v>
      </c>
      <c r="CQ317" s="240" t="str">
        <f t="shared" ca="1" si="544"/>
        <v>-0.761942896025061-1.83949287333605i</v>
      </c>
      <c r="CR317" s="240" t="str">
        <f t="shared" ca="1" si="545"/>
        <v>1.06520847621615-1.68214800480054i</v>
      </c>
      <c r="CS317" s="240" t="str">
        <f t="shared" ca="1" si="546"/>
        <v>1.98865442837113-0.0976963273467934i</v>
      </c>
      <c r="CT317" s="240" t="str">
        <f t="shared" ca="1" si="547"/>
        <v>1.22495854329499+1.56963931368508i</v>
      </c>
      <c r="CU317" s="240" t="str">
        <f t="shared" ca="1" si="548"/>
        <v>-0.577972101618059+1.90531867612963i</v>
      </c>
      <c r="CV317" s="240" t="str">
        <f t="shared" ca="1" si="549"/>
        <v>-1.8905606843409+0.624556888266908i</v>
      </c>
      <c r="CW317" s="240" t="str">
        <f t="shared" ca="1" si="550"/>
        <v>-1.59922855521232-1.18606873158796i</v>
      </c>
      <c r="CX317" s="240" t="str">
        <f t="shared" ca="1" si="551"/>
        <v>0.0488628802596812-1.99045307073286i</v>
      </c>
      <c r="CY317" s="240" t="str">
        <f t="shared" ca="1" si="552"/>
        <v>1.65549984863185-1.10616963393373i</v>
      </c>
      <c r="CZ317" s="240" t="str">
        <f t="shared" ca="1" si="553"/>
        <v>1.85763786720693+0.716569998099308i</v>
      </c>
      <c r="DA317" s="240" t="str">
        <f t="shared" ca="1" si="554"/>
        <v>0.483786352619794+1.93138338319351i</v>
      </c>
      <c r="DB317" s="240" t="str">
        <f t="shared" ca="1" si="555"/>
        <v>-1.3005015777376+1.50764274752315i</v>
      </c>
      <c r="DC317" s="240" t="str">
        <f t="shared" ca="1" si="556"/>
        <v>-1.98146527544622-0.195157295682275i</v>
      </c>
      <c r="DD317" s="240" t="str">
        <f t="shared" ca="1" si="557"/>
        <v>-0.981386295486396-1.73238908646085i</v>
      </c>
      <c r="DE317" s="240" t="str">
        <f t="shared" ca="1" si="558"/>
        <v>0.851284739673542-1.79989035773186i</v>
      </c>
      <c r="DF317" s="240" t="str">
        <f t="shared" ca="1" si="559"/>
        <v>1.96173974815255-0.340394136811335i</v>
      </c>
      <c r="DG317" s="240" t="str">
        <f t="shared" ca="1" si="560"/>
        <v>1.4078868931591+1.40788689315868i</v>
      </c>
      <c r="DH317" s="240" t="str">
        <f t="shared" ca="1" si="561"/>
        <v>-0.340394136810859+1.96173974815263i</v>
      </c>
      <c r="DI317" s="240" t="str">
        <f t="shared" ca="1" si="562"/>
        <v>-1.79989035773165+0.851284739673978i</v>
      </c>
      <c r="DJ317" s="240" t="str">
        <f t="shared" ca="1" si="563"/>
        <v>-1.73238908646109-0.981386295485976i</v>
      </c>
      <c r="DK317" s="240" t="str">
        <f t="shared" ca="1" si="564"/>
        <v>-0.195157295682868-1.98146527544616i</v>
      </c>
      <c r="DL317" s="240" t="str">
        <f t="shared" ca="1" si="565"/>
        <v>1.50764274752277-1.30050157773805i</v>
      </c>
      <c r="DM317" s="240" t="str">
        <f t="shared" ca="1" si="566"/>
        <v>1.93138338319365+0.483786352619217i</v>
      </c>
      <c r="DN317" s="240" t="str">
        <f t="shared" ca="1" si="567"/>
        <v>0.716569998097964+1.85763786720745i</v>
      </c>
      <c r="DO317" s="240" t="str">
        <f t="shared" ca="1" si="568"/>
        <v>-1.10616963393493+1.65549984863105i</v>
      </c>
      <c r="DP317" s="240" t="str">
        <f t="shared" ca="1" si="569"/>
        <v>-1.9904530707329+0.0488628802582405i</v>
      </c>
      <c r="DQ317" s="240" t="str">
        <f t="shared" ca="1" si="570"/>
        <v>-1.18606873158689-1.59922855521311i</v>
      </c>
      <c r="DR317" s="240" t="str">
        <f t="shared" ca="1" si="571"/>
        <v>0.62455688826817-1.89056068434048i</v>
      </c>
      <c r="DS317" s="240" t="str">
        <f t="shared" ca="1" si="572"/>
        <v>1.90531867612946-0.577972101618628i</v>
      </c>
      <c r="DT317" s="240" t="str">
        <f t="shared" ca="1" si="573"/>
        <v>1.56963931368552+1.22495854329443i</v>
      </c>
      <c r="DU317" s="240" t="str">
        <f t="shared" ca="1" si="574"/>
        <v>-0.097696327346085+1.98865442837117i</v>
      </c>
      <c r="DV317" s="240" t="str">
        <f t="shared" ca="1" si="575"/>
        <v>-1.68214800480016+1.06520847621675i</v>
      </c>
      <c r="DW317" s="240" t="str">
        <f t="shared" ca="1" si="576"/>
        <v>-1.83949287333623-0.761942896024615i</v>
      </c>
      <c r="DX317" s="240" t="str">
        <f t="shared" ca="1" si="577"/>
        <v>-0.436242124243413-1.94267439806385i</v>
      </c>
      <c r="DY317" s="240" t="str">
        <f t="shared" ca="1" si="578"/>
        <v>1.33710929617443-1.47527276730138i</v>
      </c>
      <c r="DZ317" s="240" t="str">
        <f t="shared" ca="1" si="579"/>
        <v>1.97607909535992+0.243726110088086i</v>
      </c>
      <c r="EA317" s="240" t="str">
        <f t="shared" ca="1" si="580"/>
        <v>0.938575763821389+1.75595174860366i</v>
      </c>
      <c r="EB317" s="240" t="str">
        <f t="shared" ca="1" si="581"/>
        <v>-0.895199869210594+1.77845669107305i</v>
      </c>
      <c r="EC317" s="240" t="str">
        <f t="shared" ca="1" si="582"/>
        <v>-1.96950259911677+0.292148112999996i</v>
      </c>
      <c r="ED317" s="240" t="str">
        <f t="shared" ca="1" si="583"/>
        <v>-1.37291158996995-1.44201413792769i</v>
      </c>
      <c r="EE317" s="240" t="str">
        <f t="shared" ca="1" si="584"/>
        <v>0.388435119924232-1.95279521851796i</v>
      </c>
      <c r="EF317" s="240" t="str">
        <f t="shared" ca="1" si="585"/>
        <v>1.82023983774201-0.80685682803959i</v>
      </c>
      <c r="EG317" s="240" t="str">
        <f t="shared" ca="1" si="586"/>
        <v>1.70778289790983+1.02360567674465i</v>
      </c>
      <c r="EH317" s="240" t="str">
        <f t="shared" ca="1" si="587"/>
        <v>0.146470925817737+1.98565789494244i</v>
      </c>
      <c r="EI317" s="240" t="str">
        <f t="shared" ca="1" si="588"/>
        <v>-1.539104580129+1.2631104857783i</v>
      </c>
      <c r="EJ317" s="240" t="str">
        <f t="shared" ca="1" si="589"/>
        <v>-1.91892897519189-0.531039166188472i</v>
      </c>
      <c r="EK317" s="240" t="str">
        <f t="shared" ca="1" si="590"/>
        <v>-0.670765465200287-1.87466388948841i</v>
      </c>
      <c r="EL317" s="240" t="str">
        <f t="shared" ca="1" si="591"/>
        <v>1.14646447642696-1.62785448125692i</v>
      </c>
      <c r="EM317" s="240" t="str">
        <f t="shared" ca="1" si="592"/>
        <v>1.99105273859262+3.57100106426607E-13i</v>
      </c>
      <c r="EN317" s="240"/>
      <c r="EO317" s="240"/>
      <c r="EP317" s="240"/>
    </row>
    <row r="318" spans="1:146">
      <c r="A318" s="268">
        <f t="shared" si="461"/>
        <v>4.2578124999999951E-3</v>
      </c>
      <c r="B318" s="267">
        <v>218</v>
      </c>
      <c r="C318" s="266">
        <f t="shared" si="462"/>
        <v>43600</v>
      </c>
      <c r="N318" s="265">
        <f t="shared" ca="1" si="463"/>
        <v>2.0086589742755123</v>
      </c>
      <c r="O318" s="240">
        <f t="shared" ca="1" si="464"/>
        <v>-1.9913410257244879</v>
      </c>
      <c r="P318" s="240" t="str">
        <f t="shared" ca="1" si="465"/>
        <v>-1.18624046403133-1.5994601096083i</v>
      </c>
      <c r="Q318" s="240" t="str">
        <f t="shared" ca="1" si="466"/>
        <v>0.578055786956066-1.90559454971409i</v>
      </c>
      <c r="R318" s="240" t="str">
        <f t="shared" ca="1" si="467"/>
        <v>1.8749353245264-0.670862586210142i</v>
      </c>
      <c r="S318" s="240" t="str">
        <f t="shared" ca="1" si="468"/>
        <v>1.65573955062133+1.10632979768319i</v>
      </c>
      <c r="T318" s="240" t="str">
        <f t="shared" ca="1" si="469"/>
        <v>0.0977104729251087+1.98894236824856i</v>
      </c>
      <c r="U318" s="241" t="str">
        <f t="shared" ca="1" si="470"/>
        <v>-1.5393274290951+1.26329337319916i</v>
      </c>
      <c r="V318" s="240" t="str">
        <f t="shared" ca="1" si="471"/>
        <v>-1.93166303072123-0.483856400679312i</v>
      </c>
      <c r="W318" s="240" t="str">
        <f t="shared" ca="1" si="472"/>
        <v>-0.762053218733604-1.83975921591691i</v>
      </c>
      <c r="X318" s="240" t="str">
        <f t="shared" ca="1" si="473"/>
        <v>1.02375388594958-1.70803017003113i</v>
      </c>
      <c r="Y318" s="240" t="str">
        <f t="shared" ca="1" si="474"/>
        <v>1.98175217439675-0.195185552762514i</v>
      </c>
      <c r="Z318" s="240" t="str">
        <f t="shared" ca="1" si="475"/>
        <v>1.33730289797956+1.47548637397603i</v>
      </c>
      <c r="AA318" s="240" t="str">
        <f t="shared" ca="1" si="476"/>
        <v>-0.388491361952517+1.95307796629365i</v>
      </c>
      <c r="AB318" s="240" t="str">
        <f t="shared" ca="1" si="477"/>
        <v>-1.80015096621241+0.851407998305151i</v>
      </c>
      <c r="AC318" s="240" t="str">
        <f t="shared" ca="1" si="478"/>
        <v>-1.75620599515567-0.938711661434305i</v>
      </c>
      <c r="AD318" s="240" t="str">
        <f t="shared" ca="1" si="479"/>
        <v>-0.29219041350689-1.96978776597585i</v>
      </c>
      <c r="AE318" s="240" t="str">
        <f t="shared" ca="1" si="480"/>
        <v>1.40809074294471-1.40809074294481i</v>
      </c>
      <c r="AF318" s="240" t="str">
        <f t="shared" ca="1" si="481"/>
        <v>1.96978776597584+0.292190413506955i</v>
      </c>
      <c r="AG318" s="240" t="str">
        <f t="shared" ca="1" si="482"/>
        <v>0.938711661434271+1.75620599515568i</v>
      </c>
      <c r="AH318" s="240" t="str">
        <f t="shared" ca="1" si="483"/>
        <v>-0.851407998305569+1.80015096621221i</v>
      </c>
      <c r="AI318" s="240" t="str">
        <f t="shared" ca="1" si="484"/>
        <v>-1.95307796629378+0.38849136195187i</v>
      </c>
      <c r="AJ318" s="240" t="str">
        <f t="shared" ca="1" si="485"/>
        <v>-1.47548637397545-1.33730289798019i</v>
      </c>
      <c r="AK318" s="240" t="str">
        <f t="shared" ca="1" si="486"/>
        <v>0.19518555276158-1.98175217439684i</v>
      </c>
      <c r="AL318" s="240" t="str">
        <f t="shared" ca="1" si="487"/>
        <v>1.70803017003085-1.02375388595005i</v>
      </c>
      <c r="AM318" s="240" t="str">
        <f t="shared" ca="1" si="488"/>
        <v>1.83975921591704+0.7620532187333i</v>
      </c>
      <c r="AN318" s="240" t="str">
        <f t="shared" ca="1" si="489"/>
        <v>0.48385640067944+1.9316630307212i</v>
      </c>
      <c r="AO318" s="240" t="str">
        <f t="shared" ca="1" si="490"/>
        <v>-1.26329337319922+1.53932742909505i</v>
      </c>
      <c r="AP318" s="240" t="str">
        <f t="shared" ca="1" si="491"/>
        <v>-1.98894236824855-0.0977104729253939i</v>
      </c>
      <c r="AQ318" s="240" t="str">
        <f t="shared" ca="1" si="492"/>
        <v>-1.10632979768283-1.65573955062157i</v>
      </c>
      <c r="AR318" s="240" t="str">
        <f t="shared" ca="1" si="493"/>
        <v>-1.10632979768283-1.65573955062157i</v>
      </c>
      <c r="AS318" s="240" t="str">
        <f t="shared" ca="1" si="494"/>
        <v>1.9055945497144-0.578055786955068i</v>
      </c>
      <c r="AT318" s="240" t="str">
        <f t="shared" ca="1" si="495"/>
        <v>1.59946010960876+1.18624046403071i</v>
      </c>
      <c r="AU318" s="240" t="str">
        <f t="shared" ca="1" si="496"/>
        <v>5.27915532669771E-13+1.99134102572449i</v>
      </c>
      <c r="AV318" s="240" t="str">
        <f t="shared" ca="1" si="497"/>
        <v>-1.59946010960813+1.18624046403156i</v>
      </c>
      <c r="AW318" s="240" t="str">
        <f t="shared" ca="1" si="498"/>
        <v>-1.90559454971413-0.578055786955954i</v>
      </c>
      <c r="AX318" s="240" t="str">
        <f t="shared" ca="1" si="499"/>
        <v>-0.67086258621006-1.87493532452642i</v>
      </c>
      <c r="AY318" s="240" t="str">
        <f t="shared" ca="1" si="500"/>
        <v>1.10632979768355-1.65573955062109i</v>
      </c>
      <c r="AZ318" s="240" t="str">
        <f t="shared" ca="1" si="501"/>
        <v>1.98894236824859-0.0977104729244699i</v>
      </c>
      <c r="BA318" s="240" t="str">
        <f t="shared" ca="1" si="502"/>
        <v>1.26329337319851+1.53932742909564i</v>
      </c>
      <c r="BB318" s="240" t="str">
        <f t="shared" ca="1" si="503"/>
        <v>-0.483856400678414+1.93166303072145i</v>
      </c>
      <c r="BC318" s="240" t="str">
        <f t="shared" ca="1" si="504"/>
        <v>-1.83975921591663+0.762053218734275i</v>
      </c>
      <c r="BD318" s="240" t="str">
        <f t="shared" ca="1" si="505"/>
        <v>-1.7080301700314-1.02375388594914i</v>
      </c>
      <c r="BE318" s="240" t="str">
        <f t="shared" ca="1" si="506"/>
        <v>-0.195185552762631-1.98175217439674i</v>
      </c>
      <c r="BF318" s="240" t="str">
        <f t="shared" ca="1" si="507"/>
        <v>1.4754863739761-1.33730289797949i</v>
      </c>
      <c r="BG318" s="240" t="str">
        <f t="shared" ca="1" si="508"/>
        <v>1.9530779662936+0.38849136195275i</v>
      </c>
      <c r="BH318" s="240" t="str">
        <f t="shared" ca="1" si="509"/>
        <v>0.851407998304759+1.80015096621259i</v>
      </c>
      <c r="BI318" s="240" t="str">
        <f t="shared" ca="1" si="510"/>
        <v>-0.938711661434887+1.75620599515535i</v>
      </c>
      <c r="BJ318" s="240" t="str">
        <f t="shared" ca="1" si="511"/>
        <v>-1.96978776597598+0.292190413506039i</v>
      </c>
      <c r="BK318" s="240" t="str">
        <f t="shared" ca="1" si="512"/>
        <v>-1.40809074294532-1.4080907429442i</v>
      </c>
      <c r="BL318" s="240" t="str">
        <f t="shared" ca="1" si="513"/>
        <v>0.292190413506378-1.96978776597593i</v>
      </c>
      <c r="BM318" s="240" t="str">
        <f t="shared" ca="1" si="514"/>
        <v>1.75620599515554-0.938711661434536i</v>
      </c>
      <c r="BN318" s="240" t="str">
        <f t="shared" ca="1" si="515"/>
        <v>1.80015096621245+0.851407998305066i</v>
      </c>
      <c r="BO318" s="240" t="str">
        <f t="shared" ca="1" si="516"/>
        <v>0.38849136195236+1.95307796629368i</v>
      </c>
      <c r="BP318" s="240" t="str">
        <f t="shared" ca="1" si="517"/>
        <v>-1.33730289797978+1.47548637397583i</v>
      </c>
      <c r="BQ318" s="240" t="str">
        <f t="shared" ca="1" si="518"/>
        <v>-1.9817521743967-0.195185552763083i</v>
      </c>
      <c r="BR318" s="240" t="str">
        <f t="shared" ca="1" si="519"/>
        <v>-1.0237538859488-1.7080301700316i</v>
      </c>
      <c r="BS318" s="240" t="str">
        <f t="shared" ca="1" si="520"/>
        <v>0.762053218732812-1.83975921591724i</v>
      </c>
      <c r="BT318" s="240" t="str">
        <f t="shared" ca="1" si="521"/>
        <v>1.93166303072105-0.483856400680005i</v>
      </c>
      <c r="BU318" s="240" t="str">
        <f t="shared" ca="1" si="522"/>
        <v>1.53932742909539+1.26329337319881i</v>
      </c>
      <c r="BV318" s="240" t="str">
        <f t="shared" ca="1" si="523"/>
        <v>-0.0977104729248102+1.98894236824858i</v>
      </c>
      <c r="BW318" s="240" t="str">
        <f t="shared" ca="1" si="524"/>
        <v>-1.65573955062131+1.10632979768322i</v>
      </c>
      <c r="BX318" s="240" t="str">
        <f t="shared" ca="1" si="525"/>
        <v>-1.87493532452629-0.670862586210435i</v>
      </c>
      <c r="BY318" s="240" t="str">
        <f t="shared" ca="1" si="526"/>
        <v>-0.57805578695552-1.90559454971426i</v>
      </c>
      <c r="BZ318" s="240" t="str">
        <f t="shared" ca="1" si="527"/>
        <v>1.18624046403188-1.59946010960789i</v>
      </c>
      <c r="CA318" s="240" t="str">
        <f t="shared" ca="1" si="528"/>
        <v>1.99134102572449+8.68477678999915E-13i</v>
      </c>
      <c r="CB318" s="240" t="str">
        <f t="shared" ca="1" si="529"/>
        <v>1.18624046403203+1.59946010960778i</v>
      </c>
      <c r="CC318" s="240" t="str">
        <f t="shared" ca="1" si="530"/>
        <v>-0.578055786955449+1.90559454971428i</v>
      </c>
      <c r="CD318" s="240" t="str">
        <f t="shared" ca="1" si="531"/>
        <v>-1.87493532452623+0.67086258621061i</v>
      </c>
      <c r="CE318" s="240" t="str">
        <f t="shared" ca="1" si="532"/>
        <v>-1.65573955062135-1.10632979768316i</v>
      </c>
      <c r="CF318" s="240" t="str">
        <f t="shared" ca="1" si="533"/>
        <v>-0.0977104729249972-1.98894236824857i</v>
      </c>
      <c r="CG318" s="240" t="str">
        <f t="shared" ca="1" si="534"/>
        <v>1.53932742909534-1.26329337319887i</v>
      </c>
      <c r="CH318" s="240" t="str">
        <f t="shared" ca="1" si="535"/>
        <v>1.9316630307211+0.483856400679824i</v>
      </c>
      <c r="CI318" s="240" t="str">
        <f t="shared" ca="1" si="536"/>
        <v>0.762053218732985+1.83975921591717i</v>
      </c>
      <c r="CJ318" s="240" t="str">
        <f t="shared" ca="1" si="537"/>
        <v>-1.02375388594864+1.7080301700317i</v>
      </c>
      <c r="CK318" s="240" t="str">
        <f t="shared" ca="1" si="538"/>
        <v>-1.98175217439669+0.195185552763156i</v>
      </c>
      <c r="CL318" s="240" t="str">
        <f t="shared" ca="1" si="539"/>
        <v>-1.33730289797992-1.4754863739757i</v>
      </c>
      <c r="CM318" s="240" t="str">
        <f t="shared" ca="1" si="540"/>
        <v>0.388491361952288-1.9530779662937i</v>
      </c>
      <c r="CN318" s="240" t="str">
        <f t="shared" ca="1" si="541"/>
        <v>1.80015096621237-0.851407998305235i</v>
      </c>
      <c r="CO318" s="240" t="str">
        <f t="shared" ca="1" si="542"/>
        <v>1.75620599515558+0.938711661434472i</v>
      </c>
      <c r="CP318" s="240" t="str">
        <f t="shared" ca="1" si="543"/>
        <v>0.292190413506563+1.9697877659759i</v>
      </c>
      <c r="CQ318" s="240" t="str">
        <f t="shared" ca="1" si="544"/>
        <v>-1.40809074294519+1.40809074294433i</v>
      </c>
      <c r="CR318" s="240" t="str">
        <f t="shared" ca="1" si="545"/>
        <v>-1.9697877659757-0.292190413507869i</v>
      </c>
      <c r="CS318" s="240" t="str">
        <f t="shared" ca="1" si="546"/>
        <v>-0.938711661435002-1.75620599515529i</v>
      </c>
      <c r="CT318" s="240" t="str">
        <f t="shared" ca="1" si="547"/>
        <v>0.85140799830459-1.80015096621267i</v>
      </c>
      <c r="CU318" s="240" t="str">
        <f t="shared" ca="1" si="548"/>
        <v>1.95307796629358-0.388491361952877i</v>
      </c>
      <c r="CV318" s="240" t="str">
        <f t="shared" ca="1" si="549"/>
        <v>1.47548637397618+1.33730289797939i</v>
      </c>
      <c r="CW318" s="240" t="str">
        <f t="shared" ca="1" si="550"/>
        <v>-0.195185552762557+1.98175217439675i</v>
      </c>
      <c r="CX318" s="240" t="str">
        <f t="shared" ca="1" si="551"/>
        <v>-1.70803017003133+1.02375388594925i</v>
      </c>
      <c r="CY318" s="240" t="str">
        <f t="shared" ca="1" si="552"/>
        <v>-1.83975921591671-0.762053218734102i</v>
      </c>
      <c r="CZ318" s="240" t="str">
        <f t="shared" ca="1" si="553"/>
        <v>-0.483856400678542-1.93166303072142i</v>
      </c>
      <c r="DA318" s="240" t="str">
        <f t="shared" ca="1" si="554"/>
        <v>1.26329337319989-1.5393274290945i</v>
      </c>
      <c r="DB318" s="240" t="str">
        <f t="shared" ca="1" si="555"/>
        <v>1.9889423682486+0.0977104729242829i</v>
      </c>
      <c r="DC318" s="240" t="str">
        <f t="shared" ca="1" si="556"/>
        <v>1.10632979768366+1.65573955062102i</v>
      </c>
      <c r="DD318" s="240" t="str">
        <f t="shared" ca="1" si="557"/>
        <v>-0.670862586209937+1.87493532452647i</v>
      </c>
      <c r="DE318" s="240" t="str">
        <f t="shared" ca="1" si="558"/>
        <v>-1.90559454971411+0.578055786956024i</v>
      </c>
      <c r="DF318" s="240" t="str">
        <f t="shared" ca="1" si="559"/>
        <v>-1.59946010960821-1.18624046403145i</v>
      </c>
      <c r="DG318" s="240" t="str">
        <f t="shared" ca="1" si="560"/>
        <v>4.5375677835011E-13-1.99134102572449i</v>
      </c>
      <c r="DH318" s="240" t="str">
        <f t="shared" ca="1" si="561"/>
        <v>1.59946010960868-1.18624046403082i</v>
      </c>
      <c r="DI318" s="240" t="str">
        <f t="shared" ca="1" si="562"/>
        <v>1.90559454971388+0.578055786956785i</v>
      </c>
      <c r="DJ318" s="240" t="str">
        <f t="shared" ca="1" si="563"/>
        <v>0.670862586211+1.87493532452609i</v>
      </c>
      <c r="DK318" s="240" t="str">
        <f t="shared" ca="1" si="564"/>
        <v>-1.10632979768272+1.65573955062164i</v>
      </c>
      <c r="DL318" s="240" t="str">
        <f t="shared" ca="1" si="565"/>
        <v>-1.98894236824854+0.0977104729255245i</v>
      </c>
      <c r="DM318" s="240" t="str">
        <f t="shared" ca="1" si="566"/>
        <v>-1.26329337319937-1.53932742909493i</v>
      </c>
      <c r="DN318" s="240" t="str">
        <f t="shared" ca="1" si="567"/>
        <v>0.483856400679203-1.93166303072126i</v>
      </c>
      <c r="DO318" s="240" t="str">
        <f t="shared" ca="1" si="568"/>
        <v>1.83975921591701-0.762053218733367i</v>
      </c>
      <c r="DP318" s="240" t="str">
        <f t="shared" ca="1" si="569"/>
        <v>1.70803017003092+1.02375388594993i</v>
      </c>
      <c r="DQ318" s="240" t="str">
        <f t="shared" ca="1" si="570"/>
        <v>0.195185552761767+1.98175217439682i</v>
      </c>
      <c r="DR318" s="240" t="str">
        <f t="shared" ca="1" si="571"/>
        <v>-1.47548637397664+1.33730289797888i</v>
      </c>
      <c r="DS318" s="240" t="str">
        <f t="shared" ca="1" si="572"/>
        <v>-1.9530779662938-0.388491361951768i</v>
      </c>
      <c r="DT318" s="240" t="str">
        <f t="shared" ca="1" si="573"/>
        <v>-0.851407998305713-1.80015096621214i</v>
      </c>
      <c r="DU318" s="240" t="str">
        <f t="shared" ca="1" si="574"/>
        <v>0.938711661433907-1.75620599515588i</v>
      </c>
      <c r="DV318" s="240" t="str">
        <f t="shared" ca="1" si="575"/>
        <v>1.9697877659758-0.292190413507196i</v>
      </c>
      <c r="DW318" s="240" t="str">
        <f t="shared" ca="1" si="576"/>
        <v>1.40809074294463+1.40809074294489i</v>
      </c>
      <c r="DX318" s="240" t="str">
        <f t="shared" ca="1" si="577"/>
        <v>-0.292190413507348+1.96978776597578i</v>
      </c>
      <c r="DY318" s="240" t="str">
        <f t="shared" ca="1" si="578"/>
        <v>-1.75620599515595+0.938711661433771i</v>
      </c>
      <c r="DZ318" s="240" t="str">
        <f t="shared" ca="1" si="579"/>
        <v>-1.80015096621208-0.851407998305852i</v>
      </c>
      <c r="EA318" s="240" t="str">
        <f t="shared" ca="1" si="580"/>
        <v>-0.388491361953395-1.95307796629347i</v>
      </c>
      <c r="EB318" s="240" t="str">
        <f t="shared" ca="1" si="581"/>
        <v>1.337302897979-1.47548637397654i</v>
      </c>
      <c r="EC318" s="240" t="str">
        <f t="shared" ca="1" si="582"/>
        <v>1.98175217439681+0.195185552761919i</v>
      </c>
      <c r="ED318" s="240" t="str">
        <f t="shared" ca="1" si="583"/>
        <v>1.02375388594981+1.708030170031i</v>
      </c>
      <c r="EE318" s="240" t="str">
        <f t="shared" ca="1" si="584"/>
        <v>-0.76205321873372+1.83975921591686i</v>
      </c>
      <c r="EF318" s="240" t="str">
        <f t="shared" ca="1" si="585"/>
        <v>-1.93166303072129+0.483856400679053i</v>
      </c>
      <c r="EG318" s="240" t="str">
        <f t="shared" ca="1" si="586"/>
        <v>-1.53932742909484-1.26329337319949i</v>
      </c>
      <c r="EH318" s="240" t="str">
        <f t="shared" ca="1" si="587"/>
        <v>0.0977104729256777-1.98894236824854i</v>
      </c>
      <c r="EI318" s="240" t="str">
        <f t="shared" ca="1" si="588"/>
        <v>1.65573955062185-1.10632979768241i</v>
      </c>
      <c r="EJ318" s="240" t="str">
        <f t="shared" ca="1" si="589"/>
        <v>1.87493532452665+0.670862586209439i</v>
      </c>
      <c r="EK318" s="240" t="str">
        <f t="shared" ca="1" si="590"/>
        <v>0.578055786956638+1.90559454971392i</v>
      </c>
      <c r="EL318" s="240" t="str">
        <f t="shared" ca="1" si="591"/>
        <v>-1.18624046403094+1.59946010960859i</v>
      </c>
      <c r="EM318" s="240" t="str">
        <f t="shared" ca="1" si="592"/>
        <v>-1.99134102572449+7.41587543196616E-14i</v>
      </c>
      <c r="EN318" s="240"/>
      <c r="EO318" s="240"/>
      <c r="EP318" s="240"/>
    </row>
    <row r="319" spans="1:146">
      <c r="A319" s="268">
        <f t="shared" si="461"/>
        <v>4.2773437499999947E-3</v>
      </c>
      <c r="B319" s="267">
        <v>219</v>
      </c>
      <c r="C319" s="266">
        <f t="shared" si="462"/>
        <v>43800</v>
      </c>
      <c r="N319" s="265">
        <f t="shared" ca="1" si="463"/>
        <v>2.0083940106516929</v>
      </c>
      <c r="O319" s="240">
        <f t="shared" ca="1" si="464"/>
        <v>-1.9916059893483071</v>
      </c>
      <c r="P319" s="240" t="str">
        <f t="shared" ca="1" si="465"/>
        <v>-1.22529892063667-1.57007546694249i</v>
      </c>
      <c r="Q319" s="240" t="str">
        <f t="shared" ca="1" si="466"/>
        <v>0.483920781588218-1.93192005371731i</v>
      </c>
      <c r="R319" s="240" t="str">
        <f t="shared" ca="1" si="467"/>
        <v>1.82074562497977-0.807081028103788i</v>
      </c>
      <c r="S319" s="240" t="str">
        <f t="shared" ca="1" si="468"/>
        <v>1.75643967220977+0.938836564421991i</v>
      </c>
      <c r="T319" s="240" t="str">
        <f t="shared" ca="1" si="469"/>
        <v>0.340488721605247+1.96228485375281i</v>
      </c>
      <c r="U319" s="241" t="str">
        <f t="shared" ca="1" si="470"/>
        <v>-1.33748083667384+1.47568269907128i</v>
      </c>
      <c r="V319" s="240" t="str">
        <f t="shared" ca="1" si="471"/>
        <v>-1.98620964664119-0.14651162546891i</v>
      </c>
      <c r="W319" s="240" t="str">
        <f t="shared" ca="1" si="472"/>
        <v>-1.10647700358548-1.65595985982286i</v>
      </c>
      <c r="X319" s="240" t="str">
        <f t="shared" ca="1" si="473"/>
        <v>0.624730432927596-1.89108601152411i</v>
      </c>
      <c r="Y319" s="240" t="str">
        <f t="shared" ca="1" si="474"/>
        <v>1.87518479945384-0.670951849766676i</v>
      </c>
      <c r="Z319" s="240" t="str">
        <f t="shared" ca="1" si="475"/>
        <v>1.68261542067353+1.06550446405433i</v>
      </c>
      <c r="AA319" s="240" t="str">
        <f t="shared" ca="1" si="476"/>
        <v>0.195211523739067+1.98201586214831i</v>
      </c>
      <c r="AB319" s="240" t="str">
        <f t="shared" ca="1" si="477"/>
        <v>-1.44241482817422+1.37329307879679i</v>
      </c>
      <c r="AC319" s="240" t="str">
        <f t="shared" ca="1" si="478"/>
        <v>-1.97004986176851-0.292229291745254i</v>
      </c>
      <c r="AD319" s="240" t="str">
        <f t="shared" ca="1" si="479"/>
        <v>-0.981658991783777-1.73287046274616i</v>
      </c>
      <c r="AE319" s="240" t="str">
        <f t="shared" ca="1" si="480"/>
        <v>0.762154615922675-1.8400040103858i</v>
      </c>
      <c r="AF319" s="240" t="str">
        <f t="shared" ca="1" si="481"/>
        <v>1.91946218502873-0.531186725222665i</v>
      </c>
      <c r="AG319" s="240" t="str">
        <f t="shared" ca="1" si="482"/>
        <v>1.59967293038657+1.18639830267769i</v>
      </c>
      <c r="AH319" s="240" t="str">
        <f t="shared" ca="1" si="483"/>
        <v>0.0488764577113072+1.99100615485981i</v>
      </c>
      <c r="AI319" s="240" t="str">
        <f t="shared" ca="1" si="484"/>
        <v>-1.53953224874575+1.26346146434306i</v>
      </c>
      <c r="AJ319" s="240" t="str">
        <f t="shared" ca="1" si="485"/>
        <v>-1.94321420600462-0.436363342170118i</v>
      </c>
      <c r="AK319" s="240" t="str">
        <f t="shared" ca="1" si="486"/>
        <v>-0.851521284851557-1.80039049049166i</v>
      </c>
      <c r="AL319" s="240" t="str">
        <f t="shared" ca="1" si="487"/>
        <v>0.895448617018249-1.77895086809281i</v>
      </c>
      <c r="AM319" s="240" t="str">
        <f t="shared" ca="1" si="488"/>
        <v>1.95333783871569-0.388543053791443i</v>
      </c>
      <c r="AN319" s="240" t="str">
        <f t="shared" ca="1" si="489"/>
        <v>1.5080616738896+1.30086294610668i</v>
      </c>
      <c r="AO319" s="240" t="str">
        <f t="shared" ca="1" si="490"/>
        <v>-0.0977234740747858+1.98920701271205i</v>
      </c>
      <c r="AP319" s="240" t="str">
        <f t="shared" ca="1" si="491"/>
        <v>-1.62830681067261+1.14678304274403i</v>
      </c>
      <c r="AQ319" s="240" t="str">
        <f t="shared" ca="1" si="492"/>
        <v>-1.90584810409323-0.578132701836099i</v>
      </c>
      <c r="AR319" s="240" t="str">
        <f t="shared" ca="1" si="493"/>
        <v>-1.90584810409323-0.578132701836099i</v>
      </c>
      <c r="AS319" s="240" t="str">
        <f t="shared" ca="1" si="494"/>
        <v>1.02389010447497-1.70825743691233i</v>
      </c>
      <c r="AT319" s="240" t="str">
        <f t="shared" ca="1" si="495"/>
        <v>1.97662818541239-0.243793833887146i</v>
      </c>
      <c r="AU319" s="240" t="str">
        <f t="shared" ca="1" si="496"/>
        <v>1.40827810051966+1.4082781005202i</v>
      </c>
      <c r="AV319" s="240" t="str">
        <f t="shared" ca="1" si="497"/>
        <v>-0.243793833887849+1.9766281854123i</v>
      </c>
      <c r="AW319" s="240" t="str">
        <f t="shared" ca="1" si="498"/>
        <v>-1.70825743691168+1.02389010447606i</v>
      </c>
      <c r="AX319" s="240" t="str">
        <f t="shared" ca="1" si="499"/>
        <v>-1.85815404617807-0.716769110299896i</v>
      </c>
      <c r="AY319" s="240" t="str">
        <f t="shared" ca="1" si="500"/>
        <v>-0.578132701835419-1.90584810409343i</v>
      </c>
      <c r="AZ319" s="240" t="str">
        <f t="shared" ca="1" si="501"/>
        <v>1.14678304274299-1.62830681067334i</v>
      </c>
      <c r="BA319" s="240" t="str">
        <f t="shared" ca="1" si="502"/>
        <v>1.98920701271209-0.0977234740740772i</v>
      </c>
      <c r="BB319" s="240" t="str">
        <f t="shared" ca="1" si="503"/>
        <v>1.3008629461061+1.5080616738901i</v>
      </c>
      <c r="BC319" s="240" t="str">
        <f t="shared" ca="1" si="504"/>
        <v>-0.388543053792138+1.95333783871555i</v>
      </c>
      <c r="BD319" s="240" t="str">
        <f t="shared" ca="1" si="505"/>
        <v>-1.77895086809222+0.89544861701941i</v>
      </c>
      <c r="BE319" s="240" t="str">
        <f t="shared" ca="1" si="506"/>
        <v>-1.80039049049135-0.851521284852224i</v>
      </c>
      <c r="BF319" s="240" t="str">
        <f t="shared" ca="1" si="507"/>
        <v>-0.436363342169425-1.94321420600478i</v>
      </c>
      <c r="BG319" s="240" t="str">
        <f t="shared" ca="1" si="508"/>
        <v>1.2634614643421-1.53953224874654i</v>
      </c>
      <c r="BH319" s="240" t="str">
        <f t="shared" ca="1" si="509"/>
        <v>1.99100615485979+0.0488764577120164i</v>
      </c>
      <c r="BI319" s="240" t="str">
        <f t="shared" ca="1" si="510"/>
        <v>1.18639830267746+1.59967293038674i</v>
      </c>
      <c r="BJ319" s="240" t="str">
        <f t="shared" ca="1" si="511"/>
        <v>-0.531186725223539+1.91946218502849i</v>
      </c>
      <c r="BK319" s="240" t="str">
        <f t="shared" ca="1" si="512"/>
        <v>-1.84000401038561+0.762154615923117i</v>
      </c>
      <c r="BL319" s="240" t="str">
        <f t="shared" ca="1" si="513"/>
        <v>-1.73287046274609-0.981658991783903i</v>
      </c>
      <c r="BM319" s="240" t="str">
        <f t="shared" ca="1" si="514"/>
        <v>-0.292229291744495-1.97004986176862i</v>
      </c>
      <c r="BN319" s="240" t="str">
        <f t="shared" ca="1" si="515"/>
        <v>1.37329307879633-1.44241482817467i</v>
      </c>
      <c r="BO319" s="240" t="str">
        <f t="shared" ca="1" si="516"/>
        <v>1.98201586214833+0.195211523738928i</v>
      </c>
      <c r="BP319" s="240" t="str">
        <f t="shared" ca="1" si="517"/>
        <v>1.06550446405391+1.68261542067379i</v>
      </c>
      <c r="BQ319" s="240" t="str">
        <f t="shared" ca="1" si="518"/>
        <v>-0.670951849767545+1.87518479945353i</v>
      </c>
      <c r="BR319" s="240" t="str">
        <f t="shared" ca="1" si="519"/>
        <v>-1.89108601152395+0.624730432928064i</v>
      </c>
      <c r="BS319" s="240" t="str">
        <f t="shared" ca="1" si="520"/>
        <v>-1.65595985982278-1.1064770035856i</v>
      </c>
      <c r="BT319" s="240" t="str">
        <f t="shared" ca="1" si="521"/>
        <v>-0.146511625468146-1.98620964664124i</v>
      </c>
      <c r="BU319" s="240" t="str">
        <f t="shared" ca="1" si="522"/>
        <v>1.47568269907084-1.33748083667432i</v>
      </c>
      <c r="BV319" s="240" t="str">
        <f t="shared" ca="1" si="523"/>
        <v>1.96228485375283+0.340488721605117i</v>
      </c>
      <c r="BW319" s="240" t="str">
        <f t="shared" ca="1" si="524"/>
        <v>0.938836564421553+1.75643967221i</v>
      </c>
      <c r="BX319" s="240" t="str">
        <f t="shared" ca="1" si="525"/>
        <v>-0.807081028102768+1.82074562498023i</v>
      </c>
      <c r="BY319" s="240" t="str">
        <f t="shared" ca="1" si="526"/>
        <v>-1.93192005371719+0.483920781588692i</v>
      </c>
      <c r="BZ319" s="240" t="str">
        <f t="shared" ca="1" si="527"/>
        <v>-1.57007546694239-1.22529892063679i</v>
      </c>
      <c r="CA319" s="240" t="str">
        <f t="shared" ca="1" si="528"/>
        <v>7.66118952755972E-13-1.99160598934831i</v>
      </c>
      <c r="CB319" s="240" t="str">
        <f t="shared" ca="1" si="529"/>
        <v>1.57007546694208-1.22529892063719i</v>
      </c>
      <c r="CC319" s="240" t="str">
        <f t="shared" ca="1" si="530"/>
        <v>1.93192005371734+0.483920781588092i</v>
      </c>
      <c r="CD319" s="240" t="str">
        <f t="shared" ca="1" si="531"/>
        <v>0.807081028103334+1.82074562497997i</v>
      </c>
      <c r="CE319" s="240" t="str">
        <f t="shared" ca="1" si="532"/>
        <v>-0.938836564421007+1.7564396722103i</v>
      </c>
      <c r="CF319" s="240" t="str">
        <f t="shared" ca="1" si="533"/>
        <v>-1.96228485375272+0.340488721605727i</v>
      </c>
      <c r="CG319" s="240" t="str">
        <f t="shared" ca="1" si="534"/>
        <v>-1.47568269907118-1.33748083667395i</v>
      </c>
      <c r="CH319" s="240" t="str">
        <f t="shared" ca="1" si="535"/>
        <v>0.146511625469674-1.98620964664113i</v>
      </c>
      <c r="CI319" s="240" t="str">
        <f t="shared" ca="1" si="536"/>
        <v>1.6559598598225-1.10647700358602i</v>
      </c>
      <c r="CJ319" s="240" t="str">
        <f t="shared" ca="1" si="537"/>
        <v>1.89108601152415+0.624730432927477i</v>
      </c>
      <c r="CK319" s="240" t="str">
        <f t="shared" ca="1" si="538"/>
        <v>0.670951849766208+1.875184799454i</v>
      </c>
      <c r="CL319" s="240" t="str">
        <f t="shared" ca="1" si="539"/>
        <v>-1.06550446405339+1.68261542067412i</v>
      </c>
      <c r="CM319" s="240" t="str">
        <f t="shared" ca="1" si="540"/>
        <v>-1.98201586214827+0.195211523739544i</v>
      </c>
      <c r="CN319" s="240" t="str">
        <f t="shared" ca="1" si="541"/>
        <v>-1.37329307879669-1.44241482817432i</v>
      </c>
      <c r="CO319" s="240" t="str">
        <f t="shared" ca="1" si="542"/>
        <v>0.29222929174601-1.9700498617684i</v>
      </c>
      <c r="CP319" s="240" t="str">
        <f t="shared" ca="1" si="543"/>
        <v>1.73287046274584-0.981658991784343i</v>
      </c>
      <c r="CQ319" s="240" t="str">
        <f t="shared" ca="1" si="544"/>
        <v>1.84000401038585+0.762154615922546i</v>
      </c>
      <c r="CR319" s="240" t="str">
        <f t="shared" ca="1" si="545"/>
        <v>0.531186725222171+1.91946218502887i</v>
      </c>
      <c r="CS319" s="240" t="str">
        <f t="shared" ca="1" si="546"/>
        <v>-1.1863983026786+1.59967293038589i</v>
      </c>
      <c r="CT319" s="240" t="str">
        <f t="shared" ca="1" si="547"/>
        <v>-1.99100615485978+0.0488764577125784i</v>
      </c>
      <c r="CU319" s="240" t="str">
        <f t="shared" ca="1" si="548"/>
        <v>-1.26346146434249-1.53953224874622i</v>
      </c>
      <c r="CV319" s="240" t="str">
        <f t="shared" ca="1" si="549"/>
        <v>0.436363342170755-1.94321420600448i</v>
      </c>
      <c r="CW319" s="240" t="str">
        <f t="shared" ca="1" si="550"/>
        <v>1.80039049049113-0.851521284852682i</v>
      </c>
      <c r="CX319" s="240" t="str">
        <f t="shared" ca="1" si="551"/>
        <v>1.7789508680925+0.895448617018856i</v>
      </c>
      <c r="CY319" s="240" t="str">
        <f t="shared" ca="1" si="552"/>
        <v>0.388543053790746+1.95333783871583i</v>
      </c>
      <c r="CZ319" s="240" t="str">
        <f t="shared" ca="1" si="553"/>
        <v>-1.30086294610567+1.50806167389047i</v>
      </c>
      <c r="DA319" s="240" t="str">
        <f t="shared" ca="1" si="554"/>
        <v>-1.98920701271211-0.0977234740735158i</v>
      </c>
      <c r="DB319" s="240" t="str">
        <f t="shared" ca="1" si="555"/>
        <v>-1.1467830427434-1.62830681067305i</v>
      </c>
      <c r="DC319" s="240" t="str">
        <f t="shared" ca="1" si="556"/>
        <v>0.578132701836722-1.90584810409304i</v>
      </c>
      <c r="DD319" s="240" t="str">
        <f t="shared" ca="1" si="557"/>
        <v>1.85815404617789-0.716769110300368i</v>
      </c>
      <c r="DE319" s="240" t="str">
        <f t="shared" ca="1" si="558"/>
        <v>1.708257436912+1.02389010447553i</v>
      </c>
      <c r="DF319" s="240" t="str">
        <f t="shared" ca="1" si="559"/>
        <v>0.243793833886441+1.97662818541247i</v>
      </c>
      <c r="DG319" s="240" t="str">
        <f t="shared" ca="1" si="560"/>
        <v>-1.40827810051926+1.4082781005206i</v>
      </c>
      <c r="DH319" s="240" t="str">
        <f t="shared" ca="1" si="561"/>
        <v>-1.97662818541247-0.243793833886475i</v>
      </c>
      <c r="DI319" s="240" t="str">
        <f t="shared" ca="1" si="562"/>
        <v>-1.0238901044754-1.70825743691207i</v>
      </c>
      <c r="DJ319" s="240" t="str">
        <f t="shared" ca="1" si="563"/>
        <v>0.716769110300505-1.85815404617784i</v>
      </c>
      <c r="DK319" s="240" t="str">
        <f t="shared" ca="1" si="564"/>
        <v>1.90584810409308-0.578132701836582i</v>
      </c>
      <c r="DL319" s="240" t="str">
        <f t="shared" ca="1" si="565"/>
        <v>1.62830681067296+1.14678304274352i</v>
      </c>
      <c r="DM319" s="240" t="str">
        <f t="shared" ca="1" si="566"/>
        <v>0.0977234740732555+1.98920701271213i</v>
      </c>
      <c r="DN319" s="240" t="str">
        <f t="shared" ca="1" si="567"/>
        <v>-1.50806167389056+1.30086294610556i</v>
      </c>
      <c r="DO319" s="240" t="str">
        <f t="shared" ca="1" si="568"/>
        <v>-1.95333783871582-0.38854305379078i</v>
      </c>
      <c r="DP319" s="240" t="str">
        <f t="shared" ca="1" si="569"/>
        <v>-0.895448617018725-1.77895086809257i</v>
      </c>
      <c r="DQ319" s="240" t="str">
        <f t="shared" ca="1" si="570"/>
        <v>0.851521284852814-1.80039049049107i</v>
      </c>
      <c r="DR319" s="240" t="str">
        <f t="shared" ca="1" si="571"/>
        <v>1.94321420600451-0.43636334217061i</v>
      </c>
      <c r="DS319" s="240" t="str">
        <f t="shared" ca="1" si="572"/>
        <v>1.53953224874612+1.2634614643426i</v>
      </c>
      <c r="DT319" s="240" t="str">
        <f t="shared" ca="1" si="573"/>
        <v>-0.0488764577128389+1.99100615485977i</v>
      </c>
      <c r="DU319" s="240" t="str">
        <f t="shared" ca="1" si="574"/>
        <v>-1.59967293038598+1.18639830267848i</v>
      </c>
      <c r="DV319" s="240" t="str">
        <f t="shared" ca="1" si="575"/>
        <v>-1.91946218502886-0.531186725222205i</v>
      </c>
      <c r="DW319" s="240" t="str">
        <f t="shared" ca="1" si="576"/>
        <v>-0.76215461592241-1.8400040103859i</v>
      </c>
      <c r="DX319" s="240" t="str">
        <f t="shared" ca="1" si="577"/>
        <v>0.98165899178447-1.73287046274577i</v>
      </c>
      <c r="DY319" s="240" t="str">
        <f t="shared" ca="1" si="578"/>
        <v>1.97004986176843-0.292229291745754i</v>
      </c>
      <c r="DZ319" s="240" t="str">
        <f t="shared" ca="1" si="579"/>
        <v>1.44241482817422+1.3732930787968i</v>
      </c>
      <c r="EA319" s="240" t="str">
        <f t="shared" ca="1" si="580"/>
        <v>-0.195211523739803+1.98201586214824i</v>
      </c>
      <c r="EB319" s="240" t="str">
        <f t="shared" ca="1" si="581"/>
        <v>-1.68261542067311+1.06550446405498i</v>
      </c>
      <c r="EC319" s="240" t="str">
        <f t="shared" ca="1" si="582"/>
        <v>-1.87518479945399-0.67095184976624i</v>
      </c>
      <c r="ED319" s="240" t="str">
        <f t="shared" ca="1" si="583"/>
        <v>-0.624730432927337-1.89108601152419i</v>
      </c>
      <c r="EE319" s="240" t="str">
        <f t="shared" ca="1" si="584"/>
        <v>1.10647700358614-1.65595985982242i</v>
      </c>
      <c r="EF319" s="240" t="str">
        <f t="shared" ca="1" si="585"/>
        <v>1.98620964664115-0.146511625469415i</v>
      </c>
      <c r="EG319" s="240" t="str">
        <f t="shared" ca="1" si="586"/>
        <v>1.33748083667384+1.47568269907128i</v>
      </c>
      <c r="EH319" s="240" t="str">
        <f t="shared" ca="1" si="587"/>
        <v>-0.340488721605984+1.96228485375268i</v>
      </c>
      <c r="EI319" s="240" t="str">
        <f t="shared" ca="1" si="588"/>
        <v>-1.75643967220941+0.938836564422674i</v>
      </c>
      <c r="EJ319" s="240" t="str">
        <f t="shared" ca="1" si="589"/>
        <v>-1.82074562497996-0.807081028103366i</v>
      </c>
      <c r="EK319" s="240" t="str">
        <f t="shared" ca="1" si="590"/>
        <v>-0.483920781587949-1.93192005371738i</v>
      </c>
      <c r="EL319" s="240" t="str">
        <f t="shared" ca="1" si="591"/>
        <v>1.22529892063731-1.57007546694199i</v>
      </c>
      <c r="EM319" s="240" t="str">
        <f t="shared" ca="1" si="592"/>
        <v>1.99160598934831-5.05536576736014E-13i</v>
      </c>
      <c r="EN319" s="240"/>
      <c r="EO319" s="240"/>
      <c r="EP319" s="240"/>
    </row>
    <row r="320" spans="1:146">
      <c r="A320" s="268">
        <f t="shared" si="461"/>
        <v>4.2968749999999943E-3</v>
      </c>
      <c r="B320" s="267">
        <v>220</v>
      </c>
      <c r="C320" s="266">
        <f t="shared" si="462"/>
        <v>44000</v>
      </c>
      <c r="N320" s="265">
        <f t="shared" ca="1" si="463"/>
        <v>2.0081499127552993</v>
      </c>
      <c r="O320" s="240">
        <f t="shared" ca="1" si="464"/>
        <v>-1.9918500872447007</v>
      </c>
      <c r="P320" s="240" t="str">
        <f t="shared" ca="1" si="465"/>
        <v>-1.26361631840881-1.53972093897163i</v>
      </c>
      <c r="Q320" s="240" t="str">
        <f t="shared" ca="1" si="466"/>
        <v>0.388590674928449-1.95357724633949i</v>
      </c>
      <c r="R320" s="240" t="str">
        <f t="shared" ca="1" si="467"/>
        <v>1.7566549473352-0.938951631373783i</v>
      </c>
      <c r="S320" s="240" t="str">
        <f t="shared" ca="1" si="468"/>
        <v>1.84022952743618+0.762248028143558i</v>
      </c>
      <c r="T320" s="240" t="str">
        <f t="shared" ca="1" si="469"/>
        <v>0.578203559715128+1.90608169121617i</v>
      </c>
      <c r="U320" s="241" t="str">
        <f t="shared" ca="1" si="470"/>
        <v>-1.10661261711072+1.6561628198061i</v>
      </c>
      <c r="V320" s="240" t="str">
        <f t="shared" ca="1" si="471"/>
        <v>-1.98225878464661+0.195235449516915i</v>
      </c>
      <c r="W320" s="240" t="str">
        <f t="shared" ca="1" si="472"/>
        <v>-1.4084507037978-1.40845070379768i</v>
      </c>
      <c r="X320" s="240" t="str">
        <f t="shared" ca="1" si="473"/>
        <v>0.195235449516939-1.98225878464661i</v>
      </c>
      <c r="Y320" s="240" t="str">
        <f t="shared" ca="1" si="474"/>
        <v>1.65616281980611-1.1066126171107i</v>
      </c>
      <c r="Z320" s="240" t="str">
        <f t="shared" ca="1" si="475"/>
        <v>1.90608169121616+0.578203559715158i</v>
      </c>
      <c r="AA320" s="240" t="str">
        <f t="shared" ca="1" si="476"/>
        <v>0.762248028143542+1.84022952743618i</v>
      </c>
      <c r="AB320" s="240" t="str">
        <f t="shared" ca="1" si="477"/>
        <v>-0.938951631373799+1.75665494733519i</v>
      </c>
      <c r="AC320" s="240" t="str">
        <f t="shared" ca="1" si="478"/>
        <v>-1.95357724633949+0.388590674928429i</v>
      </c>
      <c r="AD320" s="240" t="str">
        <f t="shared" ca="1" si="479"/>
        <v>-1.53972093897157-1.26361631840889i</v>
      </c>
      <c r="AE320" s="240" t="str">
        <f t="shared" ca="1" si="480"/>
        <v>2.44020407838786E-14-1.9918500872447i</v>
      </c>
      <c r="AF320" s="240" t="str">
        <f t="shared" ca="1" si="481"/>
        <v>1.5397209389716-1.26361631840885i</v>
      </c>
      <c r="AG320" s="240" t="str">
        <f t="shared" ca="1" si="482"/>
        <v>1.95357724633948+0.388590674928477i</v>
      </c>
      <c r="AH320" s="240" t="str">
        <f t="shared" ca="1" si="483"/>
        <v>0.938951631374279+1.75665494733493i</v>
      </c>
      <c r="AI320" s="240" t="str">
        <f t="shared" ca="1" si="484"/>
        <v>-0.762248028143769+1.84022952743609i</v>
      </c>
      <c r="AJ320" s="240" t="str">
        <f t="shared" ca="1" si="485"/>
        <v>-1.90608169121594+0.578203559715855i</v>
      </c>
      <c r="AK320" s="240" t="str">
        <f t="shared" ca="1" si="486"/>
        <v>-1.65616281980608-1.10661261711075i</v>
      </c>
      <c r="AL320" s="240" t="str">
        <f t="shared" ca="1" si="487"/>
        <v>-0.195235449515891-1.98225878464671i</v>
      </c>
      <c r="AM320" s="240" t="str">
        <f t="shared" ca="1" si="488"/>
        <v>1.40845070379769-1.4084507037978i</v>
      </c>
      <c r="AN320" s="240" t="str">
        <f t="shared" ca="1" si="489"/>
        <v>1.98225878464653+0.195235449517738i</v>
      </c>
      <c r="AO320" s="240" t="str">
        <f t="shared" ca="1" si="490"/>
        <v>1.10661261711086+1.65616281980601i</v>
      </c>
      <c r="AP320" s="240" t="str">
        <f t="shared" ca="1" si="491"/>
        <v>-0.578203559715735+1.90608169121598i</v>
      </c>
      <c r="AQ320" s="240" t="str">
        <f t="shared" ca="1" si="492"/>
        <v>-1.84022952743604+0.762248028143884i</v>
      </c>
      <c r="AR320" s="240" t="str">
        <f t="shared" ca="1" si="493"/>
        <v>-1.84022952743604+0.762248028143884i</v>
      </c>
      <c r="AS320" s="240" t="str">
        <f t="shared" ca="1" si="494"/>
        <v>-0.388590674928987-1.95357724633938i</v>
      </c>
      <c r="AT320" s="240" t="str">
        <f t="shared" ca="1" si="495"/>
        <v>1.26361631840907-1.53972093897142i</v>
      </c>
      <c r="AU320" s="240" t="str">
        <f t="shared" ca="1" si="496"/>
        <v>1.9918500872447-7.43760900152555E-13i</v>
      </c>
      <c r="AV320" s="240" t="str">
        <f t="shared" ca="1" si="497"/>
        <v>1.26361631840868+1.53972093897174i</v>
      </c>
      <c r="AW320" s="240" t="str">
        <f t="shared" ca="1" si="498"/>
        <v>-0.388590674927529+1.95357724633967i</v>
      </c>
      <c r="AX320" s="240" t="str">
        <f t="shared" ca="1" si="499"/>
        <v>-1.75665494733523+0.938951631373733i</v>
      </c>
      <c r="AY320" s="240" t="str">
        <f t="shared" ca="1" si="500"/>
        <v>-1.84022952743585-0.762248028144341i</v>
      </c>
      <c r="AZ320" s="240" t="str">
        <f t="shared" ca="1" si="501"/>
        <v>-0.578203559715263-1.90608169121612i</v>
      </c>
      <c r="BA320" s="240" t="str">
        <f t="shared" ca="1" si="502"/>
        <v>1.10661261711127-1.65616281980573i</v>
      </c>
      <c r="BB320" s="240" t="str">
        <f t="shared" ca="1" si="503"/>
        <v>1.98225878464658-0.195235449517247i</v>
      </c>
      <c r="BC320" s="240" t="str">
        <f t="shared" ca="1" si="504"/>
        <v>1.40845070379734+1.40845070379815i</v>
      </c>
      <c r="BD320" s="240" t="str">
        <f t="shared" ca="1" si="505"/>
        <v>-0.19523544951641+1.98225878464666i</v>
      </c>
      <c r="BE320" s="240" t="str">
        <f t="shared" ca="1" si="506"/>
        <v>-1.65616281980637+1.10661261711032i</v>
      </c>
      <c r="BF320" s="240" t="str">
        <f t="shared" ca="1" si="507"/>
        <v>-1.90608169121637-0.578203559714458i</v>
      </c>
      <c r="BG320" s="240" t="str">
        <f t="shared" ca="1" si="508"/>
        <v>-0.762248028143287-1.84022952743629i</v>
      </c>
      <c r="BH320" s="240" t="str">
        <f t="shared" ca="1" si="509"/>
        <v>0.938951631372992-1.75665494733562i</v>
      </c>
      <c r="BI320" s="240" t="str">
        <f t="shared" ca="1" si="510"/>
        <v>1.95357724633951-0.388590674928354i</v>
      </c>
      <c r="BJ320" s="240" t="str">
        <f t="shared" ca="1" si="511"/>
        <v>1.53972093897227+1.26361631840803i</v>
      </c>
      <c r="BK320" s="240" t="str">
        <f t="shared" ca="1" si="512"/>
        <v>1.5324101528274E-13+1.9918500872447i</v>
      </c>
      <c r="BL320" s="240" t="str">
        <f t="shared" ca="1" si="513"/>
        <v>-1.53972093897211+1.26361631840823i</v>
      </c>
      <c r="BM320" s="240" t="str">
        <f t="shared" ca="1" si="514"/>
        <v>-1.95357724633954-0.388590674928164i</v>
      </c>
      <c r="BN320" s="240" t="str">
        <f t="shared" ca="1" si="515"/>
        <v>-0.938951631373164-1.75665494733553i</v>
      </c>
      <c r="BO320" s="240" t="str">
        <f t="shared" ca="1" si="516"/>
        <v>0.762248028143056-1.84022952743639i</v>
      </c>
      <c r="BP320" s="240" t="str">
        <f t="shared" ca="1" si="517"/>
        <v>1.9060816912163-0.578203559714698i</v>
      </c>
      <c r="BQ320" s="240" t="str">
        <f t="shared" ca="1" si="518"/>
        <v>1.65616281980647+1.10661261711016i</v>
      </c>
      <c r="BR320" s="240" t="str">
        <f t="shared" ca="1" si="519"/>
        <v>0.195235449516602+1.98225878464664i</v>
      </c>
      <c r="BS320" s="240" t="str">
        <f t="shared" ca="1" si="520"/>
        <v>-1.40845070379716+1.40845070379832i</v>
      </c>
      <c r="BT320" s="240" t="str">
        <f t="shared" ca="1" si="521"/>
        <v>-1.9822587846466-0.195235449516998i</v>
      </c>
      <c r="BU320" s="240" t="str">
        <f t="shared" ca="1" si="522"/>
        <v>-1.10661261711143-1.65616281980563i</v>
      </c>
      <c r="BV320" s="240" t="str">
        <f t="shared" ca="1" si="523"/>
        <v>0.578203559715078-1.90608169121618i</v>
      </c>
      <c r="BW320" s="240" t="str">
        <f t="shared" ca="1" si="524"/>
        <v>1.84022952743654-0.762248028142689i</v>
      </c>
      <c r="BX320" s="240" t="str">
        <f t="shared" ca="1" si="525"/>
        <v>1.75665494733534+0.938951631373512i</v>
      </c>
      <c r="BY320" s="240" t="str">
        <f t="shared" ca="1" si="526"/>
        <v>0.388590674927774+1.95357724633962i</v>
      </c>
      <c r="BZ320" s="240" t="str">
        <f t="shared" ca="1" si="527"/>
        <v>-1.26361631840853+1.53972093897186i</v>
      </c>
      <c r="CA320" s="240" t="str">
        <f t="shared" ca="1" si="528"/>
        <v>-1.9918500872447-5.50502438404264E-13i</v>
      </c>
      <c r="CB320" s="240" t="str">
        <f t="shared" ca="1" si="529"/>
        <v>-1.26361631840926-1.53972093897126i</v>
      </c>
      <c r="CC320" s="240" t="str">
        <f t="shared" ca="1" si="530"/>
        <v>0.388590674928742-1.95357724633943i</v>
      </c>
      <c r="CD320" s="240" t="str">
        <f t="shared" ca="1" si="531"/>
        <v>1.7566549473349-0.938951631374339i</v>
      </c>
      <c r="CE320" s="240" t="str">
        <f t="shared" ca="1" si="532"/>
        <v>1.84022952743612+0.762248028143705i</v>
      </c>
      <c r="CF320" s="240" t="str">
        <f t="shared" ca="1" si="533"/>
        <v>0.578203559715974+1.90608169121591i</v>
      </c>
      <c r="CG320" s="240" t="str">
        <f t="shared" ca="1" si="534"/>
        <v>-1.10661261711065+1.65616281980615i</v>
      </c>
      <c r="CH320" s="240" t="str">
        <f t="shared" ca="1" si="535"/>
        <v>-1.9822587846467+0.195235449516015i</v>
      </c>
      <c r="CI320" s="240" t="str">
        <f t="shared" ca="1" si="536"/>
        <v>-1.40845070379783-1.40845070379766i</v>
      </c>
      <c r="CJ320" s="240" t="str">
        <f t="shared" ca="1" si="537"/>
        <v>0.195235449517698-1.98225878464653i</v>
      </c>
      <c r="CK320" s="240" t="str">
        <f t="shared" ca="1" si="538"/>
        <v>1.65616281980595-1.10661261711094i</v>
      </c>
      <c r="CL320" s="240" t="str">
        <f t="shared" ca="1" si="539"/>
        <v>1.90608169121601+0.578203559715644i</v>
      </c>
      <c r="CM320" s="240" t="str">
        <f t="shared" ca="1" si="540"/>
        <v>0.762248028144026+1.84022952743598i</v>
      </c>
      <c r="CN320" s="240" t="str">
        <f t="shared" ca="1" si="541"/>
        <v>-0.938951631374034+1.75665494733507i</v>
      </c>
      <c r="CO320" s="240" t="str">
        <f t="shared" ca="1" si="542"/>
        <v>-1.95357724633936+0.388590674929083i</v>
      </c>
      <c r="CP320" s="240" t="str">
        <f t="shared" ca="1" si="543"/>
        <v>-1.53972093897148-1.26361631840899i</v>
      </c>
      <c r="CQ320" s="240" t="str">
        <f t="shared" ca="1" si="544"/>
        <v>-8.97001915435294E-13-1.9918500872447i</v>
      </c>
      <c r="CR320" s="240" t="str">
        <f t="shared" ca="1" si="545"/>
        <v>1.53972093897164-1.2636163184088i</v>
      </c>
      <c r="CS320" s="240" t="str">
        <f t="shared" ca="1" si="546"/>
        <v>1.95357724633931+0.388590674929322i</v>
      </c>
      <c r="CT320" s="240" t="str">
        <f t="shared" ca="1" si="547"/>
        <v>0.938951631373819+1.75665494733518i</v>
      </c>
      <c r="CU320" s="240" t="str">
        <f t="shared" ca="1" si="548"/>
        <v>-0.762248028144251+1.84022952743589i</v>
      </c>
      <c r="CV320" s="240" t="str">
        <f t="shared" ca="1" si="549"/>
        <v>-1.90608169121608+0.578203559715411i</v>
      </c>
      <c r="CW320" s="240" t="str">
        <f t="shared" ca="1" si="550"/>
        <v>-1.65616281980582-1.10661261711114i</v>
      </c>
      <c r="CX320" s="240" t="str">
        <f t="shared" ca="1" si="551"/>
        <v>-0.195235449517343-1.98225878464657i</v>
      </c>
      <c r="CY320" s="240" t="str">
        <f t="shared" ca="1" si="552"/>
        <v>1.40845070379808-1.40845070379741i</v>
      </c>
      <c r="CZ320" s="240" t="str">
        <f t="shared" ca="1" si="553"/>
        <v>1.98225878464667+0.195235449516258i</v>
      </c>
      <c r="DA320" s="240" t="str">
        <f t="shared" ca="1" si="554"/>
        <v>1.10661261711045+1.65616281980628i</v>
      </c>
      <c r="DB320" s="240" t="str">
        <f t="shared" ca="1" si="555"/>
        <v>-0.578203559714367+1.9060816912164i</v>
      </c>
      <c r="DC320" s="240" t="str">
        <f t="shared" ca="1" si="556"/>
        <v>-1.84022952743625+0.762248028143377i</v>
      </c>
      <c r="DD320" s="240" t="str">
        <f t="shared" ca="1" si="557"/>
        <v>-1.75665494733473-0.938951631374654i</v>
      </c>
      <c r="DE320" s="240" t="str">
        <f t="shared" ca="1" si="558"/>
        <v>-0.388590674928503-1.95357724633948i</v>
      </c>
      <c r="DF320" s="240" t="str">
        <f t="shared" ca="1" si="559"/>
        <v>1.26361631840953-1.53972093897104i</v>
      </c>
      <c r="DG320" s="240" t="str">
        <f t="shared" ca="1" si="560"/>
        <v>1.9918500872447-3.06482030565478E-13i</v>
      </c>
      <c r="DH320" s="240" t="str">
        <f t="shared" ca="1" si="561"/>
        <v>1.26361631840826+1.53972093897209i</v>
      </c>
      <c r="DI320" s="240" t="str">
        <f t="shared" ca="1" si="562"/>
        <v>-0.388590674928125+1.95357724633955i</v>
      </c>
      <c r="DJ320" s="240" t="str">
        <f t="shared" ca="1" si="563"/>
        <v>-1.75665494733546+0.938951631373297i</v>
      </c>
      <c r="DK320" s="240" t="str">
        <f t="shared" ca="1" si="564"/>
        <v>-1.8402295274364-0.762248028143018i</v>
      </c>
      <c r="DL320" s="240" t="str">
        <f t="shared" ca="1" si="565"/>
        <v>-0.578203559714845-1.90608169121625i</v>
      </c>
      <c r="DM320" s="240" t="str">
        <f t="shared" ca="1" si="566"/>
        <v>1.10661261711003-1.65616281980656i</v>
      </c>
      <c r="DN320" s="240" t="str">
        <f t="shared" ca="1" si="567"/>
        <v>1.98225878464664-0.195235449516642i</v>
      </c>
      <c r="DO320" s="240" t="str">
        <f t="shared" ca="1" si="568"/>
        <v>1.40845070379843+1.40845070379706i</v>
      </c>
      <c r="DP320" s="240" t="str">
        <f t="shared" ca="1" si="569"/>
        <v>-0.195235449516958+1.98225878464661i</v>
      </c>
      <c r="DQ320" s="240" t="str">
        <f t="shared" ca="1" si="570"/>
        <v>-1.65616281980661+1.10661261710995i</v>
      </c>
      <c r="DR320" s="240" t="str">
        <f t="shared" ca="1" si="571"/>
        <v>-1.90608169121623-0.578203559714933i</v>
      </c>
      <c r="DS320" s="240" t="str">
        <f t="shared" ca="1" si="572"/>
        <v>-0.762248028142725-1.84022952743652i</v>
      </c>
      <c r="DT320" s="240" t="str">
        <f t="shared" ca="1" si="573"/>
        <v>0.938951631373379-1.75665494733542i</v>
      </c>
      <c r="DU320" s="240" t="str">
        <f t="shared" ca="1" si="574"/>
        <v>1.95357724633961-0.388590674927814i</v>
      </c>
      <c r="DV320" s="240" t="str">
        <f t="shared" ca="1" si="575"/>
        <v>1.53972093897203+1.26361631840833i</v>
      </c>
      <c r="DW320" s="240" t="str">
        <f t="shared" ca="1" si="576"/>
        <v>-3.97261423121525E-13+1.9918500872447i</v>
      </c>
      <c r="DX320" s="240" t="str">
        <f t="shared" ca="1" si="577"/>
        <v>-1.53972093897124+1.26361631840929i</v>
      </c>
      <c r="DY320" s="240" t="str">
        <f t="shared" ca="1" si="578"/>
        <v>-1.95357724633946-0.388590674928593i</v>
      </c>
      <c r="DZ320" s="240" t="str">
        <f t="shared" ca="1" si="579"/>
        <v>-0.938951631374474-1.75665494733483i</v>
      </c>
      <c r="EA320" s="240" t="str">
        <f t="shared" ca="1" si="580"/>
        <v>0.76224802814346-1.84022952743622i</v>
      </c>
      <c r="EB320" s="240" t="str">
        <f t="shared" ca="1" si="581"/>
        <v>1.90608169121645-0.578203559714172i</v>
      </c>
      <c r="EC320" s="240" t="str">
        <f t="shared" ca="1" si="582"/>
        <v>1.65616281980617+1.10661261711061i</v>
      </c>
      <c r="ED320" s="240" t="str">
        <f t="shared" ca="1" si="583"/>
        <v>0.195235449516167+1.98225878464668i</v>
      </c>
      <c r="EE320" s="240" t="str">
        <f t="shared" ca="1" si="584"/>
        <v>-1.40845070379755+1.40845070379793i</v>
      </c>
      <c r="EF320" s="240" t="str">
        <f t="shared" ca="1" si="585"/>
        <v>-1.98225878464656-0.195235449517433i</v>
      </c>
      <c r="EG320" s="240" t="str">
        <f t="shared" ca="1" si="586"/>
        <v>-1.10661261711106-1.65616281980587i</v>
      </c>
      <c r="EH320" s="240" t="str">
        <f t="shared" ca="1" si="587"/>
        <v>0.578203559715606-1.90608169121602i</v>
      </c>
      <c r="EI320" s="240" t="str">
        <f t="shared" ca="1" si="588"/>
        <v>1.84022952743593-0.762248028144167i</v>
      </c>
      <c r="EJ320" s="240" t="str">
        <f t="shared" ca="1" si="589"/>
        <v>1.75665494733508+0.938951631373998i</v>
      </c>
      <c r="EK320" s="240" t="str">
        <f t="shared" ca="1" si="590"/>
        <v>0.388590674929122+1.95357724633935i</v>
      </c>
      <c r="EL320" s="240" t="str">
        <f t="shared" ca="1" si="591"/>
        <v>-1.26361631840887+1.53972093897158i</v>
      </c>
      <c r="EM320" s="240" t="str">
        <f t="shared" ca="1" si="592"/>
        <v>-1.9918500872447+9.37019361900846E-13i</v>
      </c>
      <c r="EN320" s="240"/>
      <c r="EO320" s="240"/>
      <c r="EP320" s="240"/>
    </row>
    <row r="321" spans="1:146">
      <c r="A321" s="268">
        <f t="shared" si="461"/>
        <v>4.3164062499999939E-3</v>
      </c>
      <c r="B321" s="267">
        <v>221</v>
      </c>
      <c r="C321" s="266">
        <f t="shared" si="462"/>
        <v>44200</v>
      </c>
      <c r="N321" s="265">
        <f t="shared" ca="1" si="463"/>
        <v>2.007924563892832</v>
      </c>
      <c r="O321" s="240">
        <f t="shared" ca="1" si="464"/>
        <v>-1.992075436107168</v>
      </c>
      <c r="P321" s="240" t="str">
        <f t="shared" ca="1" si="465"/>
        <v>-1.30116957598051-1.50841714312861i</v>
      </c>
      <c r="Q321" s="240" t="str">
        <f t="shared" ca="1" si="466"/>
        <v>0.292298173890789-1.97051422747507i</v>
      </c>
      <c r="R321" s="240" t="str">
        <f t="shared" ca="1" si="467"/>
        <v>1.68301203444149-1.06575561695291i</v>
      </c>
      <c r="S321" s="240" t="str">
        <f t="shared" ca="1" si="468"/>
        <v>1.90629733663227+0.578268975036931i</v>
      </c>
      <c r="T321" s="240" t="str">
        <f t="shared" ca="1" si="469"/>
        <v>0.807271267325064+1.82117479778657i</v>
      </c>
      <c r="U321" s="241" t="str">
        <f t="shared" ca="1" si="470"/>
        <v>-0.851721999204912+1.80081486533512i</v>
      </c>
      <c r="V321" s="240" t="str">
        <f t="shared" ca="1" si="471"/>
        <v>-1.9199146265791+0.531311932662165i</v>
      </c>
      <c r="W321" s="240" t="str">
        <f t="shared" ca="1" si="472"/>
        <v>-1.65635019053743-1.10673781423072i</v>
      </c>
      <c r="X321" s="240" t="str">
        <f t="shared" ca="1" si="473"/>
        <v>-0.243851299181557-1.97709410171318i</v>
      </c>
      <c r="Y321" s="240" t="str">
        <f t="shared" ca="1" si="474"/>
        <v>1.33779609784851-1.47603053617561i</v>
      </c>
      <c r="Z321" s="240" t="str">
        <f t="shared" ca="1" si="475"/>
        <v>1.99147546023006+0.0488879785123888i</v>
      </c>
      <c r="AA321" s="240" t="str">
        <f t="shared" ca="1" si="476"/>
        <v>1.2637592782137+1.53989513599802i</v>
      </c>
      <c r="AB321" s="240" t="str">
        <f t="shared" ca="1" si="477"/>
        <v>-0.340568979109808+1.96274738914861i</v>
      </c>
      <c r="AC321" s="240" t="str">
        <f t="shared" ca="1" si="478"/>
        <v>-1.70866009482787+1.02413144834262i</v>
      </c>
      <c r="AD321" s="240" t="str">
        <f t="shared" ca="1" si="479"/>
        <v>-1.89153176445091-0.624877689804006i</v>
      </c>
      <c r="AE321" s="240" t="str">
        <f t="shared" ca="1" si="480"/>
        <v>-0.762334265419597-1.84043772263794i</v>
      </c>
      <c r="AF321" s="240" t="str">
        <f t="shared" ca="1" si="481"/>
        <v>0.895659685600369-1.7793701893456i</v>
      </c>
      <c r="AG321" s="240" t="str">
        <f t="shared" ca="1" si="482"/>
        <v>1.9323754317451-0.484034847846201i</v>
      </c>
      <c r="AH321" s="240" t="str">
        <f t="shared" ca="1" si="483"/>
        <v>1.62869062321363+1.14705335403266i</v>
      </c>
      <c r="AI321" s="240" t="str">
        <f t="shared" ca="1" si="484"/>
        <v>0.195257537568876+1.98248304839262i</v>
      </c>
      <c r="AJ321" s="240" t="str">
        <f t="shared" ca="1" si="485"/>
        <v>-1.37361678137092+1.44275482361965i</v>
      </c>
      <c r="AK321" s="240" t="str">
        <f t="shared" ca="1" si="486"/>
        <v>-1.9896758940018-0.0977465087341653i</v>
      </c>
      <c r="AL321" s="240" t="str">
        <f t="shared" ca="1" si="487"/>
        <v>-1.22558773911214-1.57044555361832i</v>
      </c>
      <c r="AM321" s="240" t="str">
        <f t="shared" ca="1" si="488"/>
        <v>0.388634638310703-1.95379826518673i</v>
      </c>
      <c r="AN321" s="240" t="str">
        <f t="shared" ca="1" si="489"/>
        <v>1.73327892226375-0.981890381243127i</v>
      </c>
      <c r="AO321" s="240" t="str">
        <f t="shared" ca="1" si="490"/>
        <v>1.87562680426337+0.671110001616992i</v>
      </c>
      <c r="AP321" s="240" t="str">
        <f t="shared" ca="1" si="491"/>
        <v>0.716938061858359+1.85859203662351i</v>
      </c>
      <c r="AQ321" s="240" t="str">
        <f t="shared" ca="1" si="492"/>
        <v>-0.939057860091407+1.75685368728933i</v>
      </c>
      <c r="AR321" s="240" t="str">
        <f t="shared" ca="1" si="493"/>
        <v>-0.939057860091407+1.75685368728933i</v>
      </c>
      <c r="AS321" s="240" t="str">
        <f t="shared" ca="1" si="494"/>
        <v>-1.60004999355907-1.18667795178523i</v>
      </c>
      <c r="AT321" s="240" t="str">
        <f t="shared" ca="1" si="495"/>
        <v>-0.146546160113965-1.98667782141378i</v>
      </c>
      <c r="AU321" s="240" t="str">
        <f t="shared" ca="1" si="496"/>
        <v>1.40861004950665-1.40861004950641i</v>
      </c>
      <c r="AV321" s="240" t="str">
        <f t="shared" ca="1" si="497"/>
        <v>1.98667782141376+0.146546160114242i</v>
      </c>
      <c r="AW321" s="240" t="str">
        <f t="shared" ca="1" si="498"/>
        <v>1.18667795178496+1.60004999355927i</v>
      </c>
      <c r="AX321" s="240" t="str">
        <f t="shared" ca="1" si="499"/>
        <v>-0.436466198537023+1.94367224620722i</v>
      </c>
      <c r="AY321" s="240" t="str">
        <f t="shared" ca="1" si="500"/>
        <v>-1.75685368728855+0.939057860092859i</v>
      </c>
      <c r="AZ321" s="240" t="str">
        <f t="shared" ca="1" si="501"/>
        <v>-1.85859203662341-0.716938061858618i</v>
      </c>
      <c r="BA321" s="240" t="str">
        <f t="shared" ca="1" si="502"/>
        <v>-0.671110001616675-1.87562680426348i</v>
      </c>
      <c r="BB321" s="240" t="str">
        <f t="shared" ca="1" si="503"/>
        <v>0.981890381243371-1.73327892226361i</v>
      </c>
      <c r="BC321" s="240" t="str">
        <f t="shared" ca="1" si="504"/>
        <v>1.9537982651868-0.388634638310375i</v>
      </c>
      <c r="BD321" s="240" t="str">
        <f t="shared" ca="1" si="505"/>
        <v>1.57044555361815+1.22558773911236i</v>
      </c>
      <c r="BE321" s="240" t="str">
        <f t="shared" ca="1" si="506"/>
        <v>0.0977465087338591+1.98967589400181i</v>
      </c>
      <c r="BF321" s="240" t="str">
        <f t="shared" ca="1" si="507"/>
        <v>-1.44275482361984+1.37361678137072i</v>
      </c>
      <c r="BG321" s="240" t="str">
        <f t="shared" ca="1" si="508"/>
        <v>-1.98248304839279-0.195257537567209i</v>
      </c>
      <c r="BH321" s="240" t="str">
        <f t="shared" ca="1" si="509"/>
        <v>-1.14705335403238-1.62869062321382i</v>
      </c>
      <c r="BI321" s="240" t="str">
        <f t="shared" ca="1" si="510"/>
        <v>0.484034847845922-1.93237543174517i</v>
      </c>
      <c r="BJ321" s="240" t="str">
        <f t="shared" ca="1" si="511"/>
        <v>1.77937018934511-0.895659685601359i</v>
      </c>
      <c r="BK321" s="240" t="str">
        <f t="shared" ca="1" si="512"/>
        <v>1.8404377226378+0.762334265419932i</v>
      </c>
      <c r="BL321" s="240" t="str">
        <f t="shared" ca="1" si="513"/>
        <v>0.624877689804494+1.89153176445075i</v>
      </c>
      <c r="BM321" s="240" t="str">
        <f t="shared" ca="1" si="514"/>
        <v>-1.02413144834327+1.70866009482748i</v>
      </c>
      <c r="BN321" s="240" t="str">
        <f t="shared" ca="1" si="515"/>
        <v>-1.96274738914859+0.340568979109924i</v>
      </c>
      <c r="BO321" s="240" t="str">
        <f t="shared" ca="1" si="516"/>
        <v>-1.53989513599845-1.26375927821317i</v>
      </c>
      <c r="BP321" s="240" t="str">
        <f t="shared" ca="1" si="517"/>
        <v>-0.0488879785119268-1.99147546023007i</v>
      </c>
      <c r="BQ321" s="240" t="str">
        <f t="shared" ca="1" si="518"/>
        <v>1.47603053617541-1.33779609784873i</v>
      </c>
      <c r="BR321" s="240" t="str">
        <f t="shared" ca="1" si="519"/>
        <v>1.97709410171328+0.243851299180695i</v>
      </c>
      <c r="BS321" s="240" t="str">
        <f t="shared" ca="1" si="520"/>
        <v>1.10673781423048+1.65635019053759i</v>
      </c>
      <c r="BT321" s="240" t="str">
        <f t="shared" ca="1" si="521"/>
        <v>-0.531311932661709+1.91991462657923i</v>
      </c>
      <c r="BU321" s="240" t="str">
        <f t="shared" ca="1" si="522"/>
        <v>-1.80081486533542+0.851721999204289i</v>
      </c>
      <c r="BV321" s="240" t="str">
        <f t="shared" ca="1" si="523"/>
        <v>-1.82117479778652-0.80727126732517i</v>
      </c>
      <c r="BW321" s="240" t="str">
        <f t="shared" ca="1" si="524"/>
        <v>-0.578268975037552-1.90629733663208i</v>
      </c>
      <c r="BX321" s="240" t="str">
        <f t="shared" ca="1" si="525"/>
        <v>1.06575561695335-1.68301203444121i</v>
      </c>
      <c r="BY321" s="240" t="str">
        <f t="shared" ca="1" si="526"/>
        <v>1.97051422747503-0.292298173891042i</v>
      </c>
      <c r="BZ321" s="240" t="str">
        <f t="shared" ca="1" si="527"/>
        <v>1.50841714312926+1.30116957597975i</v>
      </c>
      <c r="CA321" s="240" t="str">
        <f t="shared" ca="1" si="528"/>
        <v>-3.34829902796947E-13+1.99207543610717i</v>
      </c>
      <c r="CB321" s="240" t="str">
        <f t="shared" ca="1" si="529"/>
        <v>-1.50841714312829+1.30116957598087i</v>
      </c>
      <c r="CC321" s="240" t="str">
        <f t="shared" ca="1" si="530"/>
        <v>-1.97051422747493-0.292298173891704i</v>
      </c>
      <c r="CD321" s="240" t="str">
        <f t="shared" ca="1" si="531"/>
        <v>-1.06575561695278-1.68301203444157i</v>
      </c>
      <c r="CE321" s="240" t="str">
        <f t="shared" ca="1" si="532"/>
        <v>0.578268975036244-1.90629733663248i</v>
      </c>
      <c r="CF321" s="240" t="str">
        <f t="shared" ca="1" si="533"/>
        <v>1.82117479778679-0.807271267324558i</v>
      </c>
      <c r="CG321" s="240" t="str">
        <f t="shared" ca="1" si="534"/>
        <v>1.80081486533518+0.851721999204793i</v>
      </c>
      <c r="CH321" s="240" t="str">
        <f t="shared" ca="1" si="535"/>
        <v>0.531311932663029+1.91991462657886i</v>
      </c>
      <c r="CI321" s="240" t="str">
        <f t="shared" ca="1" si="536"/>
        <v>-1.10673781423094+1.65635019053728i</v>
      </c>
      <c r="CJ321" s="240" t="str">
        <f t="shared" ca="1" si="537"/>
        <v>-1.97709410171311+0.243851299182054i</v>
      </c>
      <c r="CK321" s="240" t="str">
        <f t="shared" ca="1" si="538"/>
        <v>-1.47603053617503-1.33779609784915i</v>
      </c>
      <c r="CL321" s="240" t="str">
        <f t="shared" ca="1" si="539"/>
        <v>0.048887978512483-1.99147546023006i</v>
      </c>
      <c r="CM321" s="240" t="str">
        <f t="shared" ca="1" si="540"/>
        <v>1.53989513599758-1.26375927821423i</v>
      </c>
      <c r="CN321" s="240" t="str">
        <f t="shared" ca="1" si="541"/>
        <v>1.96274738914849+0.340568979110473i</v>
      </c>
      <c r="CO321" s="240" t="str">
        <f t="shared" ca="1" si="542"/>
        <v>1.0241314483427+1.70866009482783i</v>
      </c>
      <c r="CP321" s="240" t="str">
        <f t="shared" ca="1" si="543"/>
        <v>-0.624877689803195+1.89153176445118i</v>
      </c>
      <c r="CQ321" s="240" t="str">
        <f t="shared" ca="1" si="544"/>
        <v>-1.84043772263806+0.762334265419314i</v>
      </c>
      <c r="CR321" s="240" t="str">
        <f t="shared" ca="1" si="545"/>
        <v>-1.77937018934572-0.895659685600138i</v>
      </c>
      <c r="CS321" s="240" t="str">
        <f t="shared" ca="1" si="546"/>
        <v>-0.484034847845326-1.93237543174532i</v>
      </c>
      <c r="CT321" s="240" t="str">
        <f t="shared" ca="1" si="547"/>
        <v>1.14705335403293-1.62869062321343i</v>
      </c>
      <c r="CU321" s="240" t="str">
        <f t="shared" ca="1" si="548"/>
        <v>1.98248304839265-0.195257537568627i</v>
      </c>
      <c r="CV321" s="240" t="str">
        <f t="shared" ca="1" si="549"/>
        <v>1.44275482361942+1.37361678137116i</v>
      </c>
      <c r="CW321" s="240" t="str">
        <f t="shared" ca="1" si="550"/>
        <v>-0.0977465087344149+1.98967589400178i</v>
      </c>
      <c r="CX321" s="240" t="str">
        <f t="shared" ca="1" si="551"/>
        <v>-1.57044555361728+1.22558773911348i</v>
      </c>
      <c r="CY321" s="240" t="str">
        <f t="shared" ca="1" si="552"/>
        <v>-1.95379826518666-0.388634638311032i</v>
      </c>
      <c r="CZ321" s="240" t="str">
        <f t="shared" ca="1" si="553"/>
        <v>-0.981890381242887-1.73327892226389i</v>
      </c>
      <c r="DA321" s="240" t="str">
        <f t="shared" ca="1" si="554"/>
        <v>0.671110001617307-1.87562680426325i</v>
      </c>
      <c r="DB321" s="240" t="str">
        <f t="shared" ca="1" si="555"/>
        <v>1.85859203662361-0.7169380618581i</v>
      </c>
      <c r="DC321" s="240" t="str">
        <f t="shared" ca="1" si="556"/>
        <v>1.7568536872892+0.939057860091652i</v>
      </c>
      <c r="DD321" s="240" t="str">
        <f t="shared" ca="1" si="557"/>
        <v>0.436466198536479+1.94367224620734i</v>
      </c>
      <c r="DE321" s="240" t="str">
        <f t="shared" ca="1" si="558"/>
        <v>-1.18667795178545+1.6000499935589i</v>
      </c>
      <c r="DF321" s="240" t="str">
        <f t="shared" ca="1" si="559"/>
        <v>-1.98667782141366+0.146546160115607i</v>
      </c>
      <c r="DG321" s="240" t="str">
        <f t="shared" ca="1" si="560"/>
        <v>-1.40861004950613-1.40861004950692i</v>
      </c>
      <c r="DH321" s="240" t="str">
        <f t="shared" ca="1" si="561"/>
        <v>0.146546160114463-1.98667782141375i</v>
      </c>
      <c r="DI321" s="240" t="str">
        <f t="shared" ca="1" si="562"/>
        <v>1.60004999355943-1.18667795178474i</v>
      </c>
      <c r="DJ321" s="240" t="str">
        <f t="shared" ca="1" si="563"/>
        <v>1.94367224620714+0.436466198537349i</v>
      </c>
      <c r="DK321" s="240" t="str">
        <f t="shared" ca="1" si="564"/>
        <v>0.939057860092564+1.75685368728871i</v>
      </c>
      <c r="DL321" s="240" t="str">
        <f t="shared" ca="1" si="565"/>
        <v>-0.716938061858825+1.85859203662333i</v>
      </c>
      <c r="DM321" s="240" t="str">
        <f t="shared" ca="1" si="566"/>
        <v>-1.87562680426355+0.671110001616468i</v>
      </c>
      <c r="DN321" s="240" t="str">
        <f t="shared" ca="1" si="567"/>
        <v>-1.73327892226445-0.981890381241888i</v>
      </c>
      <c r="DO321" s="240" t="str">
        <f t="shared" ca="1" si="568"/>
        <v>-0.388634638310046-1.95379826518686i</v>
      </c>
      <c r="DP321" s="240" t="str">
        <f t="shared" ca="1" si="569"/>
        <v>1.22558773911267-1.57044555361791i</v>
      </c>
      <c r="DQ321" s="240" t="str">
        <f t="shared" ca="1" si="570"/>
        <v>1.98967589400182-0.0977465087336378i</v>
      </c>
      <c r="DR321" s="240" t="str">
        <f t="shared" ca="1" si="571"/>
        <v>1.37361678137052+1.44275482362003i</v>
      </c>
      <c r="DS321" s="240" t="str">
        <f t="shared" ca="1" si="572"/>
        <v>-0.195257537567486+1.98248304839276i</v>
      </c>
      <c r="DT321" s="240" t="str">
        <f t="shared" ca="1" si="573"/>
        <v>-1.62869062321401+1.14705335403211i</v>
      </c>
      <c r="DU321" s="240" t="str">
        <f t="shared" ca="1" si="574"/>
        <v>-1.93237543174508-0.4840348478463i</v>
      </c>
      <c r="DV321" s="240" t="str">
        <f t="shared" ca="1" si="575"/>
        <v>-0.895659685601162-1.77937018934521i</v>
      </c>
      <c r="DW321" s="240" t="str">
        <f t="shared" ca="1" si="576"/>
        <v>0.762334265420137-1.84043772263772i</v>
      </c>
      <c r="DX321" s="240" t="str">
        <f t="shared" ca="1" si="577"/>
        <v>1.89153176445085-0.624877689804177i</v>
      </c>
      <c r="DY321" s="240" t="str">
        <f t="shared" ca="1" si="578"/>
        <v>1.70866009482731+1.02413144834356i</v>
      </c>
      <c r="DZ321" s="240" t="str">
        <f t="shared" ca="1" si="579"/>
        <v>0.340568979109483+1.96274738914866i</v>
      </c>
      <c r="EA321" s="240" t="str">
        <f t="shared" ca="1" si="580"/>
        <v>-1.26375927821334+1.53989513599831i</v>
      </c>
      <c r="EB321" s="240" t="str">
        <f t="shared" ca="1" si="581"/>
        <v>-1.99147546023008+0.0488879785115921i</v>
      </c>
      <c r="EC321" s="240" t="str">
        <f t="shared" ca="1" si="582"/>
        <v>-1.33779609784849-1.47603053617563i</v>
      </c>
      <c r="ED321" s="240" t="str">
        <f t="shared" ca="1" si="583"/>
        <v>0.243851299181028-1.97709410171324i</v>
      </c>
      <c r="EE321" s="240" t="str">
        <f t="shared" ca="1" si="584"/>
        <v>1.65635019053771-1.10673781423029i</v>
      </c>
      <c r="EF321" s="240" t="str">
        <f t="shared" ca="1" si="585"/>
        <v>1.91991462657917+0.531311932661924i</v>
      </c>
      <c r="EG321" s="240" t="str">
        <f t="shared" ca="1" si="586"/>
        <v>0.851721999205829+1.80081486533469i</v>
      </c>
      <c r="EH321" s="240" t="str">
        <f t="shared" ca="1" si="587"/>
        <v>-0.807271267325477+1.82117479778639i</v>
      </c>
      <c r="EI321" s="240" t="str">
        <f t="shared" ca="1" si="588"/>
        <v>-1.90629733663218+0.578268975037232i</v>
      </c>
      <c r="EJ321" s="240" t="str">
        <f t="shared" ca="1" si="589"/>
        <v>-1.6830120344411-1.06575561695353i</v>
      </c>
      <c r="EK321" s="240" t="str">
        <f t="shared" ca="1" si="590"/>
        <v>-0.292298173890823-1.97051422747507i</v>
      </c>
      <c r="EL321" s="240" t="str">
        <f t="shared" ca="1" si="591"/>
        <v>1.30116957598001-1.50841714312904i</v>
      </c>
      <c r="EM321" s="240" t="str">
        <f t="shared" ca="1" si="592"/>
        <v>1.99207543610717+6.69659805593895E-13i</v>
      </c>
      <c r="EN321" s="240"/>
      <c r="EO321" s="240"/>
      <c r="EP321" s="240"/>
    </row>
    <row r="322" spans="1:146">
      <c r="A322" s="268">
        <f t="shared" si="461"/>
        <v>4.3359374999999934E-3</v>
      </c>
      <c r="B322" s="267">
        <v>222</v>
      </c>
      <c r="C322" s="266">
        <f t="shared" si="462"/>
        <v>44400</v>
      </c>
      <c r="N322" s="265">
        <f t="shared" ca="1" si="463"/>
        <v>2.0077161317230621</v>
      </c>
      <c r="O322" s="240">
        <f t="shared" ca="1" si="464"/>
        <v>-1.9922838682769379</v>
      </c>
      <c r="P322" s="240" t="str">
        <f t="shared" ca="1" si="465"/>
        <v>-1.33793607233864-1.47618497422632i</v>
      </c>
      <c r="Q322" s="240" t="str">
        <f t="shared" ca="1" si="466"/>
        <v>0.19527796749321-1.98269047690461i</v>
      </c>
      <c r="R322" s="240" t="str">
        <f t="shared" ca="1" si="467"/>
        <v>1.60021740784742-1.18680211468408i</v>
      </c>
      <c r="S322" s="240" t="str">
        <f t="shared" ca="1" si="468"/>
        <v>1.95400269239083+0.388675301409665i</v>
      </c>
      <c r="T322" s="240" t="str">
        <f t="shared" ca="1" si="469"/>
        <v>1.02423860389308+1.70883887306313i</v>
      </c>
      <c r="U322" s="241" t="str">
        <f t="shared" ca="1" si="470"/>
        <v>-0.57832947970202+1.9064967937828i</v>
      </c>
      <c r="V322" s="240" t="str">
        <f t="shared" ca="1" si="471"/>
        <v>-1.80100328578489+0.85181111544082i</v>
      </c>
      <c r="W322" s="240" t="str">
        <f t="shared" ca="1" si="472"/>
        <v>-1.84063028885349-0.762414028957778i</v>
      </c>
      <c r="X322" s="240" t="str">
        <f t="shared" ca="1" si="473"/>
        <v>-0.671180220299536-1.87582305233601i</v>
      </c>
      <c r="Y322" s="240" t="str">
        <f t="shared" ca="1" si="474"/>
        <v>0.939156114336785-1.75703750805165i</v>
      </c>
      <c r="Z322" s="240" t="str">
        <f t="shared" ca="1" si="475"/>
        <v>1.93257761746394-0.484085492732353i</v>
      </c>
      <c r="AA322" s="240" t="str">
        <f t="shared" ca="1" si="476"/>
        <v>1.65652349555287+1.10685361293977i</v>
      </c>
      <c r="AB322" s="240" t="str">
        <f t="shared" ca="1" si="477"/>
        <v>0.292328757242095+1.97072040368131i</v>
      </c>
      <c r="AC322" s="240" t="str">
        <f t="shared" ca="1" si="478"/>
        <v>-1.26389150618241+1.54005625624406i</v>
      </c>
      <c r="AD322" s="240" t="str">
        <f t="shared" ca="1" si="479"/>
        <v>-1.98988407510587+0.097756736016456i</v>
      </c>
      <c r="AE322" s="240" t="str">
        <f t="shared" ca="1" si="480"/>
        <v>-1.40875743330725-1.40875743330713i</v>
      </c>
      <c r="AF322" s="240" t="str">
        <f t="shared" ca="1" si="481"/>
        <v>0.0977567360162893-1.98988407510587i</v>
      </c>
      <c r="AG322" s="240" t="str">
        <f t="shared" ca="1" si="482"/>
        <v>1.54005625624398-1.26389150618252i</v>
      </c>
      <c r="AH322" s="240" t="str">
        <f t="shared" ca="1" si="483"/>
        <v>1.97072040368127+0.29232875724235i</v>
      </c>
      <c r="AI322" s="240" t="str">
        <f t="shared" ca="1" si="484"/>
        <v>1.10685361293989+1.65652349555279i</v>
      </c>
      <c r="AJ322" s="240" t="str">
        <f t="shared" ca="1" si="485"/>
        <v>-0.484085492731821+1.93257761746407i</v>
      </c>
      <c r="AK322" s="240" t="str">
        <f t="shared" ca="1" si="486"/>
        <v>-1.7570375080512+0.939156114337618i</v>
      </c>
      <c r="AL322" s="240" t="str">
        <f t="shared" ca="1" si="487"/>
        <v>-1.87582305233579-0.67118022030014i</v>
      </c>
      <c r="AM322" s="240" t="str">
        <f t="shared" ca="1" si="488"/>
        <v>-0.762414028957541-1.84063028885359i</v>
      </c>
      <c r="AN322" s="240" t="str">
        <f t="shared" ca="1" si="489"/>
        <v>0.851811115440694-1.80100328578495i</v>
      </c>
      <c r="AO322" s="240" t="str">
        <f t="shared" ca="1" si="490"/>
        <v>1.90649679378265-0.578329479702532i</v>
      </c>
      <c r="AP322" s="240" t="str">
        <f t="shared" ca="1" si="491"/>
        <v>1.70883887306361+1.02423860389227i</v>
      </c>
      <c r="AQ322" s="240" t="str">
        <f t="shared" ca="1" si="492"/>
        <v>0.388675301409037+1.95400269239096i</v>
      </c>
      <c r="AR322" s="240" t="str">
        <f t="shared" ca="1" si="493"/>
        <v>0.388675301409037+1.95400269239096i</v>
      </c>
      <c r="AS322" s="240" t="str">
        <f t="shared" ca="1" si="494"/>
        <v>-1.9826904769046+0.195277967493369i</v>
      </c>
      <c r="AT322" s="240" t="str">
        <f t="shared" ca="1" si="495"/>
        <v>-1.4761849742267-1.33793607233822i</v>
      </c>
      <c r="AU322" s="240" t="str">
        <f t="shared" ca="1" si="496"/>
        <v>-9.59680264304723E-13-1.99228386827694i</v>
      </c>
      <c r="AV322" s="240" t="str">
        <f t="shared" ca="1" si="497"/>
        <v>1.47618497422674-1.33793607233818i</v>
      </c>
      <c r="AW322" s="240" t="str">
        <f t="shared" ca="1" si="498"/>
        <v>1.98269047690459+0.195277967493431i</v>
      </c>
      <c r="AX322" s="240" t="str">
        <f t="shared" ca="1" si="499"/>
        <v>1.18680211468418+1.60021740784735i</v>
      </c>
      <c r="AY322" s="240" t="str">
        <f t="shared" ca="1" si="500"/>
        <v>-0.388675301409155+1.95400269239093i</v>
      </c>
      <c r="AZ322" s="240" t="str">
        <f t="shared" ca="1" si="501"/>
        <v>-1.70883887306266+1.02423860389387i</v>
      </c>
      <c r="BA322" s="240" t="str">
        <f t="shared" ca="1" si="502"/>
        <v>-1.90649679378261-0.578329479702646i</v>
      </c>
      <c r="BB322" s="240" t="str">
        <f t="shared" ca="1" si="503"/>
        <v>-0.851811115440587-1.80100328578501i</v>
      </c>
      <c r="BC322" s="240" t="str">
        <f t="shared" ca="1" si="504"/>
        <v>0.76241402895765-1.84063028885354i</v>
      </c>
      <c r="BD322" s="240" t="str">
        <f t="shared" ca="1" si="505"/>
        <v>1.87582305233583-0.671180220300054i</v>
      </c>
      <c r="BE322" s="240" t="str">
        <f t="shared" ca="1" si="506"/>
        <v>1.75703750805209+0.93915611433595i</v>
      </c>
      <c r="BF322" s="240" t="str">
        <f t="shared" ca="1" si="507"/>
        <v>0.484085492731733+1.93257761746409i</v>
      </c>
      <c r="BG322" s="240" t="str">
        <f t="shared" ca="1" si="508"/>
        <v>-1.10685361293996+1.65652349555274i</v>
      </c>
      <c r="BH322" s="240" t="str">
        <f t="shared" ca="1" si="509"/>
        <v>-1.97072040368128+0.29232875724226i</v>
      </c>
      <c r="BI322" s="240" t="str">
        <f t="shared" ca="1" si="510"/>
        <v>-1.54005625624442-1.26389150618197i</v>
      </c>
      <c r="BJ322" s="240" t="str">
        <f t="shared" ca="1" si="511"/>
        <v>-0.0977567360153784-1.98988407510592i</v>
      </c>
      <c r="BK322" s="240" t="str">
        <f t="shared" ca="1" si="512"/>
        <v>1.40875743330761-1.40875743330677i</v>
      </c>
      <c r="BL322" s="240" t="str">
        <f t="shared" ca="1" si="513"/>
        <v>1.98988407510586+0.097756736016575i</v>
      </c>
      <c r="BM322" s="240" t="str">
        <f t="shared" ca="1" si="514"/>
        <v>1.26389150618262+1.54005625624389i</v>
      </c>
      <c r="BN322" s="240" t="str">
        <f t="shared" ca="1" si="515"/>
        <v>-0.292328757241429+1.9707204036814i</v>
      </c>
      <c r="BO322" s="240" t="str">
        <f t="shared" ca="1" si="516"/>
        <v>-1.65652349555334+1.10685361293906i</v>
      </c>
      <c r="BP322" s="240" t="str">
        <f t="shared" ca="1" si="517"/>
        <v>-1.93257761746383-0.484085492732785i</v>
      </c>
      <c r="BQ322" s="240" t="str">
        <f t="shared" ca="1" si="518"/>
        <v>-0.939156114336741-1.75703750805167i</v>
      </c>
      <c r="BR322" s="240" t="str">
        <f t="shared" ca="1" si="519"/>
        <v>0.67118022029921-1.87582305233613i</v>
      </c>
      <c r="BS322" s="240" t="str">
        <f t="shared" ca="1" si="520"/>
        <v>1.8406302888532-0.762414028958479i</v>
      </c>
      <c r="BT322" s="240" t="str">
        <f t="shared" ca="1" si="521"/>
        <v>1.80100328578452+0.851811115441619i</v>
      </c>
      <c r="BU322" s="240" t="str">
        <f t="shared" ca="1" si="522"/>
        <v>0.578329479701554+1.90649679378294i</v>
      </c>
      <c r="BV322" s="240" t="str">
        <f t="shared" ca="1" si="523"/>
        <v>-1.02423860389315+1.70883887306309i</v>
      </c>
      <c r="BW322" s="240" t="str">
        <f t="shared" ca="1" si="524"/>
        <v>-1.95400269239077+0.388675301409978i</v>
      </c>
      <c r="BX322" s="240" t="str">
        <f t="shared" ca="1" si="525"/>
        <v>-1.60021740784785-1.1868021146835i</v>
      </c>
      <c r="BY322" s="240" t="str">
        <f t="shared" ca="1" si="526"/>
        <v>-0.195277967492296-1.9826904769047i</v>
      </c>
      <c r="BZ322" s="240" t="str">
        <f t="shared" ca="1" si="527"/>
        <v>1.33793607233902-1.47618497422598i</v>
      </c>
      <c r="CA322" s="240" t="str">
        <f t="shared" ca="1" si="528"/>
        <v>1.99228386827694+1.19107546844297E-13i</v>
      </c>
      <c r="CB322" s="240" t="str">
        <f t="shared" ca="1" si="529"/>
        <v>1.33793607233885+1.47618497422614i</v>
      </c>
      <c r="CC322" s="240" t="str">
        <f t="shared" ca="1" si="530"/>
        <v>-0.195277967492533+1.98269047690468i</v>
      </c>
      <c r="CD322" s="240" t="str">
        <f t="shared" ca="1" si="531"/>
        <v>-1.60021740784792+1.1868021146834i</v>
      </c>
      <c r="CE322" s="240" t="str">
        <f t="shared" ca="1" si="532"/>
        <v>-1.95400269239075-0.388675301410101i</v>
      </c>
      <c r="CF322" s="240" t="str">
        <f t="shared" ca="1" si="533"/>
        <v>-1.02423860389305-1.70883887306315i</v>
      </c>
      <c r="CG322" s="240" t="str">
        <f t="shared" ca="1" si="534"/>
        <v>0.578329479701781-1.90649679378288i</v>
      </c>
      <c r="CH322" s="240" t="str">
        <f t="shared" ca="1" si="535"/>
        <v>1.80100328578462-0.851811115441403i</v>
      </c>
      <c r="CI322" s="240" t="str">
        <f t="shared" ca="1" si="536"/>
        <v>1.84063028885315+0.762414028958594i</v>
      </c>
      <c r="CJ322" s="240" t="str">
        <f t="shared" ca="1" si="537"/>
        <v>0.671180220299092+1.87582305233617i</v>
      </c>
      <c r="CK322" s="240" t="str">
        <f t="shared" ca="1" si="538"/>
        <v>-0.939156114336853+1.75703750805161i</v>
      </c>
      <c r="CL322" s="240" t="str">
        <f t="shared" ca="1" si="539"/>
        <v>-1.93257761746386+0.484085492732664i</v>
      </c>
      <c r="CM322" s="240" t="str">
        <f t="shared" ca="1" si="540"/>
        <v>-1.65652349555327-1.10685361293917i</v>
      </c>
      <c r="CN322" s="240" t="str">
        <f t="shared" ca="1" si="541"/>
        <v>-0.292328757241192-1.97072040368144i</v>
      </c>
      <c r="CO322" s="240" t="str">
        <f t="shared" ca="1" si="542"/>
        <v>1.26389150618281-1.54005625624374i</v>
      </c>
      <c r="CP322" s="240" t="str">
        <f t="shared" ca="1" si="543"/>
        <v>1.98988407510587-0.0977567360163371i</v>
      </c>
      <c r="CQ322" s="240" t="str">
        <f t="shared" ca="1" si="544"/>
        <v>1.40875743330745+1.40875743330693i</v>
      </c>
      <c r="CR322" s="240" t="str">
        <f t="shared" ca="1" si="545"/>
        <v>-0.0977567360156165+1.98988407510591i</v>
      </c>
      <c r="CS322" s="240" t="str">
        <f t="shared" ca="1" si="546"/>
        <v>-1.54005625624457+1.26389150618179i</v>
      </c>
      <c r="CT322" s="240" t="str">
        <f t="shared" ca="1" si="547"/>
        <v>-1.97072040368125-0.292328757242495i</v>
      </c>
      <c r="CU322" s="240" t="str">
        <f t="shared" ca="1" si="548"/>
        <v>-1.10685361293976-1.65652349555287i</v>
      </c>
      <c r="CV322" s="240" t="str">
        <f t="shared" ca="1" si="549"/>
        <v>0.484085492731964-1.93257761746404i</v>
      </c>
      <c r="CW322" s="240" t="str">
        <f t="shared" ca="1" si="550"/>
        <v>1.75703750805127-0.939156114337488i</v>
      </c>
      <c r="CX322" s="240" t="str">
        <f t="shared" ca="1" si="551"/>
        <v>1.87582305233576+0.671180220300226i</v>
      </c>
      <c r="CY322" s="240" t="str">
        <f t="shared" ca="1" si="552"/>
        <v>0.762414028957483+1.84063028885361i</v>
      </c>
      <c r="CZ322" s="240" t="str">
        <f t="shared" ca="1" si="553"/>
        <v>-0.85181111544075+1.80100328578493i</v>
      </c>
      <c r="DA322" s="240" t="str">
        <f t="shared" ca="1" si="554"/>
        <v>-1.90649679378267+0.578329479702472i</v>
      </c>
      <c r="DB322" s="240" t="str">
        <f t="shared" ca="1" si="555"/>
        <v>-1.70883887306358-1.02423860389233i</v>
      </c>
      <c r="DC322" s="240" t="str">
        <f t="shared" ca="1" si="556"/>
        <v>-0.38867530140892-1.95400269239098i</v>
      </c>
      <c r="DD322" s="240" t="str">
        <f t="shared" ca="1" si="557"/>
        <v>1.18680211468437-1.60021740784721i</v>
      </c>
      <c r="DE322" s="240" t="str">
        <f t="shared" ca="1" si="558"/>
        <v>1.98269047690461-0.195277967493251i</v>
      </c>
      <c r="DF322" s="240" t="str">
        <f t="shared" ca="1" si="559"/>
        <v>1.47618497422662+1.33793607233831i</v>
      </c>
      <c r="DG322" s="240" t="str">
        <f t="shared" ca="1" si="560"/>
        <v>8.40572717460426E-13+1.99228386827694i</v>
      </c>
      <c r="DH322" s="240" t="str">
        <f t="shared" ca="1" si="561"/>
        <v>-1.47618497422686+1.33793607233805i</v>
      </c>
      <c r="DI322" s="240" t="str">
        <f t="shared" ca="1" si="562"/>
        <v>-1.98269047690457-0.195277967493606i</v>
      </c>
      <c r="DJ322" s="240" t="str">
        <f t="shared" ca="1" si="563"/>
        <v>-1.18680211468408-1.60021740784742i</v>
      </c>
      <c r="DK322" s="240" t="str">
        <f t="shared" ca="1" si="564"/>
        <v>0.388675301409271-1.95400269239091i</v>
      </c>
      <c r="DL322" s="240" t="str">
        <f t="shared" ca="1" si="565"/>
        <v>1.70883887306272-1.02423860389377i</v>
      </c>
      <c r="DM322" s="240" t="str">
        <f t="shared" ca="1" si="566"/>
        <v>1.90649679378256+0.578329479702813i</v>
      </c>
      <c r="DN322" s="240" t="str">
        <f t="shared" ca="1" si="567"/>
        <v>0.851811115440427+1.80100328578508i</v>
      </c>
      <c r="DO322" s="240" t="str">
        <f t="shared" ca="1" si="568"/>
        <v>-0.762414028957814+1.84063028885348i</v>
      </c>
      <c r="DP322" s="240" t="str">
        <f t="shared" ca="1" si="569"/>
        <v>-1.87582305233588+0.671180220299889i</v>
      </c>
      <c r="DQ322" s="240" t="str">
        <f t="shared" ca="1" si="570"/>
        <v>-1.75703750805201-0.939156114336106i</v>
      </c>
      <c r="DR322" s="240" t="str">
        <f t="shared" ca="1" si="571"/>
        <v>-0.484085492731727-1.9325776174641i</v>
      </c>
      <c r="DS322" s="240" t="str">
        <f t="shared" ca="1" si="572"/>
        <v>1.10685361293997-1.65652349555274i</v>
      </c>
      <c r="DT322" s="240" t="str">
        <f t="shared" ca="1" si="573"/>
        <v>1.97072040368128-0.292328757242254i</v>
      </c>
      <c r="DU322" s="240" t="str">
        <f t="shared" ca="1" si="574"/>
        <v>1.54005625624442+1.26389150618198i</v>
      </c>
      <c r="DV322" s="240" t="str">
        <f t="shared" ca="1" si="575"/>
        <v>0.0977567360153726+1.98988407510592i</v>
      </c>
      <c r="DW322" s="240" t="str">
        <f t="shared" ca="1" si="576"/>
        <v>-1.40875743330762+1.40875743330676i</v>
      </c>
      <c r="DX322" s="240" t="str">
        <f t="shared" ca="1" si="577"/>
        <v>-1.98988407510586-0.0977567360165808i</v>
      </c>
      <c r="DY322" s="240" t="str">
        <f t="shared" ca="1" si="578"/>
        <v>-1.26389150618262-1.54005625624389i</v>
      </c>
      <c r="DZ322" s="240" t="str">
        <f t="shared" ca="1" si="579"/>
        <v>0.292328757241435-1.9707204036814i</v>
      </c>
      <c r="EA322" s="240" t="str">
        <f t="shared" ca="1" si="580"/>
        <v>1.65652349555228-1.10685361294066i</v>
      </c>
      <c r="EB322" s="240" t="str">
        <f t="shared" ca="1" si="581"/>
        <v>1.9325776174638+0.484085492732901i</v>
      </c>
      <c r="EC322" s="240" t="str">
        <f t="shared" ca="1" si="582"/>
        <v>0.939156114336638+1.75703750805173i</v>
      </c>
      <c r="ED322" s="240" t="str">
        <f t="shared" ca="1" si="583"/>
        <v>-0.671180220299321+1.87582305233609i</v>
      </c>
      <c r="EE322" s="240" t="str">
        <f t="shared" ca="1" si="584"/>
        <v>-1.84063028885325+0.762414028958369i</v>
      </c>
      <c r="EF322" s="240" t="str">
        <f t="shared" ca="1" si="585"/>
        <v>-1.80100328578534-0.851811115439883i</v>
      </c>
      <c r="EG322" s="240" t="str">
        <f t="shared" ca="1" si="586"/>
        <v>-0.57832947970144-1.90649679378298i</v>
      </c>
      <c r="EH322" s="240" t="str">
        <f t="shared" ca="1" si="587"/>
        <v>1.02423860389325-1.70883887306303i</v>
      </c>
      <c r="EI322" s="240" t="str">
        <f t="shared" ca="1" si="588"/>
        <v>1.95400269239079-0.388675301409862i</v>
      </c>
      <c r="EJ322" s="240" t="str">
        <f t="shared" ca="1" si="589"/>
        <v>1.60021740784778+1.1868021146836i</v>
      </c>
      <c r="EK322" s="240" t="str">
        <f t="shared" ca="1" si="590"/>
        <v>0.195277967494206+1.98269047690451i</v>
      </c>
      <c r="EL322" s="240" t="str">
        <f t="shared" ca="1" si="591"/>
        <v>-1.33793607233911+1.4761849742259i</v>
      </c>
      <c r="EM322" s="240" t="str">
        <f t="shared" ca="1" si="592"/>
        <v>-1.99228386827694-2.38215093688593E-13i</v>
      </c>
      <c r="EN322" s="240"/>
      <c r="EO322" s="240"/>
      <c r="EP322" s="240"/>
    </row>
    <row r="323" spans="1:146">
      <c r="A323" s="268">
        <f t="shared" si="461"/>
        <v>4.355468749999993E-3</v>
      </c>
      <c r="B323" s="267">
        <v>223</v>
      </c>
      <c r="C323" s="266">
        <f t="shared" si="462"/>
        <v>44600</v>
      </c>
      <c r="N323" s="265">
        <f t="shared" ca="1" si="463"/>
        <v>2.0075230225047358</v>
      </c>
      <c r="O323" s="240">
        <f t="shared" ca="1" si="464"/>
        <v>-1.9924769774952642</v>
      </c>
      <c r="P323" s="240" t="str">
        <f t="shared" ca="1" si="465"/>
        <v>-1.37389366043815-1.4430456387989i</v>
      </c>
      <c r="Q323" s="240" t="str">
        <f t="shared" ca="1" si="466"/>
        <v>0.0977662114366871-1.99007695171568i</v>
      </c>
      <c r="R323" s="240" t="str">
        <f t="shared" ca="1" si="467"/>
        <v>1.50872119381992-1.30143185191052i</v>
      </c>
      <c r="S323" s="240" t="str">
        <f t="shared" ca="1" si="468"/>
        <v>1.98288265624928+0.195296895506517i</v>
      </c>
      <c r="T323" s="240" t="str">
        <f t="shared" ca="1" si="469"/>
        <v>1.22583478005963+1.5707621073367i</v>
      </c>
      <c r="U323" s="241" t="str">
        <f t="shared" ca="1" si="470"/>
        <v>-0.292357092249282+1.97091142278394i</v>
      </c>
      <c r="V323" s="240" t="str">
        <f t="shared" ca="1" si="471"/>
        <v>-1.62901891735427+1.14728456485329i</v>
      </c>
      <c r="W323" s="240" t="str">
        <f t="shared" ca="1" si="472"/>
        <v>-1.95419209106966-0.388712975149358i</v>
      </c>
      <c r="X323" s="240" t="str">
        <f t="shared" ca="1" si="473"/>
        <v>-1.06597044063979-1.68335127811484i</v>
      </c>
      <c r="Y323" s="240" t="str">
        <f t="shared" ca="1" si="474"/>
        <v>0.484132414444871-1.93276493944102i</v>
      </c>
      <c r="Z323" s="240" t="str">
        <f t="shared" ca="1" si="475"/>
        <v>1.73362829820228-0.982088300266804i</v>
      </c>
      <c r="AA323" s="240" t="str">
        <f t="shared" ca="1" si="476"/>
        <v>1.90668158778301+0.578385536349189i</v>
      </c>
      <c r="AB323" s="240" t="str">
        <f t="shared" ca="1" si="477"/>
        <v>0.895840223157872+1.77972885587134i</v>
      </c>
      <c r="AC323" s="240" t="str">
        <f t="shared" ca="1" si="478"/>
        <v>-0.671245276835837+1.87600487317444i</v>
      </c>
      <c r="AD323" s="240" t="str">
        <f t="shared" ca="1" si="479"/>
        <v>-1.82154189084087+0.80743398848483i</v>
      </c>
      <c r="AE323" s="240" t="str">
        <f t="shared" ca="1" si="480"/>
        <v>-1.84080869850783-0.762487928656286i</v>
      </c>
      <c r="AF323" s="240" t="str">
        <f t="shared" ca="1" si="481"/>
        <v>-0.717082574610868-1.85896667184705i</v>
      </c>
      <c r="AG323" s="240" t="str">
        <f t="shared" ca="1" si="482"/>
        <v>0.851893680270703-1.80117785445066i</v>
      </c>
      <c r="AH323" s="240" t="str">
        <f t="shared" ca="1" si="483"/>
        <v>1.89191303931484-0.625003646004693i</v>
      </c>
      <c r="AI323" s="240" t="str">
        <f t="shared" ca="1" si="484"/>
        <v>1.75720781517728+0.939247145392823i</v>
      </c>
      <c r="AJ323" s="240" t="str">
        <f t="shared" ca="1" si="485"/>
        <v>0.531419028872395+1.92030162255855i</v>
      </c>
      <c r="AK323" s="240" t="str">
        <f t="shared" ca="1" si="486"/>
        <v>-1.02433788187262+1.70900450836426i</v>
      </c>
      <c r="AL323" s="240" t="str">
        <f t="shared" ca="1" si="487"/>
        <v>-1.94406403099498+0.436554176752706i</v>
      </c>
      <c r="AM323" s="240" t="str">
        <f t="shared" ca="1" si="488"/>
        <v>-1.65668405999948-1.10696089867362i</v>
      </c>
      <c r="AN323" s="240" t="str">
        <f t="shared" ca="1" si="489"/>
        <v>-0.340637627383596-1.96314301890085i</v>
      </c>
      <c r="AO323" s="240" t="str">
        <f t="shared" ca="1" si="490"/>
        <v>1.18691714971137-1.6003725146258i</v>
      </c>
      <c r="AP323" s="240" t="str">
        <f t="shared" ca="1" si="491"/>
        <v>1.97749262332318-0.243900452133815i</v>
      </c>
      <c r="AQ323" s="240" t="str">
        <f t="shared" ca="1" si="492"/>
        <v>1.54020553168832+1.26401401337381i</v>
      </c>
      <c r="AR323" s="240" t="str">
        <f t="shared" ca="1" si="493"/>
        <v>1.54020553168832+1.26401401337381i</v>
      </c>
      <c r="AS323" s="240" t="str">
        <f t="shared" ca="1" si="494"/>
        <v>-1.33806575656353+1.4763280587189i</v>
      </c>
      <c r="AT323" s="240" t="str">
        <f t="shared" ca="1" si="495"/>
        <v>-1.9918768806814+0.048897832831359i</v>
      </c>
      <c r="AU323" s="240" t="str">
        <f t="shared" ca="1" si="496"/>
        <v>-1.40889398214501-1.40889398214494i</v>
      </c>
      <c r="AV323" s="240" t="str">
        <f t="shared" ca="1" si="497"/>
        <v>0.0488978328312624-1.9918768806814i</v>
      </c>
      <c r="AW323" s="240" t="str">
        <f t="shared" ca="1" si="498"/>
        <v>1.47632805871884-1.33806575656361i</v>
      </c>
      <c r="AX323" s="240" t="str">
        <f t="shared" ca="1" si="499"/>
        <v>1.98707827480805+0.146575699331593i</v>
      </c>
      <c r="AY323" s="240" t="str">
        <f t="shared" ca="1" si="500"/>
        <v>1.26401401337393+1.54020553168822i</v>
      </c>
      <c r="AZ323" s="240" t="str">
        <f t="shared" ca="1" si="501"/>
        <v>-0.24390045213372+1.97749262332319i</v>
      </c>
      <c r="BA323" s="240" t="str">
        <f t="shared" ca="1" si="502"/>
        <v>-1.60037251462574+1.18691714971145i</v>
      </c>
      <c r="BB323" s="240" t="str">
        <f t="shared" ca="1" si="503"/>
        <v>-1.96314301890086-0.3406376273835i</v>
      </c>
      <c r="BC323" s="240" t="str">
        <f t="shared" ca="1" si="504"/>
        <v>-1.1069608986737-1.65668405999943i</v>
      </c>
      <c r="BD323" s="240" t="str">
        <f t="shared" ca="1" si="505"/>
        <v>0.436554176752585-1.944064030995i</v>
      </c>
      <c r="BE323" s="240" t="str">
        <f t="shared" ca="1" si="506"/>
        <v>1.7090045083642-1.02433788187273i</v>
      </c>
      <c r="BF323" s="240" t="str">
        <f t="shared" ca="1" si="507"/>
        <v>1.92030162255857+0.531419028872301i</v>
      </c>
      <c r="BG323" s="240" t="str">
        <f t="shared" ca="1" si="508"/>
        <v>0.939247145392934+1.75720781517722i</v>
      </c>
      <c r="BH323" s="240" t="str">
        <f t="shared" ca="1" si="509"/>
        <v>-0.625003646004602+1.89191303931487i</v>
      </c>
      <c r="BI323" s="240" t="str">
        <f t="shared" ca="1" si="510"/>
        <v>-1.80117785445028+0.851893680271508i</v>
      </c>
      <c r="BJ323" s="240" t="str">
        <f t="shared" ca="1" si="511"/>
        <v>-1.85896667184672-0.717082574611731i</v>
      </c>
      <c r="BK323" s="240" t="str">
        <f t="shared" ca="1" si="512"/>
        <v>-0.762487928655459-1.84080869850818i</v>
      </c>
      <c r="BL323" s="240" t="str">
        <f t="shared" ca="1" si="513"/>
        <v>0.807433988485621-1.82154189084052i</v>
      </c>
      <c r="BM323" s="240" t="str">
        <f t="shared" ca="1" si="514"/>
        <v>1.87600487317475-0.671245276834968i</v>
      </c>
      <c r="BN323" s="240" t="str">
        <f t="shared" ca="1" si="515"/>
        <v>1.77972885587103+0.895840223158494i</v>
      </c>
      <c r="BO323" s="240" t="str">
        <f t="shared" ca="1" si="516"/>
        <v>0.578385536348551+1.9066815877832i</v>
      </c>
      <c r="BP323" s="240" t="str">
        <f t="shared" ca="1" si="517"/>
        <v>-0.982088300267446+1.73362829820191i</v>
      </c>
      <c r="BQ323" s="240" t="str">
        <f t="shared" ca="1" si="518"/>
        <v>-1.93276493944114+0.484132414444375i</v>
      </c>
      <c r="BR323" s="240" t="str">
        <f t="shared" ca="1" si="519"/>
        <v>-1.68335127811459-1.06597044064019i</v>
      </c>
      <c r="BS323" s="240" t="str">
        <f t="shared" ca="1" si="520"/>
        <v>-0.388712975148926-1.95419209106974i</v>
      </c>
      <c r="BT323" s="240" t="str">
        <f t="shared" ca="1" si="521"/>
        <v>1.14728456485355-1.62901891735409i</v>
      </c>
      <c r="BU323" s="240" t="str">
        <f t="shared" ca="1" si="522"/>
        <v>1.97091142278398-0.292357092248999i</v>
      </c>
      <c r="BV323" s="240" t="str">
        <f t="shared" ca="1" si="523"/>
        <v>1.57076210733654+1.22583478005983i</v>
      </c>
      <c r="BW323" s="240" t="str">
        <f t="shared" ca="1" si="524"/>
        <v>0.195296895506388+1.98288265624929i</v>
      </c>
      <c r="BX323" s="240" t="str">
        <f t="shared" ca="1" si="525"/>
        <v>-1.3014318519106+1.50872119381986i</v>
      </c>
      <c r="BY323" s="240" t="str">
        <f t="shared" ca="1" si="526"/>
        <v>-1.99007695171568+0.0977662114366279i</v>
      </c>
      <c r="BZ323" s="240" t="str">
        <f t="shared" ca="1" si="527"/>
        <v>-1.4430456387989-1.37389366043815i</v>
      </c>
      <c r="CA323" s="240" t="str">
        <f t="shared" ca="1" si="528"/>
        <v>-9.66592107130685E-14-1.99247697749526i</v>
      </c>
      <c r="CB323" s="240" t="str">
        <f t="shared" ca="1" si="529"/>
        <v>1.44304563879877-1.37389366043829i</v>
      </c>
      <c r="CC323" s="240" t="str">
        <f t="shared" ca="1" si="530"/>
        <v>1.99007695171569+0.0977662114364349i</v>
      </c>
      <c r="CD323" s="240" t="str">
        <f t="shared" ca="1" si="531"/>
        <v>1.30143185191074+1.50872119381973i</v>
      </c>
      <c r="CE323" s="240" t="str">
        <f t="shared" ca="1" si="532"/>
        <v>-0.195296895506195+1.98288265624931i</v>
      </c>
      <c r="CF323" s="240" t="str">
        <f t="shared" ca="1" si="533"/>
        <v>-1.57076210733636+1.22583478006007i</v>
      </c>
      <c r="CG323" s="240" t="str">
        <f t="shared" ca="1" si="534"/>
        <v>-1.97091142278401-0.292357092248807i</v>
      </c>
      <c r="CH323" s="240" t="str">
        <f t="shared" ca="1" si="535"/>
        <v>-1.1472845648537-1.62901891735397i</v>
      </c>
      <c r="CI323" s="240" t="str">
        <f t="shared" ca="1" si="536"/>
        <v>0.388712975148625-1.9541920910698i</v>
      </c>
      <c r="CJ323" s="240" t="str">
        <f t="shared" ca="1" si="537"/>
        <v>1.68335127811449-1.06597044064035i</v>
      </c>
      <c r="CK323" s="240" t="str">
        <f t="shared" ca="1" si="538"/>
        <v>1.93276493944119+0.484132414444188i</v>
      </c>
      <c r="CL323" s="240" t="str">
        <f t="shared" ca="1" si="539"/>
        <v>0.982088300267615+1.73362829820182i</v>
      </c>
      <c r="CM323" s="240" t="str">
        <f t="shared" ca="1" si="540"/>
        <v>-0.578385536348366+1.90668158778326i</v>
      </c>
      <c r="CN323" s="240" t="str">
        <f t="shared" ca="1" si="541"/>
        <v>-1.77972885587094+0.895840223158667i</v>
      </c>
      <c r="CO323" s="240" t="str">
        <f t="shared" ca="1" si="542"/>
        <v>-1.87600487317413-0.671245276836706i</v>
      </c>
      <c r="CP323" s="240" t="str">
        <f t="shared" ca="1" si="543"/>
        <v>-0.807433988484037-1.82154189084122i</v>
      </c>
      <c r="CQ323" s="240" t="str">
        <f t="shared" ca="1" si="544"/>
        <v>0.762487928657059-1.84080869850752i</v>
      </c>
      <c r="CR323" s="240" t="str">
        <f t="shared" ca="1" si="545"/>
        <v>1.85896667184738-0.717082574610007i</v>
      </c>
      <c r="CS323" s="240" t="str">
        <f t="shared" ca="1" si="546"/>
        <v>1.80117785445037+0.851893680271333i</v>
      </c>
      <c r="CT323" s="240" t="str">
        <f t="shared" ca="1" si="547"/>
        <v>0.625003646004839+1.89191303931479i</v>
      </c>
      <c r="CU323" s="240" t="str">
        <f t="shared" ca="1" si="548"/>
        <v>-0.939247145392763+1.75720781517731i</v>
      </c>
      <c r="CV323" s="240" t="str">
        <f t="shared" ca="1" si="549"/>
        <v>-1.92030162255852+0.531419028872486i</v>
      </c>
      <c r="CW323" s="240" t="str">
        <f t="shared" ca="1" si="550"/>
        <v>-1.70900450836433-1.02433788187251i</v>
      </c>
      <c r="CX323" s="240" t="str">
        <f t="shared" ca="1" si="551"/>
        <v>-0.436554176752774-1.94406403099496i</v>
      </c>
      <c r="CY323" s="240" t="str">
        <f t="shared" ca="1" si="552"/>
        <v>1.10696089867354-1.65668405999953i</v>
      </c>
      <c r="CZ323" s="240" t="str">
        <f t="shared" ca="1" si="553"/>
        <v>1.96314301890082-0.340637627383747i</v>
      </c>
      <c r="DA323" s="240" t="str">
        <f t="shared" ca="1" si="554"/>
        <v>1.60037251462582+1.18691714971134i</v>
      </c>
      <c r="DB323" s="240" t="str">
        <f t="shared" ca="1" si="555"/>
        <v>0.243900452133911+1.97749262332317i</v>
      </c>
      <c r="DC323" s="240" t="str">
        <f t="shared" ca="1" si="556"/>
        <v>-1.26401401337374+1.54020553168838i</v>
      </c>
      <c r="DD323" s="240" t="str">
        <f t="shared" ca="1" si="557"/>
        <v>-1.98707827480803+0.146575699331842i</v>
      </c>
      <c r="DE323" s="240" t="str">
        <f t="shared" ca="1" si="558"/>
        <v>-1.47632805871897-1.33806575656346i</v>
      </c>
      <c r="DF323" s="240" t="str">
        <f t="shared" ca="1" si="559"/>
        <v>-0.0488978328314557-1.9918768806814i</v>
      </c>
      <c r="DG323" s="240" t="str">
        <f t="shared" ca="1" si="560"/>
        <v>1.40889398214483-1.40889398214512i</v>
      </c>
      <c r="DH323" s="240" t="str">
        <f t="shared" ca="1" si="561"/>
        <v>1.99187688068141+0.0488978328310524i</v>
      </c>
      <c r="DI323" s="240" t="str">
        <f t="shared" ca="1" si="562"/>
        <v>1.33806575656376+1.4763280587187i</v>
      </c>
      <c r="DJ323" s="240" t="str">
        <f t="shared" ca="1" si="563"/>
        <v>-0.146575699331553+1.98707827480805i</v>
      </c>
      <c r="DK323" s="240" t="str">
        <f t="shared" ca="1" si="564"/>
        <v>-1.54020553168819+1.26401401337396i</v>
      </c>
      <c r="DL323" s="240" t="str">
        <f t="shared" ca="1" si="565"/>
        <v>-1.9774926233232-0.243900452133622i</v>
      </c>
      <c r="DM323" s="240" t="str">
        <f t="shared" ca="1" si="566"/>
        <v>-1.18691714971157-1.60037251462565i</v>
      </c>
      <c r="DN323" s="240" t="str">
        <f t="shared" ca="1" si="567"/>
        <v>0.340637627383349-1.96314301890089i</v>
      </c>
      <c r="DO323" s="240" t="str">
        <f t="shared" ca="1" si="568"/>
        <v>1.65668405999931-1.10696089867387i</v>
      </c>
      <c r="DP323" s="240" t="str">
        <f t="shared" ca="1" si="569"/>
        <v>1.944064030995+0.436554176752601i</v>
      </c>
      <c r="DQ323" s="240" t="str">
        <f t="shared" ca="1" si="570"/>
        <v>1.02433788187276+1.70900450836418i</v>
      </c>
      <c r="DR323" s="240" t="str">
        <f t="shared" ca="1" si="571"/>
        <v>-0.531419028872207+1.9203016225586i</v>
      </c>
      <c r="DS323" s="240" t="str">
        <f t="shared" ca="1" si="572"/>
        <v>-1.75720781517813+0.939247145391221i</v>
      </c>
      <c r="DT323" s="240" t="str">
        <f t="shared" ca="1" si="573"/>
        <v>-1.89191303931427-0.625003646006391i</v>
      </c>
      <c r="DU323" s="240" t="str">
        <f t="shared" ca="1" si="574"/>
        <v>-0.851893680269855-1.80117785445107i</v>
      </c>
      <c r="DV323" s="240" t="str">
        <f t="shared" ca="1" si="575"/>
        <v>0.717082574611534-1.8589666718468i</v>
      </c>
      <c r="DW323" s="240" t="str">
        <f t="shared" ca="1" si="576"/>
        <v>1.8408086985081-0.762487928655652i</v>
      </c>
      <c r="DX323" s="240" t="str">
        <f t="shared" ca="1" si="577"/>
        <v>1.82154189084052+0.807433988485637i</v>
      </c>
      <c r="DY323" s="240" t="str">
        <f t="shared" ca="1" si="578"/>
        <v>0.67124527683506+1.87600487317472i</v>
      </c>
      <c r="DZ323" s="240" t="str">
        <f t="shared" ca="1" si="579"/>
        <v>-0.895840223158408+1.77972885587107i</v>
      </c>
      <c r="EA323" s="240" t="str">
        <f t="shared" ca="1" si="580"/>
        <v>-1.90668158778317+0.578385536348643i</v>
      </c>
      <c r="EB323" s="240" t="str">
        <f t="shared" ca="1" si="581"/>
        <v>-1.73362829820202-0.982088300267264i</v>
      </c>
      <c r="EC323" s="240" t="str">
        <f t="shared" ca="1" si="582"/>
        <v>-0.484132414444578-1.93276493944109i</v>
      </c>
      <c r="ED323" s="240" t="str">
        <f t="shared" ca="1" si="583"/>
        <v>1.0659704406402-1.68335127811458i</v>
      </c>
      <c r="EE323" s="240" t="str">
        <f t="shared" ca="1" si="584"/>
        <v>1.95419209106975-0.38871297514891i</v>
      </c>
      <c r="EF323" s="240" t="str">
        <f t="shared" ca="1" si="585"/>
        <v>1.62901891735414+1.14728456485347i</v>
      </c>
      <c r="EG323" s="240" t="str">
        <f t="shared" ca="1" si="586"/>
        <v>0.292357092249094+1.97091142278397i</v>
      </c>
      <c r="EH323" s="240" t="str">
        <f t="shared" ca="1" si="587"/>
        <v>-1.22583478005975+1.5707621073366i</v>
      </c>
      <c r="EI323" s="240" t="str">
        <f t="shared" ca="1" si="588"/>
        <v>-1.98288265624927+0.195296895506596i</v>
      </c>
      <c r="EJ323" s="240" t="str">
        <f t="shared" ca="1" si="589"/>
        <v>-1.50872119382-1.30143185191044i</v>
      </c>
      <c r="EK323" s="240" t="str">
        <f t="shared" ca="1" si="590"/>
        <v>-0.0977662114366114-1.99007695171569i</v>
      </c>
      <c r="EL323" s="240" t="str">
        <f t="shared" ca="1" si="591"/>
        <v>1.37389366043808-1.44304563879897i</v>
      </c>
      <c r="EM323" s="240" t="str">
        <f t="shared" ca="1" si="592"/>
        <v>1.99247697749526-1.93318421426137E-13i</v>
      </c>
      <c r="EN323" s="240"/>
      <c r="EO323" s="240"/>
      <c r="EP323" s="240"/>
    </row>
    <row r="324" spans="1:146">
      <c r="A324" s="268">
        <f t="shared" si="461"/>
        <v>4.3749999999999926E-3</v>
      </c>
      <c r="B324" s="267">
        <v>224</v>
      </c>
      <c r="C324" s="266">
        <f t="shared" si="462"/>
        <v>44800</v>
      </c>
      <c r="N324" s="265">
        <f t="shared" ca="1" si="463"/>
        <v>2.0073438439260736</v>
      </c>
      <c r="O324" s="240">
        <f t="shared" ca="1" si="464"/>
        <v>-1.9926561560739264</v>
      </c>
      <c r="P324" s="240" t="str">
        <f t="shared" ca="1" si="465"/>
        <v>-1.409020680533-1.40902068053299i</v>
      </c>
      <c r="Q324" s="240" t="str">
        <f t="shared" ca="1" si="466"/>
        <v>-4.87009026160367E-14-1.99265615607393i</v>
      </c>
      <c r="R324" s="240" t="str">
        <f t="shared" ca="1" si="467"/>
        <v>1.40902068053301-1.40902068053297i</v>
      </c>
      <c r="S324" s="240" t="str">
        <f t="shared" ca="1" si="468"/>
        <v>1.99265615607393-9.74018052320735E-14i</v>
      </c>
      <c r="T324" s="240" t="str">
        <f t="shared" ca="1" si="469"/>
        <v>1.40902068053301+1.40902068053298i</v>
      </c>
      <c r="U324" s="241" t="str">
        <f t="shared" ca="1" si="470"/>
        <v>-5.5658390462541E-14+1.99265615607393i</v>
      </c>
      <c r="V324" s="240" t="str">
        <f t="shared" ca="1" si="471"/>
        <v>-1.40902068053295+1.40902068053304i</v>
      </c>
      <c r="W324" s="240" t="str">
        <f t="shared" ca="1" si="472"/>
        <v>-1.99265615607393-1.75764930207491E-14i</v>
      </c>
      <c r="X324" s="240" t="str">
        <f t="shared" ca="1" si="473"/>
        <v>-1.40902068053293-1.40902068053305i</v>
      </c>
      <c r="Y324" s="240" t="str">
        <f t="shared" ca="1" si="474"/>
        <v>-3.46640779867026E-14-1.99265615607393i</v>
      </c>
      <c r="Z324" s="240" t="str">
        <f t="shared" ca="1" si="475"/>
        <v>1.40902068053303-1.40902068053296i</v>
      </c>
      <c r="AA324" s="240" t="str">
        <f t="shared" ca="1" si="476"/>
        <v>1.99265615607393-8.69046489941542E-14i</v>
      </c>
      <c r="AB324" s="240" t="str">
        <f t="shared" ca="1" si="477"/>
        <v>1.40902068053301+1.40902068053298i</v>
      </c>
      <c r="AC324" s="240" t="str">
        <f t="shared" ca="1" si="478"/>
        <v>-7.32348834832902E-14+1.99265615607393i</v>
      </c>
      <c r="AD324" s="240" t="str">
        <f t="shared" ca="1" si="479"/>
        <v>-1.40902068053295+1.40902068053303i</v>
      </c>
      <c r="AE324" s="240" t="str">
        <f t="shared" ca="1" si="480"/>
        <v>-1.99265615607393-3.51529860414981E-14i</v>
      </c>
      <c r="AF324" s="240" t="str">
        <f t="shared" ca="1" si="481"/>
        <v>-1.40902068053306-1.40902068053292i</v>
      </c>
      <c r="AG324" s="240" t="str">
        <f t="shared" ca="1" si="482"/>
        <v>-3.12462585316132E-14-1.99265615607393i</v>
      </c>
      <c r="AH324" s="240" t="str">
        <f t="shared" ca="1" si="483"/>
        <v>1.40902068053246-1.40902068053353i</v>
      </c>
      <c r="AI324" s="240" t="str">
        <f t="shared" ca="1" si="484"/>
        <v>1.99265615607393-4.65771015811877E-13i</v>
      </c>
      <c r="AJ324" s="240" t="str">
        <f t="shared" ca="1" si="485"/>
        <v>1.40902068053314+1.40902068053285i</v>
      </c>
      <c r="AK324" s="240" t="str">
        <f t="shared" ca="1" si="486"/>
        <v>-9.08113765040391E-14+1.99265615607393i</v>
      </c>
      <c r="AL324" s="240" t="str">
        <f t="shared" ca="1" si="487"/>
        <v>-1.40902068053324+1.40902068053274i</v>
      </c>
      <c r="AM324" s="240" t="str">
        <f t="shared" ca="1" si="488"/>
        <v>-1.99265615607393-6.19076421688636E-13i</v>
      </c>
      <c r="AN324" s="240" t="str">
        <f t="shared" ca="1" si="489"/>
        <v>-1.40902068053237-1.40902068053362i</v>
      </c>
      <c r="AO324" s="240" t="str">
        <f t="shared" ca="1" si="490"/>
        <v>-8.34872832319129E-13-1.99265615607393i</v>
      </c>
      <c r="AP324" s="240" t="str">
        <f t="shared" ca="1" si="491"/>
        <v>1.40902068053263-1.40902068053336i</v>
      </c>
      <c r="AQ324" s="240" t="str">
        <f t="shared" ca="1" si="492"/>
        <v>1.99265615607393-2.49973092871892E-13i</v>
      </c>
      <c r="AR324" s="240" t="str">
        <f t="shared" ca="1" si="493"/>
        <v>1.99265615607393-2.49973092871892E-13i</v>
      </c>
      <c r="AS324" s="240" t="str">
        <f t="shared" ca="1" si="494"/>
        <v>-2.78291952312705E-13+1.99265615607393i</v>
      </c>
      <c r="AT324" s="240" t="str">
        <f t="shared" ca="1" si="495"/>
        <v>-1.40902068053338+1.40902068053261i</v>
      </c>
      <c r="AU324" s="240" t="str">
        <f t="shared" ca="1" si="496"/>
        <v>-1.99265615607393-8.6319169175994E-13i</v>
      </c>
      <c r="AV324" s="240" t="str">
        <f t="shared" ca="1" si="497"/>
        <v>-1.4090206805336-1.40902068053239i</v>
      </c>
      <c r="AW324" s="240" t="str">
        <f t="shared" ca="1" si="498"/>
        <v>-5.90757562247825E-13-1.99265615607393i</v>
      </c>
      <c r="AX324" s="240" t="str">
        <f t="shared" ca="1" si="499"/>
        <v>1.40902068053276-1.40902068053322i</v>
      </c>
      <c r="AY324" s="240" t="str">
        <f t="shared" ca="1" si="500"/>
        <v>1.99265615607393-6.24925170632263E-14i</v>
      </c>
      <c r="AZ324" s="240" t="str">
        <f t="shared" ca="1" si="501"/>
        <v>1.40902068053285+1.40902068053314i</v>
      </c>
      <c r="BA324" s="240" t="str">
        <f t="shared" ca="1" si="502"/>
        <v>-5.2240722238401E-13+1.99265615607393i</v>
      </c>
      <c r="BB324" s="240" t="str">
        <f t="shared" ca="1" si="503"/>
        <v>-1.40902068053355+1.40902068053244i</v>
      </c>
      <c r="BC324" s="240" t="str">
        <f t="shared" ca="1" si="504"/>
        <v>-1.99265615607393+9.31542031623755E-13i</v>
      </c>
      <c r="BD324" s="240" t="str">
        <f t="shared" ca="1" si="505"/>
        <v>-1.40902068053346-1.40902068053252i</v>
      </c>
      <c r="BE324" s="240" t="str">
        <f t="shared" ca="1" si="506"/>
        <v>-4.03276986439157E-13-1.99265615607393i</v>
      </c>
      <c r="BF324" s="240" t="str">
        <f t="shared" ca="1" si="507"/>
        <v>1.40902068053289-1.40902068053309i</v>
      </c>
      <c r="BG324" s="240" t="str">
        <f t="shared" ca="1" si="508"/>
        <v>1.99265615607393+1.81622753008078E-13i</v>
      </c>
      <c r="BH324" s="240" t="str">
        <f t="shared" ca="1" si="509"/>
        <v>1.40902068053268+1.40902068053331i</v>
      </c>
      <c r="BI324" s="240" t="str">
        <f t="shared" ca="1" si="510"/>
        <v>-7.09887798192675E-13+1.99265615607393i</v>
      </c>
      <c r="BJ324" s="240" t="str">
        <f t="shared" ca="1" si="511"/>
        <v>-1.40902068053372+1.40902068053226i</v>
      </c>
      <c r="BK324" s="240" t="str">
        <f t="shared" ca="1" si="512"/>
        <v>-1.99265615607393+6.87426761552451E-13i</v>
      </c>
      <c r="BL324" s="240" t="str">
        <f t="shared" ca="1" si="513"/>
        <v>-1.40902068053333-1.40902068053265i</v>
      </c>
      <c r="BM324" s="240" t="str">
        <f t="shared" ca="1" si="514"/>
        <v>-1.59161716367853E-13-1.99265615607393i</v>
      </c>
      <c r="BN324" s="240" t="str">
        <f t="shared" ca="1" si="515"/>
        <v>1.40902068053303-1.40902068053296i</v>
      </c>
      <c r="BO324" s="240" t="str">
        <f t="shared" ca="1" si="516"/>
        <v>1.99265615607393+3.69103328816744E-13i</v>
      </c>
      <c r="BP324" s="240" t="str">
        <f t="shared" ca="1" si="517"/>
        <v>1.40902068053251+1.40902068053348i</v>
      </c>
      <c r="BQ324" s="240" t="str">
        <f t="shared" ca="1" si="518"/>
        <v>-8.97368374001341E-13+1.99265615607393i</v>
      </c>
      <c r="BR324" s="240" t="str">
        <f t="shared" ca="1" si="519"/>
        <v>-1.40902068053241+1.40902068053357i</v>
      </c>
      <c r="BS324" s="240" t="str">
        <f t="shared" ca="1" si="520"/>
        <v>-1.99265615607393+4.99946185743785E-13i</v>
      </c>
      <c r="BT324" s="240" t="str">
        <f t="shared" ca="1" si="521"/>
        <v>-1.4090206805332-1.40902068053279i</v>
      </c>
      <c r="BU324" s="240" t="str">
        <f t="shared" ca="1" si="522"/>
        <v>2.83188594408128E-14-1.99265615607393i</v>
      </c>
      <c r="BV324" s="240" t="str">
        <f t="shared" ca="1" si="523"/>
        <v>1.40902068053324-1.40902068053275i</v>
      </c>
      <c r="BW324" s="240" t="str">
        <f t="shared" ca="1" si="524"/>
        <v>1.99265615607393+5.5658390462541E-13i</v>
      </c>
      <c r="BX324" s="240" t="str">
        <f t="shared" ca="1" si="525"/>
        <v>1.40902068053237+1.40902068053361i</v>
      </c>
      <c r="BY324" s="240" t="str">
        <f t="shared" ca="1" si="526"/>
        <v>8.40730655119716E-13+1.99265615607393i</v>
      </c>
      <c r="BZ324" s="240" t="str">
        <f t="shared" ca="1" si="527"/>
        <v>-1.40902068053255+1.40902068053344i</v>
      </c>
      <c r="CA324" s="240" t="str">
        <f t="shared" ca="1" si="528"/>
        <v>-1.99265615607393+3.1246560993512E-13i</v>
      </c>
      <c r="CB324" s="240" t="str">
        <f t="shared" ca="1" si="529"/>
        <v>-1.40902068053299-1.409020680533i</v>
      </c>
      <c r="CC324" s="240" t="str">
        <f t="shared" ca="1" si="530"/>
        <v>2.15799435249479E-13-1.99265615607393i</v>
      </c>
      <c r="CD324" s="240" t="str">
        <f t="shared" ca="1" si="531"/>
        <v>1.40902068053337-1.40902068053261i</v>
      </c>
      <c r="CE324" s="240" t="str">
        <f t="shared" ca="1" si="532"/>
        <v>1.99265615607393+7.44064480434076E-13i</v>
      </c>
      <c r="CF324" s="240" t="str">
        <f t="shared" ca="1" si="533"/>
        <v>1.40902068053368+1.4090206805323i</v>
      </c>
      <c r="CG324" s="240" t="str">
        <f t="shared" ca="1" si="534"/>
        <v>6.5325007931105E-13+1.99265615607393i</v>
      </c>
      <c r="CH324" s="240" t="str">
        <f t="shared" ca="1" si="535"/>
        <v>-1.40902068053276+1.40902068053323i</v>
      </c>
      <c r="CI324" s="240" t="str">
        <f t="shared" ca="1" si="536"/>
        <v>-1.99265615607393+1.24985034126453E-13i</v>
      </c>
      <c r="CJ324" s="240" t="str">
        <f t="shared" ca="1" si="537"/>
        <v>-1.40902068053285-1.40902068053313i</v>
      </c>
      <c r="CK324" s="240" t="str">
        <f t="shared" ca="1" si="538"/>
        <v>4.03280011058145E-13-1.99265615607393i</v>
      </c>
      <c r="CL324" s="240" t="str">
        <f t="shared" ca="1" si="539"/>
        <v>1.4090206805335-1.40902068053248i</v>
      </c>
      <c r="CM324" s="240" t="str">
        <f t="shared" ca="1" si="540"/>
        <v>1.99265615607393+1.04481444476802E-12i</v>
      </c>
      <c r="CN324" s="240" t="str">
        <f t="shared" ca="1" si="541"/>
        <v>1.40902068053347+1.40902068053252i</v>
      </c>
      <c r="CO324" s="240" t="str">
        <f t="shared" ca="1" si="542"/>
        <v>4.65769503502385E-13+1.99265615607393i</v>
      </c>
      <c r="CP324" s="240" t="str">
        <f t="shared" ca="1" si="543"/>
        <v>-1.40902068053289+1.4090206805331i</v>
      </c>
      <c r="CQ324" s="240" t="str">
        <f t="shared" ca="1" si="544"/>
        <v>-1.99265615607393-6.24955416822132E-14i</v>
      </c>
      <c r="CR324" s="240" t="str">
        <f t="shared" ca="1" si="545"/>
        <v>-1.40902068053272-1.40902068053326i</v>
      </c>
      <c r="CS324" s="240" t="str">
        <f t="shared" ca="1" si="546"/>
        <v>7.04029975392088E-13-1.99265615607393i</v>
      </c>
      <c r="CT324" s="240" t="str">
        <f t="shared" ca="1" si="547"/>
        <v>1.40902068053364-1.40902068053235i</v>
      </c>
      <c r="CU324" s="240" t="str">
        <f t="shared" ca="1" si="548"/>
        <v>1.99265615607393-8.06553972878316E-13i</v>
      </c>
      <c r="CV324" s="240" t="str">
        <f t="shared" ca="1" si="549"/>
        <v>1.40902068053334+1.40902068053265i</v>
      </c>
      <c r="CW324" s="240" t="str">
        <f t="shared" ca="1" si="550"/>
        <v>2.78288927693719E-13+1.99265615607393i</v>
      </c>
      <c r="CX324" s="240" t="str">
        <f t="shared" ca="1" si="551"/>
        <v>-1.40902068053302+1.40902068053296i</v>
      </c>
      <c r="CY324" s="240" t="str">
        <f t="shared" ca="1" si="552"/>
        <v>-1.99265615607393-3.63245506016157E-13i</v>
      </c>
      <c r="CZ324" s="240" t="str">
        <f t="shared" ca="1" si="553"/>
        <v>-1.40902068053259-1.4090206805334i</v>
      </c>
      <c r="DA324" s="240" t="str">
        <f t="shared" ca="1" si="554"/>
        <v>8.91510551200754E-13-1.99265615607393i</v>
      </c>
      <c r="DB324" s="240" t="str">
        <f t="shared" ca="1" si="555"/>
        <v>1.40902068053241-1.40902068053358i</v>
      </c>
      <c r="DC324" s="240" t="str">
        <f t="shared" ca="1" si="556"/>
        <v>1.99265615607393-6.1907339706965E-13i</v>
      </c>
      <c r="DD324" s="240" t="str">
        <f t="shared" ca="1" si="557"/>
        <v>1.4090206805332+1.40902068053278i</v>
      </c>
      <c r="DE324" s="240" t="str">
        <f t="shared" ca="1" si="558"/>
        <v>-2.24610366402253E-14+1.99265615607393i</v>
      </c>
      <c r="DF324" s="240" t="str">
        <f t="shared" ca="1" si="559"/>
        <v>-1.40902068053316+1.40902068053283i</v>
      </c>
      <c r="DG324" s="240" t="str">
        <f t="shared" ca="1" si="560"/>
        <v>-1.99265615607393-4.37456693299545E-13i</v>
      </c>
      <c r="DH324" s="240" t="str">
        <f t="shared" ca="1" si="561"/>
        <v>-1.40902068053238-1.40902068053361i</v>
      </c>
      <c r="DI324" s="240" t="str">
        <f t="shared" ca="1" si="562"/>
        <v>1.07899112700942E-12-1.99265615607393i</v>
      </c>
      <c r="DJ324" s="240" t="str">
        <f t="shared" ca="1" si="563"/>
        <v>1.40902068053246-1.40902068053352i</v>
      </c>
      <c r="DK324" s="240" t="str">
        <f t="shared" ca="1" si="564"/>
        <v>1.99265615607393-3.18323432735707E-13i</v>
      </c>
      <c r="DL324" s="240" t="str">
        <f t="shared" ca="1" si="565"/>
        <v>1.40902068053307+1.40902068053291i</v>
      </c>
      <c r="DM324" s="240" t="str">
        <f t="shared" ca="1" si="566"/>
        <v>-9.66722239236134E-14+1.99265615607393i</v>
      </c>
      <c r="DN324" s="240" t="str">
        <f t="shared" ca="1" si="567"/>
        <v>-1.40902068053337+1.40902068053262i</v>
      </c>
      <c r="DO324" s="240" t="str">
        <f t="shared" ca="1" si="568"/>
        <v>-1.99265615607393-7.38206657633488E-13i</v>
      </c>
      <c r="DP324" s="240" t="str">
        <f t="shared" ca="1" si="569"/>
        <v>-1.40902068053232-1.40902068053366i</v>
      </c>
      <c r="DQ324" s="240" t="str">
        <f t="shared" ca="1" si="570"/>
        <v>-6.59107902111637E-13-1.99265615607393i</v>
      </c>
      <c r="DR324" s="240" t="str">
        <f t="shared" ca="1" si="571"/>
        <v>1.40902068053267-1.40902068053331i</v>
      </c>
      <c r="DS324" s="240" t="str">
        <f t="shared" ca="1" si="572"/>
        <v>1.99265615607393-2.44112245452319E-13i</v>
      </c>
      <c r="DT324" s="240" t="str">
        <f t="shared" ca="1" si="573"/>
        <v>1.40902068053286+1.40902068053313i</v>
      </c>
      <c r="DU324" s="240" t="str">
        <f t="shared" ca="1" si="574"/>
        <v>-3.97422188257558E-13+1.99265615607393i</v>
      </c>
      <c r="DV324" s="240" t="str">
        <f t="shared" ca="1" si="575"/>
        <v>-1.40902068053342+1.40902068053257i</v>
      </c>
      <c r="DW324" s="240" t="str">
        <f t="shared" ca="1" si="576"/>
        <v>-1.99265615607393-1.03895662196743E-12i</v>
      </c>
      <c r="DX324" s="240" t="str">
        <f t="shared" ca="1" si="577"/>
        <v>-1.40902068053355-1.40902068053243i</v>
      </c>
      <c r="DY324" s="240" t="str">
        <f t="shared" ca="1" si="578"/>
        <v>-5.8489671482825E-13-1.99265615607393i</v>
      </c>
      <c r="DZ324" s="240" t="str">
        <f t="shared" ca="1" si="579"/>
        <v>1.40902068053289-1.4090206805331i</v>
      </c>
      <c r="EA324" s="240" t="str">
        <f t="shared" ca="1" si="580"/>
        <v>1.99265615607393+5.66377188816257E-14i</v>
      </c>
      <c r="EB324" s="240" t="str">
        <f t="shared" ca="1" si="581"/>
        <v>1.40902068053281+1.40902068053318i</v>
      </c>
      <c r="EC324" s="240" t="str">
        <f t="shared" ca="1" si="582"/>
        <v>-6.98172152591501E-13+1.99265615607393i</v>
      </c>
      <c r="ED324" s="240" t="str">
        <f t="shared" ca="1" si="583"/>
        <v>-1.40902068053363+1.40902068053235i</v>
      </c>
      <c r="EE324" s="240" t="str">
        <f t="shared" ca="1" si="584"/>
        <v>-1.99265615607393-1.11316780925082E-12i</v>
      </c>
      <c r="EF324" s="240" t="str">
        <f t="shared" ca="1" si="585"/>
        <v>-1.40902068053334-1.40902068053265i</v>
      </c>
      <c r="EG324" s="240" t="str">
        <f t="shared" ca="1" si="586"/>
        <v>-2.84146750494306E-13-1.99265615607393i</v>
      </c>
      <c r="EH324" s="240" t="str">
        <f t="shared" ca="1" si="587"/>
        <v>1.40902068053294-1.40902068053305i</v>
      </c>
      <c r="EI324" s="240" t="str">
        <f t="shared" ca="1" si="588"/>
        <v>1.99265615607393+3.5738768321557E-13i</v>
      </c>
      <c r="EJ324" s="240" t="str">
        <f t="shared" ca="1" si="589"/>
        <v>1.40902068053259+1.40902068053339i</v>
      </c>
      <c r="EK324" s="240" t="str">
        <f t="shared" ca="1" si="590"/>
        <v>-7.72383339874889E-13+1.99265615607393i</v>
      </c>
      <c r="EL324" s="240" t="str">
        <f t="shared" ca="1" si="591"/>
        <v>-1.4090206805324+1.40902068053358i</v>
      </c>
      <c r="EM324" s="240" t="str">
        <f t="shared" ca="1" si="592"/>
        <v>-1.99265615607393+6.24931219870237E-13i</v>
      </c>
      <c r="EN324" s="240"/>
      <c r="EO324" s="240"/>
      <c r="EP324" s="240"/>
    </row>
    <row r="325" spans="1:146">
      <c r="A325" s="268">
        <f t="shared" si="461"/>
        <v>4.3945312499999922E-3</v>
      </c>
      <c r="B325" s="267">
        <v>225</v>
      </c>
      <c r="C325" s="266">
        <f t="shared" si="462"/>
        <v>45000</v>
      </c>
      <c r="N325" s="265">
        <f t="shared" ca="1" si="463"/>
        <v>2.0071773746969006</v>
      </c>
      <c r="O325" s="240">
        <f t="shared" ca="1" si="464"/>
        <v>-1.9928226253030994</v>
      </c>
      <c r="P325" s="240" t="str">
        <f t="shared" ca="1" si="465"/>
        <v>-1.44329597321546-1.37413199861585i</v>
      </c>
      <c r="Q325" s="240" t="str">
        <f t="shared" ca="1" si="466"/>
        <v>-0.0977831715706498-1.9904221831756i</v>
      </c>
      <c r="R325" s="240" t="str">
        <f t="shared" ca="1" si="467"/>
        <v>1.30165761967187-1.50898292139775i</v>
      </c>
      <c r="S325" s="240" t="str">
        <f t="shared" ca="1" si="468"/>
        <v>1.98322663966844-0.195330774916191i</v>
      </c>
      <c r="T325" s="240" t="str">
        <f t="shared" ca="1" si="469"/>
        <v>1.57103459755112+1.22604743351035i</v>
      </c>
      <c r="U325" s="241" t="str">
        <f t="shared" ca="1" si="470"/>
        <v>0.292407809316206+1.97125332947616i</v>
      </c>
      <c r="V325" s="240" t="str">
        <f t="shared" ca="1" si="471"/>
        <v>-1.14748359169227+1.62930151375273i</v>
      </c>
      <c r="W325" s="240" t="str">
        <f t="shared" ca="1" si="472"/>
        <v>-1.95453109735179+0.388780407691473i</v>
      </c>
      <c r="X325" s="240" t="str">
        <f t="shared" ca="1" si="473"/>
        <v>-1.68364329989763-1.06615536139427i</v>
      </c>
      <c r="Y325" s="240" t="str">
        <f t="shared" ca="1" si="474"/>
        <v>-0.48421640001147-1.9331002286172i</v>
      </c>
      <c r="Z325" s="240" t="str">
        <f t="shared" ca="1" si="475"/>
        <v>0.9822586694465-1.73392904186334i</v>
      </c>
      <c r="AA325" s="240" t="str">
        <f t="shared" ca="1" si="476"/>
        <v>1.90701235211229-0.578485872611508i</v>
      </c>
      <c r="AB325" s="240" t="str">
        <f t="shared" ca="1" si="477"/>
        <v>1.78003759689296+0.895995630328333i</v>
      </c>
      <c r="AC325" s="240" t="str">
        <f t="shared" ca="1" si="478"/>
        <v>0.671361722075032+1.87633031581659i</v>
      </c>
      <c r="AD325" s="240" t="str">
        <f t="shared" ca="1" si="479"/>
        <v>-0.807574059256758+1.82185788543879i</v>
      </c>
      <c r="AE325" s="240" t="str">
        <f t="shared" ca="1" si="480"/>
        <v>-1.84112803544297+0.762620202345738i</v>
      </c>
      <c r="AF325" s="240" t="str">
        <f t="shared" ca="1" si="481"/>
        <v>-1.85928915876277-0.717206971541116i</v>
      </c>
      <c r="AG325" s="240" t="str">
        <f t="shared" ca="1" si="482"/>
        <v>-0.852041463751355-1.8014903163682i</v>
      </c>
      <c r="AH325" s="240" t="str">
        <f t="shared" ca="1" si="483"/>
        <v>0.62511206941109-1.89224124164878i</v>
      </c>
      <c r="AI325" s="240" t="str">
        <f t="shared" ca="1" si="484"/>
        <v>1.75751264932948-0.939410082640601i</v>
      </c>
      <c r="AJ325" s="240" t="str">
        <f t="shared" ca="1" si="485"/>
        <v>1.92063474964251+0.531511217553858i</v>
      </c>
      <c r="AK325" s="240" t="str">
        <f t="shared" ca="1" si="486"/>
        <v>1.02451558035902+1.7093009803781i</v>
      </c>
      <c r="AL325" s="240" t="str">
        <f t="shared" ca="1" si="487"/>
        <v>-0.436629908616754+1.94440128029717i</v>
      </c>
      <c r="AM325" s="240" t="str">
        <f t="shared" ca="1" si="488"/>
        <v>-1.65697145564894+1.10715293030573i</v>
      </c>
      <c r="AN325" s="240" t="str">
        <f t="shared" ca="1" si="489"/>
        <v>-1.96348357795808-0.340696719985512i</v>
      </c>
      <c r="AO325" s="240" t="str">
        <f t="shared" ca="1" si="490"/>
        <v>-1.1871230518698-1.60065014154851i</v>
      </c>
      <c r="AP325" s="240" t="str">
        <f t="shared" ca="1" si="491"/>
        <v>0.2439427631163-1.97783567169852i</v>
      </c>
      <c r="AQ325" s="240" t="str">
        <f t="shared" ca="1" si="492"/>
        <v>1.5404727210566-1.26423329002222i</v>
      </c>
      <c r="AR325" s="240" t="str">
        <f t="shared" ca="1" si="493"/>
        <v>1.5404727210566-1.26423329002222i</v>
      </c>
      <c r="AS325" s="240" t="str">
        <f t="shared" ca="1" si="494"/>
        <v>1.33829787944366+1.47658416685151i</v>
      </c>
      <c r="AT325" s="240" t="str">
        <f t="shared" ca="1" si="495"/>
        <v>-0.0489063154523024+1.9922224243866i</v>
      </c>
      <c r="AU325" s="240" t="str">
        <f t="shared" ca="1" si="496"/>
        <v>-1.40913839205361+1.40913839205399i</v>
      </c>
      <c r="AV325" s="240" t="str">
        <f t="shared" ca="1" si="497"/>
        <v>-1.99222242438659+0.0489063154528305i</v>
      </c>
      <c r="AW325" s="240" t="str">
        <f t="shared" ca="1" si="498"/>
        <v>-1.47658416685186-1.33829787944326i</v>
      </c>
      <c r="AX325" s="240" t="str">
        <f t="shared" ca="1" si="499"/>
        <v>-0.146601126762386-1.98742298606812i</v>
      </c>
      <c r="AY325" s="240" t="str">
        <f t="shared" ca="1" si="500"/>
        <v>1.26423329002181-1.54047272105694i</v>
      </c>
      <c r="AZ325" s="240" t="str">
        <f t="shared" ca="1" si="501"/>
        <v>1.9778356716987-0.2439427631148i</v>
      </c>
      <c r="BA325" s="240" t="str">
        <f t="shared" ca="1" si="502"/>
        <v>1.60065014154883+1.18712305186938i</v>
      </c>
      <c r="BB325" s="240" t="str">
        <f t="shared" ca="1" si="503"/>
        <v>0.340696719986032+1.96348357795799i</v>
      </c>
      <c r="BC325" s="240" t="str">
        <f t="shared" ca="1" si="504"/>
        <v>-1.10715293030694+1.65697145564813i</v>
      </c>
      <c r="BD325" s="240" t="str">
        <f t="shared" ca="1" si="505"/>
        <v>-1.94440128029706+0.436629908617242i</v>
      </c>
      <c r="BE325" s="240" t="str">
        <f t="shared" ca="1" si="506"/>
        <v>-1.70930098037838-1.02451558035857i</v>
      </c>
      <c r="BF325" s="240" t="str">
        <f t="shared" ca="1" si="507"/>
        <v>-0.531511217552457-1.9206347496429i</v>
      </c>
      <c r="BG325" s="240" t="str">
        <f t="shared" ca="1" si="508"/>
        <v>0.93941008264016-1.75751264932971i</v>
      </c>
      <c r="BH325" s="240" t="str">
        <f t="shared" ca="1" si="509"/>
        <v>1.89224124164861-0.625112069411618i</v>
      </c>
      <c r="BI325" s="240" t="str">
        <f t="shared" ca="1" si="510"/>
        <v>1.801490316368+0.852041463751771i</v>
      </c>
      <c r="BJ325" s="240" t="str">
        <f t="shared" ca="1" si="511"/>
        <v>0.717206971540235+1.85928915876311i</v>
      </c>
      <c r="BK325" s="240" t="str">
        <f t="shared" ca="1" si="512"/>
        <v>-0.762620202345459+1.84112803544308i</v>
      </c>
      <c r="BL325" s="240" t="str">
        <f t="shared" ca="1" si="513"/>
        <v>-1.82185788543892+0.807574059256465i</v>
      </c>
      <c r="BM325" s="240" t="str">
        <f t="shared" ca="1" si="514"/>
        <v>-1.87633031581628-0.671361722075895i</v>
      </c>
      <c r="BN325" s="240" t="str">
        <f t="shared" ca="1" si="515"/>
        <v>-0.895995630328779-1.78003759689274i</v>
      </c>
      <c r="BO325" s="240" t="str">
        <f t="shared" ca="1" si="516"/>
        <v>0.578485872611598-1.90701235211226i</v>
      </c>
      <c r="BP325" s="240" t="str">
        <f t="shared" ca="1" si="517"/>
        <v>1.7339290418637-0.982258669445876i</v>
      </c>
      <c r="BQ325" s="240" t="str">
        <f t="shared" ca="1" si="518"/>
        <v>1.93310022861737+0.484216400010778i</v>
      </c>
      <c r="BR325" s="240" t="str">
        <f t="shared" ca="1" si="519"/>
        <v>1.06615536139436+1.68364329989757i</v>
      </c>
      <c r="BS325" s="240" t="str">
        <f t="shared" ca="1" si="520"/>
        <v>-0.388780407691967+1.95453109735169i</v>
      </c>
      <c r="BT325" s="240" t="str">
        <f t="shared" ca="1" si="521"/>
        <v>-1.6293015137522+1.14748359169303i</v>
      </c>
      <c r="BU325" s="240" t="str">
        <f t="shared" ca="1" si="522"/>
        <v>-1.9712533294762-0.292407809315893i</v>
      </c>
      <c r="BV325" s="240" t="str">
        <f t="shared" ca="1" si="523"/>
        <v>-1.22604743350996-1.57103459755143i</v>
      </c>
      <c r="BW325" s="240" t="str">
        <f t="shared" ca="1" si="524"/>
        <v>0.195330774917293-1.98322663966833i</v>
      </c>
      <c r="BX325" s="240" t="str">
        <f t="shared" ca="1" si="525"/>
        <v>1.50898292139754-1.30165761967212i</v>
      </c>
      <c r="BY325" s="240" t="str">
        <f t="shared" ca="1" si="526"/>
        <v>1.99042218317559+0.0977831715709387i</v>
      </c>
      <c r="BZ325" s="240" t="str">
        <f t="shared" ca="1" si="527"/>
        <v>1.37413199861521+1.44329597321606i</v>
      </c>
      <c r="CA325" s="240" t="str">
        <f t="shared" ca="1" si="528"/>
        <v>5.28307448673147E-13+1.9928226253031i</v>
      </c>
      <c r="CB325" s="240" t="str">
        <f t="shared" ca="1" si="529"/>
        <v>-1.37413199861592+1.44329597321539i</v>
      </c>
      <c r="CC325" s="240" t="str">
        <f t="shared" ca="1" si="530"/>
        <v>-1.99042218317563+0.0977831715699574i</v>
      </c>
      <c r="CD325" s="240" t="str">
        <f t="shared" ca="1" si="531"/>
        <v>-1.50898292139823-1.30165761967131i</v>
      </c>
      <c r="CE325" s="240" t="str">
        <f t="shared" ca="1" si="532"/>
        <v>-0.195330774916316-1.98322663966843i</v>
      </c>
      <c r="CF325" s="240" t="str">
        <f t="shared" ca="1" si="533"/>
        <v>1.22604743351073-1.57103459755082i</v>
      </c>
      <c r="CG325" s="240" t="str">
        <f t="shared" ca="1" si="534"/>
        <v>1.97125332947605-0.292407809316937i</v>
      </c>
      <c r="CH325" s="240" t="str">
        <f t="shared" ca="1" si="535"/>
        <v>1.62930151375281+1.14748359169216i</v>
      </c>
      <c r="CI325" s="240" t="str">
        <f t="shared" ca="1" si="536"/>
        <v>0.388780407691005+1.95453109735188i</v>
      </c>
      <c r="CJ325" s="240" t="str">
        <f t="shared" ca="1" si="537"/>
        <v>-1.06615536139347+1.68364329989814i</v>
      </c>
      <c r="CK325" s="240" t="str">
        <f t="shared" ca="1" si="538"/>
        <v>-1.93310022861712+0.484216400011805i</v>
      </c>
      <c r="CL325" s="240" t="str">
        <f t="shared" ca="1" si="539"/>
        <v>-1.73392904186321-0.982258669446731i</v>
      </c>
      <c r="CM325" s="240" t="str">
        <f t="shared" ca="1" si="540"/>
        <v>-0.578485872610659-1.90701235211255i</v>
      </c>
      <c r="CN325" s="240" t="str">
        <f t="shared" ca="1" si="541"/>
        <v>0.895995630327837-1.78003759689321i</v>
      </c>
      <c r="CO325" s="240" t="str">
        <f t="shared" ca="1" si="542"/>
        <v>1.87633031581661-0.67136172207497i</v>
      </c>
      <c r="CP325" s="240" t="str">
        <f t="shared" ca="1" si="543"/>
        <v>1.82185788543852+0.807574059257363i</v>
      </c>
      <c r="CQ325" s="240" t="str">
        <f t="shared" ca="1" si="544"/>
        <v>0.762620202346435+1.84112803544268i</v>
      </c>
      <c r="CR325" s="240" t="str">
        <f t="shared" ca="1" si="545"/>
        <v>-0.717206971541152+1.85928915876275i</v>
      </c>
      <c r="CS325" s="240" t="str">
        <f t="shared" ca="1" si="546"/>
        <v>-1.8014903163684+0.852041463750936i</v>
      </c>
      <c r="CT325" s="240" t="str">
        <f t="shared" ca="1" si="547"/>
        <v>-1.89224124164896-0.62511206941056i</v>
      </c>
      <c r="CU325" s="240" t="str">
        <f t="shared" ca="1" si="548"/>
        <v>-0.939410082641093-1.75751264932921i</v>
      </c>
      <c r="CV325" s="240" t="str">
        <f t="shared" ca="1" si="549"/>
        <v>0.53151121755335-1.92063474964265i</v>
      </c>
      <c r="CW325" s="240" t="str">
        <f t="shared" ca="1" si="550"/>
        <v>1.7093009803778-1.02451558035953i</v>
      </c>
      <c r="CX325" s="240" t="str">
        <f t="shared" ca="1" si="551"/>
        <v>1.94440128029729+0.43662990861621i</v>
      </c>
      <c r="CY325" s="240" t="str">
        <f t="shared" ca="1" si="552"/>
        <v>1.10715293030617+1.65697145564865i</v>
      </c>
      <c r="CZ325" s="240" t="str">
        <f t="shared" ca="1" si="553"/>
        <v>-0.340696719986944+1.96348357795783i</v>
      </c>
      <c r="DA325" s="240" t="str">
        <f t="shared" ca="1" si="554"/>
        <v>-1.60065014154816+1.18712305187027i</v>
      </c>
      <c r="DB325" s="240" t="str">
        <f t="shared" ca="1" si="555"/>
        <v>-1.97783567169859-0.24394276311572i</v>
      </c>
      <c r="DC325" s="240" t="str">
        <f t="shared" ca="1" si="556"/>
        <v>-1.26423329002109-1.54047272105753i</v>
      </c>
      <c r="DD325" s="240" t="str">
        <f t="shared" ca="1" si="557"/>
        <v>0.146601126761276-1.98742298606821i</v>
      </c>
      <c r="DE325" s="240" t="str">
        <f t="shared" ca="1" si="558"/>
        <v>1.47658416685119-1.338297879444i</v>
      </c>
      <c r="DF325" s="240" t="str">
        <f t="shared" ca="1" si="559"/>
        <v>1.99222242438656+0.048906315453756i</v>
      </c>
      <c r="DG325" s="240" t="str">
        <f t="shared" ca="1" si="560"/>
        <v>1.40913839205432+1.40913839205328i</v>
      </c>
      <c r="DH325" s="240" t="str">
        <f t="shared" ca="1" si="561"/>
        <v>0.0489063154534152+1.99222242438657i</v>
      </c>
      <c r="DI325" s="240" t="str">
        <f t="shared" ca="1" si="562"/>
        <v>-1.33829787944442+1.47658416685081i</v>
      </c>
      <c r="DJ325" s="240" t="str">
        <f t="shared" ca="1" si="563"/>
        <v>-1.98742298606808+0.14660112676297i</v>
      </c>
      <c r="DK325" s="240" t="str">
        <f t="shared" ca="1" si="564"/>
        <v>-1.54047272105724-1.26423329002145i</v>
      </c>
      <c r="DL325" s="240" t="str">
        <f t="shared" ca="1" si="565"/>
        <v>-0.243942763115382-1.97783567169863i</v>
      </c>
      <c r="DM325" s="240" t="str">
        <f t="shared" ca="1" si="566"/>
        <v>1.18712305187064-1.60065014154789i</v>
      </c>
      <c r="DN325" s="240" t="str">
        <f t="shared" ca="1" si="567"/>
        <v>1.96348357795789-0.34069671998661i</v>
      </c>
      <c r="DO325" s="240" t="str">
        <f t="shared" ca="1" si="568"/>
        <v>1.6569714556484+1.10715293030655i</v>
      </c>
      <c r="DP325" s="240" t="str">
        <f t="shared" ca="1" si="569"/>
        <v>0.436629908615879+1.94440128029736i</v>
      </c>
      <c r="DQ325" s="240" t="str">
        <f t="shared" ca="1" si="570"/>
        <v>-1.02451558035817+1.70930098037862i</v>
      </c>
      <c r="DR325" s="240" t="str">
        <f t="shared" ca="1" si="571"/>
        <v>-1.92063474964274+0.531511217553021i</v>
      </c>
      <c r="DS325" s="240" t="str">
        <f t="shared" ca="1" si="572"/>
        <v>-1.757512649329-0.939410082641494i</v>
      </c>
      <c r="DT325" s="240" t="str">
        <f t="shared" ca="1" si="573"/>
        <v>-0.625112069412172-1.89224124164842i</v>
      </c>
      <c r="DU325" s="240" t="str">
        <f t="shared" ca="1" si="574"/>
        <v>0.852041463751347-1.8014903163682i</v>
      </c>
      <c r="DV325" s="240" t="str">
        <f t="shared" ca="1" si="575"/>
        <v>1.85928915876288-0.717206971540835i</v>
      </c>
      <c r="DW325" s="240" t="str">
        <f t="shared" ca="1" si="576"/>
        <v>1.84112803544329+0.762620202344971i</v>
      </c>
      <c r="DX325" s="240" t="str">
        <f t="shared" ca="1" si="577"/>
        <v>0.807574059257051+1.82185788543866i</v>
      </c>
      <c r="DY325" s="240" t="str">
        <f t="shared" ca="1" si="578"/>
        <v>-0.671361722075397+1.87633031581646i</v>
      </c>
      <c r="DZ325" s="240" t="str">
        <f t="shared" ca="1" si="579"/>
        <v>-1.78003759689337+0.895995630327532i</v>
      </c>
      <c r="EA325" s="240" t="str">
        <f t="shared" ca="1" si="580"/>
        <v>-1.90701235211241-0.578485872611093i</v>
      </c>
      <c r="EB325" s="240" t="str">
        <f t="shared" ca="1" si="581"/>
        <v>-0.982258669446434-1.73392904186338i</v>
      </c>
      <c r="EC325" s="240" t="str">
        <f t="shared" ca="1" si="582"/>
        <v>0.484216400012245-1.93310022861701i</v>
      </c>
      <c r="ED325" s="240" t="str">
        <f t="shared" ca="1" si="583"/>
        <v>1.68364329989723-1.0661553613949i</v>
      </c>
      <c r="EE325" s="240" t="str">
        <f t="shared" ca="1" si="584"/>
        <v>1.95453109735179+0.388780407691449i</v>
      </c>
      <c r="EF325" s="240" t="str">
        <f t="shared" ca="1" si="585"/>
        <v>1.14748359169189+1.629301513753i</v>
      </c>
      <c r="EG325" s="240" t="str">
        <f t="shared" ca="1" si="586"/>
        <v>-0.29240780931537+1.97125332947628i</v>
      </c>
      <c r="EH325" s="240" t="str">
        <f t="shared" ca="1" si="587"/>
        <v>-1.57103459755103+1.22604743351047i</v>
      </c>
      <c r="EI325" s="240" t="str">
        <f t="shared" ca="1" si="588"/>
        <v>-1.98322663966839-0.195330774916768i</v>
      </c>
      <c r="EJ325" s="240" t="str">
        <f t="shared" ca="1" si="589"/>
        <v>-1.30165761967106-1.50898292139845i</v>
      </c>
      <c r="EK325" s="240" t="str">
        <f t="shared" ca="1" si="590"/>
        <v>0.097783171570411-1.99042218317561i</v>
      </c>
      <c r="EL325" s="240" t="str">
        <f t="shared" ca="1" si="591"/>
        <v>1.44329597321562-1.37413199861568i</v>
      </c>
      <c r="EM325" s="240" t="str">
        <f t="shared" ca="1" si="592"/>
        <v>1.9928226253031+9.82404424350889E-13i</v>
      </c>
      <c r="EN325" s="240"/>
      <c r="EO325" s="240"/>
      <c r="EP325" s="240"/>
    </row>
    <row r="326" spans="1:146">
      <c r="A326" s="268">
        <f t="shared" si="461"/>
        <v>4.4140624999999918E-3</v>
      </c>
      <c r="B326" s="267">
        <v>226</v>
      </c>
      <c r="C326" s="266">
        <f t="shared" si="462"/>
        <v>45200</v>
      </c>
      <c r="N326" s="265">
        <f t="shared" ca="1" si="463"/>
        <v>2.00702253951175</v>
      </c>
      <c r="O326" s="240">
        <f t="shared" ca="1" si="464"/>
        <v>-1.9929774604882498</v>
      </c>
      <c r="P326" s="240" t="str">
        <f t="shared" ca="1" si="465"/>
        <v>-1.47669889215584-1.33840186039915i</v>
      </c>
      <c r="Q326" s="240" t="str">
        <f t="shared" ca="1" si="466"/>
        <v>-0.195345951418411-1.98338072927984i</v>
      </c>
      <c r="R326" s="240" t="str">
        <f t="shared" ca="1" si="467"/>
        <v>1.18721528708201-1.60077450633529i</v>
      </c>
      <c r="S326" s="240" t="str">
        <f t="shared" ca="1" si="468"/>
        <v>1.95468295742229-0.388810614537508i</v>
      </c>
      <c r="T326" s="240" t="str">
        <f t="shared" ca="1" si="469"/>
        <v>1.70943378694646+1.02459518155224i</v>
      </c>
      <c r="U326" s="241" t="str">
        <f t="shared" ca="1" si="470"/>
        <v>0.578530818893297+1.90716052014634i</v>
      </c>
      <c r="V326" s="240" t="str">
        <f t="shared" ca="1" si="471"/>
        <v>-0.852107664323595+1.80163028571768i</v>
      </c>
      <c r="W326" s="240" t="str">
        <f t="shared" ca="1" si="472"/>
        <v>-1.84127108450144+0.762679455205846i</v>
      </c>
      <c r="X326" s="240" t="str">
        <f t="shared" ca="1" si="473"/>
        <v>-1.87647609996623-0.671413884477903i</v>
      </c>
      <c r="Y326" s="240" t="str">
        <f t="shared" ca="1" si="474"/>
        <v>-0.939483071441945-1.75764920177156i</v>
      </c>
      <c r="Z326" s="240" t="str">
        <f t="shared" ca="1" si="475"/>
        <v>0.484254021892519-1.93325042358591i</v>
      </c>
      <c r="AA326" s="240" t="str">
        <f t="shared" ca="1" si="476"/>
        <v>1.65710019639993-1.10723895212619i</v>
      </c>
      <c r="AB326" s="240" t="str">
        <f t="shared" ca="1" si="477"/>
        <v>1.97140648880423+0.292430528356325i</v>
      </c>
      <c r="AC326" s="240" t="str">
        <f t="shared" ca="1" si="478"/>
        <v>1.26433151642325+1.54059241027375i</v>
      </c>
      <c r="AD326" s="240" t="str">
        <f t="shared" ca="1" si="479"/>
        <v>-0.0977907689730786+1.99057683185499i</v>
      </c>
      <c r="AE326" s="240" t="str">
        <f t="shared" ca="1" si="480"/>
        <v>-1.40924787706314+1.40924787706324i</v>
      </c>
      <c r="AF326" s="240" t="str">
        <f t="shared" ca="1" si="481"/>
        <v>-1.99057683185499+0.0977907689730542i</v>
      </c>
      <c r="AG326" s="240" t="str">
        <f t="shared" ca="1" si="482"/>
        <v>-1.54059241027371-1.26433151642329i</v>
      </c>
      <c r="AH326" s="240" t="str">
        <f t="shared" ca="1" si="483"/>
        <v>-0.292430528356106-1.97140648880427i</v>
      </c>
      <c r="AI326" s="240" t="str">
        <f t="shared" ca="1" si="484"/>
        <v>1.10723895212557-1.65710019640034i</v>
      </c>
      <c r="AJ326" s="240" t="str">
        <f t="shared" ca="1" si="485"/>
        <v>1.93325042358592-0.484254021892495i</v>
      </c>
      <c r="AK326" s="240" t="str">
        <f t="shared" ca="1" si="486"/>
        <v>1.75764920177201+0.939483071441106i</v>
      </c>
      <c r="AL326" s="240" t="str">
        <f t="shared" ca="1" si="487"/>
        <v>0.671413884477854+1.87647609996625i</v>
      </c>
      <c r="AM326" s="240" t="str">
        <f t="shared" ca="1" si="488"/>
        <v>-0.762679455206823+1.84127108450104i</v>
      </c>
      <c r="AN326" s="240" t="str">
        <f t="shared" ca="1" si="489"/>
        <v>-1.80163028571771+0.852107664323548i</v>
      </c>
      <c r="AO326" s="240" t="str">
        <f t="shared" ca="1" si="490"/>
        <v>-1.9071605201461-0.578530818894092i</v>
      </c>
      <c r="AP326" s="240" t="str">
        <f t="shared" ca="1" si="491"/>
        <v>-1.02459518155239-1.70943378694637i</v>
      </c>
      <c r="AQ326" s="240" t="str">
        <f t="shared" ca="1" si="492"/>
        <v>0.388810614538345-1.95468295742213i</v>
      </c>
      <c r="AR326" s="240" t="str">
        <f t="shared" ca="1" si="493"/>
        <v>0.388810614538345-1.95468295742213i</v>
      </c>
      <c r="AS326" s="240" t="str">
        <f t="shared" ca="1" si="494"/>
        <v>1.98338072927978+0.195345951419031i</v>
      </c>
      <c r="AT326" s="240" t="str">
        <f t="shared" ca="1" si="495"/>
        <v>1.33840186039941+1.47669889215561i</v>
      </c>
      <c r="AU326" s="240" t="str">
        <f t="shared" ca="1" si="496"/>
        <v>-6.47498373443459E-13+1.99297746048825i</v>
      </c>
      <c r="AV326" s="240" t="str">
        <f t="shared" ca="1" si="497"/>
        <v>-1.33840186039886+1.47669889215611i</v>
      </c>
      <c r="AW326" s="240" t="str">
        <f t="shared" ca="1" si="498"/>
        <v>-1.9833807292799+0.195345951417799i</v>
      </c>
      <c r="AX326" s="240" t="str">
        <f t="shared" ca="1" si="499"/>
        <v>-1.60077450633564-1.18721528708153i</v>
      </c>
      <c r="AY326" s="240" t="str">
        <f t="shared" ca="1" si="500"/>
        <v>-0.388810614537073-1.95468295742238i</v>
      </c>
      <c r="AZ326" s="240" t="str">
        <f t="shared" ca="1" si="501"/>
        <v>1.02459518155175-1.70943378694675i</v>
      </c>
      <c r="BA326" s="240" t="str">
        <f t="shared" ca="1" si="502"/>
        <v>1.90716052014645-0.578530818892906i</v>
      </c>
      <c r="BB326" s="240" t="str">
        <f t="shared" ca="1" si="503"/>
        <v>1.801630285718+0.852107664322926i</v>
      </c>
      <c r="BC326" s="240" t="str">
        <f t="shared" ca="1" si="504"/>
        <v>0.762679455205627+1.84127108450153i</v>
      </c>
      <c r="BD326" s="240" t="str">
        <f t="shared" ca="1" si="505"/>
        <v>-0.67141388447718+1.87647609996649i</v>
      </c>
      <c r="BE326" s="240" t="str">
        <f t="shared" ca="1" si="506"/>
        <v>-1.75764920177166+0.939483071441762i</v>
      </c>
      <c r="BF326" s="240" t="str">
        <f t="shared" ca="1" si="507"/>
        <v>-1.93325042358609-0.484254021891802i</v>
      </c>
      <c r="BG326" s="240" t="str">
        <f t="shared" ca="1" si="508"/>
        <v>-1.10723895212617-1.65710019639995i</v>
      </c>
      <c r="BH326" s="240" t="str">
        <f t="shared" ca="1" si="509"/>
        <v>0.292430528355371-1.97140648880437i</v>
      </c>
      <c r="BI326" s="240" t="str">
        <f t="shared" ca="1" si="510"/>
        <v>1.54059241027378-1.26433151642321i</v>
      </c>
      <c r="BJ326" s="240" t="str">
        <f t="shared" ca="1" si="511"/>
        <v>1.99057683185494+0.0977907689740649i</v>
      </c>
      <c r="BK326" s="240" t="str">
        <f t="shared" ca="1" si="512"/>
        <v>1.40924787706322+1.40924787706315i</v>
      </c>
      <c r="BL326" s="240" t="str">
        <f t="shared" ca="1" si="513"/>
        <v>0.0977907689722377+1.99057683185503i</v>
      </c>
      <c r="BM326" s="240" t="str">
        <f t="shared" ca="1" si="514"/>
        <v>-1.26433151642318+1.54059241027381i</v>
      </c>
      <c r="BN326" s="240" t="str">
        <f t="shared" ca="1" si="515"/>
        <v>-1.97140648880436+0.292430528355464i</v>
      </c>
      <c r="BO326" s="240" t="str">
        <f t="shared" ca="1" si="516"/>
        <v>-1.65710019639997-1.10723895212613i</v>
      </c>
      <c r="BP326" s="240" t="str">
        <f t="shared" ca="1" si="517"/>
        <v>-0.48425402189184-1.93325042358608i</v>
      </c>
      <c r="BQ326" s="240" t="str">
        <f t="shared" ca="1" si="518"/>
        <v>0.939483071441626-1.75764920177173i</v>
      </c>
      <c r="BR326" s="240" t="str">
        <f t="shared" ca="1" si="519"/>
        <v>1.87647609996648-0.671413884477218i</v>
      </c>
      <c r="BS326" s="240" t="str">
        <f t="shared" ca="1" si="520"/>
        <v>1.84127108450157+0.762679455205537i</v>
      </c>
      <c r="BT326" s="240" t="str">
        <f t="shared" ca="1" si="521"/>
        <v>0.852107664323014+1.80163028571796i</v>
      </c>
      <c r="BU326" s="240" t="str">
        <f t="shared" ca="1" si="522"/>
        <v>-0.578530818892814+1.90716052014648i</v>
      </c>
      <c r="BV326" s="240" t="str">
        <f t="shared" ca="1" si="523"/>
        <v>-1.70943378694671+1.02459518155184i</v>
      </c>
      <c r="BW326" s="240" t="str">
        <f t="shared" ca="1" si="524"/>
        <v>-1.95468295742239-0.388810614537035i</v>
      </c>
      <c r="BX326" s="240" t="str">
        <f t="shared" ca="1" si="525"/>
        <v>-1.18721528708161-1.60077450633558i</v>
      </c>
      <c r="BY326" s="240" t="str">
        <f t="shared" ca="1" si="526"/>
        <v>0.195345951417646-1.98338072927992i</v>
      </c>
      <c r="BZ326" s="240" t="str">
        <f t="shared" ca="1" si="527"/>
        <v>1.47669889215608-1.33840186039889i</v>
      </c>
      <c r="CA326" s="240" t="str">
        <f t="shared" ca="1" si="528"/>
        <v>1.99297746048825-7.44180999313379E-13i</v>
      </c>
      <c r="CB326" s="240" t="str">
        <f t="shared" ca="1" si="529"/>
        <v>1.47669889215571+1.33840186039929i</v>
      </c>
      <c r="CC326" s="240" t="str">
        <f t="shared" ca="1" si="530"/>
        <v>0.195345951419127+1.98338072927977i</v>
      </c>
      <c r="CD326" s="240" t="str">
        <f t="shared" ca="1" si="531"/>
        <v>-1.18721528708205+1.60077450633525i</v>
      </c>
      <c r="CE326" s="240" t="str">
        <f t="shared" ca="1" si="532"/>
        <v>-1.95468295742212+0.388810614538383i</v>
      </c>
      <c r="CF326" s="240" t="str">
        <f t="shared" ca="1" si="533"/>
        <v>-1.70943378694642-1.02459518155231i</v>
      </c>
      <c r="CG326" s="240" t="str">
        <f t="shared" ca="1" si="534"/>
        <v>-0.578530818892286-1.90716052014664i</v>
      </c>
      <c r="CH326" s="240" t="str">
        <f t="shared" ca="1" si="535"/>
        <v>0.852107664323512-1.80163028571772i</v>
      </c>
      <c r="CI326" s="240" t="str">
        <f t="shared" ca="1" si="536"/>
        <v>1.84127108450178-0.762679455205029i</v>
      </c>
      <c r="CJ326" s="240" t="str">
        <f t="shared" ca="1" si="537"/>
        <v>1.87647609996629+0.671413884477736i</v>
      </c>
      <c r="CK326" s="240" t="str">
        <f t="shared" ca="1" si="538"/>
        <v>0.939483071441142+1.75764920177199i</v>
      </c>
      <c r="CL326" s="240" t="str">
        <f t="shared" ca="1" si="539"/>
        <v>-0.484254021892374+1.93325042358595i</v>
      </c>
      <c r="CM326" s="240" t="str">
        <f t="shared" ca="1" si="540"/>
        <v>-1.65710019640027+1.10723895212568i</v>
      </c>
      <c r="CN326" s="240" t="str">
        <f t="shared" ca="1" si="541"/>
        <v>-1.97140648880428-0.29243052835601i</v>
      </c>
      <c r="CO326" s="240" t="str">
        <f t="shared" ca="1" si="542"/>
        <v>-1.26433151642275-1.54059241027415i</v>
      </c>
      <c r="CP326" s="240" t="str">
        <f t="shared" ca="1" si="543"/>
        <v>0.097790768972788-1.990576831855i</v>
      </c>
      <c r="CQ326" s="240" t="str">
        <f t="shared" ca="1" si="544"/>
        <v>1.40924787706361-1.40924787706276i</v>
      </c>
      <c r="CR326" s="240" t="str">
        <f t="shared" ca="1" si="545"/>
        <v>1.99057683185496-0.0977907689736278i</v>
      </c>
      <c r="CS326" s="240" t="str">
        <f t="shared" ca="1" si="546"/>
        <v>1.5405924102734+1.26433151642368i</v>
      </c>
      <c r="CT326" s="240" t="str">
        <f t="shared" ca="1" si="547"/>
        <v>0.292430528356841+1.97140648880416i</v>
      </c>
      <c r="CU326" s="240" t="str">
        <f t="shared" ca="1" si="548"/>
        <v>-1.10723895212658+1.65710019639967i</v>
      </c>
      <c r="CV326" s="240" t="str">
        <f t="shared" ca="1" si="549"/>
        <v>-1.93325042358575+0.484254021893189i</v>
      </c>
      <c r="CW326" s="240" t="str">
        <f t="shared" ca="1" si="550"/>
        <v>-1.75764920177143-0.939483071442198i</v>
      </c>
      <c r="CX326" s="240" t="str">
        <f t="shared" ca="1" si="551"/>
        <v>-0.671413884478527-1.87647609996601i</v>
      </c>
      <c r="CY326" s="240" t="str">
        <f t="shared" ca="1" si="552"/>
        <v>0.762679455206135-1.84127108450132i</v>
      </c>
      <c r="CZ326" s="240" t="str">
        <f t="shared" ca="1" si="553"/>
        <v>1.80163028571741-0.852107664324169i</v>
      </c>
      <c r="DA326" s="240" t="str">
        <f t="shared" ca="1" si="554"/>
        <v>1.9071605201463+0.578530818893434i</v>
      </c>
      <c r="DB326" s="240" t="str">
        <f t="shared" ca="1" si="555"/>
        <v>1.02459518155303+1.70943378694599i</v>
      </c>
      <c r="DC326" s="240" t="str">
        <f t="shared" ca="1" si="556"/>
        <v>-0.388810614537669+1.95468295742226i</v>
      </c>
      <c r="DD326" s="240" t="str">
        <f t="shared" ca="1" si="557"/>
        <v>-1.60077450633597+1.18721528708109i</v>
      </c>
      <c r="DE326" s="240" t="str">
        <f t="shared" ca="1" si="558"/>
        <v>-1.98338072927984-0.195345951418403i</v>
      </c>
      <c r="DF326" s="240" t="str">
        <f t="shared" ca="1" si="559"/>
        <v>-1.33840186039849-1.47669889215644i</v>
      </c>
      <c r="DG326" s="240" t="str">
        <f t="shared" ca="1" si="560"/>
        <v>-9.66826258699212E-14-1.99297746048825i</v>
      </c>
      <c r="DH326" s="240" t="str">
        <f t="shared" ca="1" si="561"/>
        <v>1.33840186039986-1.4766988921552i</v>
      </c>
      <c r="DI326" s="240" t="str">
        <f t="shared" ca="1" si="562"/>
        <v>1.98338072927982-0.195345951418595i</v>
      </c>
      <c r="DJ326" s="240" t="str">
        <f t="shared" ca="1" si="563"/>
        <v>1.60077450633487+1.18721528708257i</v>
      </c>
      <c r="DK326" s="240" t="str">
        <f t="shared" ca="1" si="564"/>
        <v>0.388810614537749+1.95468295742224i</v>
      </c>
      <c r="DL326" s="240" t="str">
        <f t="shared" ca="1" si="565"/>
        <v>-1.02459518155277+1.70943378694615i</v>
      </c>
      <c r="DM326" s="240" t="str">
        <f t="shared" ca="1" si="566"/>
        <v>-1.90716052014624+0.57853081889362i</v>
      </c>
      <c r="DN326" s="240" t="str">
        <f t="shared" ca="1" si="567"/>
        <v>-1.80163028571745-0.852107664324098i</v>
      </c>
      <c r="DO326" s="240" t="str">
        <f t="shared" ca="1" si="568"/>
        <v>-0.762679455206209-1.84127108450129i</v>
      </c>
      <c r="DP326" s="240" t="str">
        <f t="shared" ca="1" si="569"/>
        <v>0.671413884478346-1.87647609996607i</v>
      </c>
      <c r="DQ326" s="240" t="str">
        <f t="shared" ca="1" si="570"/>
        <v>1.75764920177133-0.939483071442368i</v>
      </c>
      <c r="DR326" s="240" t="str">
        <f t="shared" ca="1" si="571"/>
        <v>1.93325042358577+0.484254021893111i</v>
      </c>
      <c r="DS326" s="240" t="str">
        <f t="shared" ca="1" si="572"/>
        <v>1.10723895212683+1.6571001963995i</v>
      </c>
      <c r="DT326" s="240" t="str">
        <f t="shared" ca="1" si="573"/>
        <v>-0.29243052835665+1.97140648880419i</v>
      </c>
      <c r="DU326" s="240" t="str">
        <f t="shared" ca="1" si="574"/>
        <v>-1.54059241027334+1.26433151642374i</v>
      </c>
      <c r="DV326" s="240" t="str">
        <f t="shared" ca="1" si="575"/>
        <v>-1.99057683185498-0.0977907689733215i</v>
      </c>
      <c r="DW326" s="240" t="str">
        <f t="shared" ca="1" si="576"/>
        <v>-1.40924787706375-1.40924787706262i</v>
      </c>
      <c r="DX326" s="240" t="str">
        <f t="shared" ca="1" si="577"/>
        <v>-0.0977907689728679-1.990576831855i</v>
      </c>
      <c r="DY326" s="240" t="str">
        <f t="shared" ca="1" si="578"/>
        <v>1.26433151642409-1.54059241027306i</v>
      </c>
      <c r="DZ326" s="240" t="str">
        <f t="shared" ca="1" si="579"/>
        <v>1.97140648880425-0.292430528356202i</v>
      </c>
      <c r="EA326" s="240" t="str">
        <f t="shared" ca="1" si="580"/>
        <v>1.65710019640038+1.10723895212552i</v>
      </c>
      <c r="EB326" s="240" t="str">
        <f t="shared" ca="1" si="581"/>
        <v>0.484254021892671+1.93325042358587i</v>
      </c>
      <c r="EC326" s="240" t="str">
        <f t="shared" ca="1" si="582"/>
        <v>-0.939483071442768+1.75764920177112i</v>
      </c>
      <c r="ED326" s="240" t="str">
        <f t="shared" ca="1" si="583"/>
        <v>-1.87647609996623+0.671413884477919i</v>
      </c>
      <c r="EE326" s="240" t="str">
        <f t="shared" ca="1" si="584"/>
        <v>-1.84127108450112-0.762679455206629i</v>
      </c>
      <c r="EF326" s="240" t="str">
        <f t="shared" ca="1" si="585"/>
        <v>-0.852107664323687-1.80163028571764i</v>
      </c>
      <c r="EG326" s="240" t="str">
        <f t="shared" ca="1" si="586"/>
        <v>0.578530818894054-1.90716052014611i</v>
      </c>
      <c r="EH326" s="240" t="str">
        <f t="shared" ca="1" si="587"/>
        <v>1.70943378694638-1.02459518155238i</v>
      </c>
      <c r="EI326" s="240" t="str">
        <f t="shared" ca="1" si="588"/>
        <v>1.95468295742216+0.388810614538193i</v>
      </c>
      <c r="EJ326" s="240" t="str">
        <f t="shared" ca="1" si="589"/>
        <v>1.18721528708221+1.60077450633514i</v>
      </c>
      <c r="EK326" s="240" t="str">
        <f t="shared" ca="1" si="590"/>
        <v>-0.195345951419047+1.98338072927978i</v>
      </c>
      <c r="EL326" s="240" t="str">
        <f t="shared" ca="1" si="591"/>
        <v>-1.4766988921555+1.33840186039952i</v>
      </c>
      <c r="EM326" s="240" t="str">
        <f t="shared" ca="1" si="592"/>
        <v>-1.99297746048825-5.50815747573537E-13i</v>
      </c>
      <c r="EN326" s="240"/>
      <c r="EO326" s="240"/>
      <c r="EP326" s="240"/>
    </row>
    <row r="327" spans="1:146">
      <c r="A327" s="268">
        <f t="shared" si="461"/>
        <v>4.4335937499999914E-3</v>
      </c>
      <c r="B327" s="267">
        <v>227</v>
      </c>
      <c r="C327" s="266">
        <f t="shared" si="462"/>
        <v>45400</v>
      </c>
      <c r="N327" s="265">
        <f t="shared" ca="1" si="463"/>
        <v>2.0068783883110477</v>
      </c>
      <c r="O327" s="240">
        <f t="shared" ca="1" si="464"/>
        <v>-1.9931216116889525</v>
      </c>
      <c r="P327" s="240" t="str">
        <f t="shared" ca="1" si="465"/>
        <v>-1.50920931653414-1.30185290945949i</v>
      </c>
      <c r="Q327" s="240" t="str">
        <f t="shared" ca="1" si="466"/>
        <v>-0.29245167973036-1.97154907978586i</v>
      </c>
      <c r="R327" s="240" t="str">
        <f t="shared" ca="1" si="467"/>
        <v>1.0663153183992-1.6838958996116i</v>
      </c>
      <c r="S327" s="240" t="str">
        <f t="shared" ca="1" si="468"/>
        <v>1.90729846424474-0.578572663778031i</v>
      </c>
      <c r="T327" s="240" t="str">
        <f t="shared" ca="1" si="469"/>
        <v>1.82213122170955+0.807695220892656i</v>
      </c>
      <c r="U327" s="241" t="str">
        <f t="shared" ca="1" si="470"/>
        <v>0.852169296903592+1.80176059685975i</v>
      </c>
      <c r="V327" s="240" t="str">
        <f t="shared" ca="1" si="471"/>
        <v>-0.531590961036455+1.92092290556542i</v>
      </c>
      <c r="W327" s="240" t="str">
        <f t="shared" ca="1" si="472"/>
        <v>-1.65722005374282+1.10731903824245i</v>
      </c>
      <c r="X327" s="240" t="str">
        <f t="shared" ca="1" si="473"/>
        <v>-1.97813240956767-0.24397936224108i</v>
      </c>
      <c r="Y327" s="240" t="str">
        <f t="shared" ca="1" si="474"/>
        <v>-1.33849866642885-1.47680570115021i</v>
      </c>
      <c r="Z327" s="240" t="str">
        <f t="shared" ca="1" si="475"/>
        <v>-0.0489136529463399-1.99252132072332i</v>
      </c>
      <c r="AA327" s="240" t="str">
        <f t="shared" ca="1" si="476"/>
        <v>1.26442296497688-1.54070384065876i</v>
      </c>
      <c r="AB327" s="240" t="str">
        <f t="shared" ca="1" si="477"/>
        <v>1.96377816255935-0.340747835263259i</v>
      </c>
      <c r="AC327" s="240" t="str">
        <f t="shared" ca="1" si="478"/>
        <v>1.70955742955548+1.02466929008008i</v>
      </c>
      <c r="AD327" s="240" t="str">
        <f t="shared" ca="1" si="479"/>
        <v>0.62520585598116+1.8925251376477i</v>
      </c>
      <c r="AE327" s="240" t="str">
        <f t="shared" ca="1" si="480"/>
        <v>-0.762734619482129+1.84140426284535i</v>
      </c>
      <c r="AF327" s="240" t="str">
        <f t="shared" ca="1" si="481"/>
        <v>-1.78030465879857+0.896130057994743i</v>
      </c>
      <c r="AG327" s="240" t="str">
        <f t="shared" ca="1" si="482"/>
        <v>-1.93339025475592-0.484289047776635i</v>
      </c>
      <c r="AH327" s="240" t="str">
        <f t="shared" ca="1" si="483"/>
        <v>-1.14765575050191-1.62954596048147i</v>
      </c>
      <c r="AI327" s="240" t="str">
        <f t="shared" ca="1" si="484"/>
        <v>0.195360080706758-1.98352418635312i</v>
      </c>
      <c r="AJ327" s="240" t="str">
        <f t="shared" ca="1" si="485"/>
        <v>1.44351251323273-1.37433816185177i</v>
      </c>
      <c r="AK327" s="240" t="str">
        <f t="shared" ca="1" si="486"/>
        <v>1.99072080941928-0.0977978421367483i</v>
      </c>
      <c r="AL327" s="240" t="str">
        <f t="shared" ca="1" si="487"/>
        <v>1.57127030240046+1.22623137937991i</v>
      </c>
      <c r="AM327" s="240" t="str">
        <f t="shared" ca="1" si="488"/>
        <v>0.388838737042513+1.95482433879793i</v>
      </c>
      <c r="AN327" s="240" t="str">
        <f t="shared" ca="1" si="489"/>
        <v>-0.982406039296007+1.73418918602795i</v>
      </c>
      <c r="AO327" s="240" t="str">
        <f t="shared" ca="1" si="490"/>
        <v>-1.87661182467366+0.671462447555014i</v>
      </c>
      <c r="AP327" s="240" t="str">
        <f t="shared" ca="1" si="491"/>
        <v>-1.85956811090803-0.717314575256575i</v>
      </c>
      <c r="AQ327" s="240" t="str">
        <f t="shared" ca="1" si="492"/>
        <v>-0.939551023847247-1.75777633178091i</v>
      </c>
      <c r="AR327" s="240" t="str">
        <f t="shared" ca="1" si="493"/>
        <v>-0.939551023847247-1.75777633178091i</v>
      </c>
      <c r="AS327" s="240" t="str">
        <f t="shared" ca="1" si="494"/>
        <v>1.60089028966597-1.18730115785118i</v>
      </c>
      <c r="AT327" s="240" t="str">
        <f t="shared" ca="1" si="495"/>
        <v>1.98772116233743+0.146623121565169i</v>
      </c>
      <c r="AU327" s="240" t="str">
        <f t="shared" ca="1" si="496"/>
        <v>1.40934980735506+1.40934980735438i</v>
      </c>
      <c r="AV327" s="240" t="str">
        <f t="shared" ca="1" si="497"/>
        <v>0.146623121564149+1.9877211623375i</v>
      </c>
      <c r="AW327" s="240" t="str">
        <f t="shared" ca="1" si="498"/>
        <v>-1.18730115785205+1.60089028966533i</v>
      </c>
      <c r="AX327" s="240" t="str">
        <f t="shared" ca="1" si="499"/>
        <v>-1.94469300195062+0.436695416905051i</v>
      </c>
      <c r="AY327" s="240" t="str">
        <f t="shared" ca="1" si="500"/>
        <v>-1.7577763317804-0.9395510238482i</v>
      </c>
      <c r="AZ327" s="240" t="str">
        <f t="shared" ca="1" si="501"/>
        <v>-0.717314575257472-1.85956811090768i</v>
      </c>
      <c r="BA327" s="240" t="str">
        <f t="shared" ca="1" si="502"/>
        <v>0.671462447554111-1.87661182467398i</v>
      </c>
      <c r="BB327" s="240" t="str">
        <f t="shared" ca="1" si="503"/>
        <v>1.73418918602849-0.982406039295068i</v>
      </c>
      <c r="BC327" s="240" t="str">
        <f t="shared" ca="1" si="504"/>
        <v>1.9548243387981+0.388838737041628i</v>
      </c>
      <c r="BD327" s="240" t="str">
        <f t="shared" ca="1" si="505"/>
        <v>1.22623137938062+1.5712703023999i</v>
      </c>
      <c r="BE327" s="240" t="str">
        <f t="shared" ca="1" si="506"/>
        <v>-0.0977978421378262+1.99072080941923i</v>
      </c>
      <c r="BF327" s="240" t="str">
        <f t="shared" ca="1" si="507"/>
        <v>-1.37433816185107+1.44351251323339i</v>
      </c>
      <c r="BG327" s="240" t="str">
        <f t="shared" ca="1" si="508"/>
        <v>-1.98352418635303+0.195360080707685i</v>
      </c>
      <c r="BH327" s="240" t="str">
        <f t="shared" ca="1" si="509"/>
        <v>-1.62954596048086-1.14765575050277i</v>
      </c>
      <c r="BI327" s="240" t="str">
        <f t="shared" ca="1" si="510"/>
        <v>-0.48428904777754-1.9333902547557i</v>
      </c>
      <c r="BJ327" s="240" t="str">
        <f t="shared" ca="1" si="511"/>
        <v>0.896130057993936-1.78030465879898i</v>
      </c>
      <c r="BK327" s="240" t="str">
        <f t="shared" ca="1" si="512"/>
        <v>1.84140426284544-0.762734619481917i</v>
      </c>
      <c r="BL327" s="240" t="str">
        <f t="shared" ca="1" si="513"/>
        <v>1.8925251376478+0.625205855980841i</v>
      </c>
      <c r="BM327" s="240" t="str">
        <f t="shared" ca="1" si="514"/>
        <v>1.0246692900793+1.70955742955595i</v>
      </c>
      <c r="BN327" s="240" t="str">
        <f t="shared" ca="1" si="515"/>
        <v>-0.340747835263456+1.96377816255931i</v>
      </c>
      <c r="BO327" s="240" t="str">
        <f t="shared" ca="1" si="516"/>
        <v>-1.5407038406584+1.26442296497731i</v>
      </c>
      <c r="BP327" s="240" t="str">
        <f t="shared" ca="1" si="517"/>
        <v>-1.9925213207233-0.0489136529472207i</v>
      </c>
      <c r="BQ327" s="240" t="str">
        <f t="shared" ca="1" si="518"/>
        <v>-1.47680570115014-1.33849866642893i</v>
      </c>
      <c r="BR327" s="240" t="str">
        <f t="shared" ca="1" si="519"/>
        <v>-0.243979362241554-1.97813240956761i</v>
      </c>
      <c r="BS327" s="240" t="str">
        <f t="shared" ca="1" si="520"/>
        <v>1.107319038243-1.65722005374246i</v>
      </c>
      <c r="BT327" s="240" t="str">
        <f t="shared" ca="1" si="521"/>
        <v>1.92092290556544-0.531590961036385i</v>
      </c>
      <c r="BU327" s="240" t="str">
        <f t="shared" ca="1" si="522"/>
        <v>1.80176059686005+0.852169296902955i</v>
      </c>
      <c r="BV327" s="240" t="str">
        <f t="shared" ca="1" si="523"/>
        <v>0.807695220892078+1.8221312217098i</v>
      </c>
      <c r="BW327" s="240" t="str">
        <f t="shared" ca="1" si="524"/>
        <v>-0.578572663777885+1.90729846424479i</v>
      </c>
      <c r="BX327" s="240" t="str">
        <f t="shared" ca="1" si="525"/>
        <v>-1.68389589961121+1.06631531839982i</v>
      </c>
      <c r="BY327" s="240" t="str">
        <f t="shared" ca="1" si="526"/>
        <v>-1.9715490797858-0.292451679730762i</v>
      </c>
      <c r="BZ327" s="240" t="str">
        <f t="shared" ca="1" si="527"/>
        <v>-1.30185290945969-1.50920931653396i</v>
      </c>
      <c r="CA327" s="240" t="str">
        <f t="shared" ca="1" si="528"/>
        <v>-9.60082939718639E-13-1.99312161168895i</v>
      </c>
      <c r="CB327" s="240" t="str">
        <f t="shared" ca="1" si="529"/>
        <v>1.30185290945978-1.50920931653388i</v>
      </c>
      <c r="CC327" s="240" t="str">
        <f t="shared" ca="1" si="530"/>
        <v>1.97154907978581-0.292451679730645i</v>
      </c>
      <c r="CD327" s="240" t="str">
        <f t="shared" ca="1" si="531"/>
        <v>1.68389589961115+1.06631531839993i</v>
      </c>
      <c r="CE327" s="240" t="str">
        <f t="shared" ca="1" si="532"/>
        <v>0.578572663777772+1.90729846424482i</v>
      </c>
      <c r="CF327" s="240" t="str">
        <f t="shared" ca="1" si="533"/>
        <v>-0.807695220892186+1.82213122170976i</v>
      </c>
      <c r="CG327" s="240" t="str">
        <f t="shared" ca="1" si="534"/>
        <v>-1.8017605968601+0.852169296902847i</v>
      </c>
      <c r="CH327" s="240" t="str">
        <f t="shared" ca="1" si="535"/>
        <v>-1.92092290556541-0.531590961036499i</v>
      </c>
      <c r="CI327" s="240" t="str">
        <f t="shared" ca="1" si="536"/>
        <v>-1.1073190382429-1.65722005374253i</v>
      </c>
      <c r="CJ327" s="240" t="str">
        <f t="shared" ca="1" si="537"/>
        <v>0.243979362241786-1.97813240956758i</v>
      </c>
      <c r="CK327" s="240" t="str">
        <f t="shared" ca="1" si="538"/>
        <v>1.47680570115022-1.33849866642884i</v>
      </c>
      <c r="CL327" s="240" t="str">
        <f t="shared" ca="1" si="539"/>
        <v>1.9925213207233-0.0489136529471015i</v>
      </c>
      <c r="CM327" s="240" t="str">
        <f t="shared" ca="1" si="540"/>
        <v>1.54070384065832+1.26442296497741i</v>
      </c>
      <c r="CN327" s="240" t="str">
        <f t="shared" ca="1" si="541"/>
        <v>0.340747835263338+1.96377816255933i</v>
      </c>
      <c r="CO327" s="240" t="str">
        <f t="shared" ca="1" si="542"/>
        <v>-1.0246692900795+1.70955742955583i</v>
      </c>
      <c r="CP327" s="240" t="str">
        <f t="shared" ca="1" si="543"/>
        <v>-1.89252513764784+0.625205855980727i</v>
      </c>
      <c r="CQ327" s="240" t="str">
        <f t="shared" ca="1" si="544"/>
        <v>-1.84140426284539-0.762734619482027i</v>
      </c>
      <c r="CR327" s="240" t="str">
        <f t="shared" ca="1" si="545"/>
        <v>-0.896130057995551-1.78030465879817i</v>
      </c>
      <c r="CS327" s="240" t="str">
        <f t="shared" ca="1" si="546"/>
        <v>0.484289047777656-1.93339025475567i</v>
      </c>
      <c r="CT327" s="240" t="str">
        <f t="shared" ca="1" si="547"/>
        <v>1.62954596048093-1.14765575050267i</v>
      </c>
      <c r="CU327" s="240" t="str">
        <f t="shared" ca="1" si="548"/>
        <v>1.98352418635321+0.195360080705831i</v>
      </c>
      <c r="CV327" s="240" t="str">
        <f t="shared" ca="1" si="549"/>
        <v>1.37433816185103+1.44351251323344i</v>
      </c>
      <c r="CW327" s="240" t="str">
        <f t="shared" ca="1" si="550"/>
        <v>0.0977978421377072+1.99072080941924i</v>
      </c>
      <c r="CX327" s="240" t="str">
        <f t="shared" ca="1" si="551"/>
        <v>-1.22623137938076+1.57127030239979i</v>
      </c>
      <c r="CY327" s="240" t="str">
        <f t="shared" ca="1" si="552"/>
        <v>-1.95482433879814+0.388838737041455i</v>
      </c>
      <c r="CZ327" s="240" t="str">
        <f t="shared" ca="1" si="553"/>
        <v>-1.7341891860284-0.982406039295222i</v>
      </c>
      <c r="DA327" s="240" t="str">
        <f t="shared" ca="1" si="554"/>
        <v>-0.671462447553997-1.87661182467402i</v>
      </c>
      <c r="DB327" s="240" t="str">
        <f t="shared" ca="1" si="555"/>
        <v>0.717314575257581-1.85956811090764i</v>
      </c>
      <c r="DC327" s="240" t="str">
        <f t="shared" ca="1" si="556"/>
        <v>1.75777633178049-0.939551023848044i</v>
      </c>
      <c r="DD327" s="240" t="str">
        <f t="shared" ca="1" si="557"/>
        <v>1.94469300195056+0.436695416905276i</v>
      </c>
      <c r="DE327" s="240" t="str">
        <f t="shared" ca="1" si="558"/>
        <v>1.18730115785186+1.60089028966547i</v>
      </c>
      <c r="DF327" s="240" t="str">
        <f t="shared" ca="1" si="559"/>
        <v>-0.146623121564155+1.9877211623375i</v>
      </c>
      <c r="DG327" s="240" t="str">
        <f t="shared" ca="1" si="560"/>
        <v>-1.4093498073551+1.40934980735434i</v>
      </c>
      <c r="DH327" s="240" t="str">
        <f t="shared" ca="1" si="561"/>
        <v>-1.98772116233743+0.146623121565107i</v>
      </c>
      <c r="DI327" s="240" t="str">
        <f t="shared" ca="1" si="562"/>
        <v>-1.6008902896659-1.18730115785128i</v>
      </c>
      <c r="DJ327" s="240" t="str">
        <f t="shared" ca="1" si="563"/>
        <v>-0.436695416903997-1.94469300195085i</v>
      </c>
      <c r="DK327" s="240" t="str">
        <f t="shared" ca="1" si="564"/>
        <v>0.939551023847403-1.75777633178083i</v>
      </c>
      <c r="DL327" s="240" t="str">
        <f t="shared" ca="1" si="565"/>
        <v>1.85956811090738-0.717314575258261i</v>
      </c>
      <c r="DM327" s="240" t="str">
        <f t="shared" ca="1" si="566"/>
        <v>1.87661182467366+0.67146244755502i</v>
      </c>
      <c r="DN327" s="240" t="str">
        <f t="shared" ca="1" si="567"/>
        <v>0.982406039295953+1.73418918602799i</v>
      </c>
      <c r="DO327" s="240" t="str">
        <f t="shared" ca="1" si="568"/>
        <v>-0.388838737042631+1.9548243387979i</v>
      </c>
      <c r="DP327" s="240" t="str">
        <f t="shared" ca="1" si="569"/>
        <v>-1.57127030240053+1.22623137937981i</v>
      </c>
      <c r="DQ327" s="240" t="str">
        <f t="shared" ca="1" si="570"/>
        <v>-1.99072080941928-0.0977978421368673i</v>
      </c>
      <c r="DR327" s="240" t="str">
        <f t="shared" ca="1" si="571"/>
        <v>-1.44351251323261-1.37433816185189i</v>
      </c>
      <c r="DS327" s="240" t="str">
        <f t="shared" ca="1" si="572"/>
        <v>-0.195360080706555-1.98352418635314i</v>
      </c>
      <c r="DT327" s="240" t="str">
        <f t="shared" ca="1" si="573"/>
        <v>1.14765575050207-1.62954596048135i</v>
      </c>
      <c r="DU327" s="240" t="str">
        <f t="shared" ca="1" si="574"/>
        <v>1.93339025475593-0.484289047776601i</v>
      </c>
      <c r="DV327" s="240" t="str">
        <f t="shared" ca="1" si="575"/>
        <v>1.78030465879855+0.896130057994799i</v>
      </c>
      <c r="DW327" s="240" t="str">
        <f t="shared" ca="1" si="576"/>
        <v>0.762734619482804+1.84140426284507i</v>
      </c>
      <c r="DX327" s="240" t="str">
        <f t="shared" ca="1" si="577"/>
        <v>-0.625205855981865+1.89252513764746i</v>
      </c>
      <c r="DY327" s="240" t="str">
        <f t="shared" ca="1" si="578"/>
        <v>-1.70955742955546+1.02466929008013i</v>
      </c>
      <c r="DZ327" s="240" t="str">
        <f t="shared" ca="1" si="579"/>
        <v>-1.96377816255946-0.340747835262623i</v>
      </c>
      <c r="EA327" s="240" t="str">
        <f t="shared" ca="1" si="580"/>
        <v>-1.26442296497639-1.54070384065916i</v>
      </c>
      <c r="EB327" s="240" t="str">
        <f t="shared" ca="1" si="581"/>
        <v>0.048913652946374-1.99252132072332i</v>
      </c>
      <c r="EC327" s="240" t="str">
        <f t="shared" ca="1" si="582"/>
        <v>1.33849866642964-1.47680570114949i</v>
      </c>
      <c r="ED327" s="240" t="str">
        <f t="shared" ca="1" si="583"/>
        <v>1.97813240956773-0.243979362240596i</v>
      </c>
      <c r="EE327" s="240" t="str">
        <f t="shared" ca="1" si="584"/>
        <v>1.657220053743+1.1073190382422i</v>
      </c>
      <c r="EF327" s="240" t="str">
        <f t="shared" ca="1" si="585"/>
        <v>0.53159096103731+1.92092290556519i</v>
      </c>
      <c r="EG327" s="240" t="str">
        <f t="shared" ca="1" si="586"/>
        <v>-0.852169296903931+1.80176059685959i</v>
      </c>
      <c r="EH327" s="240" t="str">
        <f t="shared" ca="1" si="587"/>
        <v>-1.82213122170946+0.807695220892852i</v>
      </c>
      <c r="EI327" s="240" t="str">
        <f t="shared" ca="1" si="588"/>
        <v>-1.90729846424451-0.57857266377881i</v>
      </c>
      <c r="EJ327" s="240" t="str">
        <f t="shared" ca="1" si="589"/>
        <v>-1.06631531839901-1.68389589961173i</v>
      </c>
      <c r="EK327" s="240" t="str">
        <f t="shared" ca="1" si="590"/>
        <v>0.292451679729814-1.97154907978594i</v>
      </c>
      <c r="EL327" s="240" t="str">
        <f t="shared" ca="1" si="591"/>
        <v>1.50920931653466-1.30185290945888i</v>
      </c>
      <c r="EM327" s="240" t="str">
        <f t="shared" ca="1" si="592"/>
        <v>1.99312161168895+1.19159359610472E-13i</v>
      </c>
      <c r="EN327" s="240"/>
      <c r="EO327" s="240"/>
      <c r="EP327" s="240"/>
    </row>
    <row r="328" spans="1:146">
      <c r="A328" s="268">
        <f t="shared" si="461"/>
        <v>4.4531249999999909E-3</v>
      </c>
      <c r="B328" s="267">
        <v>228</v>
      </c>
      <c r="C328" s="266">
        <f t="shared" si="462"/>
        <v>45600</v>
      </c>
      <c r="N328" s="265">
        <f t="shared" ca="1" si="463"/>
        <v>2.006744079005327</v>
      </c>
      <c r="O328" s="240">
        <f t="shared" ca="1" si="464"/>
        <v>-1.9932559209946732</v>
      </c>
      <c r="P328" s="240" t="str">
        <f t="shared" ca="1" si="465"/>
        <v>-1.54080766315605-1.26450816989844i</v>
      </c>
      <c r="Q328" s="240" t="str">
        <f t="shared" ca="1" si="466"/>
        <v>-0.388864939487331-1.95495606738817i</v>
      </c>
      <c r="R328" s="240" t="str">
        <f t="shared" ca="1" si="467"/>
        <v>0.939614336815914-1.75789478201351i</v>
      </c>
      <c r="S328" s="240" t="str">
        <f t="shared" ca="1" si="468"/>
        <v>1.8415283484639-0.762786017428322i</v>
      </c>
      <c r="T328" s="240" t="str">
        <f t="shared" ca="1" si="469"/>
        <v>1.90742699023686+0.578611651711478i</v>
      </c>
      <c r="U328" s="241" t="str">
        <f t="shared" ca="1" si="470"/>
        <v>1.10739365649469+1.65733172784921i</v>
      </c>
      <c r="V328" s="240" t="str">
        <f t="shared" ca="1" si="471"/>
        <v>-0.195373245320925+1.98365784892282i</v>
      </c>
      <c r="W328" s="240" t="str">
        <f t="shared" ca="1" si="472"/>
        <v>-1.40944477837565+1.40944477837549i</v>
      </c>
      <c r="X328" s="240" t="str">
        <f t="shared" ca="1" si="473"/>
        <v>-1.98365784892282+0.195373245320921i</v>
      </c>
      <c r="Y328" s="240" t="str">
        <f t="shared" ca="1" si="474"/>
        <v>-1.6573317278492-1.1073936564947i</v>
      </c>
      <c r="Z328" s="240" t="str">
        <f t="shared" ca="1" si="475"/>
        <v>-0.578611651711468-1.90742699023686i</v>
      </c>
      <c r="AA328" s="240" t="str">
        <f t="shared" ca="1" si="476"/>
        <v>0.762786017428338-1.84152834846389i</v>
      </c>
      <c r="AB328" s="240" t="str">
        <f t="shared" ca="1" si="477"/>
        <v>1.75789478201342-0.939614336816068i</v>
      </c>
      <c r="AC328" s="240" t="str">
        <f t="shared" ca="1" si="478"/>
        <v>1.95495606738817+0.388864939487333i</v>
      </c>
      <c r="AD328" s="240" t="str">
        <f t="shared" ca="1" si="479"/>
        <v>1.26450816989846+1.54080766315603i</v>
      </c>
      <c r="AE328" s="240" t="str">
        <f t="shared" ca="1" si="480"/>
        <v>-1.75819994375574E-14+1.99325592099467i</v>
      </c>
      <c r="AF328" s="240" t="str">
        <f t="shared" ca="1" si="481"/>
        <v>-1.26450816989849+1.54080766315601i</v>
      </c>
      <c r="AG328" s="240" t="str">
        <f t="shared" ca="1" si="482"/>
        <v>-1.95495606738806+0.388864939487911i</v>
      </c>
      <c r="AH328" s="240" t="str">
        <f t="shared" ca="1" si="483"/>
        <v>-1.75789478201388-0.939614336815223i</v>
      </c>
      <c r="AI328" s="240" t="str">
        <f t="shared" ca="1" si="484"/>
        <v>-0.762786017427573-1.84152834846421i</v>
      </c>
      <c r="AJ328" s="240" t="str">
        <f t="shared" ca="1" si="485"/>
        <v>0.578611651711881-1.90742699023674i</v>
      </c>
      <c r="AK328" s="240" t="str">
        <f t="shared" ca="1" si="486"/>
        <v>1.65733172784921-1.10739365649468i</v>
      </c>
      <c r="AL328" s="240" t="str">
        <f t="shared" ca="1" si="487"/>
        <v>1.98365784892285+0.195373245320576i</v>
      </c>
      <c r="AM328" s="240" t="str">
        <f t="shared" ca="1" si="488"/>
        <v>1.40944477837604+1.4094447783751i</v>
      </c>
      <c r="AN328" s="240" t="str">
        <f t="shared" ca="1" si="489"/>
        <v>0.195373245319931+1.98365784892291i</v>
      </c>
      <c r="AO328" s="240" t="str">
        <f t="shared" ca="1" si="490"/>
        <v>-1.10739365649522+1.65733172784885i</v>
      </c>
      <c r="AP328" s="240" t="str">
        <f t="shared" ca="1" si="491"/>
        <v>-1.90742699023692+0.578611651711261i</v>
      </c>
      <c r="AQ328" s="240" t="str">
        <f t="shared" ca="1" si="492"/>
        <v>-1.84152834846397-0.762786017428145i</v>
      </c>
      <c r="AR328" s="240" t="str">
        <f t="shared" ca="1" si="493"/>
        <v>-1.84152834846397-0.762786017428145i</v>
      </c>
      <c r="AS328" s="240" t="str">
        <f t="shared" ca="1" si="494"/>
        <v>0.388864939486573-1.95495606738832i</v>
      </c>
      <c r="AT328" s="240" t="str">
        <f t="shared" ca="1" si="495"/>
        <v>1.54080766315657-1.26450816989782i</v>
      </c>
      <c r="AU328" s="240" t="str">
        <f t="shared" ca="1" si="496"/>
        <v>1.99325592099467+4.31726183123716E-13i</v>
      </c>
      <c r="AV328" s="240" t="str">
        <f t="shared" ca="1" si="497"/>
        <v>1.54080766315602+1.26450816989848i</v>
      </c>
      <c r="AW328" s="240" t="str">
        <f t="shared" ca="1" si="498"/>
        <v>0.38886493948767+1.95495606738811i</v>
      </c>
      <c r="AX328" s="240" t="str">
        <f t="shared" ca="1" si="499"/>
        <v>-0.939614336815414+1.75789478201377i</v>
      </c>
      <c r="AY328" s="240" t="str">
        <f t="shared" ca="1" si="500"/>
        <v>-1.84152834846428+0.762786017427399i</v>
      </c>
      <c r="AZ328" s="240" t="str">
        <f t="shared" ca="1" si="501"/>
        <v>-1.90742699023667-0.578611651712088i</v>
      </c>
      <c r="BA328" s="240" t="str">
        <f t="shared" ca="1" si="502"/>
        <v>-1.1073936564945-1.65733172784933i</v>
      </c>
      <c r="BB328" s="240" t="str">
        <f t="shared" ca="1" si="503"/>
        <v>0.195373245320734-1.98365784892283i</v>
      </c>
      <c r="BC328" s="240" t="str">
        <f t="shared" ca="1" si="504"/>
        <v>1.40944477837525-1.40944477837589i</v>
      </c>
      <c r="BD328" s="240" t="str">
        <f t="shared" ca="1" si="505"/>
        <v>1.98365784892274-0.19537324532169i</v>
      </c>
      <c r="BE328" s="240" t="str">
        <f t="shared" ca="1" si="506"/>
        <v>1.65733172784873+1.1073936564954i</v>
      </c>
      <c r="BF328" s="240" t="str">
        <f t="shared" ca="1" si="507"/>
        <v>0.578611651711056+1.90742699023699i</v>
      </c>
      <c r="BG328" s="240" t="str">
        <f t="shared" ca="1" si="508"/>
        <v>-0.762786017428344+1.84152834846389i</v>
      </c>
      <c r="BH328" s="240" t="str">
        <f t="shared" ca="1" si="509"/>
        <v>-1.75789478201335+0.939614336816211i</v>
      </c>
      <c r="BI328" s="240" t="str">
        <f t="shared" ca="1" si="510"/>
        <v>-1.95495606738827-0.38886493948684i</v>
      </c>
      <c r="BJ328" s="240" t="str">
        <f t="shared" ca="1" si="511"/>
        <v>-1.26450816989918-1.54080766315545i</v>
      </c>
      <c r="BK328" s="240" t="str">
        <f t="shared" ca="1" si="512"/>
        <v>5.9093753407863E-13-1.99325592099467i</v>
      </c>
      <c r="BL328" s="240" t="str">
        <f t="shared" ca="1" si="513"/>
        <v>1.26450816989869-1.54080766315585i</v>
      </c>
      <c r="BM328" s="240" t="str">
        <f t="shared" ca="1" si="514"/>
        <v>1.95495606738815-0.388864939487458i</v>
      </c>
      <c r="BN328" s="240" t="str">
        <f t="shared" ca="1" si="515"/>
        <v>1.75789478201367+0.939614336815604i</v>
      </c>
      <c r="BO328" s="240" t="str">
        <f t="shared" ca="1" si="516"/>
        <v>0.762786017429032+1.8415283484636i</v>
      </c>
      <c r="BP328" s="240" t="str">
        <f t="shared" ca="1" si="517"/>
        <v>-0.578611651712295+1.90742699023661i</v>
      </c>
      <c r="BQ328" s="240" t="str">
        <f t="shared" ca="1" si="518"/>
        <v>-1.65733172784945+1.10739365649433i</v>
      </c>
      <c r="BR328" s="240" t="str">
        <f t="shared" ca="1" si="519"/>
        <v>-1.98365784892281-0.195373245320949i</v>
      </c>
      <c r="BS328" s="240" t="str">
        <f t="shared" ca="1" si="520"/>
        <v>-1.40944477837578-1.40944477837536i</v>
      </c>
      <c r="BT328" s="240" t="str">
        <f t="shared" ca="1" si="521"/>
        <v>-0.195373245321419-1.98365784892277i</v>
      </c>
      <c r="BU328" s="240" t="str">
        <f t="shared" ca="1" si="522"/>
        <v>1.10739365649393-1.65733172784972i</v>
      </c>
      <c r="BV328" s="240" t="str">
        <f t="shared" ca="1" si="523"/>
        <v>1.90742699023703-0.578611651710902i</v>
      </c>
      <c r="BW328" s="240" t="str">
        <f t="shared" ca="1" si="524"/>
        <v>1.84152834846378+0.762786017428595i</v>
      </c>
      <c r="BX328" s="240" t="str">
        <f t="shared" ca="1" si="525"/>
        <v>0.93961433681602+1.75789478201345i</v>
      </c>
      <c r="BY328" s="240" t="str">
        <f t="shared" ca="1" si="526"/>
        <v>-0.388864939486996+1.95495606738824i</v>
      </c>
      <c r="BZ328" s="240" t="str">
        <f t="shared" ca="1" si="527"/>
        <v>-1.54080766315555+1.26450816989906i</v>
      </c>
      <c r="CA328" s="240" t="str">
        <f t="shared" ca="1" si="528"/>
        <v>-1.99325592099467-8.6345236624743E-13i</v>
      </c>
      <c r="CB328" s="240" t="str">
        <f t="shared" ca="1" si="529"/>
        <v>-1.54080766315575-1.26450816989882i</v>
      </c>
      <c r="CC328" s="240" t="str">
        <f t="shared" ca="1" si="530"/>
        <v>-0.388864939487303-1.95495606738818i</v>
      </c>
      <c r="CD328" s="240" t="str">
        <f t="shared" ca="1" si="531"/>
        <v>0.939614336815745-1.7578947820136i</v>
      </c>
      <c r="CE328" s="240" t="str">
        <f t="shared" ca="1" si="532"/>
        <v>1.84152834846371-0.762786017428781i</v>
      </c>
      <c r="CF328" s="240" t="str">
        <f t="shared" ca="1" si="533"/>
        <v>1.90742699023712+0.578611651710603i</v>
      </c>
      <c r="CG328" s="240" t="str">
        <f t="shared" ca="1" si="534"/>
        <v>1.1073936564941+1.6573317278496i</v>
      </c>
      <c r="CH328" s="240" t="str">
        <f t="shared" ca="1" si="535"/>
        <v>-0.19537324532122+1.98365784892279i</v>
      </c>
      <c r="CI328" s="240" t="str">
        <f t="shared" ca="1" si="536"/>
        <v>-1.40944477837556+1.40944477837559i</v>
      </c>
      <c r="CJ328" s="240" t="str">
        <f t="shared" ca="1" si="537"/>
        <v>-1.98365784892278+0.19537324532126i</v>
      </c>
      <c r="CK328" s="240" t="str">
        <f t="shared" ca="1" si="538"/>
        <v>-1.65733172784963-1.10739365649406i</v>
      </c>
      <c r="CL328" s="240" t="str">
        <f t="shared" ca="1" si="539"/>
        <v>-0.578611651710643-1.90742699023711i</v>
      </c>
      <c r="CM328" s="240" t="str">
        <f t="shared" ca="1" si="540"/>
        <v>0.762786017428743-1.84152834846372i</v>
      </c>
      <c r="CN328" s="240" t="str">
        <f t="shared" ca="1" si="541"/>
        <v>1.75789478201352-0.939614336815881i</v>
      </c>
      <c r="CO328" s="240" t="str">
        <f t="shared" ca="1" si="542"/>
        <v>1.95495606738821+0.388864939487151i</v>
      </c>
      <c r="CP328" s="240" t="str">
        <f t="shared" ca="1" si="543"/>
        <v>1.26450816989885+1.54080766315572i</v>
      </c>
      <c r="CQ328" s="240" t="str">
        <f t="shared" ca="1" si="544"/>
        <v>9.03495463433715E-13+1.99325592099467i</v>
      </c>
      <c r="CR328" s="240" t="str">
        <f t="shared" ca="1" si="545"/>
        <v>-1.26450816989903+1.54080766315557i</v>
      </c>
      <c r="CS328" s="240" t="str">
        <f t="shared" ca="1" si="546"/>
        <v>-1.95495606738823+0.388864939487036i</v>
      </c>
      <c r="CT328" s="240" t="str">
        <f t="shared" ca="1" si="547"/>
        <v>-1.75789478201347-0.939614336815984i</v>
      </c>
      <c r="CU328" s="240" t="str">
        <f t="shared" ca="1" si="548"/>
        <v>-0.762786017428633-1.84152834846377i</v>
      </c>
      <c r="CV328" s="240" t="str">
        <f t="shared" ca="1" si="549"/>
        <v>0.578611651710757-1.90742699023708i</v>
      </c>
      <c r="CW328" s="240" t="str">
        <f t="shared" ca="1" si="550"/>
        <v>1.65733172784969-1.10739365649396i</v>
      </c>
      <c r="CX328" s="240" t="str">
        <f t="shared" ca="1" si="551"/>
        <v>1.98365784892277+0.195373245321379i</v>
      </c>
      <c r="CY328" s="240" t="str">
        <f t="shared" ca="1" si="552"/>
        <v>1.40944477837547+1.40944477837567i</v>
      </c>
      <c r="CZ328" s="240" t="str">
        <f t="shared" ca="1" si="553"/>
        <v>0.195373245320989+1.98365784892281i</v>
      </c>
      <c r="DA328" s="240" t="str">
        <f t="shared" ca="1" si="554"/>
        <v>-1.10739365649429+1.65733172784947i</v>
      </c>
      <c r="DB328" s="240" t="str">
        <f t="shared" ca="1" si="555"/>
        <v>-1.9074269902366+0.578611651712333i</v>
      </c>
      <c r="DC328" s="240" t="str">
        <f t="shared" ca="1" si="556"/>
        <v>-1.84152834846366-0.76278601742889i</v>
      </c>
      <c r="DD328" s="240" t="str">
        <f t="shared" ca="1" si="557"/>
        <v>-0.939614336815739-1.7578947820136i</v>
      </c>
      <c r="DE328" s="240" t="str">
        <f t="shared" ca="1" si="558"/>
        <v>0.388864939487309-1.95495606738818i</v>
      </c>
      <c r="DF328" s="240" t="str">
        <f t="shared" ca="1" si="559"/>
        <v>1.54080766315589-1.26450816989864i</v>
      </c>
      <c r="DG328" s="240" t="str">
        <f t="shared" ca="1" si="560"/>
        <v>1.99325592099467-6.30980631264913E-13i</v>
      </c>
      <c r="DH328" s="240" t="str">
        <f t="shared" ca="1" si="561"/>
        <v>1.5408076631554+1.26450816989924i</v>
      </c>
      <c r="DI328" s="240" t="str">
        <f t="shared" ca="1" si="562"/>
        <v>0.388864939486769+1.95495606738829i</v>
      </c>
      <c r="DJ328" s="240" t="str">
        <f t="shared" ca="1" si="563"/>
        <v>-0.939614336816225+1.75789478201334i</v>
      </c>
      <c r="DK328" s="240" t="str">
        <f t="shared" ca="1" si="564"/>
        <v>-1.84152834846387+0.762786017428382i</v>
      </c>
      <c r="DL328" s="240" t="str">
        <f t="shared" ca="1" si="565"/>
        <v>-1.907426990237-0.578611651711018i</v>
      </c>
      <c r="DM328" s="240" t="str">
        <f t="shared" ca="1" si="566"/>
        <v>-1.10739365649544-1.65733172784871i</v>
      </c>
      <c r="DN328" s="240" t="str">
        <f t="shared" ca="1" si="567"/>
        <v>0.19537324532165-1.98365784892274i</v>
      </c>
      <c r="DO328" s="240" t="str">
        <f t="shared" ca="1" si="568"/>
        <v>1.40944477837586-1.40944477837528i</v>
      </c>
      <c r="DP328" s="240" t="str">
        <f t="shared" ca="1" si="569"/>
        <v>1.98365784892282-0.19537324532083i</v>
      </c>
      <c r="DQ328" s="240" t="str">
        <f t="shared" ca="1" si="570"/>
        <v>1.65733172784939+1.10739365649442i</v>
      </c>
      <c r="DR328" s="240" t="str">
        <f t="shared" ca="1" si="571"/>
        <v>0.57861165171218+1.90742699023664i</v>
      </c>
      <c r="DS328" s="240" t="str">
        <f t="shared" ca="1" si="572"/>
        <v>-0.762786017429141+1.84152834846356i</v>
      </c>
      <c r="DT328" s="240" t="str">
        <f t="shared" ca="1" si="573"/>
        <v>-1.75789478201373+0.9396143368155i</v>
      </c>
      <c r="DU328" s="240" t="str">
        <f t="shared" ca="1" si="574"/>
        <v>-1.95495606738813-0.388864939487576i</v>
      </c>
      <c r="DV328" s="240" t="str">
        <f t="shared" ca="1" si="575"/>
        <v>-1.2645081698986-1.54080766315592i</v>
      </c>
      <c r="DW328" s="240" t="str">
        <f t="shared" ca="1" si="576"/>
        <v>-5.85072761523885E-13-1.99325592099467i</v>
      </c>
      <c r="DX328" s="240" t="str">
        <f t="shared" ca="1" si="577"/>
        <v>1.26450816989927-1.54080766315537i</v>
      </c>
      <c r="DY328" s="240" t="str">
        <f t="shared" ca="1" si="578"/>
        <v>1.95495606738829-0.388864939486723i</v>
      </c>
      <c r="DZ328" s="240" t="str">
        <f t="shared" ca="1" si="579"/>
        <v>1.75789478201332+0.939614336816265i</v>
      </c>
      <c r="EA328" s="240" t="str">
        <f t="shared" ca="1" si="580"/>
        <v>0.762786017428129+1.84152834846398i</v>
      </c>
      <c r="EB328" s="240" t="str">
        <f t="shared" ca="1" si="581"/>
        <v>-0.578611651711277+1.90742699023692i</v>
      </c>
      <c r="EC328" s="240" t="str">
        <f t="shared" ca="1" si="582"/>
        <v>-1.65733172784886+1.10739365649521i</v>
      </c>
      <c r="ED328" s="240" t="str">
        <f t="shared" ca="1" si="583"/>
        <v>-1.98365784892272-0.195373245321921i</v>
      </c>
      <c r="EE328" s="240" t="str">
        <f t="shared" ca="1" si="584"/>
        <v>-1.40944477837509-1.40944477837605i</v>
      </c>
      <c r="EF328" s="240" t="str">
        <f t="shared" ca="1" si="585"/>
        <v>-0.195373245320559-1.98365784892285i</v>
      </c>
      <c r="EG328" s="240" t="str">
        <f t="shared" ca="1" si="586"/>
        <v>1.10739365649465-1.65733172784923i</v>
      </c>
      <c r="EH328" s="240" t="str">
        <f t="shared" ca="1" si="587"/>
        <v>1.90742699023672-0.578611651711919i</v>
      </c>
      <c r="EI328" s="240" t="str">
        <f t="shared" ca="1" si="588"/>
        <v>1.84152834846423+0.762786017427509i</v>
      </c>
      <c r="EJ328" s="240" t="str">
        <f t="shared" ca="1" si="589"/>
        <v>0.939614336815259+1.75789478201386i</v>
      </c>
      <c r="EK328" s="240" t="str">
        <f t="shared" ca="1" si="590"/>
        <v>-0.388864939487843+1.95495606738807i</v>
      </c>
      <c r="EL328" s="240" t="str">
        <f t="shared" ca="1" si="591"/>
        <v>-1.54080766315609+1.26450816989839i</v>
      </c>
      <c r="EM328" s="240" t="str">
        <f t="shared" ca="1" si="592"/>
        <v>-1.99325592099467+3.12557929355085E-13i</v>
      </c>
      <c r="EN328" s="240"/>
      <c r="EO328" s="240"/>
      <c r="EP328" s="240"/>
    </row>
    <row r="329" spans="1:146">
      <c r="A329" s="268">
        <f t="shared" si="461"/>
        <v>4.4726562499999905E-3</v>
      </c>
      <c r="B329" s="267">
        <v>229</v>
      </c>
      <c r="C329" s="266">
        <f t="shared" si="462"/>
        <v>45800</v>
      </c>
      <c r="N329" s="265">
        <f t="shared" ca="1" si="463"/>
        <v>2.0066188630077493</v>
      </c>
      <c r="O329" s="240">
        <f t="shared" ca="1" si="464"/>
        <v>-1.9933811369922507</v>
      </c>
      <c r="P329" s="240" t="str">
        <f t="shared" ca="1" si="465"/>
        <v>-1.5714748982461-1.22639104754516i</v>
      </c>
      <c r="Q329" s="240" t="str">
        <f t="shared" ca="1" si="466"/>
        <v>-0.484352107282192-1.93364200241095i</v>
      </c>
      <c r="R329" s="240" t="str">
        <f t="shared" ca="1" si="467"/>
        <v>0.807800391267443-1.82236848227374i</v>
      </c>
      <c r="S329" s="240" t="str">
        <f t="shared" ca="1" si="468"/>
        <v>1.75800521266433-0.93967336322872i</v>
      </c>
      <c r="T329" s="240" t="str">
        <f t="shared" ca="1" si="469"/>
        <v>1.9640338670383+0.340792204199445i</v>
      </c>
      <c r="U329" s="241" t="str">
        <f t="shared" ca="1" si="470"/>
        <v>1.33867295297022+1.4769979967158i</v>
      </c>
      <c r="V329" s="240" t="str">
        <f t="shared" ca="1" si="471"/>
        <v>0.146642213430589+1.98797998444569i</v>
      </c>
      <c r="W329" s="240" t="str">
        <f t="shared" ca="1" si="472"/>
        <v>-1.10746322277568+1.65743584114614i</v>
      </c>
      <c r="X329" s="240" t="str">
        <f t="shared" ca="1" si="473"/>
        <v>-1.89277156423673+0.625287264330043i</v>
      </c>
      <c r="Y329" s="240" t="str">
        <f t="shared" ca="1" si="474"/>
        <v>-1.87685617918284-0.671549878996128i</v>
      </c>
      <c r="Z329" s="240" t="str">
        <f t="shared" ca="1" si="475"/>
        <v>-1.06645416381871-1.6841151604894i</v>
      </c>
      <c r="AA329" s="240" t="str">
        <f t="shared" ca="1" si="476"/>
        <v>0.195385518634813-1.98378246197115i</v>
      </c>
      <c r="AB329" s="240" t="str">
        <f t="shared" ca="1" si="477"/>
        <v>1.37451711507018-1.44370047367717i</v>
      </c>
      <c r="AC329" s="240" t="str">
        <f t="shared" ca="1" si="478"/>
        <v>1.97180579611961-0.29248976000133i</v>
      </c>
      <c r="AD329" s="240" t="str">
        <f t="shared" ca="1" si="479"/>
        <v>1.7344149956184+0.982533958848514i</v>
      </c>
      <c r="AE329" s="240" t="str">
        <f t="shared" ca="1" si="480"/>
        <v>0.762833935515974+1.84164403296124i</v>
      </c>
      <c r="AF329" s="240" t="str">
        <f t="shared" ca="1" si="481"/>
        <v>-0.531660179745683+1.92117302984122i</v>
      </c>
      <c r="AG329" s="240" t="str">
        <f t="shared" ca="1" si="482"/>
        <v>-1.6010987423434+1.18745575689493i</v>
      </c>
      <c r="AH329" s="240" t="str">
        <f t="shared" ca="1" si="483"/>
        <v>-1.99278076786246-0.0489200220157923i</v>
      </c>
      <c r="AI329" s="240" t="str">
        <f t="shared" ca="1" si="484"/>
        <v>-1.54090445643137-1.26458760608606i</v>
      </c>
      <c r="AJ329" s="240" t="str">
        <f t="shared" ca="1" si="485"/>
        <v>-0.436752279220732-1.94494622134187i</v>
      </c>
      <c r="AK329" s="240" t="str">
        <f t="shared" ca="1" si="486"/>
        <v>0.852280258268455-1.80199520495543i</v>
      </c>
      <c r="AL329" s="240" t="str">
        <f t="shared" ca="1" si="487"/>
        <v>1.780536473106-0.896246743511937i</v>
      </c>
      <c r="AM329" s="240" t="str">
        <f t="shared" ca="1" si="488"/>
        <v>1.95507887739555+0.388889367916195i</v>
      </c>
      <c r="AN329" s="240" t="str">
        <f t="shared" ca="1" si="489"/>
        <v>1.30202242434006+1.50940583138935i</v>
      </c>
      <c r="AO329" s="240" t="str">
        <f t="shared" ca="1" si="490"/>
        <v>0.097810576440894+1.99098002211293i</v>
      </c>
      <c r="AP329" s="240" t="str">
        <f t="shared" ca="1" si="491"/>
        <v>-1.1478051872975+1.62975814442802i</v>
      </c>
      <c r="AQ329" s="240" t="str">
        <f t="shared" ca="1" si="492"/>
        <v>-1.90754681447545+0.578647999997478i</v>
      </c>
      <c r="AR329" s="240" t="str">
        <f t="shared" ca="1" si="493"/>
        <v>-1.90754681447545+0.578647999997478i</v>
      </c>
      <c r="AS329" s="240" t="str">
        <f t="shared" ca="1" si="494"/>
        <v>-1.02480271275124-1.70978003183281i</v>
      </c>
      <c r="AT329" s="240" t="str">
        <f t="shared" ca="1" si="495"/>
        <v>0.244011130907984-1.97838998311999i</v>
      </c>
      <c r="AU329" s="240" t="str">
        <f t="shared" ca="1" si="496"/>
        <v>1.40953331945608-1.40953331945706i</v>
      </c>
      <c r="AV329" s="240" t="str">
        <f t="shared" ca="1" si="497"/>
        <v>1.97838998311983-0.24401113090931i</v>
      </c>
      <c r="AW329" s="240" t="str">
        <f t="shared" ca="1" si="498"/>
        <v>1.7097800318335+1.0248027127501i</v>
      </c>
      <c r="AX329" s="240" t="str">
        <f t="shared" ca="1" si="499"/>
        <v>0.717407977126678+1.85981024614651i</v>
      </c>
      <c r="AY329" s="240" t="str">
        <f t="shared" ca="1" si="500"/>
        <v>-0.5786479999962+1.90754681447584i</v>
      </c>
      <c r="AZ329" s="240" t="str">
        <f t="shared" ca="1" si="501"/>
        <v>-1.62975814442725+1.14780518729859i</v>
      </c>
      <c r="BA329" s="240" t="str">
        <f t="shared" ca="1" si="502"/>
        <v>-1.990980022113-0.0978105764395604i</v>
      </c>
      <c r="BB329" s="240" t="str">
        <f t="shared" ca="1" si="503"/>
        <v>-1.50940583139022-1.30202242433905i</v>
      </c>
      <c r="BC329" s="240" t="str">
        <f t="shared" ca="1" si="504"/>
        <v>-0.388889367917505-1.95507887739529i</v>
      </c>
      <c r="BD329" s="240" t="str">
        <f t="shared" ca="1" si="505"/>
        <v>0.896246743510743-1.7805364731066i</v>
      </c>
      <c r="BE329" s="240" t="str">
        <f t="shared" ca="1" si="506"/>
        <v>1.80199520495486-0.852280258269661i</v>
      </c>
      <c r="BF329" s="240" t="str">
        <f t="shared" ca="1" si="507"/>
        <v>1.94494622134216+0.436752279219459i</v>
      </c>
      <c r="BG329" s="240" t="str">
        <f t="shared" ca="1" si="508"/>
        <v>1.26458760608711+1.54090445643051i</v>
      </c>
      <c r="BH329" s="240" t="str">
        <f t="shared" ca="1" si="509"/>
        <v>0.0489200220171556+1.99278076786243i</v>
      </c>
      <c r="BI329" s="240" t="str">
        <f t="shared" ca="1" si="510"/>
        <v>-1.18745575689547+1.601098742343i</v>
      </c>
      <c r="BJ329" s="240" t="str">
        <f t="shared" ca="1" si="511"/>
        <v>-1.92117302984098+0.53166017974656i</v>
      </c>
      <c r="BK329" s="240" t="str">
        <f t="shared" ca="1" si="512"/>
        <v>-1.84164403296083-0.762833935516965i</v>
      </c>
      <c r="BL329" s="240" t="str">
        <f t="shared" ca="1" si="513"/>
        <v>-0.982533958847605-1.73441499561892i</v>
      </c>
      <c r="BM329" s="240" t="str">
        <f t="shared" ca="1" si="514"/>
        <v>0.292489760002223-1.97180579611948i</v>
      </c>
      <c r="BN329" s="240" t="str">
        <f t="shared" ca="1" si="515"/>
        <v>1.44370047367775-1.37451711506956i</v>
      </c>
      <c r="BO329" s="240" t="str">
        <f t="shared" ca="1" si="516"/>
        <v>1.98378246197123-0.195385518634028i</v>
      </c>
      <c r="BP329" s="240" t="str">
        <f t="shared" ca="1" si="517"/>
        <v>1.68411516048895+1.06645416381944i</v>
      </c>
      <c r="BQ329" s="240" t="str">
        <f t="shared" ca="1" si="518"/>
        <v>0.671549878995373+1.87685617918311i</v>
      </c>
      <c r="BR329" s="240" t="str">
        <f t="shared" ca="1" si="519"/>
        <v>-0.625287264330859+1.89277156423646i</v>
      </c>
      <c r="BS329" s="240" t="str">
        <f t="shared" ca="1" si="520"/>
        <v>-1.65743584114659+1.10746322277502i</v>
      </c>
      <c r="BT329" s="240" t="str">
        <f t="shared" ca="1" si="521"/>
        <v>-1.98797998444563-0.146642213431461i</v>
      </c>
      <c r="BU329" s="240" t="str">
        <f t="shared" ca="1" si="522"/>
        <v>-1.47699799671526-1.33867295297083i</v>
      </c>
      <c r="BV329" s="240" t="str">
        <f t="shared" ca="1" si="523"/>
        <v>-0.340792204198578-1.96403386703845i</v>
      </c>
      <c r="BW329" s="240" t="str">
        <f t="shared" ca="1" si="524"/>
        <v>0.939673363229273-1.75800521266403i</v>
      </c>
      <c r="BX329" s="240" t="str">
        <f t="shared" ca="1" si="525"/>
        <v>1.82236848227402-0.807800391266811i</v>
      </c>
      <c r="BY329" s="240" t="str">
        <f t="shared" ca="1" si="526"/>
        <v>1.93364200241079+0.48435210728281i</v>
      </c>
      <c r="BZ329" s="240" t="str">
        <f t="shared" ca="1" si="527"/>
        <v>1.22639104754459+1.57147489824655i</v>
      </c>
      <c r="CA329" s="240" t="str">
        <f t="shared" ca="1" si="528"/>
        <v>-6.47630388379181E-13+1.99338113699225i</v>
      </c>
      <c r="CB329" s="240" t="str">
        <f t="shared" ca="1" si="529"/>
        <v>-1.22639104754561+1.57147489824575i</v>
      </c>
      <c r="CC329" s="240" t="str">
        <f t="shared" ca="1" si="530"/>
        <v>-1.93364200241111+0.484352107281554i</v>
      </c>
      <c r="CD329" s="240" t="str">
        <f t="shared" ca="1" si="531"/>
        <v>-1.82236848227349-0.807800391267995i</v>
      </c>
      <c r="CE329" s="240" t="str">
        <f t="shared" ca="1" si="532"/>
        <v>-0.93967336322813-1.75800521266464i</v>
      </c>
      <c r="CF329" s="240" t="str">
        <f t="shared" ca="1" si="533"/>
        <v>0.340792204199854-1.96403386703823i</v>
      </c>
      <c r="CG329" s="240" t="str">
        <f t="shared" ca="1" si="534"/>
        <v>1.47699799671612-1.33867295296987i</v>
      </c>
      <c r="CH329" s="240" t="str">
        <f t="shared" ca="1" si="535"/>
        <v>1.98797998444572-0.146642213430169i</v>
      </c>
      <c r="CI329" s="240" t="str">
        <f t="shared" ca="1" si="536"/>
        <v>1.65743584114587+1.10746322277609i</v>
      </c>
      <c r="CJ329" s="240" t="str">
        <f t="shared" ca="1" si="537"/>
        <v>0.625287264329629+1.89277156423687i</v>
      </c>
      <c r="CK329" s="240" t="str">
        <f t="shared" ca="1" si="538"/>
        <v>-0.671549878996591+1.87685617918267i</v>
      </c>
      <c r="CL329" s="240" t="str">
        <f t="shared" ca="1" si="539"/>
        <v>-1.68411516048964+1.06645416381834i</v>
      </c>
      <c r="CM329" s="240" t="str">
        <f t="shared" ca="1" si="540"/>
        <v>-1.9837824619711-0.195385518635317i</v>
      </c>
      <c r="CN329" s="240" t="str">
        <f t="shared" ca="1" si="541"/>
        <v>-1.44370047367686-1.3745171150705i</v>
      </c>
      <c r="CO329" s="240" t="str">
        <f t="shared" ca="1" si="542"/>
        <v>-0.292489760000941-1.97180579611967i</v>
      </c>
      <c r="CP329" s="240" t="str">
        <f t="shared" ca="1" si="543"/>
        <v>0.982533958848731-1.73441499561828i</v>
      </c>
      <c r="CQ329" s="240" t="str">
        <f t="shared" ca="1" si="544"/>
        <v>1.84164403296132-0.762833935515769i</v>
      </c>
      <c r="CR329" s="240" t="str">
        <f t="shared" ca="1" si="545"/>
        <v>1.92117302984115+0.531660179745952i</v>
      </c>
      <c r="CS329" s="240" t="str">
        <f t="shared" ca="1" si="546"/>
        <v>1.18745575689443+1.60109874234377i</v>
      </c>
      <c r="CT329" s="240" t="str">
        <f t="shared" ca="1" si="547"/>
        <v>-0.048920022016468+1.99278076786244i</v>
      </c>
      <c r="CU329" s="240" t="str">
        <f t="shared" ca="1" si="548"/>
        <v>-1.26458760608653+1.54090445643098i</v>
      </c>
      <c r="CV329" s="240" t="str">
        <f t="shared" ca="1" si="549"/>
        <v>-1.94494622134202+0.436752279220074i</v>
      </c>
      <c r="CW329" s="240" t="str">
        <f t="shared" ca="1" si="550"/>
        <v>-1.80199520495516-0.852280258269039i</v>
      </c>
      <c r="CX329" s="240" t="str">
        <f t="shared" ca="1" si="551"/>
        <v>-0.896246743511307-1.78053647310632i</v>
      </c>
      <c r="CY329" s="240" t="str">
        <f t="shared" ca="1" si="552"/>
        <v>0.388889367916831-1.95507887739543i</v>
      </c>
      <c r="CZ329" s="240" t="str">
        <f t="shared" ca="1" si="553"/>
        <v>1.50940583138981-1.30202242433952i</v>
      </c>
      <c r="DA329" s="240" t="str">
        <f t="shared" ca="1" si="554"/>
        <v>1.99098002211297-0.0978105764402471i</v>
      </c>
      <c r="DB329" s="240" t="str">
        <f t="shared" ca="1" si="555"/>
        <v>1.62975814442768+1.14780518729798i</v>
      </c>
      <c r="DC329" s="240" t="str">
        <f t="shared" ca="1" si="556"/>
        <v>0.578647999996858+1.90754681447564i</v>
      </c>
      <c r="DD329" s="240" t="str">
        <f t="shared" ca="1" si="557"/>
        <v>-0.717407977125984+1.85981024614677i</v>
      </c>
      <c r="DE329" s="240" t="str">
        <f t="shared" ca="1" si="558"/>
        <v>-1.70978003183309+1.02480271275078i</v>
      </c>
      <c r="DF329" s="240" t="str">
        <f t="shared" ca="1" si="559"/>
        <v>-1.97838998311991-0.244011130908684i</v>
      </c>
      <c r="DG329" s="240" t="str">
        <f t="shared" ca="1" si="560"/>
        <v>-1.40953331945657-1.40953331945658i</v>
      </c>
      <c r="DH329" s="240" t="str">
        <f t="shared" ca="1" si="561"/>
        <v>-0.244011130908666-1.97838998311991i</v>
      </c>
      <c r="DI329" s="240" t="str">
        <f t="shared" ca="1" si="562"/>
        <v>1.0248027127506-1.7097800318332i</v>
      </c>
      <c r="DJ329" s="240" t="str">
        <f t="shared" ca="1" si="563"/>
        <v>1.85981024614678-0.717407977125968i</v>
      </c>
      <c r="DK329" s="240" t="str">
        <f t="shared" ca="1" si="564"/>
        <v>1.90754681447563+0.578647999996874i</v>
      </c>
      <c r="DL329" s="240" t="str">
        <f t="shared" ca="1" si="565"/>
        <v>1.14780518729806+1.62975814442763i</v>
      </c>
      <c r="DM329" s="240" t="str">
        <f t="shared" ca="1" si="566"/>
        <v>-0.0978105764401506+1.99098002211297i</v>
      </c>
      <c r="DN329" s="240" t="str">
        <f t="shared" ca="1" si="567"/>
        <v>-1.30202242433945+1.50940583138987i</v>
      </c>
      <c r="DO329" s="240" t="str">
        <f t="shared" ca="1" si="568"/>
        <v>-1.95507887739543+0.388889367916815i</v>
      </c>
      <c r="DP329" s="240" t="str">
        <f t="shared" ca="1" si="569"/>
        <v>-1.78053647310631-0.896246743511323i</v>
      </c>
      <c r="DQ329" s="240" t="str">
        <f t="shared" ca="1" si="570"/>
        <v>-0.852280258269127-1.80199520495512i</v>
      </c>
      <c r="DR329" s="240" t="str">
        <f t="shared" ca="1" si="571"/>
        <v>0.436752279219979-1.94494622134204i</v>
      </c>
      <c r="DS329" s="240" t="str">
        <f t="shared" ca="1" si="572"/>
        <v>1.54090445643099-1.26458760608652i</v>
      </c>
      <c r="DT329" s="240" t="str">
        <f t="shared" ca="1" si="573"/>
        <v>1.99278076786244-0.0489200220164515i</v>
      </c>
      <c r="DU329" s="240" t="str">
        <f t="shared" ca="1" si="574"/>
        <v>1.60109874234383+1.18745575689435i</v>
      </c>
      <c r="DV329" s="240" t="str">
        <f t="shared" ca="1" si="575"/>
        <v>0.531660179746045+1.92117302984112i</v>
      </c>
      <c r="DW329" s="240" t="str">
        <f t="shared" ca="1" si="576"/>
        <v>-0.762833935515785+1.84164403296132i</v>
      </c>
      <c r="DX329" s="240" t="str">
        <f t="shared" ca="1" si="577"/>
        <v>-1.73441499561829+0.982533958848717i</v>
      </c>
      <c r="DY329" s="240" t="str">
        <f t="shared" ca="1" si="578"/>
        <v>-1.97180579611968-0.292489760000845i</v>
      </c>
      <c r="DZ329" s="240" t="str">
        <f t="shared" ca="1" si="579"/>
        <v>-1.37451711507057-1.44370047367679i</v>
      </c>
      <c r="EA329" s="240" t="str">
        <f t="shared" ca="1" si="580"/>
        <v>-0.195385518635413-1.98378246197109i</v>
      </c>
      <c r="EB329" s="240" t="str">
        <f t="shared" ca="1" si="581"/>
        <v>1.06645416381836-1.68411516048963i</v>
      </c>
      <c r="EC329" s="240" t="str">
        <f t="shared" ca="1" si="582"/>
        <v>1.87685617918268-0.671549878996575i</v>
      </c>
      <c r="ED329" s="240" t="str">
        <f t="shared" ca="1" si="583"/>
        <v>1.8927715642369+0.625287264329537i</v>
      </c>
      <c r="EE329" s="240" t="str">
        <f t="shared" ca="1" si="584"/>
        <v>1.10746322277617+1.65743584114581i</v>
      </c>
      <c r="EF329" s="240" t="str">
        <f t="shared" ca="1" si="585"/>
        <v>-0.146642213430186+1.98797998444572i</v>
      </c>
      <c r="EG329" s="240" t="str">
        <f t="shared" ca="1" si="586"/>
        <v>-1.33867295296988+1.47699799671611i</v>
      </c>
      <c r="EH329" s="240" t="str">
        <f t="shared" ca="1" si="587"/>
        <v>-1.96403386703821+0.34079220419995i</v>
      </c>
      <c r="EI329" s="240" t="str">
        <f t="shared" ca="1" si="588"/>
        <v>-1.75800521266469-0.939673363228045i</v>
      </c>
      <c r="EJ329" s="240" t="str">
        <f t="shared" ca="1" si="589"/>
        <v>-0.807800391267981-1.8223684822735i</v>
      </c>
      <c r="EK329" s="240" t="str">
        <f t="shared" ca="1" si="590"/>
        <v>0.48435210728157-1.9336420024111i</v>
      </c>
      <c r="EL329" s="240" t="str">
        <f t="shared" ca="1" si="591"/>
        <v>1.57147489824569-1.22639104754569i</v>
      </c>
      <c r="EM329" s="240" t="str">
        <f t="shared" ca="1" si="592"/>
        <v>1.99338113699225-7.44330003788756E-13i</v>
      </c>
      <c r="EN329" s="240"/>
      <c r="EO329" s="240"/>
      <c r="EP329" s="240"/>
    </row>
    <row r="330" spans="1:146">
      <c r="A330" s="268">
        <f t="shared" si="461"/>
        <v>4.4921874999999901E-3</v>
      </c>
      <c r="B330" s="267">
        <v>230</v>
      </c>
      <c r="C330" s="266">
        <f t="shared" si="462"/>
        <v>46000</v>
      </c>
      <c r="N330" s="265">
        <f t="shared" ca="1" si="463"/>
        <v>2.0065020730590355</v>
      </c>
      <c r="O330" s="240">
        <f t="shared" ca="1" si="464"/>
        <v>-1.9934979269409647</v>
      </c>
      <c r="P330" s="240" t="str">
        <f t="shared" ca="1" si="465"/>
        <v>-1.60119254891004-1.18752532858584i</v>
      </c>
      <c r="Q330" s="240" t="str">
        <f t="shared" ca="1" si="466"/>
        <v>-0.578681902329461-1.90765857548836i</v>
      </c>
      <c r="R330" s="240" t="str">
        <f t="shared" ca="1" si="467"/>
        <v>0.671589224344796-1.87696614206593i</v>
      </c>
      <c r="S330" s="240" t="str">
        <f t="shared" ca="1" si="468"/>
        <v>1.65753294843957-1.10752810779462i</v>
      </c>
      <c r="T330" s="240" t="str">
        <f t="shared" ca="1" si="469"/>
        <v>1.99109667138307+0.0978163070515206i</v>
      </c>
      <c r="U330" s="241" t="str">
        <f t="shared" ca="1" si="470"/>
        <v>1.54099473628237+1.26466169684543i</v>
      </c>
      <c r="V330" s="240" t="str">
        <f t="shared" ca="1" si="471"/>
        <v>0.484380484924868+1.93375529231128i</v>
      </c>
      <c r="W330" s="240" t="str">
        <f t="shared" ca="1" si="472"/>
        <v>-0.762878629094418+1.84175193280445i</v>
      </c>
      <c r="X330" s="240" t="str">
        <f t="shared" ca="1" si="473"/>
        <v>-1.70988020591354+1.02486275478378i</v>
      </c>
      <c r="Y330" s="240" t="str">
        <f t="shared" ca="1" si="474"/>
        <v>-1.98389868954434-0.195396966051657i</v>
      </c>
      <c r="Z330" s="240" t="str">
        <f t="shared" ca="1" si="475"/>
        <v>-1.47708453235961-1.33875138430626i</v>
      </c>
      <c r="AA330" s="240" t="str">
        <f t="shared" ca="1" si="476"/>
        <v>-0.388912152505373-1.95519342325806i</v>
      </c>
      <c r="AB330" s="240" t="str">
        <f t="shared" ca="1" si="477"/>
        <v>0.85233019240627-1.80210078181844i</v>
      </c>
      <c r="AC330" s="240" t="str">
        <f t="shared" ca="1" si="478"/>
        <v>1.75810821220363-0.939728417629303i</v>
      </c>
      <c r="AD330" s="240" t="str">
        <f t="shared" ca="1" si="479"/>
        <v>1.97192132199349+0.292506896645816i</v>
      </c>
      <c r="AE330" s="240" t="str">
        <f t="shared" ca="1" si="480"/>
        <v>1.40961590242135+1.40961590242122i</v>
      </c>
      <c r="AF330" s="240" t="str">
        <f t="shared" ca="1" si="481"/>
        <v>0.292506896645798+1.97192132199349i</v>
      </c>
      <c r="AG330" s="240" t="str">
        <f t="shared" ca="1" si="482"/>
        <v>-0.939728417629143+1.75810821220372i</v>
      </c>
      <c r="AH330" s="240" t="str">
        <f t="shared" ca="1" si="483"/>
        <v>-1.80210078181844+0.852330192406254i</v>
      </c>
      <c r="AI330" s="240" t="str">
        <f t="shared" ca="1" si="484"/>
        <v>-1.95519342325798-0.388912152505779i</v>
      </c>
      <c r="AJ330" s="240" t="str">
        <f t="shared" ca="1" si="485"/>
        <v>-1.33875138430565-1.47708453236016i</v>
      </c>
      <c r="AK330" s="240" t="str">
        <f t="shared" ca="1" si="486"/>
        <v>-0.195396966050639-1.98389868954444i</v>
      </c>
      <c r="AL330" s="240" t="str">
        <f t="shared" ca="1" si="487"/>
        <v>1.0248627547833-1.70988020591383i</v>
      </c>
      <c r="AM330" s="240" t="str">
        <f t="shared" ca="1" si="488"/>
        <v>1.8417519328043-0.762878629094781i</v>
      </c>
      <c r="AN330" s="240" t="str">
        <f t="shared" ca="1" si="489"/>
        <v>1.93375529231127+0.484380484924897i</v>
      </c>
      <c r="AO330" s="240" t="str">
        <f t="shared" ca="1" si="490"/>
        <v>1.26466169684528+1.54099473628249i</v>
      </c>
      <c r="AP330" s="240" t="str">
        <f t="shared" ca="1" si="491"/>
        <v>0.0978163070508876+1.9910966713831i</v>
      </c>
      <c r="AQ330" s="240" t="str">
        <f t="shared" ca="1" si="492"/>
        <v>-1.10752810779545+1.65753294843902i</v>
      </c>
      <c r="AR330" s="240" t="str">
        <f t="shared" ca="1" si="493"/>
        <v>-1.10752810779545+1.65753294843902i</v>
      </c>
      <c r="AS330" s="240" t="str">
        <f t="shared" ca="1" si="494"/>
        <v>-1.90765857548847-0.578681902329094i</v>
      </c>
      <c r="AT330" s="240" t="str">
        <f t="shared" ca="1" si="495"/>
        <v>-1.1875253285859-1.60119254890999i</v>
      </c>
      <c r="AU330" s="240" t="str">
        <f t="shared" ca="1" si="496"/>
        <v>2.15889732284621E-13-1.99349792694096i</v>
      </c>
      <c r="AV330" s="240" t="str">
        <f t="shared" ca="1" si="497"/>
        <v>1.18752532858629-1.6011925489097i</v>
      </c>
      <c r="AW330" s="240" t="str">
        <f t="shared" ca="1" si="498"/>
        <v>1.9076585754886-0.578681902328682i</v>
      </c>
      <c r="AX330" s="240" t="str">
        <f t="shared" ca="1" si="499"/>
        <v>1.8769661420662+0.671589224344045i</v>
      </c>
      <c r="AY330" s="240" t="str">
        <f t="shared" ca="1" si="500"/>
        <v>1.1075281077951+1.65753294843926i</v>
      </c>
      <c r="AZ330" s="240" t="str">
        <f t="shared" ca="1" si="501"/>
        <v>-0.0978163070513188+1.99109667138308i</v>
      </c>
      <c r="BA330" s="240" t="str">
        <f t="shared" ca="1" si="502"/>
        <v>-1.26466169684561+1.54099473628222i</v>
      </c>
      <c r="BB330" s="240" t="str">
        <f t="shared" ca="1" si="503"/>
        <v>-1.93375529231138+0.484380484924479i</v>
      </c>
      <c r="BC330" s="240" t="str">
        <f t="shared" ca="1" si="504"/>
        <v>-1.84175193280414-0.762878629095179i</v>
      </c>
      <c r="BD330" s="240" t="str">
        <f t="shared" ca="1" si="505"/>
        <v>-1.02486275478463-1.70988020591303i</v>
      </c>
      <c r="BE330" s="240" t="str">
        <f t="shared" ca="1" si="506"/>
        <v>0.195396966051097-1.98389868954439i</v>
      </c>
      <c r="BF330" s="240" t="str">
        <f t="shared" ca="1" si="507"/>
        <v>1.33875138430597-1.47708453235987i</v>
      </c>
      <c r="BG330" s="240" t="str">
        <f t="shared" ca="1" si="508"/>
        <v>1.95519342325807-0.388912152505329i</v>
      </c>
      <c r="BH330" s="240" t="str">
        <f t="shared" ca="1" si="509"/>
        <v>1.80210078181826+0.852330192406643i</v>
      </c>
      <c r="BI330" s="240" t="str">
        <f t="shared" ca="1" si="510"/>
        <v>0.939728417628788+1.75810821220391i</v>
      </c>
      <c r="BJ330" s="240" t="str">
        <f t="shared" ca="1" si="511"/>
        <v>-0.292506896644909+1.97192132199362i</v>
      </c>
      <c r="BK330" s="240" t="str">
        <f t="shared" ca="1" si="512"/>
        <v>-1.40961590242079+1.40961590242177i</v>
      </c>
      <c r="BL330" s="240" t="str">
        <f t="shared" ca="1" si="513"/>
        <v>-1.97192132199344+0.292506896646173i</v>
      </c>
      <c r="BM330" s="240" t="str">
        <f t="shared" ca="1" si="514"/>
        <v>-1.7581082122036-0.939728417629359i</v>
      </c>
      <c r="BN330" s="240" t="str">
        <f t="shared" ca="1" si="515"/>
        <v>-0.852330192406007-1.80210078181856i</v>
      </c>
      <c r="BO330" s="240" t="str">
        <f t="shared" ca="1" si="516"/>
        <v>0.388912152505963-1.95519342325794i</v>
      </c>
      <c r="BP330" s="240" t="str">
        <f t="shared" ca="1" si="517"/>
        <v>1.47708453236031-1.33875138430549i</v>
      </c>
      <c r="BQ330" s="240" t="str">
        <f t="shared" ca="1" si="518"/>
        <v>1.98389868954426-0.195396966052426i</v>
      </c>
      <c r="BR330" s="240" t="str">
        <f t="shared" ca="1" si="519"/>
        <v>1.70988020591371+1.02486275478349i</v>
      </c>
      <c r="BS330" s="240" t="str">
        <f t="shared" ca="1" si="520"/>
        <v>0.76287862909453+1.84175193280441i</v>
      </c>
      <c r="BT330" s="240" t="str">
        <f t="shared" ca="1" si="521"/>
        <v>-0.484380484925053+1.93375529231123i</v>
      </c>
      <c r="BU330" s="240" t="str">
        <f t="shared" ca="1" si="522"/>
        <v>-1.54099473628263+1.26466169684511i</v>
      </c>
      <c r="BV330" s="240" t="str">
        <f t="shared" ca="1" si="523"/>
        <v>-1.99109667138311+0.097816307050672i</v>
      </c>
      <c r="BW330" s="240" t="str">
        <f t="shared" ca="1" si="524"/>
        <v>-1.65753294844-1.10752810779399i</v>
      </c>
      <c r="BX330" s="240" t="str">
        <f t="shared" ca="1" si="525"/>
        <v>-0.671589224345303-1.87696614206575i</v>
      </c>
      <c r="BY330" s="240" t="str">
        <f t="shared" ca="1" si="526"/>
        <v>0.578681902329355-1.90765857548839i</v>
      </c>
      <c r="BZ330" s="240" t="str">
        <f t="shared" ca="1" si="527"/>
        <v>1.60119254891009-1.18752532858577i</v>
      </c>
      <c r="CA330" s="240" t="str">
        <f t="shared" ca="1" si="528"/>
        <v>1.99349792694096+4.31779464569242E-13i</v>
      </c>
      <c r="CB330" s="240" t="str">
        <f t="shared" ca="1" si="529"/>
        <v>1.60119254890957+1.18752532858647i</v>
      </c>
      <c r="CC330" s="240" t="str">
        <f t="shared" ca="1" si="530"/>
        <v>0.578681902330372+1.90765857548808i</v>
      </c>
      <c r="CD330" s="240" t="str">
        <f t="shared" ca="1" si="531"/>
        <v>-0.671589224344302+1.87696614206611i</v>
      </c>
      <c r="CE330" s="240" t="str">
        <f t="shared" ca="1" si="532"/>
        <v>-1.65753294843941+1.10752810779487i</v>
      </c>
      <c r="CF330" s="240" t="str">
        <f t="shared" ca="1" si="533"/>
        <v>-1.99109667138307-0.0978163070515343i</v>
      </c>
      <c r="CG330" s="240" t="str">
        <f t="shared" ca="1" si="534"/>
        <v>-1.54099473628208-1.26466169684578i</v>
      </c>
      <c r="CH330" s="240" t="str">
        <f t="shared" ca="1" si="535"/>
        <v>-0.484380484924216-1.93375529231144i</v>
      </c>
      <c r="CI330" s="240" t="str">
        <f t="shared" ca="1" si="536"/>
        <v>0.762878629095431-1.84175193280404i</v>
      </c>
      <c r="CJ330" s="240" t="str">
        <f t="shared" ca="1" si="537"/>
        <v>1.70988020591317-1.0248627547844i</v>
      </c>
      <c r="CK330" s="240" t="str">
        <f t="shared" ca="1" si="538"/>
        <v>1.98389868954438+0.195396966051255i</v>
      </c>
      <c r="CL330" s="240" t="str">
        <f t="shared" ca="1" si="539"/>
        <v>1.47708453235973+1.33875138430613i</v>
      </c>
      <c r="CM330" s="240" t="str">
        <f t="shared" ca="1" si="540"/>
        <v>0.388912152505115+1.95519342325811i</v>
      </c>
      <c r="CN330" s="240" t="str">
        <f t="shared" ca="1" si="541"/>
        <v>-0.85233019240689+1.80210078181814i</v>
      </c>
      <c r="CO330" s="240" t="str">
        <f t="shared" ca="1" si="542"/>
        <v>-1.75810821220401+0.939728417628597i</v>
      </c>
      <c r="CP330" s="240" t="str">
        <f t="shared" ca="1" si="543"/>
        <v>-1.9719213219936-0.292506896645123i</v>
      </c>
      <c r="CQ330" s="240" t="str">
        <f t="shared" ca="1" si="544"/>
        <v>-1.40961590242162-1.40961590242094i</v>
      </c>
      <c r="CR330" s="240" t="str">
        <f t="shared" ca="1" si="545"/>
        <v>-0.29250689664596-1.97192132199347i</v>
      </c>
      <c r="CS330" s="240" t="str">
        <f t="shared" ca="1" si="546"/>
        <v>0.93972841762955-1.7581082122035i</v>
      </c>
      <c r="CT330" s="240" t="str">
        <f t="shared" ca="1" si="547"/>
        <v>1.80210078181865-0.852330192405811i</v>
      </c>
      <c r="CU330" s="240" t="str">
        <f t="shared" ca="1" si="548"/>
        <v>1.9551934232579+0.388912152506176i</v>
      </c>
      <c r="CV330" s="240" t="str">
        <f t="shared" ca="1" si="549"/>
        <v>1.33875138430684+1.47708453235908i</v>
      </c>
      <c r="CW330" s="240" t="str">
        <f t="shared" ca="1" si="550"/>
        <v>0.195396966052211+1.98389868954428i</v>
      </c>
      <c r="CX330" s="240" t="str">
        <f t="shared" ca="1" si="551"/>
        <v>-1.02486275478367+1.7098802059136i</v>
      </c>
      <c r="CY330" s="240" t="str">
        <f t="shared" ca="1" si="552"/>
        <v>-1.84175193280449+0.76287862909433i</v>
      </c>
      <c r="CZ330" s="240" t="str">
        <f t="shared" ca="1" si="553"/>
        <v>-1.93375529231118-0.484380484925262i</v>
      </c>
      <c r="DA330" s="240" t="str">
        <f t="shared" ca="1" si="554"/>
        <v>-1.26466169684494-1.54099473628277i</v>
      </c>
      <c r="DB330" s="240" t="str">
        <f t="shared" ca="1" si="555"/>
        <v>-0.0978163070504563-1.99109667138312i</v>
      </c>
      <c r="DC330" s="240" t="str">
        <f t="shared" ca="1" si="556"/>
        <v>1.10752810779426-1.65753294843982i</v>
      </c>
      <c r="DD330" s="240" t="str">
        <f t="shared" ca="1" si="557"/>
        <v>1.87696614206583-0.671589224345099i</v>
      </c>
      <c r="DE330" s="240" t="str">
        <f t="shared" ca="1" si="558"/>
        <v>1.90765857548836+0.578681902329453i</v>
      </c>
      <c r="DF330" s="240" t="str">
        <f t="shared" ca="1" si="559"/>
        <v>1.18752532858551+1.60119254891028i</v>
      </c>
      <c r="DG330" s="240" t="str">
        <f t="shared" ca="1" si="560"/>
        <v>-6.47669196853863E-13+1.99349792694096i</v>
      </c>
      <c r="DH330" s="240" t="str">
        <f t="shared" ca="1" si="561"/>
        <v>-1.18752532858509+1.60119254891059i</v>
      </c>
      <c r="DI330" s="240" t="str">
        <f t="shared" ca="1" si="562"/>
        <v>-1.90765857548815+0.578681902330167i</v>
      </c>
      <c r="DJ330" s="240" t="str">
        <f t="shared" ca="1" si="563"/>
        <v>-1.87696614206608-0.671589224344397i</v>
      </c>
      <c r="DK330" s="240" t="str">
        <f t="shared" ca="1" si="564"/>
        <v>-1.10752810779469-1.65753294843953i</v>
      </c>
      <c r="DL330" s="240" t="str">
        <f t="shared" ca="1" si="565"/>
        <v>0.09781630705175-1.99109667138306i</v>
      </c>
      <c r="DM330" s="240" t="str">
        <f t="shared" ca="1" si="566"/>
        <v>1.26466169684603-1.54099473628187i</v>
      </c>
      <c r="DN330" s="240" t="str">
        <f t="shared" ca="1" si="567"/>
        <v>1.93375529231149-0.484380484924004i</v>
      </c>
      <c r="DO330" s="240" t="str">
        <f t="shared" ca="1" si="568"/>
        <v>1.84175193280478+0.762878629093642i</v>
      </c>
      <c r="DP330" s="240" t="str">
        <f t="shared" ca="1" si="569"/>
        <v>1.02486275478421+1.70988020591328i</v>
      </c>
      <c r="DQ330" s="240" t="str">
        <f t="shared" ca="1" si="570"/>
        <v>-0.19539696605147+1.98389868954435i</v>
      </c>
      <c r="DR330" s="240" t="str">
        <f t="shared" ca="1" si="571"/>
        <v>-1.33875138430637+1.47708453235951i</v>
      </c>
      <c r="DS330" s="240" t="str">
        <f t="shared" ca="1" si="572"/>
        <v>-1.95519342325815+0.388912152504904i</v>
      </c>
      <c r="DT330" s="240" t="str">
        <f t="shared" ca="1" si="573"/>
        <v>-1.8021007818181-0.852330192406983i</v>
      </c>
      <c r="DU330" s="240" t="str">
        <f t="shared" ca="1" si="574"/>
        <v>-0.939728417630106-1.7581082122032i</v>
      </c>
      <c r="DV330" s="240" t="str">
        <f t="shared" ca="1" si="575"/>
        <v>0.292506896645224-1.97192132199358i</v>
      </c>
      <c r="DW330" s="240" t="str">
        <f t="shared" ca="1" si="576"/>
        <v>1.40961590242117-1.40961590242139i</v>
      </c>
      <c r="DX330" s="240" t="str">
        <f t="shared" ca="1" si="577"/>
        <v>1.9719213219935-0.292506896645747i</v>
      </c>
      <c r="DY330" s="240" t="str">
        <f t="shared" ca="1" si="578"/>
        <v>1.75810821220345+0.93972841762964i</v>
      </c>
      <c r="DZ330" s="240" t="str">
        <f t="shared" ca="1" si="579"/>
        <v>0.852330192405616+1.80210078181874i</v>
      </c>
      <c r="EA330" s="240" t="str">
        <f t="shared" ca="1" si="580"/>
        <v>-0.388912152506387+1.95519342325786i</v>
      </c>
      <c r="EB330" s="240" t="str">
        <f t="shared" ca="1" si="581"/>
        <v>-1.4770845323593+1.33875138430659i</v>
      </c>
      <c r="EC330" s="240" t="str">
        <f t="shared" ca="1" si="582"/>
        <v>-1.9838986895443+0.195396966051996i</v>
      </c>
      <c r="ED330" s="240" t="str">
        <f t="shared" ca="1" si="583"/>
        <v>-1.70988020591343-1.02486275478395i</v>
      </c>
      <c r="EE330" s="240" t="str">
        <f t="shared" ca="1" si="584"/>
        <v>-0.762878629094131-1.84175193280457i</v>
      </c>
      <c r="EF330" s="240" t="str">
        <f t="shared" ca="1" si="585"/>
        <v>0.484380484925472-1.93375529231113i</v>
      </c>
      <c r="EG330" s="240" t="str">
        <f t="shared" ca="1" si="586"/>
        <v>1.54099473628168-1.26466169684626i</v>
      </c>
      <c r="EH330" s="240" t="str">
        <f t="shared" ca="1" si="587"/>
        <v>1.99109667138303-0.0978163070522779i</v>
      </c>
      <c r="EI330" s="240" t="str">
        <f t="shared" ca="1" si="588"/>
        <v>1.6575329484397+1.10752810779444i</v>
      </c>
      <c r="EJ330" s="240" t="str">
        <f t="shared" ca="1" si="589"/>
        <v>0.671589224344896+1.8769661420659i</v>
      </c>
      <c r="EK330" s="240" t="str">
        <f t="shared" ca="1" si="590"/>
        <v>-0.57868190232966+1.9076585754883i</v>
      </c>
      <c r="EL330" s="240" t="str">
        <f t="shared" ca="1" si="591"/>
        <v>-1.60119254891041+1.18752532858533i</v>
      </c>
      <c r="EM330" s="240" t="str">
        <f t="shared" ca="1" si="592"/>
        <v>-1.99349792694096-8.63558929138481E-13i</v>
      </c>
      <c r="EN330" s="240"/>
      <c r="EO330" s="240"/>
      <c r="EP330" s="240"/>
    </row>
    <row r="331" spans="1:146">
      <c r="A331" s="268">
        <f t="shared" si="461"/>
        <v>4.5117187499999897E-3</v>
      </c>
      <c r="B331" s="267">
        <v>231</v>
      </c>
      <c r="C331" s="266">
        <f t="shared" si="462"/>
        <v>46200</v>
      </c>
      <c r="N331" s="265">
        <f t="shared" ca="1" si="463"/>
        <v>2.0063931129332087</v>
      </c>
      <c r="O331" s="240">
        <f t="shared" ca="1" si="464"/>
        <v>-1.9936068870667913</v>
      </c>
      <c r="P331" s="240" t="str">
        <f t="shared" ca="1" si="465"/>
        <v>-1.62994271426021-1.14793517604009i</v>
      </c>
      <c r="Q331" s="240" t="str">
        <f t="shared" ca="1" si="466"/>
        <v>-0.671625931905725-1.87706873282571i</v>
      </c>
      <c r="R331" s="240" t="str">
        <f t="shared" ca="1" si="467"/>
        <v>0.53172039017051-1.92139060235993i</v>
      </c>
      <c r="S331" s="240" t="str">
        <f t="shared" ca="1" si="468"/>
        <v>1.5410789635986-1.26473082041753i</v>
      </c>
      <c r="T331" s="240" t="str">
        <f t="shared" ca="1" si="469"/>
        <v>1.98820512284063-0.14665882063626i</v>
      </c>
      <c r="U331" s="241" t="str">
        <f t="shared" ca="1" si="470"/>
        <v>1.70997366413079+1.0249187714835i</v>
      </c>
      <c r="V331" s="240" t="str">
        <f t="shared" ca="1" si="471"/>
        <v>0.80789187452432+1.82257486519422i</v>
      </c>
      <c r="W331" s="240" t="str">
        <f t="shared" ca="1" si="472"/>
        <v>-0.388933409571513+1.9553002897456i</v>
      </c>
      <c r="X331" s="240" t="str">
        <f t="shared" ca="1" si="473"/>
        <v>-1.44386397251004+1.37467277889964i</v>
      </c>
      <c r="Y331" s="240" t="str">
        <f t="shared" ca="1" si="474"/>
        <v>-1.97202910279048+0.292522884416786i</v>
      </c>
      <c r="Z331" s="240" t="str">
        <f t="shared" ca="1" si="475"/>
        <v>-1.78073811855877-0.896348243302736i</v>
      </c>
      <c r="AA331" s="240" t="str">
        <f t="shared" ca="1" si="476"/>
        <v>-0.939779781077203-1.75820430645549i</v>
      </c>
      <c r="AB331" s="240" t="str">
        <f t="shared" ca="1" si="477"/>
        <v>0.244038765127645-1.97861403544883i</v>
      </c>
      <c r="AC331" s="240" t="str">
        <f t="shared" ca="1" si="478"/>
        <v>1.33882455745443-1.4771652664875i</v>
      </c>
      <c r="AD331" s="240" t="str">
        <f t="shared" ca="1" si="479"/>
        <v>1.94516648617057-0.436801741341503i</v>
      </c>
      <c r="AE331" s="240" t="str">
        <f t="shared" ca="1" si="480"/>
        <v>1.84185259883456+0.762920326329372i</v>
      </c>
      <c r="AF331" s="240" t="str">
        <f t="shared" ca="1" si="481"/>
        <v>1.06657493957124+1.68430588624476i</v>
      </c>
      <c r="AG331" s="240" t="str">
        <f t="shared" ca="1" si="482"/>
        <v>-0.0978216534713783+1.99120550026165i</v>
      </c>
      <c r="AH331" s="240" t="str">
        <f t="shared" ca="1" si="483"/>
        <v>-1.22652993612302+1.57165286751057i</v>
      </c>
      <c r="AI331" s="240" t="str">
        <f t="shared" ca="1" si="484"/>
        <v>-1.90776284382751+0.578713531785212i</v>
      </c>
      <c r="AJ331" s="240" t="str">
        <f t="shared" ca="1" si="485"/>
        <v>-1.89298592029432-0.625358078006199i</v>
      </c>
      <c r="AK331" s="240" t="str">
        <f t="shared" ca="1" si="486"/>
        <v>-1.1875902360566-1.60128006650404i</v>
      </c>
      <c r="AL331" s="240" t="str">
        <f t="shared" ca="1" si="487"/>
        <v>-0.048925562201199-1.99300644994527i</v>
      </c>
      <c r="AM331" s="240" t="str">
        <f t="shared" ca="1" si="488"/>
        <v>1.10758864279703-1.65762354547321i</v>
      </c>
      <c r="AN331" s="240" t="str">
        <f t="shared" ca="1" si="489"/>
        <v>1.86002086934084-0.71748922345682i</v>
      </c>
      <c r="AO331" s="240" t="str">
        <f t="shared" ca="1" si="490"/>
        <v>1.93386098703888+0.484406960075036i</v>
      </c>
      <c r="AP331" s="240" t="str">
        <f t="shared" ca="1" si="491"/>
        <v>1.30216987815776+1.50957677134313i</v>
      </c>
      <c r="AQ331" s="240" t="str">
        <f t="shared" ca="1" si="492"/>
        <v>0.195407646011108+1.98400712499742i</v>
      </c>
      <c r="AR331" s="240" t="str">
        <f t="shared" ca="1" si="493"/>
        <v>0.195407646011108+1.98400712499742i</v>
      </c>
      <c r="AS331" s="240" t="str">
        <f t="shared" ca="1" si="494"/>
        <v>-1.80219928060546+0.852376778863257i</v>
      </c>
      <c r="AT331" s="240" t="str">
        <f t="shared" ca="1" si="495"/>
        <v>-1.96425629353944-0.340830798858951i</v>
      </c>
      <c r="AU331" s="240" t="str">
        <f t="shared" ca="1" si="496"/>
        <v>-1.40969294886574-1.40969294886453i</v>
      </c>
      <c r="AV331" s="240" t="str">
        <f t="shared" ca="1" si="497"/>
        <v>-0.340830798858682-1.96425629353949i</v>
      </c>
      <c r="AW331" s="240" t="str">
        <f t="shared" ca="1" si="498"/>
        <v>0.852376778863504-1.80219928060534i</v>
      </c>
      <c r="AX331" s="240" t="str">
        <f t="shared" ca="1" si="499"/>
        <v>1.73461141782112-0.982645230652834i</v>
      </c>
      <c r="AY331" s="240" t="str">
        <f t="shared" ca="1" si="500"/>
        <v>1.9840071249974+0.19540764601138i</v>
      </c>
      <c r="AZ331" s="240" t="str">
        <f t="shared" ca="1" si="501"/>
        <v>1.50957677134295+1.30216987815797i</v>
      </c>
      <c r="BA331" s="240" t="str">
        <f t="shared" ca="1" si="502"/>
        <v>0.48440696007675+1.93386098703845i</v>
      </c>
      <c r="BB331" s="240" t="str">
        <f t="shared" ca="1" si="503"/>
        <v>-0.717489223457075+1.86002086934075i</v>
      </c>
      <c r="BC331" s="240" t="str">
        <f t="shared" ca="1" si="504"/>
        <v>-1.65762354547333+1.10758864279685i</v>
      </c>
      <c r="BD331" s="240" t="str">
        <f t="shared" ca="1" si="505"/>
        <v>-1.99300644994531-0.0489255621994323i</v>
      </c>
      <c r="BE331" s="240" t="str">
        <f t="shared" ca="1" si="506"/>
        <v>-1.60128006650389-1.18759023605679i</v>
      </c>
      <c r="BF331" s="240" t="str">
        <f t="shared" ca="1" si="507"/>
        <v>-0.625358078005966-1.8929859202944i</v>
      </c>
      <c r="BG331" s="240" t="str">
        <f t="shared" ca="1" si="508"/>
        <v>0.578713531785447-1.90776284382744i</v>
      </c>
      <c r="BH331" s="240" t="str">
        <f t="shared" ca="1" si="509"/>
        <v>1.57165286751072-1.22652993612283i</v>
      </c>
      <c r="BI331" s="240" t="str">
        <f t="shared" ca="1" si="510"/>
        <v>1.99120550026167-0.0978216534711343i</v>
      </c>
      <c r="BJ331" s="240" t="str">
        <f t="shared" ca="1" si="511"/>
        <v>1.6843058862453+1.06657493957039i</v>
      </c>
      <c r="BK331" s="240" t="str">
        <f t="shared" ca="1" si="512"/>
        <v>0.762920326329749+1.8418525988344i</v>
      </c>
      <c r="BL331" s="240" t="str">
        <f t="shared" ca="1" si="513"/>
        <v>-0.436801741341992+1.94516648617046i</v>
      </c>
      <c r="BM331" s="240" t="str">
        <f t="shared" ca="1" si="514"/>
        <v>-1.47716526648824+1.33882455745362i</v>
      </c>
      <c r="BN331" s="240" t="str">
        <f t="shared" ca="1" si="515"/>
        <v>-1.97861403544879+0.244038765127994i</v>
      </c>
      <c r="BO331" s="240" t="str">
        <f t="shared" ca="1" si="516"/>
        <v>-1.75820430645539-0.939779781077394i</v>
      </c>
      <c r="BP331" s="240" t="str">
        <f t="shared" ca="1" si="517"/>
        <v>-0.896348243301821-1.78073811855924i</v>
      </c>
      <c r="BQ331" s="240" t="str">
        <f t="shared" ca="1" si="518"/>
        <v>0.292522884416481-1.97202910279053i</v>
      </c>
      <c r="BR331" s="240" t="str">
        <f t="shared" ca="1" si="519"/>
        <v>1.37467277889985-1.44386397250984i</v>
      </c>
      <c r="BS331" s="240" t="str">
        <f t="shared" ca="1" si="520"/>
        <v>1.95530028974581-0.388933409570454i</v>
      </c>
      <c r="BT331" s="240" t="str">
        <f t="shared" ca="1" si="521"/>
        <v>1.82257486519437+0.807891874523987i</v>
      </c>
      <c r="BU331" s="240" t="str">
        <f t="shared" ca="1" si="522"/>
        <v>1.02491877148332+1.7099736641309i</v>
      </c>
      <c r="BV331" s="240" t="str">
        <f t="shared" ca="1" si="523"/>
        <v>-0.146658820637274+1.98820512284055i</v>
      </c>
      <c r="BW331" s="240" t="str">
        <f t="shared" ca="1" si="524"/>
        <v>-1.26473082041729+1.5410789635988i</v>
      </c>
      <c r="BX331" s="240" t="str">
        <f t="shared" ca="1" si="525"/>
        <v>-1.92139060236+0.531720390170246i</v>
      </c>
      <c r="BY331" s="240" t="str">
        <f t="shared" ca="1" si="526"/>
        <v>-1.87706873282541-0.671625931906545i</v>
      </c>
      <c r="BZ331" s="240" t="str">
        <f t="shared" ca="1" si="527"/>
        <v>-1.14793517604045-1.62994271425996i</v>
      </c>
      <c r="CA331" s="240" t="str">
        <f t="shared" ca="1" si="528"/>
        <v>2.15902396922374E-13-1.99360688706679i</v>
      </c>
      <c r="CB331" s="240" t="str">
        <f t="shared" ca="1" si="529"/>
        <v>1.1479351760408-1.62994271425971i</v>
      </c>
      <c r="CC331" s="240" t="str">
        <f t="shared" ca="1" si="530"/>
        <v>1.8770687328256-0.671625931906032i</v>
      </c>
      <c r="CD331" s="240" t="str">
        <f t="shared" ca="1" si="531"/>
        <v>1.92139060235986+0.531720390170773i</v>
      </c>
      <c r="CE331" s="240" t="str">
        <f t="shared" ca="1" si="532"/>
        <v>1.26473082041687+1.54107896359915i</v>
      </c>
      <c r="CF331" s="240" t="str">
        <f t="shared" ca="1" si="533"/>
        <v>0.146658820636843+1.98820512284059i</v>
      </c>
      <c r="CG331" s="240" t="str">
        <f t="shared" ca="1" si="534"/>
        <v>-1.02491877148369+1.70997366413068i</v>
      </c>
      <c r="CH331" s="240" t="str">
        <f t="shared" ca="1" si="535"/>
        <v>-1.82257486519454+0.807891874523593i</v>
      </c>
      <c r="CI331" s="240" t="str">
        <f t="shared" ca="1" si="536"/>
        <v>-1.9553002897457-0.388933409570988i</v>
      </c>
      <c r="CJ331" s="240" t="str">
        <f t="shared" ca="1" si="537"/>
        <v>-1.37467277889946-1.44386397251022i</v>
      </c>
      <c r="CK331" s="240" t="str">
        <f t="shared" ca="1" si="538"/>
        <v>-0.29252288441594-1.97202910279061i</v>
      </c>
      <c r="CL331" s="240" t="str">
        <f t="shared" ca="1" si="539"/>
        <v>0.896348243302208-1.78073811855904i</v>
      </c>
      <c r="CM331" s="240" t="str">
        <f t="shared" ca="1" si="540"/>
        <v>1.75820430645559-0.939779781077014i</v>
      </c>
      <c r="CN331" s="240" t="str">
        <f t="shared" ca="1" si="541"/>
        <v>1.97861403544874+0.244038765128423i</v>
      </c>
      <c r="CO331" s="240" t="str">
        <f t="shared" ca="1" si="542"/>
        <v>1.47716526648787+1.33882455745402i</v>
      </c>
      <c r="CP331" s="240" t="str">
        <f t="shared" ca="1" si="543"/>
        <v>0.43680174134146+1.94516648617058i</v>
      </c>
      <c r="CQ331" s="240" t="str">
        <f t="shared" ca="1" si="544"/>
        <v>-0.762920326330148+1.84185259883424i</v>
      </c>
      <c r="CR331" s="240" t="str">
        <f t="shared" ca="1" si="545"/>
        <v>-1.68430588624444+1.06657493957175i</v>
      </c>
      <c r="CS331" s="240" t="str">
        <f t="shared" ca="1" si="546"/>
        <v>-1.99120550026165-0.0978216534715657i</v>
      </c>
      <c r="CT331" s="240" t="str">
        <f t="shared" ca="1" si="547"/>
        <v>-1.57165286751046-1.22652993612317i</v>
      </c>
      <c r="CU331" s="240" t="str">
        <f t="shared" ca="1" si="548"/>
        <v>-0.578713531784979-1.90776284382758i</v>
      </c>
      <c r="CV331" s="240" t="str">
        <f t="shared" ca="1" si="549"/>
        <v>0.62535807800643-1.89298592029424i</v>
      </c>
      <c r="CW331" s="240" t="str">
        <f t="shared" ca="1" si="550"/>
        <v>1.60128006650418-1.1875902360564i</v>
      </c>
      <c r="CX331" s="240" t="str">
        <f t="shared" ca="1" si="551"/>
        <v>1.99300644994527-0.0489255622009831i</v>
      </c>
      <c r="CY331" s="240" t="str">
        <f t="shared" ca="1" si="552"/>
        <v>1.65762354547309+1.1075886427972i</v>
      </c>
      <c r="CZ331" s="240" t="str">
        <f t="shared" ca="1" si="553"/>
        <v>0.717489223456671+1.8600208693409i</v>
      </c>
      <c r="DA331" s="240" t="str">
        <f t="shared" ca="1" si="554"/>
        <v>-0.484406960075301+1.93386098703882i</v>
      </c>
      <c r="DB331" s="240" t="str">
        <f t="shared" ca="1" si="555"/>
        <v>-1.50957677134319+1.30216987815769i</v>
      </c>
      <c r="DC331" s="240" t="str">
        <f t="shared" ca="1" si="556"/>
        <v>-1.98400712499744+0.195407646010893i</v>
      </c>
      <c r="DD331" s="240" t="str">
        <f t="shared" ca="1" si="557"/>
        <v>-1.73461141782183-0.982645230651582i</v>
      </c>
      <c r="DE331" s="240" t="str">
        <f t="shared" ca="1" si="558"/>
        <v>-0.852376778863114-1.80219928060553i</v>
      </c>
      <c r="DF331" s="240" t="str">
        <f t="shared" ca="1" si="559"/>
        <v>0.34083079885922-1.9642562935394i</v>
      </c>
      <c r="DG331" s="240" t="str">
        <f t="shared" ca="1" si="560"/>
        <v>1.4096929488646-1.40969294886566i</v>
      </c>
      <c r="DH331" s="240" t="str">
        <f t="shared" ca="1" si="561"/>
        <v>1.96425629353953-0.340830798858469i</v>
      </c>
      <c r="DI331" s="240" t="str">
        <f t="shared" ca="1" si="562"/>
        <v>1.8021992806052+0.852376778863801i</v>
      </c>
      <c r="DJ331" s="240" t="str">
        <f t="shared" ca="1" si="563"/>
        <v>0.982645230652695+1.73461141782119i</v>
      </c>
      <c r="DK331" s="240" t="str">
        <f t="shared" ca="1" si="564"/>
        <v>-0.195407646011651+1.98400712499737i</v>
      </c>
      <c r="DL331" s="240" t="str">
        <f t="shared" ca="1" si="565"/>
        <v>-1.30216987815809+1.50957677134284i</v>
      </c>
      <c r="DM331" s="240" t="str">
        <f t="shared" ca="1" si="566"/>
        <v>-1.93386098703851+0.484406960076541i</v>
      </c>
      <c r="DN331" s="240" t="str">
        <f t="shared" ca="1" si="567"/>
        <v>-1.86002086934063-0.717489223457382i</v>
      </c>
      <c r="DO331" s="240" t="str">
        <f t="shared" ca="1" si="568"/>
        <v>-1.10758864279667-1.65762354547345i</v>
      </c>
      <c r="DP331" s="240" t="str">
        <f t="shared" ca="1" si="569"/>
        <v>0.0489255621997048-1.9930064499453i</v>
      </c>
      <c r="DQ331" s="240" t="str">
        <f t="shared" ca="1" si="570"/>
        <v>1.18759023605692-1.6012800665038i</v>
      </c>
      <c r="DR331" s="240" t="str">
        <f t="shared" ca="1" si="571"/>
        <v>1.89298592029448-0.625358078005706i</v>
      </c>
      <c r="DS331" s="240" t="str">
        <f t="shared" ca="1" si="572"/>
        <v>1.90776284382792+0.578713531783864i</v>
      </c>
      <c r="DT331" s="240" t="str">
        <f t="shared" ca="1" si="573"/>
        <v>1.22652993612266+1.57165286751085i</v>
      </c>
      <c r="DU331" s="240" t="str">
        <f t="shared" ca="1" si="574"/>
        <v>0.0978216534708055+1.99120550026168i</v>
      </c>
      <c r="DV331" s="240" t="str">
        <f t="shared" ca="1" si="575"/>
        <v>-1.06657493957057+1.68430588624518i</v>
      </c>
      <c r="DW331" s="240" t="str">
        <f t="shared" ca="1" si="576"/>
        <v>-1.84185259883453+0.762920326329446i</v>
      </c>
      <c r="DX331" s="240" t="str">
        <f t="shared" ca="1" si="577"/>
        <v>-1.94516648617044-0.436801741342091i</v>
      </c>
      <c r="DY331" s="240" t="str">
        <f t="shared" ca="1" si="578"/>
        <v>-1.33882455745497-1.47716526648701i</v>
      </c>
      <c r="DZ331" s="240" t="str">
        <f t="shared" ca="1" si="579"/>
        <v>-0.244038765127667-1.97861403544883i</v>
      </c>
      <c r="EA331" s="240" t="str">
        <f t="shared" ca="1" si="580"/>
        <v>0.939779781077584-1.75820430645529i</v>
      </c>
      <c r="EB331" s="240" t="str">
        <f t="shared" ca="1" si="581"/>
        <v>1.78073811855847-0.896348243303348i</v>
      </c>
      <c r="EC331" s="240" t="str">
        <f t="shared" ca="1" si="582"/>
        <v>1.97202910279051+0.292522884416582i</v>
      </c>
      <c r="ED331" s="240" t="str">
        <f t="shared" ca="1" si="583"/>
        <v>1.44386397250969+1.37467277890001i</v>
      </c>
      <c r="EE331" s="240" t="str">
        <f t="shared" ca="1" si="584"/>
        <v>0.388933409572133+1.95530028974548i</v>
      </c>
      <c r="EF331" s="240" t="str">
        <f t="shared" ca="1" si="585"/>
        <v>-0.807891874524185+1.82257486519428i</v>
      </c>
      <c r="EG331" s="240" t="str">
        <f t="shared" ca="1" si="586"/>
        <v>-1.70997366413107+1.02491877148304i</v>
      </c>
      <c r="EH331" s="240" t="str">
        <f t="shared" ca="1" si="587"/>
        <v>-1.98820512284069-0.146658820635455i</v>
      </c>
      <c r="EI331" s="240" t="str">
        <f t="shared" ca="1" si="588"/>
        <v>-1.54107896359866-1.26473082041745i</v>
      </c>
      <c r="EJ331" s="240" t="str">
        <f t="shared" ca="1" si="589"/>
        <v>-0.531720390170149-1.92139060236003i</v>
      </c>
      <c r="EK331" s="240" t="str">
        <f t="shared" ca="1" si="590"/>
        <v>0.671625931904828-1.87706873282603i</v>
      </c>
      <c r="EL331" s="240" t="str">
        <f t="shared" ca="1" si="591"/>
        <v>1.62994271426015-1.14793517604018i</v>
      </c>
      <c r="EM331" s="240" t="str">
        <f t="shared" ca="1" si="592"/>
        <v>1.99360688706679+4.31804793844749E-13i</v>
      </c>
      <c r="EN331" s="240"/>
      <c r="EO331" s="240"/>
      <c r="EP331" s="240"/>
    </row>
    <row r="332" spans="1:146">
      <c r="A332" s="268">
        <f t="shared" si="461"/>
        <v>4.5312499999999893E-3</v>
      </c>
      <c r="B332" s="267">
        <v>232</v>
      </c>
      <c r="C332" s="266">
        <f t="shared" si="462"/>
        <v>46400</v>
      </c>
      <c r="N332" s="265">
        <f t="shared" ca="1" si="463"/>
        <v>2.0062914486965431</v>
      </c>
      <c r="O332" s="240">
        <f t="shared" ca="1" si="464"/>
        <v>-1.9937085513034567</v>
      </c>
      <c r="P332" s="240" t="str">
        <f t="shared" ca="1" si="465"/>
        <v>-1.65770807619655-1.10764512442083i</v>
      </c>
      <c r="Q332" s="240" t="str">
        <f t="shared" ca="1" si="466"/>
        <v>-0.762959231548438-1.84194652434199i</v>
      </c>
      <c r="R332" s="240" t="str">
        <f t="shared" ca="1" si="467"/>
        <v>0.388953243280103-1.95540000053248i</v>
      </c>
      <c r="S332" s="240" t="str">
        <f t="shared" ca="1" si="468"/>
        <v>1.40976483633628-1.40976483633628i</v>
      </c>
      <c r="T332" s="240" t="str">
        <f t="shared" ca="1" si="469"/>
        <v>1.95540000053248-0.388953243280097i</v>
      </c>
      <c r="U332" s="241" t="str">
        <f t="shared" ca="1" si="470"/>
        <v>1.84194652434199+0.762959231548444i</v>
      </c>
      <c r="V332" s="240" t="str">
        <f t="shared" ca="1" si="471"/>
        <v>1.10764512442083+1.65770807619656i</v>
      </c>
      <c r="W332" s="240" t="str">
        <f t="shared" ca="1" si="472"/>
        <v>-2.16158314262613E-19+1.99370855130346i</v>
      </c>
      <c r="X332" s="240" t="str">
        <f t="shared" ca="1" si="473"/>
        <v>-1.10764512442084+1.65770807619655i</v>
      </c>
      <c r="Y332" s="240" t="str">
        <f t="shared" ca="1" si="474"/>
        <v>-1.84194652434199+0.762959231548432i</v>
      </c>
      <c r="Z332" s="240" t="str">
        <f t="shared" ca="1" si="475"/>
        <v>-1.95540000053248-0.388953243280103i</v>
      </c>
      <c r="AA332" s="240" t="str">
        <f t="shared" ca="1" si="476"/>
        <v>-1.40976483633627-1.40976483633629i</v>
      </c>
      <c r="AB332" s="240" t="str">
        <f t="shared" ca="1" si="477"/>
        <v>-0.388953243280089-1.95540000053248i</v>
      </c>
      <c r="AC332" s="240" t="str">
        <f t="shared" ca="1" si="478"/>
        <v>0.762959231548444-1.84194652434199i</v>
      </c>
      <c r="AD332" s="240" t="str">
        <f t="shared" ca="1" si="479"/>
        <v>1.65770807619656-1.10764512442083i</v>
      </c>
      <c r="AE332" s="240" t="str">
        <f t="shared" ca="1" si="480"/>
        <v>1.99370855130346+4.32316628525227E-19i</v>
      </c>
      <c r="AF332" s="240" t="str">
        <f t="shared" ca="1" si="481"/>
        <v>1.65770807619656+1.10764512442083i</v>
      </c>
      <c r="AG332" s="240" t="str">
        <f t="shared" ca="1" si="482"/>
        <v>0.762959231548418+1.841946524342i</v>
      </c>
      <c r="AH332" s="240" t="str">
        <f t="shared" ca="1" si="483"/>
        <v>-0.38895324328109+1.95540000053228i</v>
      </c>
      <c r="AI332" s="240" t="str">
        <f t="shared" ca="1" si="484"/>
        <v>-1.40976483633629+1.40976483633627i</v>
      </c>
      <c r="AJ332" s="240" t="str">
        <f t="shared" ca="1" si="485"/>
        <v>-1.95540000053229+0.388953243281062i</v>
      </c>
      <c r="AK332" s="240" t="str">
        <f t="shared" ca="1" si="486"/>
        <v>-1.84194652434199-0.762959231548444i</v>
      </c>
      <c r="AL332" s="240" t="str">
        <f t="shared" ca="1" si="487"/>
        <v>-1.10764512442001-1.65770807619711i</v>
      </c>
      <c r="AM332" s="240" t="str">
        <f t="shared" ca="1" si="488"/>
        <v>2.8332951041972E-14-1.99370855130346i</v>
      </c>
      <c r="AN332" s="240" t="str">
        <f t="shared" ca="1" si="489"/>
        <v>1.10764512442166-1.65770807619601i</v>
      </c>
      <c r="AO332" s="240" t="str">
        <f t="shared" ca="1" si="490"/>
        <v>1.841946524342-0.762959231548418i</v>
      </c>
      <c r="AP332" s="240" t="str">
        <f t="shared" ca="1" si="491"/>
        <v>1.95540000053228+0.388953243281118i</v>
      </c>
      <c r="AQ332" s="240" t="str">
        <f t="shared" ca="1" si="492"/>
        <v>1.40976483633627+1.40976483633629i</v>
      </c>
      <c r="AR332" s="240" t="str">
        <f t="shared" ca="1" si="493"/>
        <v>1.40976483633627+1.40976483633629i</v>
      </c>
      <c r="AS332" s="240" t="str">
        <f t="shared" ca="1" si="494"/>
        <v>-0.762959231548444+1.84194652434199i</v>
      </c>
      <c r="AT332" s="240" t="str">
        <f t="shared" ca="1" si="495"/>
        <v>-1.65770807619602+1.10764512442163i</v>
      </c>
      <c r="AU332" s="240" t="str">
        <f t="shared" ca="1" si="496"/>
        <v>-1.99370855130346-8.64633257050455E-19i</v>
      </c>
      <c r="AV332" s="240" t="str">
        <f t="shared" ca="1" si="497"/>
        <v>-1.65770807619709-1.10764512442003i</v>
      </c>
      <c r="AW332" s="240" t="str">
        <f t="shared" ca="1" si="498"/>
        <v>-0.762959231548444-1.84194652434199i</v>
      </c>
      <c r="AX332" s="240" t="str">
        <f t="shared" ca="1" si="499"/>
        <v>0.38895324328109-1.95540000053228i</v>
      </c>
      <c r="AY332" s="240" t="str">
        <f t="shared" ca="1" si="500"/>
        <v>1.40976483633631-1.40976483633625i</v>
      </c>
      <c r="AZ332" s="240" t="str">
        <f t="shared" ca="1" si="501"/>
        <v>1.95540000053229-0.388953243281062i</v>
      </c>
      <c r="BA332" s="240" t="str">
        <f t="shared" ca="1" si="502"/>
        <v>1.84194652434198+0.76295923154847i</v>
      </c>
      <c r="BB332" s="240" t="str">
        <f t="shared" ca="1" si="503"/>
        <v>1.10764512442001+1.65770807619711i</v>
      </c>
      <c r="BC332" s="240" t="str">
        <f t="shared" ca="1" si="504"/>
        <v>-2.83333833586005E-14+1.99370855130346i</v>
      </c>
      <c r="BD332" s="240" t="str">
        <f t="shared" ca="1" si="505"/>
        <v>-1.1076451244217+1.65770807619597i</v>
      </c>
      <c r="BE332" s="240" t="str">
        <f t="shared" ca="1" si="506"/>
        <v>-1.841946524342+0.762959231548418i</v>
      </c>
      <c r="BF332" s="240" t="str">
        <f t="shared" ca="1" si="507"/>
        <v>-1.95540000053268-0.388953243279117i</v>
      </c>
      <c r="BG332" s="240" t="str">
        <f t="shared" ca="1" si="508"/>
        <v>-1.40976483633627-1.40976483633629i</v>
      </c>
      <c r="BH332" s="240" t="str">
        <f t="shared" ca="1" si="509"/>
        <v>-0.38895324328109-1.95540000053228i</v>
      </c>
      <c r="BI332" s="240" t="str">
        <f t="shared" ca="1" si="510"/>
        <v>0.762959231548496-1.84194652434197i</v>
      </c>
      <c r="BJ332" s="240" t="str">
        <f t="shared" ca="1" si="511"/>
        <v>1.65770807619599-1.10764512442168i</v>
      </c>
      <c r="BK332" s="240" t="str">
        <f t="shared" ca="1" si="512"/>
        <v>1.99370855130346+5.66659020839441E-14i</v>
      </c>
      <c r="BL332" s="240" t="str">
        <f t="shared" ca="1" si="513"/>
        <v>1.65770807619599+1.10764512442168i</v>
      </c>
      <c r="BM332" s="240" t="str">
        <f t="shared" ca="1" si="514"/>
        <v>0.762959231548392+1.84194652434201i</v>
      </c>
      <c r="BN332" s="240" t="str">
        <f t="shared" ca="1" si="515"/>
        <v>-0.3889532432792+1.95540000053266i</v>
      </c>
      <c r="BO332" s="240" t="str">
        <f t="shared" ca="1" si="516"/>
        <v>-1.40976483633631+1.40976483633625i</v>
      </c>
      <c r="BP332" s="240" t="str">
        <f t="shared" ca="1" si="517"/>
        <v>-1.9554000005323+0.388953243281007i</v>
      </c>
      <c r="BQ332" s="240" t="str">
        <f t="shared" ca="1" si="518"/>
        <v>-1.84194652434198-0.76295923154847i</v>
      </c>
      <c r="BR332" s="240" t="str">
        <f t="shared" ca="1" si="519"/>
        <v>-1.10764512442161-1.65770807619604i</v>
      </c>
      <c r="BS332" s="240" t="str">
        <f t="shared" ca="1" si="520"/>
        <v>2.8333815675229E-14-1.99370855130346i</v>
      </c>
      <c r="BT332" s="240" t="str">
        <f t="shared" ca="1" si="521"/>
        <v>1.10764512442166-1.65770807619601i</v>
      </c>
      <c r="BU332" s="240" t="str">
        <f t="shared" ca="1" si="522"/>
        <v>1.841946524342-0.762959231548418i</v>
      </c>
      <c r="BV332" s="240" t="str">
        <f t="shared" ca="1" si="523"/>
        <v>1.95540000053229+0.388953243281062i</v>
      </c>
      <c r="BW332" s="240" t="str">
        <f t="shared" ca="1" si="524"/>
        <v>1.40976483633627+1.40976483633629i</v>
      </c>
      <c r="BX332" s="240" t="str">
        <f t="shared" ca="1" si="525"/>
        <v>0.388953243279144+1.95540000053267i</v>
      </c>
      <c r="BY332" s="240" t="str">
        <f t="shared" ca="1" si="526"/>
        <v>-0.762959231548444+1.84194652434199i</v>
      </c>
      <c r="BZ332" s="240" t="str">
        <f t="shared" ca="1" si="527"/>
        <v>-1.65770807619602+1.10764512442163i</v>
      </c>
      <c r="CA332" s="240" t="str">
        <f t="shared" ca="1" si="528"/>
        <v>-1.99370855130346-1.72926651410091E-18i</v>
      </c>
      <c r="CB332" s="240" t="str">
        <f t="shared" ca="1" si="529"/>
        <v>-1.65770807619596-1.10764512442173i</v>
      </c>
      <c r="CC332" s="240" t="str">
        <f t="shared" ca="1" si="530"/>
        <v>-0.762959231548444-1.84194652434199i</v>
      </c>
      <c r="CD332" s="240" t="str">
        <f t="shared" ca="1" si="531"/>
        <v>0.388953243281146-1.95540000053227i</v>
      </c>
      <c r="CE332" s="240" t="str">
        <f t="shared" ca="1" si="532"/>
        <v>1.40976483633627-1.40976483633629i</v>
      </c>
      <c r="CF332" s="240" t="str">
        <f t="shared" ca="1" si="533"/>
        <v>1.95540000053269-0.388953243279061i</v>
      </c>
      <c r="CG332" s="240" t="str">
        <f t="shared" ca="1" si="534"/>
        <v>1.841946524342+0.762959231548418i</v>
      </c>
      <c r="CH332" s="240" t="str">
        <f t="shared" ca="1" si="535"/>
        <v>1.10764512442166+1.65770807619601i</v>
      </c>
      <c r="CI332" s="240" t="str">
        <f t="shared" ca="1" si="536"/>
        <v>-8.49988531259161E-14+1.99370855130346i</v>
      </c>
      <c r="CJ332" s="240" t="str">
        <f t="shared" ca="1" si="537"/>
        <v>-1.10764512442001+1.65770807619711i</v>
      </c>
      <c r="CK332" s="240" t="str">
        <f t="shared" ca="1" si="538"/>
        <v>-1.84194652434202+0.762959231548366i</v>
      </c>
      <c r="CL332" s="240" t="str">
        <f t="shared" ca="1" si="539"/>
        <v>-1.95540000053268-0.388953243279117i</v>
      </c>
      <c r="CM332" s="240" t="str">
        <f t="shared" ca="1" si="540"/>
        <v>-1.40976483633623-1.40976483633633i</v>
      </c>
      <c r="CN332" s="240" t="str">
        <f t="shared" ca="1" si="541"/>
        <v>-0.38895324328109-1.95540000053228i</v>
      </c>
      <c r="CO332" s="240" t="str">
        <f t="shared" ca="1" si="542"/>
        <v>0.762959231548496-1.84194652434197i</v>
      </c>
      <c r="CP332" s="240" t="str">
        <f t="shared" ca="1" si="543"/>
        <v>1.65770807619605-1.10764512442159i</v>
      </c>
      <c r="CQ332" s="240" t="str">
        <f t="shared" ca="1" si="544"/>
        <v>1.99370855130346+5.66667667172012E-14i</v>
      </c>
      <c r="CR332" s="240" t="str">
        <f t="shared" ca="1" si="545"/>
        <v>1.65770807619599+1.10764512442168i</v>
      </c>
      <c r="CS332" s="240" t="str">
        <f t="shared" ca="1" si="546"/>
        <v>0.762959231548392+1.84194652434201i</v>
      </c>
      <c r="CT332" s="240" t="str">
        <f t="shared" ca="1" si="547"/>
        <v>-0.3889532432792+1.95540000053266i</v>
      </c>
      <c r="CU332" s="240" t="str">
        <f t="shared" ca="1" si="548"/>
        <v>-1.40976483633631+1.40976483633625i</v>
      </c>
      <c r="CV332" s="240" t="str">
        <f t="shared" ca="1" si="549"/>
        <v>-1.9554000005323+0.388953243281007i</v>
      </c>
      <c r="CW332" s="240" t="str">
        <f t="shared" ca="1" si="550"/>
        <v>-1.84194652434198-0.76295923154847i</v>
      </c>
      <c r="CX332" s="240" t="str">
        <f t="shared" ca="1" si="551"/>
        <v>-1.10764512442001-1.65770807619711i</v>
      </c>
      <c r="CY332" s="240" t="str">
        <f t="shared" ca="1" si="552"/>
        <v>2.83346803084861E-14-1.99370855130346i</v>
      </c>
      <c r="CZ332" s="240" t="str">
        <f t="shared" ca="1" si="553"/>
        <v>1.10764512442006-1.65770807619708i</v>
      </c>
      <c r="DA332" s="240" t="str">
        <f t="shared" ca="1" si="554"/>
        <v>1.841946524342-0.762959231548418i</v>
      </c>
      <c r="DB332" s="240" t="str">
        <f t="shared" ca="1" si="555"/>
        <v>1.95540000053266+0.388953243279172i</v>
      </c>
      <c r="DC332" s="240" t="str">
        <f t="shared" ca="1" si="556"/>
        <v>1.40976483633619+1.40976483633637i</v>
      </c>
      <c r="DD332" s="240" t="str">
        <f t="shared" ca="1" si="557"/>
        <v>0.388953243279144+1.95540000053267i</v>
      </c>
      <c r="DE332" s="240" t="str">
        <f t="shared" ca="1" si="558"/>
        <v>-0.762959231548444+1.84194652434199i</v>
      </c>
      <c r="DF332" s="240" t="str">
        <f t="shared" ca="1" si="559"/>
        <v>-1.65770807619602+1.10764512442163i</v>
      </c>
      <c r="DG332" s="240" t="str">
        <f t="shared" ca="1" si="560"/>
        <v>-1.99370855130346-1.13331804167888E-13i</v>
      </c>
      <c r="DH332" s="240" t="str">
        <f t="shared" ca="1" si="561"/>
        <v>-1.65770807619602-1.10764512442163i</v>
      </c>
      <c r="DI332" s="240" t="str">
        <f t="shared" ca="1" si="562"/>
        <v>-0.762959231548444-1.84194652434199i</v>
      </c>
      <c r="DJ332" s="240" t="str">
        <f t="shared" ca="1" si="563"/>
        <v>0.388953243279144-1.95540000053267i</v>
      </c>
      <c r="DK332" s="240" t="str">
        <f t="shared" ca="1" si="564"/>
        <v>1.40976483633635-1.40976483633621i</v>
      </c>
      <c r="DL332" s="240" t="str">
        <f t="shared" ca="1" si="565"/>
        <v>1.95540000053231-0.388953243280951i</v>
      </c>
      <c r="DM332" s="240" t="str">
        <f t="shared" ca="1" si="566"/>
        <v>1.841946524342+0.762959231548418i</v>
      </c>
      <c r="DN332" s="240" t="str">
        <f t="shared" ca="1" si="567"/>
        <v>1.10764512441996+1.65770807619714i</v>
      </c>
      <c r="DO332" s="240" t="str">
        <f t="shared" ca="1" si="568"/>
        <v>-8.49997177591732E-14+1.99370855130346i</v>
      </c>
      <c r="DP332" s="240" t="str">
        <f t="shared" ca="1" si="569"/>
        <v>-1.1076451244201+1.65770807619704i</v>
      </c>
      <c r="DQ332" s="240" t="str">
        <f t="shared" ca="1" si="570"/>
        <v>-1.84194652434198+0.76295923154847i</v>
      </c>
      <c r="DR332" s="240" t="str">
        <f t="shared" ca="1" si="571"/>
        <v>-1.95540000053228-0.388953243281118i</v>
      </c>
      <c r="DS332" s="240" t="str">
        <f t="shared" ca="1" si="572"/>
        <v>-1.40976483633623-1.40976483633633i</v>
      </c>
      <c r="DT332" s="240" t="str">
        <f t="shared" ca="1" si="573"/>
        <v>-0.388953243278979-1.9554000005327i</v>
      </c>
      <c r="DU332" s="240" t="str">
        <f t="shared" ca="1" si="574"/>
        <v>0.762959231548392-1.84194652434201i</v>
      </c>
      <c r="DV332" s="240" t="str">
        <f t="shared" ca="1" si="575"/>
        <v>1.65770807619712-1.10764512441998i</v>
      </c>
      <c r="DW332" s="240" t="str">
        <f t="shared" ca="1" si="576"/>
        <v>1.99370855130346+5.66676313504583E-14i</v>
      </c>
      <c r="DX332" s="240" t="str">
        <f t="shared" ca="1" si="577"/>
        <v>1.65770807619706+1.10764512442008i</v>
      </c>
      <c r="DY332" s="240" t="str">
        <f t="shared" ca="1" si="578"/>
        <v>0.762959231548286+1.84194652434205i</v>
      </c>
      <c r="DZ332" s="240" t="str">
        <f t="shared" ca="1" si="579"/>
        <v>-0.388953243279089+1.95540000053268i</v>
      </c>
      <c r="EA332" s="240" t="str">
        <f t="shared" ca="1" si="580"/>
        <v>-1.40976483633631+1.40976483633625i</v>
      </c>
      <c r="EB332" s="240" t="str">
        <f t="shared" ca="1" si="581"/>
        <v>-1.9554000005323+0.388953243281007i</v>
      </c>
      <c r="EC332" s="240" t="str">
        <f t="shared" ca="1" si="582"/>
        <v>-1.84194652434194-0.762959231548575i</v>
      </c>
      <c r="ED332" s="240" t="str">
        <f t="shared" ca="1" si="583"/>
        <v>-1.10764512442001-1.65770807619711i</v>
      </c>
      <c r="EE332" s="240" t="str">
        <f t="shared" ca="1" si="584"/>
        <v>2.83355449417432E-14-1.99370855130346i</v>
      </c>
      <c r="EF332" s="240" t="str">
        <f t="shared" ca="1" si="585"/>
        <v>1.10764512442006-1.65770807619708i</v>
      </c>
      <c r="EG332" s="240" t="str">
        <f t="shared" ca="1" si="586"/>
        <v>1.84194652434204-0.762959231548312i</v>
      </c>
      <c r="EH332" s="240" t="str">
        <f t="shared" ca="1" si="587"/>
        <v>1.95540000053229+0.388953243281062i</v>
      </c>
      <c r="EI332" s="240" t="str">
        <f t="shared" ca="1" si="588"/>
        <v>1.40976483633627+1.40976483633629i</v>
      </c>
      <c r="EJ332" s="240" t="str">
        <f t="shared" ca="1" si="589"/>
        <v>0.388953243279033+1.95540000053269i</v>
      </c>
      <c r="EK332" s="240" t="str">
        <f t="shared" ca="1" si="590"/>
        <v>-0.76295923154855+1.84194652434195i</v>
      </c>
      <c r="EL332" s="240" t="str">
        <f t="shared" ca="1" si="591"/>
        <v>-1.65770807619608+1.10764512442154i</v>
      </c>
      <c r="EM332" s="240" t="str">
        <f t="shared" ca="1" si="592"/>
        <v>-1.99370855130346-3.45853302820182E-18i</v>
      </c>
      <c r="EN332" s="240"/>
      <c r="EO332" s="240"/>
      <c r="EP332" s="240"/>
    </row>
    <row r="333" spans="1:146">
      <c r="A333" s="268">
        <f t="shared" si="461"/>
        <v>4.5507812499999889E-3</v>
      </c>
      <c r="B333" s="267">
        <v>233</v>
      </c>
      <c r="C333" s="266">
        <f t="shared" si="462"/>
        <v>46600</v>
      </c>
      <c r="N333" s="265">
        <f t="shared" ca="1" si="463"/>
        <v>2.0061966012548922</v>
      </c>
      <c r="O333" s="240">
        <f t="shared" ca="1" si="464"/>
        <v>-1.9938033987451076</v>
      </c>
      <c r="P333" s="240" t="str">
        <f t="shared" ca="1" si="465"/>
        <v>-1.68447190983679-1.06668007285144i</v>
      </c>
      <c r="Q333" s="240" t="str">
        <f t="shared" ca="1" si="466"/>
        <v>-0.852460798432005-1.80237692505874i</v>
      </c>
      <c r="R333" s="240" t="str">
        <f t="shared" ca="1" si="467"/>
        <v>0.244062820254904-1.97880906926787i</v>
      </c>
      <c r="S333" s="240" t="str">
        <f t="shared" ca="1" si="468"/>
        <v>1.26485548610652-1.54123086918014i</v>
      </c>
      <c r="T333" s="240" t="str">
        <f t="shared" ca="1" si="469"/>
        <v>1.89317251367063-0.625419720131679i</v>
      </c>
      <c r="U333" s="241" t="str">
        <f t="shared" ca="1" si="470"/>
        <v>1.93405160950825+0.484454708518871i</v>
      </c>
      <c r="V333" s="240" t="str">
        <f t="shared" ca="1" si="471"/>
        <v>1.37480828166933+1.44400629551985i</v>
      </c>
      <c r="W333" s="240" t="str">
        <f t="shared" ca="1" si="472"/>
        <v>0.388971747098101+1.95549302550712i</v>
      </c>
      <c r="X333" s="240" t="str">
        <f t="shared" ca="1" si="473"/>
        <v>-0.717559947035013+1.86020421332139i</v>
      </c>
      <c r="Y333" s="240" t="str">
        <f t="shared" ca="1" si="474"/>
        <v>-1.60143790616379+1.1877072979271i</v>
      </c>
      <c r="Z333" s="240" t="str">
        <f t="shared" ca="1" si="475"/>
        <v>-1.98840110206203+0.146673276932271i</v>
      </c>
      <c r="AA333" s="240" t="str">
        <f t="shared" ca="1" si="476"/>
        <v>-1.75837761428329-0.93987241604111i</v>
      </c>
      <c r="AB333" s="240" t="str">
        <f t="shared" ca="1" si="477"/>
        <v>-0.982742090903037-1.73478240007647i</v>
      </c>
      <c r="AC333" s="240" t="str">
        <f t="shared" ca="1" si="478"/>
        <v>0.0978312958424876-1.99140177523304i</v>
      </c>
      <c r="AD333" s="240" t="str">
        <f t="shared" ca="1" si="479"/>
        <v>1.14804832907411-1.63010337922405i</v>
      </c>
      <c r="AE333" s="240" t="str">
        <f t="shared" ca="1" si="480"/>
        <v>1.84203415195207-0.762995528092904i</v>
      </c>
      <c r="AF333" s="240" t="str">
        <f t="shared" ca="1" si="481"/>
        <v>1.96444991210264+0.340864394866165i</v>
      </c>
      <c r="AG333" s="240" t="str">
        <f t="shared" ca="1" si="482"/>
        <v>1.47731087203664+1.33895652663179i</v>
      </c>
      <c r="AH333" s="240" t="str">
        <f t="shared" ca="1" si="483"/>
        <v>0.531772802342646+1.921579995612i</v>
      </c>
      <c r="AI333" s="240" t="str">
        <f t="shared" ca="1" si="484"/>
        <v>-0.578770576114357+1.90795089377893i</v>
      </c>
      <c r="AJ333" s="240" t="str">
        <f t="shared" ca="1" si="485"/>
        <v>-1.50972557172459+1.30229823424913i</v>
      </c>
      <c r="AK333" s="240" t="str">
        <f t="shared" ca="1" si="486"/>
        <v>-1.97222348752653+0.292551718669079i</v>
      </c>
      <c r="AL333" s="240" t="str">
        <f t="shared" ca="1" si="487"/>
        <v>-1.82275451808729-0.807971509175858i</v>
      </c>
      <c r="AM333" s="240" t="str">
        <f t="shared" ca="1" si="488"/>
        <v>-1.10769781883594-1.6577869389622i</v>
      </c>
      <c r="AN333" s="240" t="str">
        <f t="shared" ca="1" si="489"/>
        <v>-0.0489303848388349-1.99320290243795i</v>
      </c>
      <c r="AO333" s="240" t="str">
        <f t="shared" ca="1" si="490"/>
        <v>1.02501979867736-1.71014221781902i</v>
      </c>
      <c r="AP333" s="240" t="str">
        <f t="shared" ca="1" si="491"/>
        <v>1.78091364756543-0.896436597179491i</v>
      </c>
      <c r="AQ333" s="240" t="str">
        <f t="shared" ca="1" si="492"/>
        <v>1.98420269041829+0.195426907523887i</v>
      </c>
      <c r="AR333" s="240" t="str">
        <f t="shared" ca="1" si="493"/>
        <v>1.98420269041829+0.195426907523887i</v>
      </c>
      <c r="AS333" s="240" t="str">
        <f t="shared" ca="1" si="494"/>
        <v>0.671692134695914+1.87725375723028i</v>
      </c>
      <c r="AT333" s="240" t="str">
        <f t="shared" ca="1" si="495"/>
        <v>-0.436844797293635+1.94535822303375i</v>
      </c>
      <c r="AU333" s="240" t="str">
        <f t="shared" ca="1" si="496"/>
        <v>-1.4098319036061+1.40983190360481i</v>
      </c>
      <c r="AV333" s="240" t="str">
        <f t="shared" ca="1" si="497"/>
        <v>-1.94535822303371+0.43684479729379i</v>
      </c>
      <c r="AW333" s="240" t="str">
        <f t="shared" ca="1" si="498"/>
        <v>-1.87725375723033-0.671692134695764i</v>
      </c>
      <c r="AX333" s="240" t="str">
        <f t="shared" ca="1" si="499"/>
        <v>-1.22665083631429-1.57180778679105i</v>
      </c>
      <c r="AY333" s="240" t="str">
        <f t="shared" ca="1" si="500"/>
        <v>-0.195426907524101-1.98420269041827i</v>
      </c>
      <c r="AZ333" s="240" t="str">
        <f t="shared" ca="1" si="501"/>
        <v>0.8964365971793-1.78091364756552i</v>
      </c>
      <c r="BA333" s="240" t="str">
        <f t="shared" ca="1" si="502"/>
        <v>1.71014221781996-1.0250197986758i</v>
      </c>
      <c r="BB333" s="240" t="str">
        <f t="shared" ca="1" si="503"/>
        <v>1.99320290243795+0.0489303848386757i</v>
      </c>
      <c r="BC333" s="240" t="str">
        <f t="shared" ca="1" si="504"/>
        <v>1.65778693896228+1.1076978188358i</v>
      </c>
      <c r="BD333" s="240" t="str">
        <f t="shared" ca="1" si="505"/>
        <v>0.807971509174191+1.82275451808803i</v>
      </c>
      <c r="BE333" s="240" t="str">
        <f t="shared" ca="1" si="506"/>
        <v>-0.292551718668894+1.97222348752656i</v>
      </c>
      <c r="BF333" s="240" t="str">
        <f t="shared" ca="1" si="507"/>
        <v>-1.30229823424898+1.50972557172472i</v>
      </c>
      <c r="BG333" s="240" t="str">
        <f t="shared" ca="1" si="508"/>
        <v>-1.90795089377945+0.578770576112638i</v>
      </c>
      <c r="BH333" s="240" t="str">
        <f t="shared" ca="1" si="509"/>
        <v>-1.92157999561205-0.531772802342438i</v>
      </c>
      <c r="BI333" s="240" t="str">
        <f t="shared" ca="1" si="510"/>
        <v>-1.33895652663195-1.4773108720365i</v>
      </c>
      <c r="BJ333" s="240" t="str">
        <f t="shared" ca="1" si="511"/>
        <v>-0.34086439486716-1.96444991210247i</v>
      </c>
      <c r="BK333" s="240" t="str">
        <f t="shared" ca="1" si="512"/>
        <v>0.762995528093307-1.8420341519519i</v>
      </c>
      <c r="BL333" s="240" t="str">
        <f t="shared" ca="1" si="513"/>
        <v>1.63010337922385-1.14804832907441i</v>
      </c>
      <c r="BM333" s="240" t="str">
        <f t="shared" ca="1" si="514"/>
        <v>1.991401775233-0.0978312958434673i</v>
      </c>
      <c r="BN333" s="240" t="str">
        <f t="shared" ca="1" si="515"/>
        <v>1.73478240007624+0.982742090903442i</v>
      </c>
      <c r="BO333" s="240" t="str">
        <f t="shared" ca="1" si="516"/>
        <v>0.939872416041225+1.75837761428323i</v>
      </c>
      <c r="BP333" s="240" t="str">
        <f t="shared" ca="1" si="517"/>
        <v>-0.146673276931335+1.9884011020621i</v>
      </c>
      <c r="BQ333" s="240" t="str">
        <f t="shared" ca="1" si="518"/>
        <v>-1.18770729792742+1.60143790616355i</v>
      </c>
      <c r="BR333" s="240" t="str">
        <f t="shared" ca="1" si="519"/>
        <v>-1.86020421332131+0.717559947035215i</v>
      </c>
      <c r="BS333" s="240" t="str">
        <f t="shared" ca="1" si="520"/>
        <v>-1.95549302550732-0.388971747097112i</v>
      </c>
      <c r="BT333" s="240" t="str">
        <f t="shared" ca="1" si="521"/>
        <v>-1.44400629551956-1.37480828166964i</v>
      </c>
      <c r="BU333" s="240" t="str">
        <f t="shared" ca="1" si="522"/>
        <v>-0.484454708519039-1.9340516095082i</v>
      </c>
      <c r="BV333" s="240" t="str">
        <f t="shared" ca="1" si="523"/>
        <v>0.625419720130754-1.89317251367093i</v>
      </c>
      <c r="BW333" s="240" t="str">
        <f t="shared" ca="1" si="524"/>
        <v>1.54123086918044-1.26485548610616i</v>
      </c>
      <c r="BX333" s="240" t="str">
        <f t="shared" ca="1" si="525"/>
        <v>1.97880906926785-0.244062820255042i</v>
      </c>
      <c r="BY333" s="240" t="str">
        <f t="shared" ca="1" si="526"/>
        <v>1.80237692505906+0.852460798431335i</v>
      </c>
      <c r="BZ333" s="240" t="str">
        <f t="shared" ca="1" si="527"/>
        <v>1.06668007285106+1.68447190983702i</v>
      </c>
      <c r="CA333" s="240" t="str">
        <f t="shared" ca="1" si="528"/>
        <v>2.15920219924151E-13+1.99380339874511i</v>
      </c>
      <c r="CB333" s="240" t="str">
        <f t="shared" ca="1" si="529"/>
        <v>-1.0666800728507+1.68447190983726i</v>
      </c>
      <c r="CC333" s="240" t="str">
        <f t="shared" ca="1" si="530"/>
        <v>-1.80237692505892+0.852460798431624i</v>
      </c>
      <c r="CD333" s="240" t="str">
        <f t="shared" ca="1" si="531"/>
        <v>-1.97880906926789-0.244062820254725i</v>
      </c>
      <c r="CE333" s="240" t="str">
        <f t="shared" ca="1" si="532"/>
        <v>-1.54123086918064-1.26485548610592i</v>
      </c>
      <c r="CF333" s="240" t="str">
        <f t="shared" ca="1" si="533"/>
        <v>-0.625419720131057-1.89317251367083i</v>
      </c>
      <c r="CG333" s="240" t="str">
        <f t="shared" ca="1" si="534"/>
        <v>0.48445470851873-1.93405160950828i</v>
      </c>
      <c r="CH333" s="240" t="str">
        <f t="shared" ca="1" si="535"/>
        <v>1.44400629551934-1.37480828166987i</v>
      </c>
      <c r="CI333" s="240" t="str">
        <f t="shared" ca="1" si="536"/>
        <v>1.95549302550723-0.388971747097535i</v>
      </c>
      <c r="CJ333" s="240" t="str">
        <f t="shared" ca="1" si="537"/>
        <v>1.86020421332147+0.717559947034812i</v>
      </c>
      <c r="CK333" s="240" t="str">
        <f t="shared" ca="1" si="538"/>
        <v>1.18770729792776+1.60143790616329i</v>
      </c>
      <c r="CL333" s="240" t="str">
        <f t="shared" ca="1" si="539"/>
        <v>0.146673276931652+1.98840110206207i</v>
      </c>
      <c r="CM333" s="240" t="str">
        <f t="shared" ca="1" si="540"/>
        <v>-0.939872416040944+1.75837761428338i</v>
      </c>
      <c r="CN333" s="240" t="str">
        <f t="shared" ca="1" si="541"/>
        <v>-1.73478240007608+0.982742090903719i</v>
      </c>
      <c r="CO333" s="240" t="str">
        <f t="shared" ca="1" si="542"/>
        <v>-1.99140177523301-0.0978312958431491i</v>
      </c>
      <c r="CP333" s="240" t="str">
        <f t="shared" ca="1" si="543"/>
        <v>-1.63010337922403-1.14804832907415i</v>
      </c>
      <c r="CQ333" s="240" t="str">
        <f t="shared" ca="1" si="544"/>
        <v>-0.762995528093602-1.84203415195178i</v>
      </c>
      <c r="CR333" s="240" t="str">
        <f t="shared" ca="1" si="545"/>
        <v>0.340864394866735-1.96444991210254i</v>
      </c>
      <c r="CS333" s="240" t="str">
        <f t="shared" ca="1" si="546"/>
        <v>1.33895652663163-1.47731087203679i</v>
      </c>
      <c r="CT333" s="240" t="str">
        <f t="shared" ca="1" si="547"/>
        <v>1.92157999561194-0.531772802342855i</v>
      </c>
      <c r="CU333" s="240" t="str">
        <f t="shared" ca="1" si="548"/>
        <v>1.90795089377898+0.578770576114177i</v>
      </c>
      <c r="CV333" s="240" t="str">
        <f t="shared" ca="1" si="549"/>
        <v>1.30229823424927+1.50972557172447i</v>
      </c>
      <c r="CW333" s="240" t="str">
        <f t="shared" ca="1" si="550"/>
        <v>0.292551718669265+1.9722234875265i</v>
      </c>
      <c r="CX333" s="240" t="str">
        <f t="shared" ca="1" si="551"/>
        <v>-0.807971509175712+1.82275451808736i</v>
      </c>
      <c r="CY333" s="240" t="str">
        <f t="shared" ca="1" si="552"/>
        <v>-1.65778693896211+1.10769781883607i</v>
      </c>
      <c r="CZ333" s="240" t="str">
        <f t="shared" ca="1" si="553"/>
        <v>-1.99320290243794+0.0489303848389942i</v>
      </c>
      <c r="DA333" s="240" t="str">
        <f t="shared" ca="1" si="554"/>
        <v>-1.71014221781913-1.02501979867718i</v>
      </c>
      <c r="DB333" s="240" t="str">
        <f t="shared" ca="1" si="555"/>
        <v>-0.896436597179684-1.78091364756533i</v>
      </c>
      <c r="DC333" s="240" t="str">
        <f t="shared" ca="1" si="556"/>
        <v>0.195426907523672-1.98420269041832i</v>
      </c>
      <c r="DD333" s="240" t="str">
        <f t="shared" ca="1" si="557"/>
        <v>1.22665083631556-1.57180778679006i</v>
      </c>
      <c r="DE333" s="240" t="str">
        <f t="shared" ca="1" si="558"/>
        <v>1.8772537572302-0.671692134696117i</v>
      </c>
      <c r="DF333" s="240" t="str">
        <f t="shared" ca="1" si="559"/>
        <v>1.9453582230338+0.436844797293423i</v>
      </c>
      <c r="DG333" s="240" t="str">
        <f t="shared" ca="1" si="560"/>
        <v>1.40983190360492+1.40983190360598i</v>
      </c>
      <c r="DH333" s="240" t="str">
        <f t="shared" ca="1" si="561"/>
        <v>0.436844797293946+1.94535822303368i</v>
      </c>
      <c r="DI333" s="240" t="str">
        <f t="shared" ca="1" si="562"/>
        <v>-0.671692134695615+1.87725375723038i</v>
      </c>
      <c r="DJ333" s="240" t="str">
        <f t="shared" ca="1" si="563"/>
        <v>-1.57180778679099+1.22665083631437i</v>
      </c>
      <c r="DK333" s="240" t="str">
        <f t="shared" ca="1" si="564"/>
        <v>-1.98420269041826+0.195426907524203i</v>
      </c>
      <c r="DL333" s="240" t="str">
        <f t="shared" ca="1" si="565"/>
        <v>-1.78091364756557-0.896436597179208i</v>
      </c>
      <c r="DM333" s="240" t="str">
        <f t="shared" ca="1" si="566"/>
        <v>-1.02501979867588-1.71014221781991i</v>
      </c>
      <c r="DN333" s="240" t="str">
        <f t="shared" ca="1" si="567"/>
        <v>0.0489303848385731-1.99320290243796i</v>
      </c>
      <c r="DO333" s="240" t="str">
        <f t="shared" ca="1" si="568"/>
        <v>1.10769781883572-1.65778693896234i</v>
      </c>
      <c r="DP333" s="240" t="str">
        <f t="shared" ca="1" si="569"/>
        <v>1.82275451808792-0.80797150917444i</v>
      </c>
      <c r="DQ333" s="240" t="str">
        <f t="shared" ca="1" si="570"/>
        <v>1.9722234875266+0.292551718668625i</v>
      </c>
      <c r="DR333" s="240" t="str">
        <f t="shared" ca="1" si="571"/>
        <v>1.50972557172489+1.30229823424878i</v>
      </c>
      <c r="DS333" s="240" t="str">
        <f t="shared" ca="1" si="572"/>
        <v>0.578770576112845+1.90795089377938i</v>
      </c>
      <c r="DT333" s="240" t="str">
        <f t="shared" ca="1" si="573"/>
        <v>-0.531772802342229+1.92157999561211i</v>
      </c>
      <c r="DU333" s="240" t="str">
        <f t="shared" ca="1" si="574"/>
        <v>-1.47731087203635+1.33895652663211i</v>
      </c>
      <c r="DV333" s="240" t="str">
        <f t="shared" ca="1" si="575"/>
        <v>-1.96444991210278+0.340864394865364i</v>
      </c>
      <c r="DW333" s="240" t="str">
        <f t="shared" ca="1" si="576"/>
        <v>-1.84203415195198-0.762995528093107i</v>
      </c>
      <c r="DX333" s="240" t="str">
        <f t="shared" ca="1" si="577"/>
        <v>-1.14804832907458-1.63010337922372i</v>
      </c>
      <c r="DY333" s="240" t="str">
        <f t="shared" ca="1" si="578"/>
        <v>-0.0978312958416454-1.99140177523309i</v>
      </c>
      <c r="DZ333" s="240" t="str">
        <f t="shared" ca="1" si="579"/>
        <v>0.982742090903254-1.73478240007634i</v>
      </c>
      <c r="EA333" s="240" t="str">
        <f t="shared" ca="1" si="580"/>
        <v>1.75837761428313-0.939872416041417i</v>
      </c>
      <c r="EB333" s="240" t="str">
        <f t="shared" ca="1" si="581"/>
        <v>1.98840110206196+0.146673276933154i</v>
      </c>
      <c r="EC333" s="240" t="str">
        <f t="shared" ca="1" si="582"/>
        <v>1.60143790616361+1.18770729792733i</v>
      </c>
      <c r="ED333" s="240" t="str">
        <f t="shared" ca="1" si="583"/>
        <v>0.717559947035311+1.86020421332128i</v>
      </c>
      <c r="EE333" s="240" t="str">
        <f t="shared" ca="1" si="584"/>
        <v>-0.388971747099012+1.95549302550694i</v>
      </c>
      <c r="EF333" s="240" t="str">
        <f t="shared" ca="1" si="585"/>
        <v>-1.37480828166956+1.44400629551963i</v>
      </c>
      <c r="EG333" s="240" t="str">
        <f t="shared" ca="1" si="586"/>
        <v>-1.93405160950818+0.484454708519138i</v>
      </c>
      <c r="EH333" s="240" t="str">
        <f t="shared" ca="1" si="587"/>
        <v>-1.89317251367039-0.625419720132379i</v>
      </c>
      <c r="EI333" s="240" t="str">
        <f t="shared" ca="1" si="588"/>
        <v>-1.26485548610624-1.54123086918037i</v>
      </c>
      <c r="EJ333" s="240" t="str">
        <f t="shared" ca="1" si="589"/>
        <v>-0.244062820255144-1.97880906926784i</v>
      </c>
      <c r="EK333" s="240" t="str">
        <f t="shared" ca="1" si="590"/>
        <v>0.852460798432882-1.80237692505833i</v>
      </c>
      <c r="EL333" s="240" t="str">
        <f t="shared" ca="1" si="591"/>
        <v>1.68447190983691-1.06668007285124i</v>
      </c>
      <c r="EM333" s="240" t="str">
        <f t="shared" ca="1" si="592"/>
        <v>1.99380339874511-4.31840439848303E-13i</v>
      </c>
      <c r="EN333" s="240"/>
      <c r="EO333" s="240"/>
      <c r="EP333" s="240"/>
    </row>
    <row r="334" spans="1:146">
      <c r="A334" s="268">
        <f t="shared" si="461"/>
        <v>4.5703124999999884E-3</v>
      </c>
      <c r="B334" s="267">
        <v>234</v>
      </c>
      <c r="C334" s="266">
        <f t="shared" si="462"/>
        <v>46800</v>
      </c>
      <c r="N334" s="265">
        <f t="shared" ca="1" si="463"/>
        <v>2.0061081399753995</v>
      </c>
      <c r="O334" s="240">
        <f t="shared" ca="1" si="464"/>
        <v>-1.9938918600246005</v>
      </c>
      <c r="P334" s="240" t="str">
        <f t="shared" ca="1" si="465"/>
        <v>-1.71021809358976-1.02506527686318i</v>
      </c>
      <c r="Q334" s="240" t="str">
        <f t="shared" ca="1" si="466"/>
        <v>-0.93991411639955-1.75845563016677i</v>
      </c>
      <c r="R334" s="240" t="str">
        <f t="shared" ca="1" si="467"/>
        <v>0.0978356364318203-1.99149012995705i</v>
      </c>
      <c r="S334" s="240" t="str">
        <f t="shared" ca="1" si="468"/>
        <v>1.10774696528969-1.6578604918279i</v>
      </c>
      <c r="T334" s="240" t="str">
        <f t="shared" ca="1" si="469"/>
        <v>1.80245689310823-0.852498620502689i</v>
      </c>
      <c r="U334" s="241" t="str">
        <f t="shared" ca="1" si="470"/>
        <v>1.98429072573249+0.195435578246086i</v>
      </c>
      <c r="V334" s="240" t="str">
        <f t="shared" ca="1" si="471"/>
        <v>1.60150895892973+1.18775999424976i</v>
      </c>
      <c r="W334" s="240" t="str">
        <f t="shared" ca="1" si="472"/>
        <v>0.763029380758986+1.8421158795176i</v>
      </c>
      <c r="X334" s="240" t="str">
        <f t="shared" ca="1" si="473"/>
        <v>-0.292564698634026+1.97231099134633i</v>
      </c>
      <c r="Y334" s="240" t="str">
        <f t="shared" ca="1" si="474"/>
        <v>-1.26491160534818+1.54129925067388i</v>
      </c>
      <c r="Z334" s="240" t="str">
        <f t="shared" ca="1" si="475"/>
        <v>-1.87733704742293+0.671721936403531i</v>
      </c>
      <c r="AA334" s="240" t="str">
        <f t="shared" ca="1" si="476"/>
        <v>-1.95557978702795-0.388989005037512i</v>
      </c>
      <c r="AB334" s="240" t="str">
        <f t="shared" ca="1" si="477"/>
        <v>-1.47737641752129-1.33901593359613i</v>
      </c>
      <c r="AC334" s="240" t="str">
        <f t="shared" ca="1" si="478"/>
        <v>-0.57879625506759-1.90803554594564i</v>
      </c>
      <c r="AD334" s="240" t="str">
        <f t="shared" ca="1" si="479"/>
        <v>0.484476202856449-1.93413741971406i</v>
      </c>
      <c r="AE334" s="240" t="str">
        <f t="shared" ca="1" si="480"/>
        <v>1.40989445517612-1.40989445517599i</v>
      </c>
      <c r="AF334" s="240" t="str">
        <f t="shared" ca="1" si="481"/>
        <v>1.93413741971406-0.484476202856439i</v>
      </c>
      <c r="AG334" s="240" t="str">
        <f t="shared" ca="1" si="482"/>
        <v>1.90803554594558+0.578796255067791i</v>
      </c>
      <c r="AH334" s="240" t="str">
        <f t="shared" ca="1" si="483"/>
        <v>1.33901593359615+1.47737641752128i</v>
      </c>
      <c r="AI334" s="240" t="str">
        <f t="shared" ca="1" si="484"/>
        <v>0.388989005037891+1.95557978702788i</v>
      </c>
      <c r="AJ334" s="240" t="str">
        <f t="shared" ca="1" si="485"/>
        <v>-0.671721936402982+1.87733704742313i</v>
      </c>
      <c r="AK334" s="240" t="str">
        <f t="shared" ca="1" si="486"/>
        <v>-1.54129925067452+1.26491160534739i</v>
      </c>
      <c r="AL334" s="240" t="str">
        <f t="shared" ca="1" si="487"/>
        <v>-1.97231099134641+0.292564698633456i</v>
      </c>
      <c r="AM334" s="240" t="str">
        <f t="shared" ca="1" si="488"/>
        <v>-1.84211587951745-0.763029380759349i</v>
      </c>
      <c r="AN334" s="240" t="str">
        <f t="shared" ca="1" si="489"/>
        <v>-1.18775999424974-1.60150895892974i</v>
      </c>
      <c r="AO334" s="240" t="str">
        <f t="shared" ca="1" si="490"/>
        <v>-0.195435578246301-1.98429072573247i</v>
      </c>
      <c r="AP334" s="240" t="str">
        <f t="shared" ca="1" si="491"/>
        <v>0.852498620502155-1.80245689310848i</v>
      </c>
      <c r="AQ334" s="240" t="str">
        <f t="shared" ca="1" si="492"/>
        <v>1.65786049182736-1.1077469652905i</v>
      </c>
      <c r="AR334" s="240" t="str">
        <f t="shared" ca="1" si="493"/>
        <v>1.65786049182736-1.1077469652905i</v>
      </c>
      <c r="AS334" s="240" t="str">
        <f t="shared" ca="1" si="494"/>
        <v>1.75845563016658+0.939914116399899i</v>
      </c>
      <c r="AT334" s="240" t="str">
        <f t="shared" ca="1" si="495"/>
        <v>1.02506527686306+1.71021809358983i</v>
      </c>
      <c r="AU334" s="240" t="str">
        <f t="shared" ca="1" si="496"/>
        <v>2.15930664607998E-13+1.9938918600246i</v>
      </c>
      <c r="AV334" s="240" t="str">
        <f t="shared" ca="1" si="497"/>
        <v>-1.02506527686273+1.71021809359002i</v>
      </c>
      <c r="AW334" s="240" t="str">
        <f t="shared" ca="1" si="498"/>
        <v>-1.75845563016641+0.93991411640023i</v>
      </c>
      <c r="AX334" s="240" t="str">
        <f t="shared" ca="1" si="499"/>
        <v>-1.99149012995701-0.0978356364326517i</v>
      </c>
      <c r="AY334" s="240" t="str">
        <f t="shared" ca="1" si="500"/>
        <v>-1.65786049182757-1.10774696529019i</v>
      </c>
      <c r="AZ334" s="240" t="str">
        <f t="shared" ca="1" si="501"/>
        <v>-0.852498620502493-1.80245689310832i</v>
      </c>
      <c r="BA334" s="240" t="str">
        <f t="shared" ca="1" si="502"/>
        <v>0.195435578245872-1.98429072573251i</v>
      </c>
      <c r="BB334" s="240" t="str">
        <f t="shared" ca="1" si="503"/>
        <v>1.18775999424944-1.60150895892996i</v>
      </c>
      <c r="BC334" s="240" t="str">
        <f t="shared" ca="1" si="504"/>
        <v>1.84211587951731-0.763029380759696i</v>
      </c>
      <c r="BD334" s="240" t="str">
        <f t="shared" ca="1" si="505"/>
        <v>1.97231099134618+0.292564698635047i</v>
      </c>
      <c r="BE334" s="240" t="str">
        <f t="shared" ca="1" si="506"/>
        <v>1.5412992506735+1.26491160534864i</v>
      </c>
      <c r="BF334" s="240" t="str">
        <f t="shared" ca="1" si="507"/>
        <v>0.671721936403335+1.877337047423i</v>
      </c>
      <c r="BG334" s="240" t="str">
        <f t="shared" ca="1" si="508"/>
        <v>-0.388989005037552+1.95557978702794i</v>
      </c>
      <c r="BH334" s="240" t="str">
        <f t="shared" ca="1" si="509"/>
        <v>-1.33901593359589+1.47737641752151i</v>
      </c>
      <c r="BI334" s="240" t="str">
        <f t="shared" ca="1" si="510"/>
        <v>-1.90803554594547+0.57879625506815i</v>
      </c>
      <c r="BJ334" s="240" t="str">
        <f t="shared" ca="1" si="511"/>
        <v>-1.9341374197143-0.48447620285547i</v>
      </c>
      <c r="BK334" s="240" t="str">
        <f t="shared" ca="1" si="512"/>
        <v>-1.40989445517556-1.40989445517654i</v>
      </c>
      <c r="BL334" s="240" t="str">
        <f t="shared" ca="1" si="513"/>
        <v>-0.484476202856098-1.93413741971415i</v>
      </c>
      <c r="BM334" s="240" t="str">
        <f t="shared" ca="1" si="514"/>
        <v>0.578796255067638-1.90803554594563i</v>
      </c>
      <c r="BN334" s="240" t="str">
        <f t="shared" ca="1" si="515"/>
        <v>1.47737641752115-1.33901593359629i</v>
      </c>
      <c r="BO334" s="240" t="str">
        <f t="shared" ca="1" si="516"/>
        <v>1.95557978702783-0.38898900503813i</v>
      </c>
      <c r="BP334" s="240" t="str">
        <f t="shared" ca="1" si="517"/>
        <v>1.87733704742318+0.671721936402831i</v>
      </c>
      <c r="BQ334" s="240" t="str">
        <f t="shared" ca="1" si="518"/>
        <v>1.26491160534752+1.54129925067442i</v>
      </c>
      <c r="BR334" s="240" t="str">
        <f t="shared" ca="1" si="519"/>
        <v>0.292564698633613+1.97231099134639i</v>
      </c>
      <c r="BS334" s="240" t="str">
        <f t="shared" ca="1" si="520"/>
        <v>-0.763029380759149+1.84211587951754i</v>
      </c>
      <c r="BT334" s="240" t="str">
        <f t="shared" ca="1" si="521"/>
        <v>-1.60150895892965+1.18775999424987i</v>
      </c>
      <c r="BU334" s="240" t="str">
        <f t="shared" ca="1" si="522"/>
        <v>-1.98429072573245+0.19543557824646i</v>
      </c>
      <c r="BV334" s="240" t="str">
        <f t="shared" ca="1" si="523"/>
        <v>-1.80245689310857-0.852498620501959i</v>
      </c>
      <c r="BW334" s="240" t="str">
        <f t="shared" ca="1" si="524"/>
        <v>-1.10774696528903-1.65786049182834i</v>
      </c>
      <c r="BX334" s="240" t="str">
        <f t="shared" ca="1" si="525"/>
        <v>-0.0978356364312612-1.99149012995708i</v>
      </c>
      <c r="BY334" s="240" t="str">
        <f t="shared" ca="1" si="526"/>
        <v>0.93991411639976-1.75845563016666i</v>
      </c>
      <c r="BZ334" s="240" t="str">
        <f t="shared" ca="1" si="527"/>
        <v>1.71021809358972-1.02506527686324i</v>
      </c>
      <c r="CA334" s="240" t="str">
        <f t="shared" ca="1" si="528"/>
        <v>1.9938918600246-4.31861329215996E-13i</v>
      </c>
      <c r="CB334" s="240" t="str">
        <f t="shared" ca="1" si="529"/>
        <v>1.7102180935901+1.0250652768626i</v>
      </c>
      <c r="CC334" s="240" t="str">
        <f t="shared" ca="1" si="530"/>
        <v>0.939914116398621+1.75845563016727i</v>
      </c>
      <c r="CD334" s="240" t="str">
        <f t="shared" ca="1" si="531"/>
        <v>-0.097835636432436+1.99149012995702i</v>
      </c>
      <c r="CE334" s="240" t="str">
        <f t="shared" ca="1" si="532"/>
        <v>-1.10774696529001+1.65786049182769i</v>
      </c>
      <c r="CF334" s="240" t="str">
        <f t="shared" ca="1" si="533"/>
        <v>-1.80245689310825+0.852498620502637i</v>
      </c>
      <c r="CG334" s="240" t="str">
        <f t="shared" ca="1" si="534"/>
        <v>-1.98429072573253-0.195435578245713i</v>
      </c>
      <c r="CH334" s="240" t="str">
        <f t="shared" ca="1" si="535"/>
        <v>-1.60150895893009-1.18775999424926i</v>
      </c>
      <c r="CI334" s="240" t="str">
        <f t="shared" ca="1" si="536"/>
        <v>-0.763029380759843-1.84211587951725i</v>
      </c>
      <c r="CJ334" s="240" t="str">
        <f t="shared" ca="1" si="537"/>
        <v>0.292564698634887-1.9723109913462i</v>
      </c>
      <c r="CK334" s="240" t="str">
        <f t="shared" ca="1" si="538"/>
        <v>1.26491160534851-1.5412992506736i</v>
      </c>
      <c r="CL334" s="240" t="str">
        <f t="shared" ca="1" si="539"/>
        <v>1.87733704742293-0.671721936403539i</v>
      </c>
      <c r="CM334" s="240" t="str">
        <f t="shared" ca="1" si="540"/>
        <v>1.955579787028+0.388989005037283i</v>
      </c>
      <c r="CN334" s="240" t="str">
        <f t="shared" ca="1" si="541"/>
        <v>1.47737641752166+1.33901593359573i</v>
      </c>
      <c r="CO334" s="240" t="str">
        <f t="shared" ca="1" si="542"/>
        <v>0.578796255068356+1.90803554594541i</v>
      </c>
      <c r="CP334" s="240" t="str">
        <f t="shared" ca="1" si="543"/>
        <v>-0.484476202857241+1.93413741971386i</v>
      </c>
      <c r="CQ334" s="240" t="str">
        <f t="shared" ca="1" si="544"/>
        <v>-1.40989445517639+1.40989445517571i</v>
      </c>
      <c r="CR334" s="240" t="str">
        <f t="shared" ca="1" si="545"/>
        <v>-1.93413741971412+0.484476202856198i</v>
      </c>
      <c r="CS334" s="240" t="str">
        <f t="shared" ca="1" si="546"/>
        <v>-1.90803554594569-0.578796255067432i</v>
      </c>
      <c r="CT334" s="240" t="str">
        <f t="shared" ca="1" si="547"/>
        <v>-1.33901593359644-1.47737641752101i</v>
      </c>
      <c r="CU334" s="240" t="str">
        <f t="shared" ca="1" si="548"/>
        <v>-0.388989005038232-1.95557978702781i</v>
      </c>
      <c r="CV334" s="240" t="str">
        <f t="shared" ca="1" si="549"/>
        <v>0.67172193640455-1.87733704742257i</v>
      </c>
      <c r="CW334" s="240" t="str">
        <f t="shared" ca="1" si="550"/>
        <v>1.54129925067428-1.26491160534768i</v>
      </c>
      <c r="CX334" s="240" t="str">
        <f t="shared" ca="1" si="551"/>
        <v>1.97231099134636-0.292564698633827i</v>
      </c>
      <c r="CY334" s="240" t="str">
        <f t="shared" ca="1" si="552"/>
        <v>1.84211587951758+0.763029380759054i</v>
      </c>
      <c r="CZ334" s="240" t="str">
        <f t="shared" ca="1" si="553"/>
        <v>1.18775999425004+1.60150895892952i</v>
      </c>
      <c r="DA334" s="240" t="str">
        <f t="shared" ca="1" si="554"/>
        <v>0.195435578246562+1.98429072573244i</v>
      </c>
      <c r="DB334" s="240" t="str">
        <f t="shared" ca="1" si="555"/>
        <v>-0.852498620501867+1.80245689310862i</v>
      </c>
      <c r="DC334" s="240" t="str">
        <f t="shared" ca="1" si="556"/>
        <v>-1.65786049182828+1.10774696528912i</v>
      </c>
      <c r="DD334" s="240" t="str">
        <f t="shared" ca="1" si="557"/>
        <v>-1.99149012995707+0.0978356364313637i</v>
      </c>
      <c r="DE334" s="240" t="str">
        <f t="shared" ca="1" si="558"/>
        <v>-1.75845563016676-0.939914116399568i</v>
      </c>
      <c r="DF334" s="240" t="str">
        <f t="shared" ca="1" si="559"/>
        <v>-1.02506527686343-1.71021809358961i</v>
      </c>
      <c r="DG334" s="240" t="str">
        <f t="shared" ca="1" si="560"/>
        <v>-6.47791993823994E-13-1.9938918600246i</v>
      </c>
      <c r="DH334" s="240" t="str">
        <f t="shared" ca="1" si="561"/>
        <v>1.02506527686406-1.71021809358922i</v>
      </c>
      <c r="DI334" s="240" t="str">
        <f t="shared" ca="1" si="562"/>
        <v>1.75845563016711-0.939914116398912i</v>
      </c>
      <c r="DJ334" s="240" t="str">
        <f t="shared" ca="1" si="563"/>
        <v>1.99149012995702+0.0978356364323337i</v>
      </c>
      <c r="DK334" s="240" t="str">
        <f t="shared" ca="1" si="564"/>
        <v>1.65786049182774+1.10774696528992i</v>
      </c>
      <c r="DL334" s="240" t="str">
        <f t="shared" ca="1" si="565"/>
        <v>0.852498620502832+1.80245689310816i</v>
      </c>
      <c r="DM334" s="240" t="str">
        <f t="shared" ca="1" si="566"/>
        <v>-0.195435578245498+1.98429072573255i</v>
      </c>
      <c r="DN334" s="240" t="str">
        <f t="shared" ca="1" si="567"/>
        <v>-1.18775999424909+1.60150895893022i</v>
      </c>
      <c r="DO334" s="240" t="str">
        <f t="shared" ca="1" si="568"/>
        <v>-1.84211587951791+0.763029380758262i</v>
      </c>
      <c r="DP334" s="240" t="str">
        <f t="shared" ca="1" si="569"/>
        <v>-1.97231099134625-0.292564698634562i</v>
      </c>
      <c r="DQ334" s="240" t="str">
        <f t="shared" ca="1" si="570"/>
        <v>-1.54129925067367-1.26491160534843i</v>
      </c>
      <c r="DR334" s="240" t="str">
        <f t="shared" ca="1" si="571"/>
        <v>-0.671721936403634-1.8773370474229i</v>
      </c>
      <c r="DS334" s="240" t="str">
        <f t="shared" ca="1" si="572"/>
        <v>0.388989005037183-1.95557978702802i</v>
      </c>
      <c r="DT334" s="240" t="str">
        <f t="shared" ca="1" si="573"/>
        <v>1.33901593359557-1.4773764175218i</v>
      </c>
      <c r="DU334" s="240" t="str">
        <f t="shared" ca="1" si="574"/>
        <v>1.90803554594594-0.578796255066611i</v>
      </c>
      <c r="DV334" s="240" t="str">
        <f t="shared" ca="1" si="575"/>
        <v>1.93413741971391+0.484476202857031i</v>
      </c>
      <c r="DW334" s="240" t="str">
        <f t="shared" ca="1" si="576"/>
        <v>1.40989445517587+1.40989445517624i</v>
      </c>
      <c r="DX334" s="240" t="str">
        <f t="shared" ca="1" si="577"/>
        <v>0.484476202856517+1.93413741971404i</v>
      </c>
      <c r="DY334" s="240" t="str">
        <f t="shared" ca="1" si="578"/>
        <v>-0.578796255067333+1.90803554594572i</v>
      </c>
      <c r="DZ334" s="240" t="str">
        <f t="shared" ca="1" si="579"/>
        <v>-1.47737641752094+1.33901593359652i</v>
      </c>
      <c r="EA334" s="240" t="str">
        <f t="shared" ca="1" si="580"/>
        <v>-1.95557978702777+0.388989005038443i</v>
      </c>
      <c r="EB334" s="240" t="str">
        <f t="shared" ca="1" si="581"/>
        <v>-1.87733704742264-0.671721936404346i</v>
      </c>
      <c r="EC334" s="240" t="str">
        <f t="shared" ca="1" si="582"/>
        <v>-1.26491160534785-1.54129925067415i</v>
      </c>
      <c r="ED334" s="240" t="str">
        <f t="shared" ca="1" si="583"/>
        <v>-0.29256469863404-1.97231099134633i</v>
      </c>
      <c r="EE334" s="240" t="str">
        <f t="shared" ca="1" si="584"/>
        <v>0.763029380758751-1.8421158795177i</v>
      </c>
      <c r="EF334" s="240" t="str">
        <f t="shared" ca="1" si="585"/>
        <v>1.60150895892946-1.18775999425012i</v>
      </c>
      <c r="EG334" s="240" t="str">
        <f t="shared" ca="1" si="586"/>
        <v>1.98429072573242-0.195435578246777i</v>
      </c>
      <c r="EH334" s="240" t="str">
        <f t="shared" ca="1" si="587"/>
        <v>1.80245689310784+0.852498620503516i</v>
      </c>
      <c r="EI334" s="240" t="str">
        <f t="shared" ca="1" si="588"/>
        <v>1.1077469652893+1.65786049182816i</v>
      </c>
      <c r="EJ334" s="240" t="str">
        <f t="shared" ca="1" si="589"/>
        <v>0.0978356364315792+1.99149012995706i</v>
      </c>
      <c r="EK334" s="240" t="str">
        <f t="shared" ca="1" si="590"/>
        <v>-0.939914116399379+1.75845563016686i</v>
      </c>
      <c r="EL334" s="240" t="str">
        <f t="shared" ca="1" si="591"/>
        <v>-1.7102180935895+1.02506527686361i</v>
      </c>
      <c r="EM334" s="240" t="str">
        <f t="shared" ca="1" si="592"/>
        <v>-1.9938918600246+8.6372265843199E-13i</v>
      </c>
      <c r="EN334" s="240"/>
      <c r="EO334" s="240"/>
      <c r="EP334" s="240"/>
    </row>
    <row r="335" spans="1:146">
      <c r="A335" s="268">
        <f t="shared" si="461"/>
        <v>4.589843749999988E-3</v>
      </c>
      <c r="B335" s="267">
        <v>235</v>
      </c>
      <c r="C335" s="266">
        <f t="shared" si="462"/>
        <v>47000</v>
      </c>
      <c r="N335" s="265">
        <f t="shared" ca="1" si="463"/>
        <v>2.0060256772089193</v>
      </c>
      <c r="O335" s="240">
        <f t="shared" ca="1" si="464"/>
        <v>-1.9939743227910809</v>
      </c>
      <c r="P335" s="240" t="str">
        <f t="shared" ca="1" si="465"/>
        <v>-1.73493111886532-0.982826339056334i</v>
      </c>
      <c r="Q335" s="240" t="str">
        <f t="shared" ca="1" si="466"/>
        <v>-1.02510767119768-1.71028882426385i</v>
      </c>
      <c r="R335" s="240" t="str">
        <f t="shared" ca="1" si="467"/>
        <v>-0.0489345795243718-1.99337377500481i</v>
      </c>
      <c r="S335" s="240" t="str">
        <f t="shared" ca="1" si="468"/>
        <v>0.93995298907862-1.75852835583403i</v>
      </c>
      <c r="T335" s="240" t="str">
        <f t="shared" ca="1" si="469"/>
        <v>1.68461631562637-1.06677151680929i</v>
      </c>
      <c r="U335" s="241" t="str">
        <f t="shared" ca="1" si="470"/>
        <v>1.99157249339351-0.097839682688018i</v>
      </c>
      <c r="V335" s="240" t="str">
        <f t="shared" ca="1" si="471"/>
        <v>1.78106632107689+0.896513446567199i</v>
      </c>
      <c r="W335" s="240" t="str">
        <f t="shared" ca="1" si="472"/>
        <v>1.10779277914816+1.65792905711232i</v>
      </c>
      <c r="X335" s="240" t="str">
        <f t="shared" ca="1" si="473"/>
        <v>0.146685850885069+1.9885715629819i</v>
      </c>
      <c r="Y335" s="240" t="str">
        <f t="shared" ca="1" si="474"/>
        <v>-0.852533877878544+1.8025314385662i</v>
      </c>
      <c r="Z335" s="240" t="str">
        <f t="shared" ca="1" si="475"/>
        <v>-1.63024312412823+1.14814674853992i</v>
      </c>
      <c r="AA335" s="240" t="str">
        <f t="shared" ca="1" si="476"/>
        <v>-1.98437279141823+0.195443661010499i</v>
      </c>
      <c r="AB335" s="240" t="str">
        <f t="shared" ca="1" si="477"/>
        <v>-1.82291077851799-0.808040774659972i</v>
      </c>
      <c r="AC335" s="240" t="str">
        <f t="shared" ca="1" si="478"/>
        <v>-1.18780911726234-1.60157519364488i</v>
      </c>
      <c r="AD335" s="240" t="str">
        <f t="shared" ca="1" si="479"/>
        <v>-0.244083743182814-1.97897870788546i</v>
      </c>
      <c r="AE335" s="240" t="str">
        <f t="shared" ca="1" si="480"/>
        <v>0.763060937893501-1.84219206517975i</v>
      </c>
      <c r="AF335" s="240" t="str">
        <f t="shared" ca="1" si="481"/>
        <v>1.57194253415151-1.22675599418772i</v>
      </c>
      <c r="AG335" s="240" t="str">
        <f t="shared" ca="1" si="482"/>
        <v>1.97239256157793-0.292576798434554i</v>
      </c>
      <c r="AH335" s="240" t="str">
        <f t="shared" ca="1" si="483"/>
        <v>1.86036368422531+0.717621461751101i</v>
      </c>
      <c r="AI335" s="240" t="str">
        <f t="shared" ca="1" si="484"/>
        <v>1.26496391917307+1.54136299525467i</v>
      </c>
      <c r="AJ335" s="240" t="str">
        <f t="shared" ca="1" si="485"/>
        <v>0.340893616363461+1.96461831974376i</v>
      </c>
      <c r="AK335" s="240" t="str">
        <f t="shared" ca="1" si="486"/>
        <v>-0.671749717273399+1.87741468975111i</v>
      </c>
      <c r="AL335" s="240" t="str">
        <f t="shared" ca="1" si="487"/>
        <v>-1.50985499692451+1.3024098771939i</v>
      </c>
      <c r="AM335" s="240" t="str">
        <f t="shared" ca="1" si="488"/>
        <v>-1.95566066529559+0.389005092724704i</v>
      </c>
      <c r="AN335" s="240" t="str">
        <f t="shared" ca="1" si="489"/>
        <v>-1.89333481086887-0.625473335884353i</v>
      </c>
      <c r="AO335" s="240" t="str">
        <f t="shared" ca="1" si="490"/>
        <v>-1.33907131220494-1.47743751840134i</v>
      </c>
      <c r="AP335" s="240" t="str">
        <f t="shared" ca="1" si="491"/>
        <v>-0.436882246963903-1.94552499398952i</v>
      </c>
      <c r="AQ335" s="240" t="str">
        <f t="shared" ca="1" si="492"/>
        <v>0.57882019274567-1.90811445789293i</v>
      </c>
      <c r="AR335" s="240" t="str">
        <f t="shared" ca="1" si="493"/>
        <v>0.57882019274567-1.90811445789293i</v>
      </c>
      <c r="AS335" s="240" t="str">
        <f t="shared" ca="1" si="494"/>
        <v>1.93421741117494-0.484496239673608i</v>
      </c>
      <c r="AT335" s="240" t="str">
        <f t="shared" ca="1" si="495"/>
        <v>1.92174472811653+0.531818389966414i</v>
      </c>
      <c r="AU335" s="240" t="str">
        <f t="shared" ca="1" si="496"/>
        <v>1.40995276515694+1.40995276515792i</v>
      </c>
      <c r="AV335" s="240" t="str">
        <f t="shared" ca="1" si="497"/>
        <v>0.531818389965072+1.9217447281169i</v>
      </c>
      <c r="AW335" s="240" t="str">
        <f t="shared" ca="1" si="498"/>
        <v>-0.484496239675014+1.93421741117459i</v>
      </c>
      <c r="AX335" s="240" t="str">
        <f t="shared" ca="1" si="499"/>
        <v>-1.37492614072965+1.44413008676103i</v>
      </c>
      <c r="AY335" s="240" t="str">
        <f t="shared" ca="1" si="500"/>
        <v>-1.90811445789333+0.578820192744338i</v>
      </c>
      <c r="AZ335" s="240" t="str">
        <f t="shared" ca="1" si="501"/>
        <v>-1.94552499398922-0.436882246965261i</v>
      </c>
      <c r="BA335" s="240" t="str">
        <f t="shared" ca="1" si="502"/>
        <v>-1.4774375184004-1.33907131220597i</v>
      </c>
      <c r="BB335" s="240" t="str">
        <f t="shared" ca="1" si="503"/>
        <v>-0.625473335882977-1.89333481086932i</v>
      </c>
      <c r="BC335" s="240" t="str">
        <f t="shared" ca="1" si="504"/>
        <v>0.38900509272607-1.95566066529532i</v>
      </c>
      <c r="BD335" s="240" t="str">
        <f t="shared" ca="1" si="505"/>
        <v>1.30240987719496-1.5098549969236i</v>
      </c>
      <c r="BE335" s="240" t="str">
        <f t="shared" ca="1" si="506"/>
        <v>1.87741468975158-0.671749717272089i</v>
      </c>
      <c r="BF335" s="240" t="str">
        <f t="shared" ca="1" si="507"/>
        <v>1.96461831974352+0.34089361636486i</v>
      </c>
      <c r="BG335" s="240" t="str">
        <f t="shared" ca="1" si="508"/>
        <v>1.54136299525377+1.26496391917417i</v>
      </c>
      <c r="BH335" s="240" t="str">
        <f t="shared" ca="1" si="509"/>
        <v>0.717621461749749+1.86036368422583i</v>
      </c>
      <c r="BI335" s="240" t="str">
        <f t="shared" ca="1" si="510"/>
        <v>-0.292576798435929+1.97239256157772i</v>
      </c>
      <c r="BJ335" s="240" t="str">
        <f t="shared" ca="1" si="511"/>
        <v>-1.22675599418692+1.57194253415213i</v>
      </c>
      <c r="BK335" s="240" t="str">
        <f t="shared" ca="1" si="512"/>
        <v>-1.84219206517938+0.763060937894388i</v>
      </c>
      <c r="BL335" s="240" t="str">
        <f t="shared" ca="1" si="513"/>
        <v>-1.97897870788559-0.244083743181805i</v>
      </c>
      <c r="BM335" s="240" t="str">
        <f t="shared" ca="1" si="514"/>
        <v>-1.60157519364535-1.1878091172617i</v>
      </c>
      <c r="BN335" s="240" t="str">
        <f t="shared" ca="1" si="515"/>
        <v>-0.808040774660823-1.82291077851761i</v>
      </c>
      <c r="BO335" s="240" t="str">
        <f t="shared" ca="1" si="516"/>
        <v>0.195443661009685-1.98437279141831i</v>
      </c>
      <c r="BP335" s="240" t="str">
        <f t="shared" ca="1" si="517"/>
        <v>1.14814674853929-1.63024312412867i</v>
      </c>
      <c r="BQ335" s="240" t="str">
        <f t="shared" ca="1" si="518"/>
        <v>1.80253143856584-0.852533877879298i</v>
      </c>
      <c r="BR335" s="240" t="str">
        <f t="shared" ca="1" si="519"/>
        <v>1.98857156298196+0.146685850884282i</v>
      </c>
      <c r="BS335" s="240" t="str">
        <f t="shared" ca="1" si="520"/>
        <v>1.65792905711273+1.10779277914754i</v>
      </c>
      <c r="BT335" s="240" t="str">
        <f t="shared" ca="1" si="521"/>
        <v>0.89651344656793+1.78106632107652i</v>
      </c>
      <c r="BU335" s="240" t="str">
        <f t="shared" ca="1" si="522"/>
        <v>-0.0978396826872435+1.99157249339355i</v>
      </c>
      <c r="BV335" s="240" t="str">
        <f t="shared" ca="1" si="523"/>
        <v>-1.06677151680858+1.68461631562682i</v>
      </c>
      <c r="BW335" s="240" t="str">
        <f t="shared" ca="1" si="524"/>
        <v>-1.75852835583374+0.939952989079149i</v>
      </c>
      <c r="BX335" s="240" t="str">
        <f t="shared" ca="1" si="525"/>
        <v>-1.99337377500482-0.0489345795238161i</v>
      </c>
      <c r="BY335" s="240" t="str">
        <f t="shared" ca="1" si="526"/>
        <v>-1.71028882426417-1.02510767119714i</v>
      </c>
      <c r="BZ335" s="240" t="str">
        <f t="shared" ca="1" si="527"/>
        <v>-0.982826339056854-1.73493111886503i</v>
      </c>
      <c r="CA335" s="240" t="str">
        <f t="shared" ca="1" si="528"/>
        <v>-5.34475332126504E-13-1.99397432279108i</v>
      </c>
      <c r="CB335" s="240" t="str">
        <f t="shared" ca="1" si="529"/>
        <v>0.982826339055825-1.73493111886561i</v>
      </c>
      <c r="CC335" s="240" t="str">
        <f t="shared" ca="1" si="530"/>
        <v>1.71028882426356-1.02510767119816i</v>
      </c>
      <c r="CD335" s="240" t="str">
        <f t="shared" ca="1" si="531"/>
        <v>1.99337377500479-0.0489345795249981i</v>
      </c>
      <c r="CE335" s="240" t="str">
        <f t="shared" ca="1" si="532"/>
        <v>1.7585283558343+0.939952989078106i</v>
      </c>
      <c r="CF335" s="240" t="str">
        <f t="shared" ca="1" si="533"/>
        <v>1.06677151680958+1.68461631562618i</v>
      </c>
      <c r="CG335" s="240" t="str">
        <f t="shared" ca="1" si="534"/>
        <v>0.0978396826884244+1.99157249339349i</v>
      </c>
      <c r="CH335" s="240" t="str">
        <f t="shared" ca="1" si="535"/>
        <v>-0.896513446566874+1.78106632107705i</v>
      </c>
      <c r="CI335" s="240" t="str">
        <f t="shared" ca="1" si="536"/>
        <v>-1.65792905711207+1.10779277914853i</v>
      </c>
      <c r="CJ335" s="240" t="str">
        <f t="shared" ca="1" si="537"/>
        <v>-1.98857156298187+0.146685850885461i</v>
      </c>
      <c r="CK335" s="240" t="str">
        <f t="shared" ca="1" si="538"/>
        <v>-1.80253143856635-0.852533877878229i</v>
      </c>
      <c r="CL335" s="240" t="str">
        <f t="shared" ca="1" si="539"/>
        <v>-1.14814674854026-1.63024312412798i</v>
      </c>
      <c r="CM335" s="240" t="str">
        <f t="shared" ca="1" si="540"/>
        <v>-0.195443661010861-1.98437279141819i</v>
      </c>
      <c r="CN335" s="240" t="str">
        <f t="shared" ca="1" si="541"/>
        <v>0.808040774659743-1.82291077851809i</v>
      </c>
      <c r="CO335" s="240" t="str">
        <f t="shared" ca="1" si="542"/>
        <v>1.60157519364464-1.18780911726265i</v>
      </c>
      <c r="CP335" s="240" t="str">
        <f t="shared" ca="1" si="543"/>
        <v>1.97897870788544-0.244083743182979i</v>
      </c>
      <c r="CQ335" s="240" t="str">
        <f t="shared" ca="1" si="544"/>
        <v>1.84219206517984+0.763060937893295i</v>
      </c>
      <c r="CR335" s="240" t="str">
        <f t="shared" ca="1" si="545"/>
        <v>1.22675599418785+1.5719425341514i</v>
      </c>
      <c r="CS335" s="240" t="str">
        <f t="shared" ca="1" si="546"/>
        <v>0.292576798435082+1.97239256157785i</v>
      </c>
      <c r="CT335" s="240" t="str">
        <f t="shared" ca="1" si="547"/>
        <v>-0.717621461750551+1.86036368422552i</v>
      </c>
      <c r="CU335" s="240" t="str">
        <f t="shared" ca="1" si="548"/>
        <v>-1.54136299525431+1.26496391917351i</v>
      </c>
      <c r="CV335" s="240" t="str">
        <f t="shared" ca="1" si="549"/>
        <v>-1.96461831974365+0.340893616364071i</v>
      </c>
      <c r="CW335" s="240" t="str">
        <f t="shared" ca="1" si="550"/>
        <v>-1.87741468975131-0.671749717272843i</v>
      </c>
      <c r="CX335" s="240" t="str">
        <f t="shared" ca="1" si="551"/>
        <v>-1.30240987719431-1.50985499692416i</v>
      </c>
      <c r="CY335" s="240" t="str">
        <f t="shared" ca="1" si="552"/>
        <v>-0.389005092725284-1.95566066529547i</v>
      </c>
      <c r="CZ335" s="240" t="str">
        <f t="shared" ca="1" si="553"/>
        <v>0.625473335883683-1.89333481086909i</v>
      </c>
      <c r="DA335" s="240" t="str">
        <f t="shared" ca="1" si="554"/>
        <v>1.47743751840098-1.33907131220533i</v>
      </c>
      <c r="DB335" s="240" t="str">
        <f t="shared" ca="1" si="555"/>
        <v>1.94552499398939-0.436882246964479i</v>
      </c>
      <c r="DC335" s="240" t="str">
        <f t="shared" ca="1" si="556"/>
        <v>1.90811445789311+0.578820192745049i</v>
      </c>
      <c r="DD335" s="240" t="str">
        <f t="shared" ca="1" si="557"/>
        <v>1.37492614072899+1.44413008676166i</v>
      </c>
      <c r="DE335" s="240" t="str">
        <f t="shared" ca="1" si="558"/>
        <v>0.484496239674182+1.9342174111748i</v>
      </c>
      <c r="DF335" s="240" t="str">
        <f t="shared" ca="1" si="559"/>
        <v>-0.531818389965789+1.9217447281167i</v>
      </c>
      <c r="DG335" s="240" t="str">
        <f t="shared" ca="1" si="560"/>
        <v>-1.40995276515758+1.40995276515727i</v>
      </c>
      <c r="DH335" s="240" t="str">
        <f t="shared" ca="1" si="561"/>
        <v>-1.92174472811676+0.531818389965588i</v>
      </c>
      <c r="DI335" s="240" t="str">
        <f t="shared" ca="1" si="562"/>
        <v>-1.93421741117474-0.484496239674385i</v>
      </c>
      <c r="DJ335" s="240" t="str">
        <f t="shared" ca="1" si="563"/>
        <v>-1.44413008676151-1.37492614072914i</v>
      </c>
      <c r="DK335" s="240" t="str">
        <f t="shared" ca="1" si="564"/>
        <v>-0.57882019274485-1.90811445789317i</v>
      </c>
      <c r="DL335" s="240" t="str">
        <f t="shared" ca="1" si="565"/>
        <v>0.436882246964684-1.94552499398935i</v>
      </c>
      <c r="DM335" s="240" t="str">
        <f t="shared" ca="1" si="566"/>
        <v>1.33907131220549-1.47743751840084i</v>
      </c>
      <c r="DN335" s="240" t="str">
        <f t="shared" ca="1" si="567"/>
        <v>1.89333481086915-0.625473335883483i</v>
      </c>
      <c r="DO335" s="240" t="str">
        <f t="shared" ca="1" si="568"/>
        <v>1.95566066529544+0.389005092725492i</v>
      </c>
      <c r="DP335" s="240" t="str">
        <f t="shared" ca="1" si="569"/>
        <v>1.50985499692402+1.30240987719447i</v>
      </c>
      <c r="DQ335" s="240" t="str">
        <f t="shared" ca="1" si="570"/>
        <v>0.671749717272538+1.87741468975142i</v>
      </c>
      <c r="DR335" s="240" t="str">
        <f t="shared" ca="1" si="571"/>
        <v>-0.340893616364278+1.96461831974362i</v>
      </c>
      <c r="DS335" s="240" t="str">
        <f t="shared" ca="1" si="572"/>
        <v>-1.26496391917367+1.54136299525418i</v>
      </c>
      <c r="DT335" s="240" t="str">
        <f t="shared" ca="1" si="573"/>
        <v>-1.86036368422564+0.717621461750248i</v>
      </c>
      <c r="DU335" s="240" t="str">
        <f t="shared" ca="1" si="574"/>
        <v>-1.9723925615778-0.292576798435401i</v>
      </c>
      <c r="DV335" s="240" t="str">
        <f t="shared" ca="1" si="575"/>
        <v>-1.57194253415127-1.22675599418801i</v>
      </c>
      <c r="DW335" s="240" t="str">
        <f t="shared" ca="1" si="576"/>
        <v>-0.763060937893206-1.84219206517987i</v>
      </c>
      <c r="DX335" s="240" t="str">
        <f t="shared" ca="1" si="577"/>
        <v>0.2440837431833-1.9789787078854i</v>
      </c>
      <c r="DY335" s="240" t="str">
        <f t="shared" ca="1" si="578"/>
        <v>1.18780911726282-1.60157519364452i</v>
      </c>
      <c r="DZ335" s="240" t="str">
        <f t="shared" ca="1" si="579"/>
        <v>1.82291077851813-0.808040774659653i</v>
      </c>
      <c r="EA335" s="240" t="str">
        <f t="shared" ca="1" si="580"/>
        <v>1.98437279141816+0.195443661011183i</v>
      </c>
      <c r="EB335" s="240" t="str">
        <f t="shared" ca="1" si="581"/>
        <v>1.63024312412786+1.14814674854043i</v>
      </c>
      <c r="EC335" s="240" t="str">
        <f t="shared" ca="1" si="582"/>
        <v>0.852533877878037+1.80253143856644i</v>
      </c>
      <c r="ED335" s="240" t="str">
        <f t="shared" ca="1" si="583"/>
        <v>-0.146685850885783+1.98857156298185i</v>
      </c>
      <c r="EE335" s="240" t="str">
        <f t="shared" ca="1" si="584"/>
        <v>-1.1077927791487+1.65792905711196i</v>
      </c>
      <c r="EF335" s="240" t="str">
        <f t="shared" ca="1" si="585"/>
        <v>-1.78106632107714+0.896513446566686i</v>
      </c>
      <c r="EG335" s="240" t="str">
        <f t="shared" ca="1" si="586"/>
        <v>-1.99157249339349-0.0978396826885211i</v>
      </c>
      <c r="EH335" s="240" t="str">
        <f t="shared" ca="1" si="587"/>
        <v>-1.68461631562601-1.06677151680985i</v>
      </c>
      <c r="EI335" s="240" t="str">
        <f t="shared" ca="1" si="588"/>
        <v>-0.939952989077921-1.7585283558344i</v>
      </c>
      <c r="EJ335" s="240" t="str">
        <f t="shared" ca="1" si="589"/>
        <v>0.0489345795250948-1.99337377500479i</v>
      </c>
      <c r="EK335" s="240" t="str">
        <f t="shared" ca="1" si="590"/>
        <v>1.02510767119844-1.7102888242634i</v>
      </c>
      <c r="EL335" s="240" t="str">
        <f t="shared" ca="1" si="591"/>
        <v>1.73493111886571-0.982826339055642i</v>
      </c>
      <c r="EM335" s="240" t="str">
        <f t="shared" ca="1" si="592"/>
        <v>1.99397432279108+7.44558417796744E-13i</v>
      </c>
      <c r="EN335" s="240"/>
      <c r="EO335" s="240"/>
      <c r="EP335" s="240"/>
    </row>
    <row r="336" spans="1:146">
      <c r="A336" s="268">
        <f t="shared" si="461"/>
        <v>4.6093749999999876E-3</v>
      </c>
      <c r="B336" s="267">
        <v>236</v>
      </c>
      <c r="C336" s="266">
        <f t="shared" si="462"/>
        <v>47200</v>
      </c>
      <c r="N336" s="265">
        <f t="shared" ca="1" si="463"/>
        <v>2.0059488635704401</v>
      </c>
      <c r="O336" s="240">
        <f t="shared" ca="1" si="464"/>
        <v>-1.9940511364295601</v>
      </c>
      <c r="P336" s="240" t="str">
        <f t="shared" ca="1" si="465"/>
        <v>-1.75859609941523-0.93998919877707i</v>
      </c>
      <c r="Q336" s="240" t="str">
        <f t="shared" ca="1" si="466"/>
        <v>-1.10783545451923-1.6579929253185i</v>
      </c>
      <c r="R336" s="240" t="str">
        <f t="shared" ca="1" si="467"/>
        <v>-0.195451190063646-1.98444923517804i</v>
      </c>
      <c r="S336" s="240" t="str">
        <f t="shared" ca="1" si="468"/>
        <v>0.76309033320042-1.84226303172812i</v>
      </c>
      <c r="T336" s="240" t="str">
        <f t="shared" ca="1" si="469"/>
        <v>1.5414223729999-1.26501264922979i</v>
      </c>
      <c r="U336" s="241" t="str">
        <f t="shared" ca="1" si="470"/>
        <v>1.95573600298144-0.389020078322701i</v>
      </c>
      <c r="V336" s="240" t="str">
        <f t="shared" ca="1" si="471"/>
        <v>1.90818796396211+0.578842490567296i</v>
      </c>
      <c r="W336" s="240" t="str">
        <f t="shared" ca="1" si="472"/>
        <v>1.41000708060201+1.41000708060216i</v>
      </c>
      <c r="X336" s="240" t="str">
        <f t="shared" ca="1" si="473"/>
        <v>0.578842490567286+1.90818796396211i</v>
      </c>
      <c r="Y336" s="240" t="str">
        <f t="shared" ca="1" si="474"/>
        <v>-0.389020078322697+1.95573600298144i</v>
      </c>
      <c r="Z336" s="240" t="str">
        <f t="shared" ca="1" si="475"/>
        <v>-1.26501264922979+1.5414223729999i</v>
      </c>
      <c r="AA336" s="240" t="str">
        <f t="shared" ca="1" si="476"/>
        <v>-1.84226303172812+0.76309033320043i</v>
      </c>
      <c r="AB336" s="240" t="str">
        <f t="shared" ca="1" si="477"/>
        <v>-1.98444923517804-0.195451190063649i</v>
      </c>
      <c r="AC336" s="240" t="str">
        <f t="shared" ca="1" si="478"/>
        <v>-1.65799292531849-1.10783545451925i</v>
      </c>
      <c r="AD336" s="240" t="str">
        <f t="shared" ca="1" si="479"/>
        <v>-0.939989198777036-1.75859609941525i</v>
      </c>
      <c r="AE336" s="240" t="str">
        <f t="shared" ca="1" si="480"/>
        <v>1.07490219472866E-14-1.99405113642956i</v>
      </c>
      <c r="AF336" s="240" t="str">
        <f t="shared" ca="1" si="481"/>
        <v>0.93998919877703-1.75859609941525i</v>
      </c>
      <c r="AG336" s="240" t="str">
        <f t="shared" ca="1" si="482"/>
        <v>1.65799292531883-1.10783545451873i</v>
      </c>
      <c r="AH336" s="240" t="str">
        <f t="shared" ca="1" si="483"/>
        <v>1.98444923517812-0.195451190062867i</v>
      </c>
      <c r="AI336" s="240" t="str">
        <f t="shared" ca="1" si="484"/>
        <v>1.84226303172842+0.76309033319969i</v>
      </c>
      <c r="AJ336" s="240" t="str">
        <f t="shared" ca="1" si="485"/>
        <v>1.2650126492301+1.54142237299965i</v>
      </c>
      <c r="AK336" s="240" t="str">
        <f t="shared" ca="1" si="486"/>
        <v>0.389020078322689+1.95573600298144i</v>
      </c>
      <c r="AL336" s="240" t="str">
        <f t="shared" ca="1" si="487"/>
        <v>-0.578842490567685+1.90818796396199i</v>
      </c>
      <c r="AM336" s="240" t="str">
        <f t="shared" ca="1" si="488"/>
        <v>-1.41000708060259+1.41000708060157i</v>
      </c>
      <c r="AN336" s="240" t="str">
        <f t="shared" ca="1" si="489"/>
        <v>-1.90818796396182+0.578842490568251i</v>
      </c>
      <c r="AO336" s="240" t="str">
        <f t="shared" ca="1" si="490"/>
        <v>-1.95573600298156-0.389020078322111i</v>
      </c>
      <c r="AP336" s="240" t="str">
        <f t="shared" ca="1" si="491"/>
        <v>-1.54142237300002-1.26501264922965i</v>
      </c>
      <c r="AQ336" s="240" t="str">
        <f t="shared" ca="1" si="492"/>
        <v>-0.763090333200211-1.84226303172821i</v>
      </c>
      <c r="AR336" s="240" t="str">
        <f t="shared" ca="1" si="493"/>
        <v>-0.763090333200211-1.84226303172821i</v>
      </c>
      <c r="AS336" s="240" t="str">
        <f t="shared" ca="1" si="494"/>
        <v>1.10783545451989-1.65799292531806i</v>
      </c>
      <c r="AT336" s="240" t="str">
        <f t="shared" ca="1" si="495"/>
        <v>1.75859609941488-0.939989198777726i</v>
      </c>
      <c r="AU336" s="240" t="str">
        <f t="shared" ca="1" si="496"/>
        <v>1.99405113642956-3.75222350028202E-13i</v>
      </c>
      <c r="AV336" s="240" t="str">
        <f t="shared" ca="1" si="497"/>
        <v>1.75859609941526+0.939989198777014i</v>
      </c>
      <c r="AW336" s="240" t="str">
        <f t="shared" ca="1" si="498"/>
        <v>1.10783545451891+1.65799292531871i</v>
      </c>
      <c r="AX336" s="240" t="str">
        <f t="shared" ca="1" si="499"/>
        <v>0.195451190063053+1.9844492351781i</v>
      </c>
      <c r="AY336" s="240" t="str">
        <f t="shared" ca="1" si="500"/>
        <v>-0.763090333199517+1.8422630317285i</v>
      </c>
      <c r="AZ336" s="240" t="str">
        <f t="shared" ca="1" si="501"/>
        <v>-1.54142237299951+1.26501264923027i</v>
      </c>
      <c r="BA336" s="240" t="str">
        <f t="shared" ca="1" si="502"/>
        <v>-1.9557360029814+0.389020078322902i</v>
      </c>
      <c r="BB336" s="240" t="str">
        <f t="shared" ca="1" si="503"/>
        <v>-1.90818796396206-0.57884249056748i</v>
      </c>
      <c r="BC336" s="240" t="str">
        <f t="shared" ca="1" si="504"/>
        <v>-1.41000708060172-1.41000708060244i</v>
      </c>
      <c r="BD336" s="240" t="str">
        <f t="shared" ca="1" si="505"/>
        <v>-0.578842490566506-1.90818796396235i</v>
      </c>
      <c r="BE336" s="240" t="str">
        <f t="shared" ca="1" si="506"/>
        <v>0.389020078321897-1.9557360029816i</v>
      </c>
      <c r="BF336" s="240" t="str">
        <f t="shared" ca="1" si="507"/>
        <v>1.26501264922948-1.54142237300016i</v>
      </c>
      <c r="BG336" s="240" t="str">
        <f t="shared" ca="1" si="508"/>
        <v>1.84226303172813-0.76309033320041i</v>
      </c>
      <c r="BH336" s="240" t="str">
        <f t="shared" ca="1" si="509"/>
        <v>1.984449235178+0.195451190064066i</v>
      </c>
      <c r="BI336" s="240" t="str">
        <f t="shared" ca="1" si="510"/>
        <v>1.65799292531814+1.10783545451976i</v>
      </c>
      <c r="BJ336" s="240" t="str">
        <f t="shared" ca="1" si="511"/>
        <v>0.939989198777917+1.75859609941478i</v>
      </c>
      <c r="BK336" s="240" t="str">
        <f t="shared" ca="1" si="512"/>
        <v>5.91170696036787E-13+1.99405113642956i</v>
      </c>
      <c r="BL336" s="240" t="str">
        <f t="shared" ca="1" si="513"/>
        <v>-0.939989198776874+1.75859609941534i</v>
      </c>
      <c r="BM336" s="240" t="str">
        <f t="shared" ca="1" si="514"/>
        <v>-1.65799292531862+1.10783545451905i</v>
      </c>
      <c r="BN336" s="240" t="str">
        <f t="shared" ca="1" si="515"/>
        <v>-1.98444923517809+0.195451190063212i</v>
      </c>
      <c r="BO336" s="240" t="str">
        <f t="shared" ca="1" si="516"/>
        <v>-1.8422630317278-0.763090333201202i</v>
      </c>
      <c r="BP336" s="240" t="str">
        <f t="shared" ca="1" si="517"/>
        <v>-1.26501264923039-1.54142237299941i</v>
      </c>
      <c r="BQ336" s="240" t="str">
        <f t="shared" ca="1" si="518"/>
        <v>-0.389020078323058-1.95573600298137i</v>
      </c>
      <c r="BR336" s="240" t="str">
        <f t="shared" ca="1" si="519"/>
        <v>0.578842490567326-1.9081879639621i</v>
      </c>
      <c r="BS336" s="240" t="str">
        <f t="shared" ca="1" si="520"/>
        <v>1.41000708060233-1.41000708060184i</v>
      </c>
      <c r="BT336" s="240" t="str">
        <f t="shared" ca="1" si="521"/>
        <v>1.90818796396227-0.578842490566766i</v>
      </c>
      <c r="BU336" s="240" t="str">
        <f t="shared" ca="1" si="522"/>
        <v>1.95573600298163+0.389020078321742i</v>
      </c>
      <c r="BV336" s="240" t="str">
        <f t="shared" ca="1" si="523"/>
        <v>1.54142237300026+1.26501264922935i</v>
      </c>
      <c r="BW336" s="240" t="str">
        <f t="shared" ca="1" si="524"/>
        <v>0.763090333200558+1.84226303172806i</v>
      </c>
      <c r="BX336" s="240" t="str">
        <f t="shared" ca="1" si="525"/>
        <v>-0.195451190063907+1.98444923517802i</v>
      </c>
      <c r="BY336" s="240" t="str">
        <f t="shared" ca="1" si="526"/>
        <v>-1.10783545451953+1.6579929253183i</v>
      </c>
      <c r="BZ336" s="240" t="str">
        <f t="shared" ca="1" si="527"/>
        <v>-1.75859609941561+0.939989198776358i</v>
      </c>
      <c r="CA336" s="240" t="str">
        <f t="shared" ca="1" si="528"/>
        <v>-1.99405113642956+7.50444700056403E-13i</v>
      </c>
      <c r="CB336" s="240" t="str">
        <f t="shared" ca="1" si="529"/>
        <v>-1.75859609941541-0.939989198776735i</v>
      </c>
      <c r="CC336" s="240" t="str">
        <f t="shared" ca="1" si="530"/>
        <v>-1.10783545451927-1.65799292531847i</v>
      </c>
      <c r="CD336" s="240" t="str">
        <f t="shared" ca="1" si="531"/>
        <v>-0.195451190063483-1.98444923517806i</v>
      </c>
      <c r="CE336" s="240" t="str">
        <f t="shared" ca="1" si="532"/>
        <v>0.763090333200951-1.8422630317279i</v>
      </c>
      <c r="CF336" s="240" t="str">
        <f t="shared" ca="1" si="533"/>
        <v>1.54142237299931-1.26501264923051i</v>
      </c>
      <c r="CG336" s="240" t="str">
        <f t="shared" ca="1" si="534"/>
        <v>1.95573600298132-0.389020078323325i</v>
      </c>
      <c r="CH336" s="240" t="str">
        <f t="shared" ca="1" si="535"/>
        <v>1.90818796396218+0.578842490567065i</v>
      </c>
      <c r="CI336" s="240" t="str">
        <f t="shared" ca="1" si="536"/>
        <v>1.41000708060203+1.41000708060214i</v>
      </c>
      <c r="CJ336" s="240" t="str">
        <f t="shared" ca="1" si="537"/>
        <v>0.578842490566919+1.90818796396223i</v>
      </c>
      <c r="CK336" s="240" t="str">
        <f t="shared" ca="1" si="538"/>
        <v>-0.389020078323476+1.95573600298129i</v>
      </c>
      <c r="CL336" s="240" t="str">
        <f t="shared" ca="1" si="539"/>
        <v>-1.26501264922915+1.54142237300043i</v>
      </c>
      <c r="CM336" s="240" t="str">
        <f t="shared" ca="1" si="540"/>
        <v>-1.84226303172796+0.763090333200809i</v>
      </c>
      <c r="CN336" s="240" t="str">
        <f t="shared" ca="1" si="541"/>
        <v>-1.98444923517805-0.195451190063636i</v>
      </c>
      <c r="CO336" s="240" t="str">
        <f t="shared" ca="1" si="542"/>
        <v>-1.65799292531838-1.1078354545194i</v>
      </c>
      <c r="CP336" s="240" t="str">
        <f t="shared" ca="1" si="543"/>
        <v>-0.939989198776499-1.75859609941553i</v>
      </c>
      <c r="CQ336" s="240" t="str">
        <f t="shared" ca="1" si="544"/>
        <v>-1.02306738805396E-12-1.99405113642956i</v>
      </c>
      <c r="CR336" s="240" t="str">
        <f t="shared" ca="1" si="545"/>
        <v>0.939989198776493-1.75859609941554i</v>
      </c>
      <c r="CS336" s="240" t="str">
        <f t="shared" ca="1" si="546"/>
        <v>1.65799292531838-1.1078354545194i</v>
      </c>
      <c r="CT336" s="240" t="str">
        <f t="shared" ca="1" si="547"/>
        <v>1.98444923517805-0.195451190063642i</v>
      </c>
      <c r="CU336" s="240" t="str">
        <f t="shared" ca="1" si="548"/>
        <v>1.84226303172796+0.763090333200803i</v>
      </c>
      <c r="CV336" s="240" t="str">
        <f t="shared" ca="1" si="549"/>
        <v>1.26501264922915+1.54142237300043i</v>
      </c>
      <c r="CW336" s="240" t="str">
        <f t="shared" ca="1" si="550"/>
        <v>0.38902007832348+1.95573600298128i</v>
      </c>
      <c r="CX336" s="240" t="str">
        <f t="shared" ca="1" si="551"/>
        <v>-0.578842490566913+1.90818796396223i</v>
      </c>
      <c r="CY336" s="240" t="str">
        <f t="shared" ca="1" si="552"/>
        <v>-1.41000708060202+1.41000708060214i</v>
      </c>
      <c r="CZ336" s="240" t="str">
        <f t="shared" ca="1" si="553"/>
        <v>-1.90818796396215+0.578842490567181i</v>
      </c>
      <c r="DA336" s="240" t="str">
        <f t="shared" ca="1" si="554"/>
        <v>-1.95573600298132-0.389020078323319i</v>
      </c>
      <c r="DB336" s="240" t="str">
        <f t="shared" ca="1" si="555"/>
        <v>-1.54142237299931-1.26501264923051i</v>
      </c>
      <c r="DC336" s="240" t="str">
        <f t="shared" ca="1" si="556"/>
        <v>-0.763090333200957-1.8422630317279i</v>
      </c>
      <c r="DD336" s="240" t="str">
        <f t="shared" ca="1" si="557"/>
        <v>0.195451190063364-1.98444923517807i</v>
      </c>
      <c r="DE336" s="240" t="str">
        <f t="shared" ca="1" si="558"/>
        <v>1.10783545451927-1.65799292531847i</v>
      </c>
      <c r="DF336" s="240" t="str">
        <f t="shared" ca="1" si="559"/>
        <v>1.75859609941541-0.939989198776739i</v>
      </c>
      <c r="DG336" s="240" t="str">
        <f t="shared" ca="1" si="560"/>
        <v>1.99405113642956+8.57934919529269E-13i</v>
      </c>
      <c r="DH336" s="240" t="str">
        <f t="shared" ca="1" si="561"/>
        <v>1.75859609941567+0.939989198776252i</v>
      </c>
      <c r="DI336" s="240" t="str">
        <f t="shared" ca="1" si="562"/>
        <v>1.10783545451954+1.65799292531829i</v>
      </c>
      <c r="DJ336" s="240" t="str">
        <f t="shared" ca="1" si="563"/>
        <v>0.195451190063913+1.98444923517802i</v>
      </c>
      <c r="DK336" s="240" t="str">
        <f t="shared" ca="1" si="564"/>
        <v>-0.763090333200658+1.84226303172802i</v>
      </c>
      <c r="DL336" s="240" t="str">
        <f t="shared" ca="1" si="565"/>
        <v>-1.54142237300025+1.26501264922936i</v>
      </c>
      <c r="DM336" s="240" t="str">
        <f t="shared" ca="1" si="566"/>
        <v>-1.95573600298165+0.389020078321636i</v>
      </c>
      <c r="DN336" s="240" t="str">
        <f t="shared" ca="1" si="567"/>
        <v>-1.90818796396231-0.578842490566652i</v>
      </c>
      <c r="DO336" s="240" t="str">
        <f t="shared" ca="1" si="568"/>
        <v>-1.41000708060225-1.41000708060191i</v>
      </c>
      <c r="DP336" s="240" t="str">
        <f t="shared" ca="1" si="569"/>
        <v>-0.578842490567332-1.9081879639621i</v>
      </c>
      <c r="DQ336" s="240" t="str">
        <f t="shared" ca="1" si="570"/>
        <v>0.389020078323163-1.95573600298135i</v>
      </c>
      <c r="DR336" s="240" t="str">
        <f t="shared" ca="1" si="571"/>
        <v>1.26501264923039-1.54142237299941i</v>
      </c>
      <c r="DS336" s="240" t="str">
        <f t="shared" ca="1" si="572"/>
        <v>1.84226303172784-0.763090333201104i</v>
      </c>
      <c r="DT336" s="240" t="str">
        <f t="shared" ca="1" si="573"/>
        <v>1.98444923517809+0.195451190063206i</v>
      </c>
      <c r="DU336" s="240" t="str">
        <f t="shared" ca="1" si="574"/>
        <v>1.65799292531856+1.10783545451913i</v>
      </c>
      <c r="DV336" s="240" t="str">
        <f t="shared" ca="1" si="575"/>
        <v>0.93998919877688+1.75859609941533i</v>
      </c>
      <c r="DW336" s="240" t="str">
        <f t="shared" ca="1" si="576"/>
        <v>-6.98660915509653E-13+1.99405113642956i</v>
      </c>
      <c r="DX336" s="240" t="str">
        <f t="shared" ca="1" si="577"/>
        <v>-0.939989198777911+1.75859609941478i</v>
      </c>
      <c r="DY336" s="240" t="str">
        <f t="shared" ca="1" si="578"/>
        <v>-1.6579929253182+1.10783545451967i</v>
      </c>
      <c r="DZ336" s="240" t="str">
        <f t="shared" ca="1" si="579"/>
        <v>-1.984449235178+0.195451190064072i</v>
      </c>
      <c r="EA336" s="240" t="str">
        <f t="shared" ca="1" si="580"/>
        <v>-1.84226303172808-0.76309033320051i</v>
      </c>
      <c r="EB336" s="240" t="str">
        <f t="shared" ca="1" si="581"/>
        <v>-1.26501264922948-1.54142237300015i</v>
      </c>
      <c r="EC336" s="240" t="str">
        <f t="shared" ca="1" si="582"/>
        <v>-0.389020078322015-1.95573600298158i</v>
      </c>
      <c r="ED336" s="240" t="str">
        <f t="shared" ca="1" si="583"/>
        <v>0.578842490566501-1.90818796396235i</v>
      </c>
      <c r="EE336" s="240" t="str">
        <f t="shared" ca="1" si="584"/>
        <v>1.4100070806018-1.41000708060237i</v>
      </c>
      <c r="EF336" s="240" t="str">
        <f t="shared" ca="1" si="585"/>
        <v>1.90818796396205-0.578842490567484i</v>
      </c>
      <c r="EG336" s="240" t="str">
        <f t="shared" ca="1" si="586"/>
        <v>1.95573600298138+0.389020078323008i</v>
      </c>
      <c r="EH336" s="240" t="str">
        <f t="shared" ca="1" si="587"/>
        <v>1.54142237299951+1.26501264923026i</v>
      </c>
      <c r="EI336" s="240" t="str">
        <f t="shared" ca="1" si="588"/>
        <v>0.763090333199575+1.84226303172847i</v>
      </c>
      <c r="EJ336" s="240" t="str">
        <f t="shared" ca="1" si="589"/>
        <v>-0.195451190063048+1.9844492351781i</v>
      </c>
      <c r="EK336" s="240" t="str">
        <f t="shared" ca="1" si="590"/>
        <v>-1.107835454519+1.65799292531865i</v>
      </c>
      <c r="EL336" s="240" t="str">
        <f t="shared" ca="1" si="591"/>
        <v>-1.75859609941526+0.93998919877702i</v>
      </c>
      <c r="EM336" s="240" t="str">
        <f t="shared" ca="1" si="592"/>
        <v>-1.99405113642956-3.12689543534163E-13i</v>
      </c>
      <c r="EN336" s="240"/>
      <c r="EO336" s="240"/>
      <c r="EP336" s="240"/>
    </row>
    <row r="337" spans="1:146">
      <c r="A337" s="268">
        <f t="shared" si="461"/>
        <v>4.6289062499999872E-3</v>
      </c>
      <c r="B337" s="267">
        <v>237</v>
      </c>
      <c r="C337" s="266">
        <f t="shared" si="462"/>
        <v>47400</v>
      </c>
      <c r="N337" s="265">
        <f t="shared" ca="1" si="463"/>
        <v>2.0058773838604296</v>
      </c>
      <c r="O337" s="240">
        <f t="shared" ca="1" si="464"/>
        <v>-1.9941226161395702</v>
      </c>
      <c r="P337" s="240" t="str">
        <f t="shared" ca="1" si="465"/>
        <v>-1.78119878029944-0.896580120936838i</v>
      </c>
      <c r="Q337" s="240" t="str">
        <f t="shared" ca="1" si="466"/>
        <v>-1.18789745550697-1.60169430397919i</v>
      </c>
      <c r="R337" s="240" t="str">
        <f t="shared" ca="1" si="467"/>
        <v>-0.340918968874941-1.96476442986445i</v>
      </c>
      <c r="S337" s="240" t="str">
        <f t="shared" ca="1" si="468"/>
        <v>0.578863240031908-1.90825636577979i</v>
      </c>
      <c r="T337" s="240" t="str">
        <f t="shared" ca="1" si="469"/>
        <v>1.37502839500532-1.44423748778669i</v>
      </c>
      <c r="U337" s="241" t="str">
        <f t="shared" ca="1" si="470"/>
        <v>1.87755431447346-0.671799675797348i</v>
      </c>
      <c r="V337" s="240" t="str">
        <f t="shared" ca="1" si="471"/>
        <v>1.97912588599897+0.244101895871596i</v>
      </c>
      <c r="W337" s="240" t="str">
        <f t="shared" ca="1" si="472"/>
        <v>1.65805235852529+1.10787516651834i</v>
      </c>
      <c r="X337" s="240" t="str">
        <f t="shared" ca="1" si="473"/>
        <v>0.982899432579778+1.73506014697868i</v>
      </c>
      <c r="Y337" s="240" t="str">
        <f t="shared" ca="1" si="474"/>
        <v>0.0978469590976421+1.99172060811618i</v>
      </c>
      <c r="Z337" s="240" t="str">
        <f t="shared" ca="1" si="475"/>
        <v>-0.808100869251406+1.82304634974387i</v>
      </c>
      <c r="AA337" s="240" t="str">
        <f t="shared" ca="1" si="476"/>
        <v>-1.54147762756296+1.26505799547775i</v>
      </c>
      <c r="AB337" s="240" t="str">
        <f t="shared" ca="1" si="477"/>
        <v>-1.94566968412537+0.436914738221108i</v>
      </c>
      <c r="AC337" s="240" t="str">
        <f t="shared" ca="1" si="478"/>
        <v>-1.93436126035744-0.484532272018802i</v>
      </c>
      <c r="AD337" s="240" t="str">
        <f t="shared" ca="1" si="479"/>
        <v>-1.50996728595956-1.30250673838227i</v>
      </c>
      <c r="AE337" s="240" t="str">
        <f t="shared" ca="1" si="480"/>
        <v>-0.763117687301104-1.84232907036923i</v>
      </c>
      <c r="AF337" s="240" t="str">
        <f t="shared" ca="1" si="481"/>
        <v>0.14669676002049-1.98871945452314i</v>
      </c>
      <c r="AG337" s="240" t="str">
        <f t="shared" ca="1" si="482"/>
        <v>1.02518390921569-1.71041601971116i</v>
      </c>
      <c r="AH337" s="240" t="str">
        <f t="shared" ca="1" si="483"/>
        <v>1.68474160179025-1.06685085339824i</v>
      </c>
      <c r="AI337" s="240" t="str">
        <f t="shared" ca="1" si="484"/>
        <v>1.98452037069371-0.195458196300437i</v>
      </c>
      <c r="AJ337" s="240" t="str">
        <f t="shared" ca="1" si="485"/>
        <v>1.86050204085143+0.717674831791518i</v>
      </c>
      <c r="AK337" s="240" t="str">
        <f t="shared" ca="1" si="486"/>
        <v>1.33917089993189+1.47754739652403i</v>
      </c>
      <c r="AL337" s="240" t="str">
        <f t="shared" ca="1" si="487"/>
        <v>0.531857941693501+1.92188764969675i</v>
      </c>
      <c r="AM337" s="240" t="str">
        <f t="shared" ca="1" si="488"/>
        <v>-0.38903402332318+1.9558061092287i</v>
      </c>
      <c r="AN337" s="240" t="str">
        <f t="shared" ca="1" si="489"/>
        <v>-1.22684722894002+1.57205944068331i</v>
      </c>
      <c r="AO337" s="240" t="str">
        <f t="shared" ca="1" si="490"/>
        <v>-1.80266549416559+0.852597281454759i</v>
      </c>
      <c r="AP337" s="240" t="str">
        <f t="shared" ca="1" si="491"/>
        <v>-1.99352202369009-0.0489382188263836i</v>
      </c>
      <c r="AQ337" s="240" t="str">
        <f t="shared" ca="1" si="492"/>
        <v>-1.7586591388916-0.940022894078842i</v>
      </c>
      <c r="AR337" s="240" t="str">
        <f t="shared" ca="1" si="493"/>
        <v>-1.7586591388916-0.940022894078842i</v>
      </c>
      <c r="AS337" s="240" t="str">
        <f t="shared" ca="1" si="494"/>
        <v>-0.292598557589194-1.97253924987465i</v>
      </c>
      <c r="AT337" s="240" t="str">
        <f t="shared" ca="1" si="495"/>
        <v>0.625519852799263-1.8934756195825i</v>
      </c>
      <c r="AU337" s="240" t="str">
        <f t="shared" ca="1" si="496"/>
        <v>1.41005762439009-1.41005762438941i</v>
      </c>
      <c r="AV337" s="240" t="str">
        <f t="shared" ca="1" si="497"/>
        <v>1.89347561958219-0.62551985280018i</v>
      </c>
      <c r="AW337" s="240" t="str">
        <f t="shared" ca="1" si="498"/>
        <v>1.97253924987479+0.292598557588239i</v>
      </c>
      <c r="AX337" s="240" t="str">
        <f t="shared" ca="1" si="499"/>
        <v>1.63036436651748+1.14823213706523i</v>
      </c>
      <c r="AY337" s="240" t="str">
        <f t="shared" ca="1" si="500"/>
        <v>0.940022894079744+1.75865913889112i</v>
      </c>
      <c r="AZ337" s="240" t="str">
        <f t="shared" ca="1" si="501"/>
        <v>0.0489382188253668+1.99352202369011i</v>
      </c>
      <c r="BA337" s="240" t="str">
        <f t="shared" ca="1" si="502"/>
        <v>-0.852597281455626+1.80266549416518i</v>
      </c>
      <c r="BB337" s="240" t="str">
        <f t="shared" ca="1" si="503"/>
        <v>-1.57205944068268+1.22684722894082i</v>
      </c>
      <c r="BC337" s="240" t="str">
        <f t="shared" ca="1" si="504"/>
        <v>-1.9558061092289+0.389034023322183i</v>
      </c>
      <c r="BD337" s="240" t="str">
        <f t="shared" ca="1" si="505"/>
        <v>-1.92188764969649-0.531857941694426i</v>
      </c>
      <c r="BE337" s="240" t="str">
        <f t="shared" ca="1" si="506"/>
        <v>-1.47754739652472-1.33917089993113i</v>
      </c>
      <c r="BF337" s="240" t="str">
        <f t="shared" ca="1" si="507"/>
        <v>-0.717674831790569-1.8605020408518i</v>
      </c>
      <c r="BG337" s="240" t="str">
        <f t="shared" ca="1" si="508"/>
        <v>0.195458196301421-1.98452037069361i</v>
      </c>
      <c r="BH337" s="240" t="str">
        <f t="shared" ca="1" si="509"/>
        <v>1.06685085339738-1.68474160179079i</v>
      </c>
      <c r="BI337" s="240" t="str">
        <f t="shared" ca="1" si="510"/>
        <v>1.71041601971165-1.02518390921486i</v>
      </c>
      <c r="BJ337" s="240" t="str">
        <f t="shared" ca="1" si="511"/>
        <v>1.98871945452307-0.146696760021483i</v>
      </c>
      <c r="BK337" s="240" t="str">
        <f t="shared" ca="1" si="512"/>
        <v>1.84232907036931+0.763117687300892i</v>
      </c>
      <c r="BL337" s="240" t="str">
        <f t="shared" ca="1" si="513"/>
        <v>1.302506738382+1.5099672859598i</v>
      </c>
      <c r="BM337" s="240" t="str">
        <f t="shared" ca="1" si="514"/>
        <v>0.484532272019576+1.93436126035725i</v>
      </c>
      <c r="BN337" s="240" t="str">
        <f t="shared" ca="1" si="515"/>
        <v>-0.436914738220884+1.94566968412542i</v>
      </c>
      <c r="BO337" s="240" t="str">
        <f t="shared" ca="1" si="516"/>
        <v>-1.26505799547818+1.54147762756261i</v>
      </c>
      <c r="BP337" s="240" t="str">
        <f t="shared" ca="1" si="517"/>
        <v>-1.82304634974355+0.808100869252134i</v>
      </c>
      <c r="BQ337" s="240" t="str">
        <f t="shared" ca="1" si="518"/>
        <v>-1.99172060811618-0.097846959097625i</v>
      </c>
      <c r="BR337" s="240" t="str">
        <f t="shared" ca="1" si="519"/>
        <v>-1.7350601469784-0.982899432580268i</v>
      </c>
      <c r="BS337" s="240" t="str">
        <f t="shared" ca="1" si="520"/>
        <v>-1.10787516651883-1.65805235852496i</v>
      </c>
      <c r="BT337" s="240" t="str">
        <f t="shared" ca="1" si="521"/>
        <v>-0.244101895871612-1.97912588599897i</v>
      </c>
      <c r="BU337" s="240" t="str">
        <f t="shared" ca="1" si="522"/>
        <v>0.671799675798066-1.8775543144732i</v>
      </c>
      <c r="BV337" s="240" t="str">
        <f t="shared" ca="1" si="523"/>
        <v>1.44423748778628-1.37502839500575i</v>
      </c>
      <c r="BW337" s="240" t="str">
        <f t="shared" ca="1" si="524"/>
        <v>1.90825636577984-0.578863240031735i</v>
      </c>
      <c r="BX337" s="240" t="str">
        <f t="shared" ca="1" si="525"/>
        <v>1.96476442986432+0.340918968875691i</v>
      </c>
      <c r="BY337" s="240" t="str">
        <f t="shared" ca="1" si="526"/>
        <v>1.60169430397943+1.18789745550665i</v>
      </c>
      <c r="BZ337" s="240" t="str">
        <f t="shared" ca="1" si="527"/>
        <v>0.896580120936584+1.78119878029957i</v>
      </c>
      <c r="CA337" s="240" t="str">
        <f t="shared" ca="1" si="528"/>
        <v>-9.60568580935162E-13+1.99412261613957i</v>
      </c>
      <c r="CB337" s="240" t="str">
        <f t="shared" ca="1" si="529"/>
        <v>-0.896580120936578+1.78119878029957i</v>
      </c>
      <c r="CC337" s="240" t="str">
        <f t="shared" ca="1" si="530"/>
        <v>-1.60169430397942+1.18789745550666i</v>
      </c>
      <c r="CD337" s="240" t="str">
        <f t="shared" ca="1" si="531"/>
        <v>-1.96476442986432+0.340918968875697i</v>
      </c>
      <c r="CE337" s="240" t="str">
        <f t="shared" ca="1" si="532"/>
        <v>-1.90825636577984-0.578863240031731i</v>
      </c>
      <c r="CF337" s="240" t="str">
        <f t="shared" ca="1" si="533"/>
        <v>-1.44423748778628-1.37502839500575i</v>
      </c>
      <c r="CG337" s="240" t="str">
        <f t="shared" ca="1" si="534"/>
        <v>-0.671799675798072-1.8775543144732i</v>
      </c>
      <c r="CH337" s="240" t="str">
        <f t="shared" ca="1" si="535"/>
        <v>0.244101895871606-1.97912588599897i</v>
      </c>
      <c r="CI337" s="240" t="str">
        <f t="shared" ca="1" si="536"/>
        <v>1.10787516651883-1.65805235852496i</v>
      </c>
      <c r="CJ337" s="240" t="str">
        <f t="shared" ca="1" si="537"/>
        <v>1.7350601469784-0.982899432580274i</v>
      </c>
      <c r="CK337" s="240" t="str">
        <f t="shared" ca="1" si="538"/>
        <v>1.99172060811618-0.0978469590976309i</v>
      </c>
      <c r="CL337" s="240" t="str">
        <f t="shared" ca="1" si="539"/>
        <v>1.82304634974355+0.80810086925213i</v>
      </c>
      <c r="CM337" s="240" t="str">
        <f t="shared" ca="1" si="540"/>
        <v>1.26505799547819+1.5414776275626i</v>
      </c>
      <c r="CN337" s="240" t="str">
        <f t="shared" ca="1" si="541"/>
        <v>0.43691473822089+1.94566968412542i</v>
      </c>
      <c r="CO337" s="240" t="str">
        <f t="shared" ca="1" si="542"/>
        <v>-0.48453227201957+1.93436126035725i</v>
      </c>
      <c r="CP337" s="240" t="str">
        <f t="shared" ca="1" si="543"/>
        <v>-1.30250673838199+1.50996728595981i</v>
      </c>
      <c r="CQ337" s="240" t="str">
        <f t="shared" ca="1" si="544"/>
        <v>-1.84232907036931+0.763117687300898i</v>
      </c>
      <c r="CR337" s="240" t="str">
        <f t="shared" ca="1" si="545"/>
        <v>-1.98871945452307-0.146696760021477i</v>
      </c>
      <c r="CS337" s="240" t="str">
        <f t="shared" ca="1" si="546"/>
        <v>-1.71041601971165-1.02518390921486i</v>
      </c>
      <c r="CT337" s="240" t="str">
        <f t="shared" ca="1" si="547"/>
        <v>-1.06685085339738-1.68474160179079i</v>
      </c>
      <c r="CU337" s="240" t="str">
        <f t="shared" ca="1" si="548"/>
        <v>-0.195458196301483-1.98452037069361i</v>
      </c>
      <c r="CV337" s="240" t="str">
        <f t="shared" ca="1" si="549"/>
        <v>0.717674831790617-1.86050204085178i</v>
      </c>
      <c r="CW337" s="240" t="str">
        <f t="shared" ca="1" si="550"/>
        <v>1.47754739652472-1.33917089993113i</v>
      </c>
      <c r="CX337" s="240" t="str">
        <f t="shared" ca="1" si="551"/>
        <v>1.92188764969647-0.531857941694486i</v>
      </c>
      <c r="CY337" s="240" t="str">
        <f t="shared" ca="1" si="552"/>
        <v>1.95580610922889+0.389034023322233i</v>
      </c>
      <c r="CZ337" s="240" t="str">
        <f t="shared" ca="1" si="553"/>
        <v>1.57205944068275+1.22684722894073i</v>
      </c>
      <c r="DA337" s="240" t="str">
        <f t="shared" ca="1" si="554"/>
        <v>0.852597281455682+1.80266549416516i</v>
      </c>
      <c r="DB337" s="240" t="str">
        <f t="shared" ca="1" si="555"/>
        <v>-0.0489382188254174+1.99352202369011i</v>
      </c>
      <c r="DC337" s="240" t="str">
        <f t="shared" ca="1" si="556"/>
        <v>-0.94002289407964+1.75865913889118i</v>
      </c>
      <c r="DD337" s="240" t="str">
        <f t="shared" ca="1" si="557"/>
        <v>-1.63036436651744+1.14823213706528i</v>
      </c>
      <c r="DE337" s="240" t="str">
        <f t="shared" ca="1" si="558"/>
        <v>-1.9725392498748+0.292598557588189i</v>
      </c>
      <c r="DF337" s="240" t="str">
        <f t="shared" ca="1" si="559"/>
        <v>-1.89347561958221-0.62551985280012i</v>
      </c>
      <c r="DG337" s="240" t="str">
        <f t="shared" ca="1" si="560"/>
        <v>-1.41005762439013-1.41005762438936i</v>
      </c>
      <c r="DH337" s="240" t="str">
        <f t="shared" ca="1" si="561"/>
        <v>-0.625519852799215-1.89347561958251i</v>
      </c>
      <c r="DI337" s="240" t="str">
        <f t="shared" ca="1" si="562"/>
        <v>0.292598557589133-1.97253924987466i</v>
      </c>
      <c r="DJ337" s="240" t="str">
        <f t="shared" ca="1" si="563"/>
        <v>1.14823213706439-1.63036436651807i</v>
      </c>
      <c r="DK337" s="240" t="str">
        <f t="shared" ca="1" si="564"/>
        <v>1.75865913889163-0.940022894078797i</v>
      </c>
      <c r="DL337" s="240" t="str">
        <f t="shared" ca="1" si="565"/>
        <v>1.99352202369014-0.048938218824463i</v>
      </c>
      <c r="DM337" s="240" t="str">
        <f t="shared" ca="1" si="566"/>
        <v>1.80266549416562+0.852597281454701i</v>
      </c>
      <c r="DN337" s="240" t="str">
        <f t="shared" ca="1" si="567"/>
        <v>1.22684722893998+1.57205944068334i</v>
      </c>
      <c r="DO337" s="240" t="str">
        <f t="shared" ca="1" si="568"/>
        <v>0.389034023323074+1.95580610922872i</v>
      </c>
      <c r="DP337" s="240" t="str">
        <f t="shared" ca="1" si="569"/>
        <v>-0.531857941693439+1.92188764969676i</v>
      </c>
      <c r="DQ337" s="240" t="str">
        <f t="shared" ca="1" si="570"/>
        <v>-1.33917089993192+1.477547396524i</v>
      </c>
      <c r="DR337" s="240" t="str">
        <f t="shared" ca="1" si="571"/>
        <v>-1.86050204085147+0.717674831791419i</v>
      </c>
      <c r="DS337" s="240" t="str">
        <f t="shared" ca="1" si="572"/>
        <v>-1.98452037069371-0.195458196300403i</v>
      </c>
      <c r="DT337" s="240" t="str">
        <f t="shared" ca="1" si="573"/>
        <v>-1.68474160179022-1.06685085339829i</v>
      </c>
      <c r="DU337" s="240" t="str">
        <f t="shared" ca="1" si="574"/>
        <v>-1.0251839092156-1.71041601971121i</v>
      </c>
      <c r="DV337" s="240" t="str">
        <f t="shared" ca="1" si="575"/>
        <v>-0.146696760020525-1.98871945452314i</v>
      </c>
      <c r="DW337" s="240" t="str">
        <f t="shared" ca="1" si="576"/>
        <v>0.763117687301885-1.8423290703689i</v>
      </c>
      <c r="DX337" s="240" t="str">
        <f t="shared" ca="1" si="577"/>
        <v>1.50996728595925-1.30250673838264i</v>
      </c>
      <c r="DY337" s="240" t="str">
        <f t="shared" ca="1" si="578"/>
        <v>1.93436126035748-0.484532272018643i</v>
      </c>
      <c r="DZ337" s="240" t="str">
        <f t="shared" ca="1" si="579"/>
        <v>1.94566968412518+0.436914738221933i</v>
      </c>
      <c r="EA337" s="240" t="str">
        <f t="shared" ca="1" si="580"/>
        <v>1.54147762756315+1.26505799547752i</v>
      </c>
      <c r="EB337" s="240" t="str">
        <f t="shared" ca="1" si="581"/>
        <v>0.808100869251256+1.82304634974394i</v>
      </c>
      <c r="EC337" s="240" t="str">
        <f t="shared" ca="1" si="582"/>
        <v>-0.0978469590986976+1.99172060811612i</v>
      </c>
      <c r="ED337" s="240" t="str">
        <f t="shared" ca="1" si="583"/>
        <v>-0.982899432579526+1.73506014697882i</v>
      </c>
      <c r="EE337" s="240" t="str">
        <f t="shared" ca="1" si="584"/>
        <v>-1.65805235852549+1.10787516651804i</v>
      </c>
      <c r="EF337" s="240" t="str">
        <f t="shared" ca="1" si="585"/>
        <v>-1.97912588599885+0.244101895872571i</v>
      </c>
      <c r="EG337" s="240" t="str">
        <f t="shared" ca="1" si="586"/>
        <v>-1.87755431447349-0.671799675797262i</v>
      </c>
      <c r="EH337" s="240" t="str">
        <f t="shared" ca="1" si="587"/>
        <v>-1.37502839500506-1.44423748778694i</v>
      </c>
      <c r="EI337" s="240" t="str">
        <f t="shared" ca="1" si="588"/>
        <v>-0.57886324003266-1.90825636577956i</v>
      </c>
      <c r="EJ337" s="240" t="str">
        <f t="shared" ca="1" si="589"/>
        <v>0.340918968874852-1.96476442986446i</v>
      </c>
      <c r="EK337" s="240" t="str">
        <f t="shared" ca="1" si="590"/>
        <v>1.18789745550743-1.60169430397885i</v>
      </c>
      <c r="EL337" s="240" t="str">
        <f t="shared" ca="1" si="591"/>
        <v>1.78119878029913-0.896580120937446i</v>
      </c>
      <c r="EM337" s="240" t="str">
        <f t="shared" ca="1" si="592"/>
        <v>1.99412261613957+1.07493207805814E-13i</v>
      </c>
      <c r="EN337" s="240"/>
      <c r="EO337" s="240"/>
      <c r="EP337" s="240"/>
    </row>
    <row r="338" spans="1:146">
      <c r="A338" s="268">
        <f t="shared" si="461"/>
        <v>4.6484374999999868E-3</v>
      </c>
      <c r="B338" s="267">
        <v>238</v>
      </c>
      <c r="C338" s="266">
        <f t="shared" si="462"/>
        <v>47600</v>
      </c>
      <c r="N338" s="265">
        <f t="shared" ca="1" si="463"/>
        <v>2.0058109535310349</v>
      </c>
      <c r="O338" s="240">
        <f t="shared" ca="1" si="464"/>
        <v>-1.9941890464689651</v>
      </c>
      <c r="P338" s="240" t="str">
        <f t="shared" ca="1" si="465"/>
        <v>-1.80272554647199-0.852625684080685i</v>
      </c>
      <c r="Q338" s="240" t="str">
        <f t="shared" ca="1" si="466"/>
        <v>-1.26510013843255-1.54152897890203i</v>
      </c>
      <c r="R338" s="240" t="str">
        <f t="shared" ca="1" si="467"/>
        <v>-0.484548413272213-1.93442569985311i</v>
      </c>
      <c r="S338" s="240" t="str">
        <f t="shared" ca="1" si="468"/>
        <v>0.389046983236642-1.95587126311812i</v>
      </c>
      <c r="T338" s="240" t="str">
        <f t="shared" ca="1" si="469"/>
        <v>1.18793702800801-1.60174766132007i</v>
      </c>
      <c r="U338" s="241" t="str">
        <f t="shared" ca="1" si="470"/>
        <v>1.75871772521158-0.940054209119563i</v>
      </c>
      <c r="V338" s="240" t="str">
        <f t="shared" ca="1" si="471"/>
        <v>1.99178695842732-0.0978502186795425i</v>
      </c>
      <c r="W338" s="240" t="str">
        <f t="shared" ca="1" si="472"/>
        <v>1.84239044399089+0.763143109087564i</v>
      </c>
      <c r="X338" s="240" t="str">
        <f t="shared" ca="1" si="473"/>
        <v>1.33921551181408+1.4775966181517i</v>
      </c>
      <c r="Y338" s="240" t="str">
        <f t="shared" ca="1" si="474"/>
        <v>0.578882523738591+1.90831993564152i</v>
      </c>
      <c r="Z338" s="240" t="str">
        <f t="shared" ca="1" si="475"/>
        <v>-0.292608304942151+1.97260496119615i</v>
      </c>
      <c r="AA338" s="240" t="str">
        <f t="shared" ca="1" si="476"/>
        <v>-1.10791207323184+1.65810759332557i</v>
      </c>
      <c r="AB338" s="240" t="str">
        <f t="shared" ca="1" si="477"/>
        <v>-1.71047299890558+1.02521806122978i</v>
      </c>
      <c r="AC338" s="240" t="str">
        <f t="shared" ca="1" si="478"/>
        <v>-1.98458648114291+0.195464707611421i</v>
      </c>
      <c r="AD338" s="240" t="str">
        <f t="shared" ca="1" si="479"/>
        <v>-1.87761686155582-0.671822055501348i</v>
      </c>
      <c r="AE338" s="240" t="str">
        <f t="shared" ca="1" si="480"/>
        <v>-1.41010459772607-1.41010459772621i</v>
      </c>
      <c r="AF338" s="240" t="str">
        <f t="shared" ca="1" si="481"/>
        <v>-0.671822055501344-1.87761686155583i</v>
      </c>
      <c r="AG338" s="240" t="str">
        <f t="shared" ca="1" si="482"/>
        <v>0.195464707612187-1.98458648114283i</v>
      </c>
      <c r="AH338" s="240" t="str">
        <f t="shared" ca="1" si="483"/>
        <v>1.02521806122961-1.71047299890568i</v>
      </c>
      <c r="AI338" s="240" t="str">
        <f t="shared" ca="1" si="484"/>
        <v>1.65810759332602-1.10791207323118i</v>
      </c>
      <c r="AJ338" s="240" t="str">
        <f t="shared" ca="1" si="485"/>
        <v>1.97260496119616-0.292608304942147i</v>
      </c>
      <c r="AK338" s="240" t="str">
        <f t="shared" ca="1" si="486"/>
        <v>1.90831993564123+0.57888252373953i</v>
      </c>
      <c r="AL338" s="240" t="str">
        <f t="shared" ca="1" si="487"/>
        <v>1.47759661815171+1.33921551181407i</v>
      </c>
      <c r="AM338" s="240" t="str">
        <f t="shared" ca="1" si="488"/>
        <v>0.763143109088477+1.84239044399052i</v>
      </c>
      <c r="AN338" s="240" t="str">
        <f t="shared" ca="1" si="489"/>
        <v>-0.0978502186795465+1.99178695842732i</v>
      </c>
      <c r="AO338" s="240" t="str">
        <f t="shared" ca="1" si="490"/>
        <v>-0.940054209118879+1.75871772521195i</v>
      </c>
      <c r="AP338" s="240" t="str">
        <f t="shared" ca="1" si="491"/>
        <v>-1.6017476613202+1.18793702800783i</v>
      </c>
      <c r="AQ338" s="240" t="str">
        <f t="shared" ca="1" si="492"/>
        <v>-1.95587126311796+0.389046983237445i</v>
      </c>
      <c r="AR338" s="240" t="str">
        <f t="shared" ca="1" si="493"/>
        <v>-1.95587126311796+0.389046983237445i</v>
      </c>
      <c r="AS338" s="240" t="str">
        <f t="shared" ca="1" si="494"/>
        <v>-1.54152897890242-1.26510013843208i</v>
      </c>
      <c r="AT338" s="240" t="str">
        <f t="shared" ca="1" si="495"/>
        <v>-0.852625684080366-1.80272554647214i</v>
      </c>
      <c r="AU338" s="240" t="str">
        <f t="shared" ca="1" si="496"/>
        <v>-5.9121201425662E-13-1.99418904646897i</v>
      </c>
      <c r="AV338" s="240" t="str">
        <f t="shared" ca="1" si="497"/>
        <v>0.852625684081092-1.8027255464718i</v>
      </c>
      <c r="AW338" s="240" t="str">
        <f t="shared" ca="1" si="498"/>
        <v>1.54152897890167-1.26510013843299i</v>
      </c>
      <c r="AX338" s="240" t="str">
        <f t="shared" ca="1" si="499"/>
        <v>1.93442569985326-0.484548413271611i</v>
      </c>
      <c r="AY338" s="240" t="str">
        <f t="shared" ca="1" si="500"/>
        <v>1.9558712631182+0.389046983236229i</v>
      </c>
      <c r="AZ338" s="240" t="str">
        <f t="shared" ca="1" si="501"/>
        <v>1.60174766131972+1.18793702800847i</v>
      </c>
      <c r="BA338" s="240" t="str">
        <f t="shared" ca="1" si="502"/>
        <v>0.940054209119922+1.75871772521139i</v>
      </c>
      <c r="BB338" s="240" t="str">
        <f t="shared" ca="1" si="503"/>
        <v>0.0978502186787461+1.99178695842736i</v>
      </c>
      <c r="BC338" s="240" t="str">
        <f t="shared" ca="1" si="504"/>
        <v>-0.763143109087384+1.84239044399097i</v>
      </c>
      <c r="BD338" s="240" t="str">
        <f t="shared" ca="1" si="505"/>
        <v>-1.47759661815225+1.33921551181348i</v>
      </c>
      <c r="BE338" s="240" t="str">
        <f t="shared" ca="1" si="506"/>
        <v>-1.90831993564146+0.578882523738762i</v>
      </c>
      <c r="BF338" s="240" t="str">
        <f t="shared" ca="1" si="507"/>
        <v>-1.97260496119603-0.292608304942967i</v>
      </c>
      <c r="BG338" s="240" t="str">
        <f t="shared" ca="1" si="508"/>
        <v>-1.65810759332556-1.10791207323187i</v>
      </c>
      <c r="BH338" s="240" t="str">
        <f t="shared" ca="1" si="509"/>
        <v>-1.02521806122895-1.71047299890608i</v>
      </c>
      <c r="BI338" s="240" t="str">
        <f t="shared" ca="1" si="510"/>
        <v>-0.195464707611417-1.98458648114291i</v>
      </c>
      <c r="BJ338" s="240" t="str">
        <f t="shared" ca="1" si="511"/>
        <v>0.671822055500417-1.87761686155616i</v>
      </c>
      <c r="BK338" s="240" t="str">
        <f t="shared" ca="1" si="512"/>
        <v>1.41010459772618-1.41010459772611i</v>
      </c>
      <c r="BL338" s="240" t="str">
        <f t="shared" ca="1" si="513"/>
        <v>1.87761686155554-0.671822055502142i</v>
      </c>
      <c r="BM338" s="240" t="str">
        <f t="shared" ca="1" si="514"/>
        <v>1.98458648114289+0.195464707611626i</v>
      </c>
      <c r="BN338" s="240" t="str">
        <f t="shared" ca="1" si="515"/>
        <v>1.71047299890597+1.02521806122913i</v>
      </c>
      <c r="BO338" s="240" t="str">
        <f t="shared" ca="1" si="516"/>
        <v>1.10791207323169+1.65810759332567i</v>
      </c>
      <c r="BP338" s="240" t="str">
        <f t="shared" ca="1" si="517"/>
        <v>0.292608304942759+1.97260496119606i</v>
      </c>
      <c r="BQ338" s="240" t="str">
        <f t="shared" ca="1" si="518"/>
        <v>-0.578882523739018+1.90831993564139i</v>
      </c>
      <c r="BR338" s="240" t="str">
        <f t="shared" ca="1" si="519"/>
        <v>-1.33921551181359+1.47759661815215i</v>
      </c>
      <c r="BS338" s="240" t="str">
        <f t="shared" ca="1" si="520"/>
        <v>-1.84239044399105+0.763143109087191i</v>
      </c>
      <c r="BT338" s="240" t="str">
        <f t="shared" ca="1" si="521"/>
        <v>-1.99178695842735-0.097850218678956i</v>
      </c>
      <c r="BU338" s="240" t="str">
        <f t="shared" ca="1" si="522"/>
        <v>-1.75871772521131-0.940054209120057i</v>
      </c>
      <c r="BV338" s="240" t="str">
        <f t="shared" ca="1" si="523"/>
        <v>-1.18793702800835-1.60174766131981i</v>
      </c>
      <c r="BW338" s="240" t="str">
        <f t="shared" ca="1" si="524"/>
        <v>-0.389046983236024-1.95587126311824i</v>
      </c>
      <c r="BX338" s="240" t="str">
        <f t="shared" ca="1" si="525"/>
        <v>0.48454841327187-1.93442569985319i</v>
      </c>
      <c r="BY338" s="240" t="str">
        <f t="shared" ca="1" si="526"/>
        <v>1.26510013843316-1.54152897890153i</v>
      </c>
      <c r="BZ338" s="240" t="str">
        <f t="shared" ca="1" si="527"/>
        <v>1.80272554647189-0.852625684080901i</v>
      </c>
      <c r="CA338" s="240" t="str">
        <f t="shared" ca="1" si="528"/>
        <v>1.99418904646897+7.44636866839964E-13i</v>
      </c>
      <c r="CB338" s="240" t="str">
        <f t="shared" ca="1" si="529"/>
        <v>1.80272554647208+0.852625684080506i</v>
      </c>
      <c r="CC338" s="240" t="str">
        <f t="shared" ca="1" si="530"/>
        <v>1.26510013843192+1.54152897890255i</v>
      </c>
      <c r="CD338" s="240" t="str">
        <f t="shared" ca="1" si="531"/>
        <v>0.484548413272186+1.93442569985311i</v>
      </c>
      <c r="CE338" s="240" t="str">
        <f t="shared" ca="1" si="532"/>
        <v>-0.389046983235704+1.95587126311831i</v>
      </c>
      <c r="CF338" s="240" t="str">
        <f t="shared" ca="1" si="533"/>
        <v>-1.187937028008+1.60174766132007i</v>
      </c>
      <c r="CG338" s="240" t="str">
        <f t="shared" ca="1" si="534"/>
        <v>-1.75871772521207+0.940054209118643i</v>
      </c>
      <c r="CH338" s="240" t="str">
        <f t="shared" ca="1" si="535"/>
        <v>-1.99178695842733+0.0978502186793932i</v>
      </c>
      <c r="CI338" s="240" t="str">
        <f t="shared" ca="1" si="536"/>
        <v>-1.84239044399122-0.763143109086786i</v>
      </c>
      <c r="CJ338" s="240" t="str">
        <f t="shared" ca="1" si="537"/>
        <v>-1.33921551181392-1.47759661815185i</v>
      </c>
      <c r="CK338" s="240" t="str">
        <f t="shared" ca="1" si="538"/>
        <v>-0.578882523739329-1.90831993564129i</v>
      </c>
      <c r="CL338" s="240" t="str">
        <f t="shared" ca="1" si="539"/>
        <v>0.292608304942326-1.97260496119613i</v>
      </c>
      <c r="CM338" s="240" t="str">
        <f t="shared" ca="1" si="540"/>
        <v>1.10791207323133-1.65810759332592i</v>
      </c>
      <c r="CN338" s="240" t="str">
        <f t="shared" ca="1" si="541"/>
        <v>1.7104729989058-1.02521806122941i</v>
      </c>
      <c r="CO338" s="240" t="str">
        <f t="shared" ca="1" si="542"/>
        <v>1.98458648114284-0.195464707612062i</v>
      </c>
      <c r="CP338" s="240" t="str">
        <f t="shared" ca="1" si="543"/>
        <v>1.87761686155569+0.671822055501729i</v>
      </c>
      <c r="CQ338" s="240" t="str">
        <f t="shared" ca="1" si="544"/>
        <v>1.41010459772648+1.4101045977258i</v>
      </c>
      <c r="CR338" s="240" t="str">
        <f t="shared" ca="1" si="545"/>
        <v>0.67182205550083+1.87761686155601i</v>
      </c>
      <c r="CS338" s="240" t="str">
        <f t="shared" ca="1" si="546"/>
        <v>-0.195464707610982+1.98458648114295i</v>
      </c>
      <c r="CT338" s="240" t="str">
        <f t="shared" ca="1" si="547"/>
        <v>-1.02521806123032+1.71047299890526i</v>
      </c>
      <c r="CU338" s="240" t="str">
        <f t="shared" ca="1" si="548"/>
        <v>-1.65810759332537+1.10791207323214i</v>
      </c>
      <c r="CV338" s="240" t="str">
        <f t="shared" ca="1" si="549"/>
        <v>-1.97260496119627+0.292608304941383i</v>
      </c>
      <c r="CW338" s="240" t="str">
        <f t="shared" ca="1" si="550"/>
        <v>-1.90831993564157-0.578882523738399i</v>
      </c>
      <c r="CX338" s="240" t="str">
        <f t="shared" ca="1" si="551"/>
        <v>-1.47759661815121-1.33921551181462i</v>
      </c>
      <c r="CY338" s="240" t="str">
        <f t="shared" ca="1" si="552"/>
        <v>-0.763143109087683-1.84239044399084i</v>
      </c>
      <c r="CZ338" s="240" t="str">
        <f t="shared" ca="1" si="553"/>
        <v>0.0978502186802335-1.99178695842729i</v>
      </c>
      <c r="DA338" s="240" t="str">
        <f t="shared" ca="1" si="554"/>
        <v>0.940054209119485-1.75871772521162i</v>
      </c>
      <c r="DB338" s="240" t="str">
        <f t="shared" ca="1" si="555"/>
        <v>1.60174766132064-1.18793702800723i</v>
      </c>
      <c r="DC338" s="240" t="str">
        <f t="shared" ca="1" si="556"/>
        <v>1.95587126311812-0.389046983236658i</v>
      </c>
      <c r="DD338" s="240" t="str">
        <f t="shared" ca="1" si="557"/>
        <v>1.93442569985285+0.484548413273221i</v>
      </c>
      <c r="DE338" s="240" t="str">
        <f t="shared" ca="1" si="558"/>
        <v>1.54152897890187+1.26510013843274i</v>
      </c>
      <c r="DF338" s="240" t="str">
        <f t="shared" ca="1" si="559"/>
        <v>0.852625684081385+1.80272554647166i</v>
      </c>
      <c r="DG338" s="240" t="str">
        <f t="shared" ca="1" si="560"/>
        <v>-9.67465909553102E-14+1.99418904646897i</v>
      </c>
      <c r="DH338" s="240" t="str">
        <f t="shared" ca="1" si="561"/>
        <v>-0.85262568407992+1.80272554647235i</v>
      </c>
      <c r="DI338" s="240" t="str">
        <f t="shared" ca="1" si="562"/>
        <v>-1.54152897890214+1.26510013843242i</v>
      </c>
      <c r="DJ338" s="240" t="str">
        <f t="shared" ca="1" si="563"/>
        <v>-1.93442569985296+0.484548413272814i</v>
      </c>
      <c r="DK338" s="240" t="str">
        <f t="shared" ca="1" si="564"/>
        <v>-1.95587126311803-0.38904698323707i</v>
      </c>
      <c r="DL338" s="240" t="str">
        <f t="shared" ca="1" si="565"/>
        <v>-1.60174766132039-1.18793702800757i</v>
      </c>
      <c r="DM338" s="240" t="str">
        <f t="shared" ca="1" si="566"/>
        <v>-0.940054209119315-1.75871772521171i</v>
      </c>
      <c r="DN338" s="240" t="str">
        <f t="shared" ca="1" si="567"/>
        <v>-0.0978502186800403-1.9917869584273i</v>
      </c>
      <c r="DO338" s="240" t="str">
        <f t="shared" ca="1" si="568"/>
        <v>0.763143109088072-1.84239044399068i</v>
      </c>
      <c r="DP338" s="240" t="str">
        <f t="shared" ca="1" si="569"/>
        <v>1.47759661815142-1.3392155118144i</v>
      </c>
      <c r="DQ338" s="240" t="str">
        <f t="shared" ca="1" si="570"/>
        <v>1.9083199356417-0.578882523737997i</v>
      </c>
      <c r="DR338" s="240" t="str">
        <f t="shared" ca="1" si="571"/>
        <v>1.97260496119621+0.292608304941798i</v>
      </c>
      <c r="DS338" s="240" t="str">
        <f t="shared" ca="1" si="572"/>
        <v>1.65810759332508+1.10791207323258i</v>
      </c>
      <c r="DT338" s="240" t="str">
        <f t="shared" ca="1" si="573"/>
        <v>1.02521806123006+1.71047299890541i</v>
      </c>
      <c r="DU338" s="240" t="str">
        <f t="shared" ca="1" si="574"/>
        <v>0.195464707610676+1.98458648114298i</v>
      </c>
      <c r="DV338" s="240" t="str">
        <f t="shared" ca="1" si="575"/>
        <v>-0.671822055501119+1.87761686155591i</v>
      </c>
      <c r="DW338" s="240" t="str">
        <f t="shared" ca="1" si="576"/>
        <v>-1.41010459772678+1.4101045977255i</v>
      </c>
      <c r="DX338" s="240" t="str">
        <f t="shared" ca="1" si="577"/>
        <v>-1.87761686155583+0.671822055501335i</v>
      </c>
      <c r="DY338" s="240" t="str">
        <f t="shared" ca="1" si="578"/>
        <v>-1.9845864811428-0.19546470761248i</v>
      </c>
      <c r="DZ338" s="240" t="str">
        <f t="shared" ca="1" si="579"/>
        <v>-1.71047299890553-1.02521806122987i</v>
      </c>
      <c r="EA338" s="240" t="str">
        <f t="shared" ca="1" si="580"/>
        <v>-1.10791207323107-1.65810759332609i</v>
      </c>
      <c r="EB338" s="240" t="str">
        <f t="shared" ca="1" si="581"/>
        <v>-0.292608304942023-1.97260496119617i</v>
      </c>
      <c r="EC338" s="240" t="str">
        <f t="shared" ca="1" si="582"/>
        <v>0.578882523737779-1.90831993564176i</v>
      </c>
      <c r="ED338" s="240" t="str">
        <f t="shared" ca="1" si="583"/>
        <v>1.33921551181423-1.47759661815157i</v>
      </c>
      <c r="EE338" s="240" t="str">
        <f t="shared" ca="1" si="584"/>
        <v>1.8423904439906-0.763143109088284i</v>
      </c>
      <c r="EF338" s="240" t="str">
        <f t="shared" ca="1" si="585"/>
        <v>1.99178695842731+0.0978502186798129i</v>
      </c>
      <c r="EG338" s="240" t="str">
        <f t="shared" ca="1" si="586"/>
        <v>1.75871772521182+0.940054209119114i</v>
      </c>
      <c r="EH338" s="240" t="str">
        <f t="shared" ca="1" si="587"/>
        <v>1.18793702800775+1.60174766132026i</v>
      </c>
      <c r="EI338" s="240" t="str">
        <f t="shared" ca="1" si="588"/>
        <v>0.389046983237294+1.95587126311799i</v>
      </c>
      <c r="EJ338" s="240" t="str">
        <f t="shared" ca="1" si="589"/>
        <v>-0.484548413272592+1.93442569985301i</v>
      </c>
      <c r="EK338" s="240" t="str">
        <f t="shared" ca="1" si="590"/>
        <v>-1.26510013843224+1.54152897890228i</v>
      </c>
      <c r="EL338" s="240" t="str">
        <f t="shared" ca="1" si="591"/>
        <v>-1.80272554647226+0.852625684080125i</v>
      </c>
      <c r="EM338" s="240" t="str">
        <f t="shared" ca="1" si="592"/>
        <v>-1.99418904646897+3.24430638417203E-13i</v>
      </c>
      <c r="EN338" s="240"/>
      <c r="EO338" s="240"/>
      <c r="EP338" s="240"/>
    </row>
    <row r="339" spans="1:146">
      <c r="A339" s="268">
        <f t="shared" si="461"/>
        <v>4.6679687499999864E-3</v>
      </c>
      <c r="B339" s="267">
        <v>239</v>
      </c>
      <c r="C339" s="266">
        <f t="shared" si="462"/>
        <v>47800</v>
      </c>
      <c r="N339" s="265">
        <f t="shared" ca="1" si="463"/>
        <v>2.0057493156165869</v>
      </c>
      <c r="O339" s="240">
        <f t="shared" ca="1" si="464"/>
        <v>-1.9942506843834131</v>
      </c>
      <c r="P339" s="240" t="str">
        <f t="shared" ca="1" si="465"/>
        <v>-1.82316343098176-0.808152767794889i</v>
      </c>
      <c r="Q339" s="240" t="str">
        <f t="shared" ca="1" si="466"/>
        <v>-1.3392569053075-1.47764228883377i</v>
      </c>
      <c r="R339" s="240" t="str">
        <f t="shared" ca="1" si="467"/>
        <v>-0.625560025469114-1.89359722398899i</v>
      </c>
      <c r="S339" s="240" t="str">
        <f t="shared" ca="1" si="468"/>
        <v>0.195470749183465-1.98464782225395i</v>
      </c>
      <c r="T339" s="240" t="str">
        <f t="shared" ca="1" si="469"/>
        <v>0.982962557185526-1.73517157749169i</v>
      </c>
      <c r="U339" s="241" t="str">
        <f t="shared" ca="1" si="470"/>
        <v>1.60179716935713-1.18797374567084i</v>
      </c>
      <c r="V339" s="240" t="str">
        <f t="shared" ca="1" si="471"/>
        <v>1.94579464058371-0.436942798132003i</v>
      </c>
      <c r="W339" s="240" t="str">
        <f t="shared" ca="1" si="472"/>
        <v>1.95593171667731+0.38905900819731i</v>
      </c>
      <c r="X339" s="240" t="str">
        <f t="shared" ca="1" si="473"/>
        <v>1.630469073169+1.14830587980866i</v>
      </c>
      <c r="Y339" s="240" t="str">
        <f t="shared" ca="1" si="474"/>
        <v>1.02524974945069+1.7105258675083i</v>
      </c>
      <c r="Z339" s="240" t="str">
        <f t="shared" ca="1" si="475"/>
        <v>0.244117572791854+1.97925299111001i</v>
      </c>
      <c r="AA339" s="240" t="str">
        <f t="shared" ca="1" si="476"/>
        <v>-0.578900416280737+1.90837891944805i</v>
      </c>
      <c r="AB339" s="240" t="str">
        <f t="shared" ca="1" si="477"/>
        <v>-1.30259038908123+1.51006426036673i</v>
      </c>
      <c r="AC339" s="240" t="str">
        <f t="shared" ca="1" si="478"/>
        <v>-1.8027812664867+0.852652037684968i</v>
      </c>
      <c r="AD339" s="240" t="str">
        <f t="shared" ca="1" si="479"/>
        <v>-1.99365005336219+0.0489413617774541i</v>
      </c>
      <c r="AE339" s="240" t="str">
        <f t="shared" ca="1" si="480"/>
        <v>-1.84244738999849-0.763166696896212i</v>
      </c>
      <c r="AF339" s="240" t="str">
        <f t="shared" ca="1" si="481"/>
        <v>-1.37511670325206-1.4443302408386i</v>
      </c>
      <c r="AG339" s="240" t="str">
        <f t="shared" ca="1" si="482"/>
        <v>-0.671842820688413-1.87767489636868i</v>
      </c>
      <c r="AH339" s="240" t="str">
        <f t="shared" ca="1" si="483"/>
        <v>0.1467061813053-1.9888471757605i</v>
      </c>
      <c r="AI339" s="240" t="str">
        <f t="shared" ca="1" si="484"/>
        <v>0.940083265031081-1.75877208499914i</v>
      </c>
      <c r="AJ339" s="240" t="str">
        <f t="shared" ca="1" si="485"/>
        <v>1.572160402825-1.22692602057046i</v>
      </c>
      <c r="AK339" s="240" t="str">
        <f t="shared" ca="1" si="486"/>
        <v>1.93448549055663-0.484563390063268i</v>
      </c>
      <c r="AL339" s="240" t="str">
        <f t="shared" ca="1" si="487"/>
        <v>1.96489061264185+0.34094086366357i</v>
      </c>
      <c r="AM339" s="240" t="str">
        <f t="shared" ca="1" si="488"/>
        <v>1.65815884337879+1.10794631742175i</v>
      </c>
      <c r="AN339" s="240" t="str">
        <f t="shared" ca="1" si="489"/>
        <v>1.06691936960281+1.68484980070333i</v>
      </c>
      <c r="AO339" s="240" t="str">
        <f t="shared" ca="1" si="490"/>
        <v>0.292617349102517+1.97266593197326i</v>
      </c>
      <c r="AP339" s="240" t="str">
        <f t="shared" ca="1" si="491"/>
        <v>-0.531892099127484+1.92201107880508i</v>
      </c>
      <c r="AQ339" s="240" t="str">
        <f t="shared" ca="1" si="492"/>
        <v>-1.26513924111218+1.54157662565369i</v>
      </c>
      <c r="AR339" s="240" t="str">
        <f t="shared" ca="1" si="493"/>
        <v>-1.26513924111218+1.54157662565369i</v>
      </c>
      <c r="AS339" s="240" t="str">
        <f t="shared" ca="1" si="494"/>
        <v>-1.99184852209619+0.0978532431090053i</v>
      </c>
      <c r="AT339" s="240" t="str">
        <f t="shared" ca="1" si="495"/>
        <v>-1.86062152760065-0.717720922916933i</v>
      </c>
      <c r="AU339" s="240" t="str">
        <f t="shared" ca="1" si="496"/>
        <v>-1.41014818231324-1.41014818231361i</v>
      </c>
      <c r="AV339" s="240" t="str">
        <f t="shared" ca="1" si="497"/>
        <v>-0.717720922916386-1.86062152760086i</v>
      </c>
      <c r="AW339" s="240" t="str">
        <f t="shared" ca="1" si="498"/>
        <v>0.0978532431076085-1.99184852209626i</v>
      </c>
      <c r="AX339" s="240" t="str">
        <f t="shared" ca="1" si="499"/>
        <v>0.896637701870643-1.78131317396685i</v>
      </c>
      <c r="AY339" s="240" t="str">
        <f t="shared" ca="1" si="500"/>
        <v>1.54157662565406-1.26513924111173i</v>
      </c>
      <c r="AZ339" s="240" t="str">
        <f t="shared" ca="1" si="501"/>
        <v>1.92201107880469-0.531892099128886i</v>
      </c>
      <c r="BA339" s="240" t="str">
        <f t="shared" ca="1" si="502"/>
        <v>1.97266593197317+0.292617349103095i</v>
      </c>
      <c r="BB339" s="240" t="str">
        <f t="shared" ca="1" si="503"/>
        <v>1.68484980070302+1.06691936960331i</v>
      </c>
      <c r="BC339" s="240" t="str">
        <f t="shared" ca="1" si="504"/>
        <v>1.10794631742291+1.65815884337802i</v>
      </c>
      <c r="BD339" s="240" t="str">
        <f t="shared" ca="1" si="505"/>
        <v>0.340940863662993+1.96489061264195i</v>
      </c>
      <c r="BE339" s="240" t="str">
        <f t="shared" ca="1" si="506"/>
        <v>-0.484563390063837+1.93448549055648i</v>
      </c>
      <c r="BF339" s="240" t="str">
        <f t="shared" ca="1" si="507"/>
        <v>-1.22692602056933+1.57216040282588i</v>
      </c>
      <c r="BG339" s="240" t="str">
        <f t="shared" ca="1" si="508"/>
        <v>-1.7587720849994+0.940083265030588i</v>
      </c>
      <c r="BH339" s="240" t="str">
        <f t="shared" ca="1" si="509"/>
        <v>-1.98884717576054+0.146706181304773i</v>
      </c>
      <c r="BI339" s="240" t="str">
        <f t="shared" ca="1" si="510"/>
        <v>-1.87767489636848-0.671842820688989i</v>
      </c>
      <c r="BJ339" s="240" t="str">
        <f t="shared" ca="1" si="511"/>
        <v>-1.44433024083929-1.37511670325134i</v>
      </c>
      <c r="BK339" s="240" t="str">
        <f t="shared" ca="1" si="512"/>
        <v>-0.76316669689583-1.84244738999865i</v>
      </c>
      <c r="BL339" s="240" t="str">
        <f t="shared" ca="1" si="513"/>
        <v>0.0489413617772744-1.9936500533622i</v>
      </c>
      <c r="BM339" s="240" t="str">
        <f t="shared" ca="1" si="514"/>
        <v>0.852652037684242-1.80278126648704i</v>
      </c>
      <c r="BN339" s="240" t="str">
        <f t="shared" ca="1" si="515"/>
        <v>1.51006426036714-1.30259038908076i</v>
      </c>
      <c r="BO339" s="240" t="str">
        <f t="shared" ca="1" si="516"/>
        <v>1.90837891944804-0.578900416280745i</v>
      </c>
      <c r="BP339" s="240" t="str">
        <f t="shared" ca="1" si="517"/>
        <v>1.97925299111009+0.244117572791226i</v>
      </c>
      <c r="BQ339" s="240" t="str">
        <f t="shared" ca="1" si="518"/>
        <v>1.71052586750789+1.02524974945137i</v>
      </c>
      <c r="BR339" s="240" t="str">
        <f t="shared" ca="1" si="519"/>
        <v>1.14830587980852+1.6304690731691i</v>
      </c>
      <c r="BS339" s="240" t="str">
        <f t="shared" ca="1" si="520"/>
        <v>0.38905900819775+1.95593171667722i</v>
      </c>
      <c r="BT339" s="240" t="str">
        <f t="shared" ca="1" si="521"/>
        <v>-0.436942798132962+1.94579464058349i</v>
      </c>
      <c r="BU339" s="240" t="str">
        <f t="shared" ca="1" si="522"/>
        <v>-1.18797374567096+1.60179716935703i</v>
      </c>
      <c r="BV339" s="240" t="str">
        <f t="shared" ca="1" si="523"/>
        <v>-1.73517157749147+0.982962557185923i</v>
      </c>
      <c r="BW339" s="240" t="str">
        <f t="shared" ca="1" si="524"/>
        <v>-1.98464782225405+0.195470749182509i</v>
      </c>
      <c r="BX339" s="240" t="str">
        <f t="shared" ca="1" si="525"/>
        <v>-1.89359722398888-0.625560025469441i</v>
      </c>
      <c r="BY339" s="240" t="str">
        <f t="shared" ca="1" si="526"/>
        <v>-1.47764228883387-1.33925690530738i</v>
      </c>
      <c r="BZ339" s="240" t="str">
        <f t="shared" ca="1" si="527"/>
        <v>-0.808152767795583-1.82316343098145i</v>
      </c>
      <c r="CA339" s="240" t="str">
        <f t="shared" ca="1" si="528"/>
        <v>5.28689493897157E-13-1.99425068438341i</v>
      </c>
      <c r="CB339" s="240" t="str">
        <f t="shared" ca="1" si="529"/>
        <v>0.808152767794891-1.82316343098176i</v>
      </c>
      <c r="CC339" s="240" t="str">
        <f t="shared" ca="1" si="530"/>
        <v>1.47764228883337-1.33925690530794i</v>
      </c>
      <c r="CD339" s="240" t="str">
        <f t="shared" ca="1" si="531"/>
        <v>1.89359722398924-0.625560025468331i</v>
      </c>
      <c r="CE339" s="240" t="str">
        <f t="shared" ca="1" si="532"/>
        <v>1.98464782225393+0.195470749183674i</v>
      </c>
      <c r="CF339" s="240" t="str">
        <f t="shared" ca="1" si="533"/>
        <v>1.73517157749189+0.982962557185167i</v>
      </c>
      <c r="CG339" s="240" t="str">
        <f t="shared" ca="1" si="534"/>
        <v>1.18797374567002+1.60179716935773i</v>
      </c>
      <c r="CH339" s="240" t="str">
        <f t="shared" ca="1" si="535"/>
        <v>0.436942798131819+1.94579464058375i</v>
      </c>
      <c r="CI339" s="240" t="str">
        <f t="shared" ca="1" si="536"/>
        <v>-0.389059008196897+1.95593171667739i</v>
      </c>
      <c r="CJ339" s="240" t="str">
        <f t="shared" ca="1" si="537"/>
        <v>-1.1483058798078+1.6304690731696i</v>
      </c>
      <c r="CK339" s="240" t="str">
        <f t="shared" ca="1" si="538"/>
        <v>-1.71052586750849+1.02524974945037i</v>
      </c>
      <c r="CL339" s="240" t="str">
        <f t="shared" ca="1" si="539"/>
        <v>-1.97925299110998+0.24411757279209i</v>
      </c>
      <c r="CM339" s="240" t="str">
        <f t="shared" ca="1" si="540"/>
        <v>-1.9083789194483-0.578900416279913i</v>
      </c>
      <c r="CN339" s="240" t="str">
        <f t="shared" ca="1" si="541"/>
        <v>-1.51006426036637-1.30259038908165i</v>
      </c>
      <c r="CO339" s="240" t="str">
        <f t="shared" ca="1" si="542"/>
        <v>-0.852652037685028-1.80278126648667i</v>
      </c>
      <c r="CP339" s="240" t="str">
        <f t="shared" ca="1" si="543"/>
        <v>-0.0489413617780306-1.99365005336218i</v>
      </c>
      <c r="CQ339" s="240" t="str">
        <f t="shared" ca="1" si="544"/>
        <v>0.763166696896911-1.8424473899982i</v>
      </c>
      <c r="CR339" s="240" t="str">
        <f t="shared" ca="1" si="545"/>
        <v>1.44433024083877-1.37511670325189i</v>
      </c>
      <c r="CS339" s="240" t="str">
        <f t="shared" ca="1" si="546"/>
        <v>1.87767489636822-0.671842820689701i</v>
      </c>
      <c r="CT339" s="240" t="str">
        <f t="shared" ca="1" si="547"/>
        <v>1.98884717576046+0.146706181305827i</v>
      </c>
      <c r="CU339" s="240" t="str">
        <f t="shared" ca="1" si="548"/>
        <v>1.75877208499885+0.940083265031621i</v>
      </c>
      <c r="CV339" s="240" t="str">
        <f t="shared" ca="1" si="549"/>
        <v>1.22692602056997+1.57216040282537i</v>
      </c>
      <c r="CW339" s="240" t="str">
        <f t="shared" ca="1" si="550"/>
        <v>0.484563390062646+1.93448549055678i</v>
      </c>
      <c r="CX339" s="240" t="str">
        <f t="shared" ca="1" si="551"/>
        <v>-0.340940863664146+1.96489061264175i</v>
      </c>
      <c r="CY339" s="240" t="str">
        <f t="shared" ca="1" si="552"/>
        <v>-1.10794631742214+1.65815884337853i</v>
      </c>
      <c r="CZ339" s="240" t="str">
        <f t="shared" ca="1" si="553"/>
        <v>-1.68484980070261+1.06691936960394i</v>
      </c>
      <c r="DA339" s="240" t="str">
        <f t="shared" ca="1" si="554"/>
        <v>-1.97266593197333+0.29261734910205i</v>
      </c>
      <c r="DB339" s="240" t="str">
        <f t="shared" ca="1" si="555"/>
        <v>-1.92201107880489-0.531892099128156i</v>
      </c>
      <c r="DC339" s="240" t="str">
        <f t="shared" ca="1" si="556"/>
        <v>-1.54157662565454-1.26513924111114i</v>
      </c>
      <c r="DD339" s="240" t="str">
        <f t="shared" ca="1" si="557"/>
        <v>-0.896637701869497-1.78131317396742i</v>
      </c>
      <c r="DE339" s="240" t="str">
        <f t="shared" ca="1" si="558"/>
        <v>-0.0978532431083641-1.99184852209622i</v>
      </c>
      <c r="DF339" s="240" t="str">
        <f t="shared" ca="1" si="559"/>
        <v>0.71772092291568-1.86062152760113i</v>
      </c>
      <c r="DG339" s="240" t="str">
        <f t="shared" ca="1" si="560"/>
        <v>1.41014818231411-1.41014818231274i</v>
      </c>
      <c r="DH339" s="240" t="str">
        <f t="shared" ca="1" si="561"/>
        <v>1.86062152760109-0.717720922915788i</v>
      </c>
      <c r="DI339" s="240" t="str">
        <f t="shared" ca="1" si="562"/>
        <v>1.99184852209622+0.0978532431082499i</v>
      </c>
      <c r="DJ339" s="240" t="str">
        <f t="shared" ca="1" si="563"/>
        <v>1.78131317396747+0.896637701869395i</v>
      </c>
      <c r="DK339" s="240" t="str">
        <f t="shared" ca="1" si="564"/>
        <v>1.26513924111123+1.54157662565447i</v>
      </c>
      <c r="DL339" s="240" t="str">
        <f t="shared" ca="1" si="565"/>
        <v>0.531892099128268+1.92201107880486i</v>
      </c>
      <c r="DM339" s="240" t="str">
        <f t="shared" ca="1" si="566"/>
        <v>-0.292617349101713+1.97266593197338i</v>
      </c>
      <c r="DN339" s="240" t="str">
        <f t="shared" ca="1" si="567"/>
        <v>-1.06691936960385+1.68484980070267i</v>
      </c>
      <c r="DO339" s="240" t="str">
        <f t="shared" ca="1" si="568"/>
        <v>-1.65815884337834+1.10794631742242i</v>
      </c>
      <c r="DP339" s="240" t="str">
        <f t="shared" ca="1" si="569"/>
        <v>-1.96489061264171+0.340940863664369i</v>
      </c>
      <c r="DQ339" s="240" t="str">
        <f t="shared" ca="1" si="570"/>
        <v>-1.93448549055634-0.484563390064405i</v>
      </c>
      <c r="DR339" s="240" t="str">
        <f t="shared" ca="1" si="571"/>
        <v>-1.57216040282552-1.22692602056979i</v>
      </c>
      <c r="DS339" s="240" t="str">
        <f t="shared" ca="1" si="572"/>
        <v>-0.940083265031823-1.75877208499874i</v>
      </c>
      <c r="DT339" s="240" t="str">
        <f t="shared" ca="1" si="573"/>
        <v>-0.146706181304132-1.98884717576059i</v>
      </c>
      <c r="DU339" s="240" t="str">
        <f t="shared" ca="1" si="574"/>
        <v>0.671842820689488-1.8776748963683i</v>
      </c>
      <c r="DV339" s="240" t="str">
        <f t="shared" ca="1" si="575"/>
        <v>1.37511670325172-1.44433024083893i</v>
      </c>
      <c r="DW339" s="240" t="str">
        <f t="shared" ca="1" si="576"/>
        <v>1.84244738999885-0.763166696895341i</v>
      </c>
      <c r="DX339" s="240" t="str">
        <f t="shared" ca="1" si="577"/>
        <v>1.99365005336219+0.0489413617778029i</v>
      </c>
      <c r="DY339" s="240" t="str">
        <f t="shared" ca="1" si="578"/>
        <v>1.80278126648682+0.852652037684721i</v>
      </c>
      <c r="DZ339" s="240" t="str">
        <f t="shared" ca="1" si="579"/>
        <v>1.30259038908191+1.51006426036615i</v>
      </c>
      <c r="EA339" s="240" t="str">
        <f t="shared" ca="1" si="580"/>
        <v>0.57890041628024+1.9083789194482i</v>
      </c>
      <c r="EB339" s="240" t="str">
        <f t="shared" ca="1" si="581"/>
        <v>-0.244117572791751+1.97925299111002i</v>
      </c>
      <c r="EC339" s="240" t="str">
        <f t="shared" ca="1" si="582"/>
        <v>-1.02524974945007+1.71052586750866i</v>
      </c>
      <c r="ED339" s="240" t="str">
        <f t="shared" ca="1" si="583"/>
        <v>-1.6304690731694+1.14830587980808i</v>
      </c>
      <c r="EE339" s="240" t="str">
        <f t="shared" ca="1" si="584"/>
        <v>-1.95593171667732+0.389059008197232i</v>
      </c>
      <c r="EF339" s="240" t="str">
        <f t="shared" ca="1" si="585"/>
        <v>-1.94579464058383-0.436942798131486i</v>
      </c>
      <c r="EG339" s="240" t="str">
        <f t="shared" ca="1" si="586"/>
        <v>-1.60179716935672-1.18797374567139i</v>
      </c>
      <c r="EH339" s="240" t="str">
        <f t="shared" ca="1" si="587"/>
        <v>-0.982962557185464-1.73517157749173i</v>
      </c>
      <c r="EI339" s="240" t="str">
        <f t="shared" ca="1" si="588"/>
        <v>-0.195470749183788-1.98464782225392i</v>
      </c>
      <c r="EJ339" s="240" t="str">
        <f t="shared" ca="1" si="589"/>
        <v>0.625560025469944-1.89359722398871i</v>
      </c>
      <c r="EK339" s="240" t="str">
        <f t="shared" ca="1" si="590"/>
        <v>1.33925690530769-1.4776422888336i</v>
      </c>
      <c r="EL339" s="240" t="str">
        <f t="shared" ca="1" si="591"/>
        <v>1.82316343098171-0.808152767794997i</v>
      </c>
      <c r="EM339" s="240" t="str">
        <f t="shared" ca="1" si="592"/>
        <v>1.99425068438341-7.56381443659435E-13i</v>
      </c>
      <c r="EN339" s="240"/>
      <c r="EO339" s="240"/>
      <c r="EP339" s="240"/>
    </row>
    <row r="340" spans="1:146">
      <c r="A340" s="268">
        <f t="shared" si="461"/>
        <v>4.6874999999999859E-3</v>
      </c>
      <c r="B340" s="267">
        <v>240</v>
      </c>
      <c r="C340" s="266">
        <f t="shared" si="462"/>
        <v>48000</v>
      </c>
      <c r="N340" s="265">
        <f t="shared" ca="1" si="463"/>
        <v>2.0056922380622799</v>
      </c>
      <c r="O340" s="240">
        <f t="shared" ca="1" si="464"/>
        <v>-1.9943077619377201</v>
      </c>
      <c r="P340" s="240" t="str">
        <f t="shared" ca="1" si="465"/>
        <v>-1.84250012278265-0.763188539530671i</v>
      </c>
      <c r="Q340" s="240" t="str">
        <f t="shared" ca="1" si="466"/>
        <v>-1.41018854223909-1.41018854223916i</v>
      </c>
      <c r="R340" s="240" t="str">
        <f t="shared" ca="1" si="467"/>
        <v>-0.763188539530693-1.84250012278264i</v>
      </c>
      <c r="S340" s="240" t="str">
        <f t="shared" ca="1" si="468"/>
        <v>9.74827525901137E-14-1.99430776193772i</v>
      </c>
      <c r="T340" s="240" t="str">
        <f t="shared" ca="1" si="469"/>
        <v>0.763188539530689-1.84250012278264i</v>
      </c>
      <c r="U340" s="241" t="str">
        <f t="shared" ca="1" si="470"/>
        <v>1.41018854223909-1.41018854223917i</v>
      </c>
      <c r="V340" s="240" t="str">
        <f t="shared" ca="1" si="471"/>
        <v>1.84250012278268-0.763188539530604i</v>
      </c>
      <c r="W340" s="240" t="str">
        <f t="shared" ca="1" si="472"/>
        <v>1.99430776193772-3.42021985584875E-15i</v>
      </c>
      <c r="X340" s="240" t="str">
        <f t="shared" ca="1" si="473"/>
        <v>1.84250012278268+0.763188539530596i</v>
      </c>
      <c r="Y340" s="240" t="str">
        <f t="shared" ca="1" si="474"/>
        <v>1.41018854223909+1.41018854223916i</v>
      </c>
      <c r="Z340" s="240" t="str">
        <f t="shared" ca="1" si="475"/>
        <v>0.763188539530703+1.84250012278264i</v>
      </c>
      <c r="AA340" s="240" t="str">
        <f t="shared" ca="1" si="476"/>
        <v>-8.69773282686909E-14+1.99430776193772i</v>
      </c>
      <c r="AB340" s="240" t="str">
        <f t="shared" ca="1" si="477"/>
        <v>-0.763188539530679+1.84250012278265i</v>
      </c>
      <c r="AC340" s="240" t="str">
        <f t="shared" ca="1" si="478"/>
        <v>-1.41018854223909+1.41018854223917i</v>
      </c>
      <c r="AD340" s="240" t="str">
        <f t="shared" ca="1" si="479"/>
        <v>-1.84250012278268+0.763188539530606i</v>
      </c>
      <c r="AE340" s="240" t="str">
        <f t="shared" ca="1" si="480"/>
        <v>-1.99430776193772+6.8404397116975E-15i</v>
      </c>
      <c r="AF340" s="240" t="str">
        <f t="shared" ca="1" si="481"/>
        <v>-1.84250012278291-0.763188539530043i</v>
      </c>
      <c r="AG340" s="240" t="str">
        <f t="shared" ca="1" si="482"/>
        <v>-1.4101885422398-1.41018854223846i</v>
      </c>
      <c r="AH340" s="240" t="str">
        <f t="shared" ca="1" si="483"/>
        <v>-0.76318853952996-1.84250012278294i</v>
      </c>
      <c r="AI340" s="240" t="str">
        <f t="shared" ca="1" si="484"/>
        <v>4.94498967416144E-13-1.99430776193772i</v>
      </c>
      <c r="AJ340" s="240" t="str">
        <f t="shared" ca="1" si="485"/>
        <v>0.763188539530873-1.84250012278257i</v>
      </c>
      <c r="AK340" s="240" t="str">
        <f t="shared" ca="1" si="486"/>
        <v>1.41018854223907-1.41018854223918i</v>
      </c>
      <c r="AL340" s="240" t="str">
        <f t="shared" ca="1" si="487"/>
        <v>1.84250012278252-0.763188539530989i</v>
      </c>
      <c r="AM340" s="240" t="str">
        <f t="shared" ca="1" si="488"/>
        <v>1.99430776193772-6.19588243606924E-13i</v>
      </c>
      <c r="AN340" s="240" t="str">
        <f t="shared" ca="1" si="489"/>
        <v>1.84250012278299+0.763188539529844i</v>
      </c>
      <c r="AO340" s="240" t="str">
        <f t="shared" ca="1" si="490"/>
        <v>1.41018854223855+1.41018854223971i</v>
      </c>
      <c r="AP340" s="240" t="str">
        <f t="shared" ca="1" si="491"/>
        <v>0.763188539530159+1.84250012278286i</v>
      </c>
      <c r="AQ340" s="240" t="str">
        <f t="shared" ca="1" si="492"/>
        <v>-2.78522613593069E-13+1.99430776193772i</v>
      </c>
      <c r="AR340" s="240" t="str">
        <f t="shared" ca="1" si="493"/>
        <v>-2.78522613593069E-13+1.99430776193772i</v>
      </c>
      <c r="AS340" s="240" t="str">
        <f t="shared" ca="1" si="494"/>
        <v>-1.41018854223894+1.41018854223932i</v>
      </c>
      <c r="AT340" s="240" t="str">
        <f t="shared" ca="1" si="495"/>
        <v>-1.84250012278245+0.763188539531162i</v>
      </c>
      <c r="AU340" s="240" t="str">
        <f t="shared" ca="1" si="496"/>
        <v>-1.99430776193772+8.07223779567699E-13i</v>
      </c>
      <c r="AV340" s="240" t="str">
        <f t="shared" ca="1" si="497"/>
        <v>-1.8425001227823-0.763188539531503i</v>
      </c>
      <c r="AW340" s="240" t="str">
        <f t="shared" ca="1" si="498"/>
        <v>-1.41018854223868-1.41018854223958i</v>
      </c>
      <c r="AX340" s="240" t="str">
        <f t="shared" ca="1" si="499"/>
        <v>-0.763188539530332-1.84250012278279i</v>
      </c>
      <c r="AY340" s="240" t="str">
        <f t="shared" ca="1" si="500"/>
        <v>9.08870776322928E-14-1.99430776193772i</v>
      </c>
      <c r="AZ340" s="240" t="str">
        <f t="shared" ca="1" si="501"/>
        <v>0.7631885395305-1.84250012278272i</v>
      </c>
      <c r="BA340" s="240" t="str">
        <f t="shared" ca="1" si="502"/>
        <v>1.41018854223881-1.41018854223945i</v>
      </c>
      <c r="BB340" s="240" t="str">
        <f t="shared" ca="1" si="503"/>
        <v>1.84250012278237-0.763188539531336i</v>
      </c>
      <c r="BC340" s="240" t="str">
        <f t="shared" ca="1" si="504"/>
        <v>1.99430776193772+9.88997934832285E-13i</v>
      </c>
      <c r="BD340" s="240" t="str">
        <f t="shared" ca="1" si="505"/>
        <v>1.84250012278238+0.76318853953133i</v>
      </c>
      <c r="BE340" s="240" t="str">
        <f t="shared" ca="1" si="506"/>
        <v>1.41018854223881+1.41018854223944i</v>
      </c>
      <c r="BF340" s="240" t="str">
        <f t="shared" ca="1" si="507"/>
        <v>0.763188539530506+1.84250012278272i</v>
      </c>
      <c r="BG340" s="240" t="str">
        <f t="shared" ca="1" si="508"/>
        <v>1.53430094053077E-13+1.99430776193772i</v>
      </c>
      <c r="BH340" s="240" t="str">
        <f t="shared" ca="1" si="509"/>
        <v>-0.763188539530326+1.84250012278279i</v>
      </c>
      <c r="BI340" s="240" t="str">
        <f t="shared" ca="1" si="510"/>
        <v>-1.41018854223864+1.41018854223962i</v>
      </c>
      <c r="BJ340" s="240" t="str">
        <f t="shared" ca="1" si="511"/>
        <v>-1.8425001227823+0.763188539531509i</v>
      </c>
      <c r="BK340" s="240" t="str">
        <f t="shared" ca="1" si="512"/>
        <v>-1.99430776193772-8.0136239887151E-13i</v>
      </c>
      <c r="BL340" s="240" t="str">
        <f t="shared" ca="1" si="513"/>
        <v>-1.84250012278247-0.763188539531104i</v>
      </c>
      <c r="BM340" s="240" t="str">
        <f t="shared" ca="1" si="514"/>
        <v>-1.41018854223895-1.41018854223931i</v>
      </c>
      <c r="BN340" s="240" t="str">
        <f t="shared" ca="1" si="515"/>
        <v>-0.763188539530731-1.84250012278262i</v>
      </c>
      <c r="BO340" s="240" t="str">
        <f t="shared" ca="1" si="516"/>
        <v>-2.84383994289261E-13-1.99430776193772i</v>
      </c>
      <c r="BP340" s="240" t="str">
        <f t="shared" ca="1" si="517"/>
        <v>0.763188539530101-1.84250012278289i</v>
      </c>
      <c r="BQ340" s="240" t="str">
        <f t="shared" ca="1" si="518"/>
        <v>1.41018854223854-1.41018854223971i</v>
      </c>
      <c r="BR340" s="240" t="str">
        <f t="shared" ca="1" si="519"/>
        <v>1.84250012278299-0.76318853952985i</v>
      </c>
      <c r="BS340" s="240" t="str">
        <f t="shared" ca="1" si="520"/>
        <v>1.99430776193772+5.57045227186139E-13i</v>
      </c>
      <c r="BT340" s="240" t="str">
        <f t="shared" ca="1" si="521"/>
        <v>1.84250012278252+0.763188539530983i</v>
      </c>
      <c r="BU340" s="240" t="str">
        <f t="shared" ca="1" si="522"/>
        <v>1.41018854223912+1.41018854223914i</v>
      </c>
      <c r="BV340" s="240" t="str">
        <f t="shared" ca="1" si="523"/>
        <v>0.763188539530853+1.84250012278257i</v>
      </c>
      <c r="BW340" s="240" t="str">
        <f t="shared" ca="1" si="524"/>
        <v>5.2870116597463E-13+1.99430776193772i</v>
      </c>
      <c r="BX340" s="240" t="str">
        <f t="shared" ca="1" si="525"/>
        <v>-0.763188539529979+1.84250012278293i</v>
      </c>
      <c r="BY340" s="240" t="str">
        <f t="shared" ca="1" si="526"/>
        <v>-1.41018854223981+1.41018854223844i</v>
      </c>
      <c r="BZ340" s="240" t="str">
        <f t="shared" ca="1" si="527"/>
        <v>-1.8425001227829+0.763188539530075i</v>
      </c>
      <c r="CA340" s="240" t="str">
        <f t="shared" ca="1" si="528"/>
        <v>-1.99430776193772-4.26091326949955E-13i</v>
      </c>
      <c r="CB340" s="240" t="str">
        <f t="shared" ca="1" si="529"/>
        <v>-1.84250012278261-0.763188539530757i</v>
      </c>
      <c r="CC340" s="240" t="str">
        <f t="shared" ca="1" si="530"/>
        <v>-1.41018854223921-1.41018854223905i</v>
      </c>
      <c r="CD340" s="240" t="str">
        <f t="shared" ca="1" si="531"/>
        <v>-0.763188539531078-1.84250012278248i</v>
      </c>
      <c r="CE340" s="240" t="str">
        <f t="shared" ca="1" si="532"/>
        <v>-7.7301833766E-13-1.99430776193772i</v>
      </c>
      <c r="CF340" s="240" t="str">
        <f t="shared" ca="1" si="533"/>
        <v>0.763188539531639-1.84250012278225i</v>
      </c>
      <c r="CG340" s="240" t="str">
        <f t="shared" ca="1" si="534"/>
        <v>1.41018854223964-1.41018854223862i</v>
      </c>
      <c r="CH340" s="240" t="str">
        <f t="shared" ca="1" si="535"/>
        <v>1.8425001227828-0.763188539530301i</v>
      </c>
      <c r="CI340" s="240" t="str">
        <f t="shared" ca="1" si="536"/>
        <v>1.99430776193772+1.81774155264586E-13i</v>
      </c>
      <c r="CJ340" s="240" t="str">
        <f t="shared" ca="1" si="537"/>
        <v>1.84250012278271+0.763188539530532i</v>
      </c>
      <c r="CK340" s="240" t="str">
        <f t="shared" ca="1" si="538"/>
        <v>1.41018854223938+1.41018854223887i</v>
      </c>
      <c r="CL340" s="240" t="str">
        <f t="shared" ca="1" si="539"/>
        <v>0.763188539531304+1.84250012278239i</v>
      </c>
      <c r="CM340" s="240" t="str">
        <f t="shared" ca="1" si="540"/>
        <v>-1.02320337673999E-12+1.99430776193772i</v>
      </c>
      <c r="CN340" s="240" t="str">
        <f t="shared" ca="1" si="541"/>
        <v>-0.763188539531413+1.84250012278234i</v>
      </c>
      <c r="CO340" s="240" t="str">
        <f t="shared" ca="1" si="542"/>
        <v>-1.41018854223947+1.41018854223879i</v>
      </c>
      <c r="CP340" s="240" t="str">
        <f t="shared" ca="1" si="543"/>
        <v>-1.84250012278275+0.763188539530422i</v>
      </c>
      <c r="CQ340" s="240" t="str">
        <f t="shared" ca="1" si="544"/>
        <v>-1.99430776193772+6.25430164207841E-14i</v>
      </c>
      <c r="CR340" s="240" t="str">
        <f t="shared" ca="1" si="545"/>
        <v>-1.84250012278276-0.76318853953041i</v>
      </c>
      <c r="CS340" s="240" t="str">
        <f t="shared" ca="1" si="546"/>
        <v>-1.41018854223956-1.4101885422387i</v>
      </c>
      <c r="CT340" s="240" t="str">
        <f t="shared" ca="1" si="547"/>
        <v>-0.763188539531425-1.84250012278234i</v>
      </c>
      <c r="CU340" s="240" t="str">
        <f t="shared" ca="1" si="548"/>
        <v>8.92249476503802E-13-1.99430776193772i</v>
      </c>
      <c r="CV340" s="240" t="str">
        <f t="shared" ca="1" si="549"/>
        <v>0.763188539531188-1.84250012278243i</v>
      </c>
      <c r="CW340" s="240" t="str">
        <f t="shared" ca="1" si="550"/>
        <v>1.41018854223937-1.41018854223888i</v>
      </c>
      <c r="CX340" s="240" t="str">
        <f t="shared" ca="1" si="551"/>
        <v>1.84250012278266-0.763188539530648i</v>
      </c>
      <c r="CY340" s="240" t="str">
        <f t="shared" ca="1" si="552"/>
        <v>1.99430776193772-3.06860188106153E-13i</v>
      </c>
      <c r="CZ340" s="240" t="str">
        <f t="shared" ca="1" si="553"/>
        <v>1.84250012278281+0.763188539530291i</v>
      </c>
      <c r="DA340" s="240" t="str">
        <f t="shared" ca="1" si="554"/>
        <v>1.41018854223965+1.41018854223861i</v>
      </c>
      <c r="DB340" s="240" t="str">
        <f t="shared" ca="1" si="555"/>
        <v>0.763188539529766+1.84250012278302i</v>
      </c>
      <c r="DC340" s="240" t="str">
        <f t="shared" ca="1" si="556"/>
        <v>-6.47932304818433E-13+1.99430776193772i</v>
      </c>
      <c r="DD340" s="240" t="str">
        <f t="shared" ca="1" si="557"/>
        <v>-0.763188539530963+1.84250012278253i</v>
      </c>
      <c r="DE340" s="240" t="str">
        <f t="shared" ca="1" si="558"/>
        <v>-1.41018854223928+1.41018854223897i</v>
      </c>
      <c r="DF340" s="240" t="str">
        <f t="shared" ca="1" si="559"/>
        <v>-1.84250012278261+0.763188539530769i</v>
      </c>
      <c r="DG340" s="240" t="str">
        <f t="shared" ca="1" si="560"/>
        <v>-1.99430776193772+4.37814088342338E-13i</v>
      </c>
      <c r="DH340" s="240" t="str">
        <f t="shared" ca="1" si="561"/>
        <v>-1.84250012278294-0.76318853952996i</v>
      </c>
      <c r="DI340" s="240" t="str">
        <f t="shared" ca="1" si="562"/>
        <v>-1.41018854223846-1.4101885422398i</v>
      </c>
      <c r="DJ340" s="240" t="str">
        <f t="shared" ca="1" si="563"/>
        <v>-0.763188539529886-1.84250012278298i</v>
      </c>
      <c r="DK340" s="240" t="str">
        <f t="shared" ca="1" si="564"/>
        <v>5.16978404582249E-13-1.99430776193772i</v>
      </c>
      <c r="DL340" s="240" t="str">
        <f t="shared" ca="1" si="565"/>
        <v>0.763188539530841-1.84250012278258i</v>
      </c>
      <c r="DM340" s="240" t="str">
        <f t="shared" ca="1" si="566"/>
        <v>1.41018854223903-1.41018854223923i</v>
      </c>
      <c r="DN340" s="240" t="str">
        <f t="shared" ca="1" si="567"/>
        <v>1.84250012278247-0.763188539531098i</v>
      </c>
      <c r="DO340" s="240" t="str">
        <f t="shared" ca="1" si="568"/>
        <v>1.99430776193772-5.6876798857852E-13i</v>
      </c>
      <c r="DP340" s="240" t="str">
        <f t="shared" ca="1" si="569"/>
        <v>1.84250012278299+0.763188539529838i</v>
      </c>
      <c r="DQ340" s="240" t="str">
        <f t="shared" ca="1" si="570"/>
        <v>1.41018854223855+1.41018854223971i</v>
      </c>
      <c r="DR340" s="240" t="str">
        <f t="shared" ca="1" si="571"/>
        <v>0.763188539530217+1.84250012278284i</v>
      </c>
      <c r="DS340" s="240" t="str">
        <f t="shared" ca="1" si="572"/>
        <v>-1.59297961447692E-13+1.99430776193772i</v>
      </c>
      <c r="DT340" s="240" t="str">
        <f t="shared" ca="1" si="573"/>
        <v>-0.763188539530721+1.84250012278263i</v>
      </c>
      <c r="DU340" s="240" t="str">
        <f t="shared" ca="1" si="574"/>
        <v>-1.41018854223894+1.41018854223932i</v>
      </c>
      <c r="DV340" s="240" t="str">
        <f t="shared" ca="1" si="575"/>
        <v>-1.84250012278242+0.76318853953122i</v>
      </c>
      <c r="DW340" s="240" t="str">
        <f t="shared" ca="1" si="576"/>
        <v>-1.99430776193772+9.26448431713077E-13i</v>
      </c>
      <c r="DX340" s="240" t="str">
        <f t="shared" ca="1" si="577"/>
        <v>-1.84250012278235-0.763188539531393i</v>
      </c>
      <c r="DY340" s="240" t="str">
        <f t="shared" ca="1" si="578"/>
        <v>-1.41018854223865-1.41018854223961i</v>
      </c>
      <c r="DZ340" s="240" t="str">
        <f t="shared" ca="1" si="579"/>
        <v>-0.763188539530338-1.84250012278279i</v>
      </c>
      <c r="EA340" s="240" t="str">
        <f t="shared" ca="1" si="580"/>
        <v>2.83440612115087E-14-1.99430776193772i</v>
      </c>
      <c r="EB340" s="240" t="str">
        <f t="shared" ca="1" si="581"/>
        <v>0.76318853953039-1.84250012278277i</v>
      </c>
      <c r="EC340" s="240" t="str">
        <f t="shared" ca="1" si="582"/>
        <v>1.41018854223884-1.41018854223941i</v>
      </c>
      <c r="ED340" s="240" t="str">
        <f t="shared" ca="1" si="583"/>
        <v>1.84250012278237-0.763188539531342i</v>
      </c>
      <c r="EE340" s="240" t="str">
        <f t="shared" ca="1" si="584"/>
        <v>1.99430776193772+9.83136554136096E-13i</v>
      </c>
      <c r="EF340" s="240" t="str">
        <f t="shared" ca="1" si="585"/>
        <v>1.8425001227824+0.763188539531272i</v>
      </c>
      <c r="EG340" s="240" t="str">
        <f t="shared" ca="1" si="586"/>
        <v>1.4101885422389+1.41018854223936i</v>
      </c>
      <c r="EH340" s="240" t="str">
        <f t="shared" ca="1" si="587"/>
        <v>0.763188539530458+1.84250012278274i</v>
      </c>
      <c r="EI340" s="240" t="str">
        <f t="shared" ca="1" si="588"/>
        <v>1.02609839024675E-13+1.99430776193772i</v>
      </c>
      <c r="EJ340" s="240" t="str">
        <f t="shared" ca="1" si="589"/>
        <v>-0.763188539530269+1.84250012278282i</v>
      </c>
      <c r="EK340" s="240" t="str">
        <f t="shared" ca="1" si="590"/>
        <v>-1.41018854223859+1.41018854223967i</v>
      </c>
      <c r="EL340" s="240" t="str">
        <f t="shared" ca="1" si="591"/>
        <v>-1.84250012278302+0.763188539529786i</v>
      </c>
      <c r="EM340" s="240" t="str">
        <f t="shared" ca="1" si="592"/>
        <v>-1.99430776193772-8.52182653899911E-13i</v>
      </c>
      <c r="EN340" s="240"/>
      <c r="EO340" s="240"/>
      <c r="EP340" s="240"/>
    </row>
    <row r="341" spans="1:146">
      <c r="A341" s="268">
        <f t="shared" si="461"/>
        <v>4.7070312499999855E-3</v>
      </c>
      <c r="B341" s="267">
        <v>241</v>
      </c>
      <c r="C341" s="266">
        <f t="shared" si="462"/>
        <v>48200</v>
      </c>
      <c r="N341" s="265">
        <f t="shared" ca="1" si="463"/>
        <v>2.0056395113948895</v>
      </c>
      <c r="O341" s="240">
        <f t="shared" ca="1" si="464"/>
        <v>-1.9943604886051105</v>
      </c>
      <c r="P341" s="240" t="str">
        <f t="shared" ca="1" si="465"/>
        <v>-1.8607239741491-0.717760440910477i</v>
      </c>
      <c r="Q341" s="240" t="str">
        <f t="shared" ca="1" si="466"/>
        <v>-1.47772364839547-1.33933064531579i</v>
      </c>
      <c r="R341" s="240" t="str">
        <f t="shared" ca="1" si="467"/>
        <v>-0.896687071092361-1.78141125376624i</v>
      </c>
      <c r="S341" s="240" t="str">
        <f t="shared" ca="1" si="468"/>
        <v>-0.195481511879276-1.98475709773831i</v>
      </c>
      <c r="T341" s="240" t="str">
        <f t="shared" ca="1" si="469"/>
        <v>0.531921385314786-1.92211690548572i</v>
      </c>
      <c r="U341" s="241" t="str">
        <f t="shared" ca="1" si="470"/>
        <v>1.18803915596924-1.60188536493505i</v>
      </c>
      <c r="V341" s="240" t="str">
        <f t="shared" ca="1" si="471"/>
        <v>1.68494256919121-1.06697811460055i</v>
      </c>
      <c r="W341" s="240" t="str">
        <f t="shared" ca="1" si="472"/>
        <v>1.95603941104167-0.389080429938285i</v>
      </c>
      <c r="X341" s="240" t="str">
        <f t="shared" ca="1" si="473"/>
        <v>1.9649988002865+0.340959636000838i</v>
      </c>
      <c r="Y341" s="240" t="str">
        <f t="shared" ca="1" si="474"/>
        <v>1.7106200497307+1.02530620010247i</v>
      </c>
      <c r="Z341" s="240" t="str">
        <f t="shared" ca="1" si="475"/>
        <v>1.2269935755956+1.57224696659156i</v>
      </c>
      <c r="AA341" s="240" t="str">
        <f t="shared" ca="1" si="476"/>
        <v>0.578932290763816+1.90848399553682i</v>
      </c>
      <c r="AB341" s="240" t="str">
        <f t="shared" ca="1" si="477"/>
        <v>-0.146714259004715+1.98895668246292i</v>
      </c>
      <c r="AC341" s="240" t="str">
        <f t="shared" ca="1" si="478"/>
        <v>-0.852698985039153+1.80288052832749i</v>
      </c>
      <c r="AD341" s="240" t="str">
        <f t="shared" ca="1" si="479"/>
        <v>-1.44440976622591+1.37519241771486i</v>
      </c>
      <c r="AE341" s="240" t="str">
        <f t="shared" ca="1" si="480"/>
        <v>-1.84254883587149+0.763208717152672i</v>
      </c>
      <c r="AF341" s="240" t="str">
        <f t="shared" ca="1" si="481"/>
        <v>-1.99375982451289+0.0489440565088008i</v>
      </c>
      <c r="AG341" s="240" t="str">
        <f t="shared" ca="1" si="482"/>
        <v>-1.87777828188193-0.671879812616648i</v>
      </c>
      <c r="AH341" s="240" t="str">
        <f t="shared" ca="1" si="483"/>
        <v>-1.51014740509527-1.30266211021632i</v>
      </c>
      <c r="AI341" s="240" t="str">
        <f t="shared" ca="1" si="484"/>
        <v>-0.940135026383756-1.7588689236767i</v>
      </c>
      <c r="AJ341" s="240" t="str">
        <f t="shared" ca="1" si="485"/>
        <v>-0.244131014001408-1.97936196955278i</v>
      </c>
      <c r="AK341" s="240" t="str">
        <f t="shared" ca="1" si="486"/>
        <v>0.484590070312663-1.93459200408344i</v>
      </c>
      <c r="AL341" s="240" t="str">
        <f t="shared" ca="1" si="487"/>
        <v>1.14836910597851-1.6305588474334i</v>
      </c>
      <c r="AM341" s="240" t="str">
        <f t="shared" ca="1" si="488"/>
        <v>1.65825014225175-1.10800732137981i</v>
      </c>
      <c r="AN341" s="240" t="str">
        <f t="shared" ca="1" si="489"/>
        <v>1.94590177679661-0.4369668563736i</v>
      </c>
      <c r="AO341" s="240" t="str">
        <f t="shared" ca="1" si="490"/>
        <v>1.97277454773011+0.292633460727726i</v>
      </c>
      <c r="AP341" s="240" t="str">
        <f t="shared" ca="1" si="491"/>
        <v>1.73526711671664+0.983016679487758i</v>
      </c>
      <c r="AQ341" s="240" t="str">
        <f t="shared" ca="1" si="492"/>
        <v>1.26520890017252+1.54166150546527i</v>
      </c>
      <c r="AR341" s="240" t="str">
        <f t="shared" ca="1" si="493"/>
        <v>1.26520890017252+1.54166150546527i</v>
      </c>
      <c r="AS341" s="240" t="str">
        <f t="shared" ca="1" si="494"/>
        <v>-0.0978586309463239+1.99195819405391i</v>
      </c>
      <c r="AT341" s="240" t="str">
        <f t="shared" ca="1" si="495"/>
        <v>-0.808197265001981+1.82326381507245i</v>
      </c>
      <c r="AU341" s="240" t="str">
        <f t="shared" ca="1" si="496"/>
        <v>-1.41022582562326+1.41022582562312i</v>
      </c>
      <c r="AV341" s="240" t="str">
        <f t="shared" ca="1" si="497"/>
        <v>-1.82326381507251+0.808197265001841i</v>
      </c>
      <c r="AW341" s="240" t="str">
        <f t="shared" ca="1" si="498"/>
        <v>-1.99195819405392+0.0978586309461141i</v>
      </c>
      <c r="AX341" s="240" t="str">
        <f t="shared" ca="1" si="499"/>
        <v>-1.89370148619177-0.625594469048689i</v>
      </c>
      <c r="AY341" s="240" t="str">
        <f t="shared" ca="1" si="500"/>
        <v>-1.54166150546514-1.26520890017269i</v>
      </c>
      <c r="AZ341" s="240" t="str">
        <f t="shared" ca="1" si="501"/>
        <v>-0.983016679487625-1.73526711671671i</v>
      </c>
      <c r="BA341" s="240" t="str">
        <f t="shared" ca="1" si="502"/>
        <v>-0.292633460727575-1.97277454773013i</v>
      </c>
      <c r="BB341" s="240" t="str">
        <f t="shared" ca="1" si="503"/>
        <v>0.436966856373749-1.94590177679657i</v>
      </c>
      <c r="BC341" s="240" t="str">
        <f t="shared" ca="1" si="504"/>
        <v>1.10800732137994-1.65825014225166i</v>
      </c>
      <c r="BD341" s="240" t="str">
        <f t="shared" ca="1" si="505"/>
        <v>1.63055884743348-1.14836910597839i</v>
      </c>
      <c r="BE341" s="240" t="str">
        <f t="shared" ca="1" si="506"/>
        <v>1.93459200408348-0.484590070312513i</v>
      </c>
      <c r="BF341" s="240" t="str">
        <f t="shared" ca="1" si="507"/>
        <v>1.97936196955276+0.24413101400156i</v>
      </c>
      <c r="BG341" s="240" t="str">
        <f t="shared" ca="1" si="508"/>
        <v>1.75886892367661+0.940135026383916i</v>
      </c>
      <c r="BH341" s="240" t="str">
        <f t="shared" ca="1" si="509"/>
        <v>1.30266211021616+1.51014740509541i</v>
      </c>
      <c r="BI341" s="240" t="str">
        <f t="shared" ca="1" si="510"/>
        <v>0.671879812616423+1.877778281882i</v>
      </c>
      <c r="BJ341" s="240" t="str">
        <f t="shared" ca="1" si="511"/>
        <v>-0.0489440565070274+1.99375982451294i</v>
      </c>
      <c r="BK341" s="240" t="str">
        <f t="shared" ca="1" si="512"/>
        <v>-0.763208717151872+1.84254883587182i</v>
      </c>
      <c r="BL341" s="240" t="str">
        <f t="shared" ca="1" si="513"/>
        <v>-1.37519241771425+1.44440976622648i</v>
      </c>
      <c r="BM341" s="240" t="str">
        <f t="shared" ca="1" si="514"/>
        <v>-1.80288052832715+0.852698985039887i</v>
      </c>
      <c r="BN341" s="240" t="str">
        <f t="shared" ca="1" si="515"/>
        <v>-1.98895668246288+0.146714259005297i</v>
      </c>
      <c r="BO341" s="240" t="str">
        <f t="shared" ca="1" si="516"/>
        <v>-1.90848399553702-0.578932290763149i</v>
      </c>
      <c r="BP341" s="240" t="str">
        <f t="shared" ca="1" si="517"/>
        <v>-1.57224696659184-1.22699357559523i</v>
      </c>
      <c r="BQ341" s="240" t="str">
        <f t="shared" ca="1" si="518"/>
        <v>-1.02530620010284-1.71062004973048i</v>
      </c>
      <c r="BR341" s="240" t="str">
        <f t="shared" ca="1" si="519"/>
        <v>-0.340959636001231-1.96499880028643i</v>
      </c>
      <c r="BS341" s="240" t="str">
        <f t="shared" ca="1" si="520"/>
        <v>0.389080429937922-1.95603941104175i</v>
      </c>
      <c r="BT341" s="240" t="str">
        <f t="shared" ca="1" si="521"/>
        <v>1.06697811460033-1.68494256919135i</v>
      </c>
      <c r="BU341" s="240" t="str">
        <f t="shared" ca="1" si="522"/>
        <v>1.60188536493491-1.18803915596944i</v>
      </c>
      <c r="BV341" s="240" t="str">
        <f t="shared" ca="1" si="523"/>
        <v>1.92211690548567-0.531921385314985i</v>
      </c>
      <c r="BW341" s="240" t="str">
        <f t="shared" ca="1" si="524"/>
        <v>1.98475709773831+0.195481511879294i</v>
      </c>
      <c r="BX341" s="240" t="str">
        <f t="shared" ca="1" si="525"/>
        <v>1.78141125376628+0.896687071092296i</v>
      </c>
      <c r="BY341" s="240" t="str">
        <f t="shared" ca="1" si="526"/>
        <v>1.33933064531582+1.47772364839544i</v>
      </c>
      <c r="BZ341" s="240" t="str">
        <f t="shared" ca="1" si="527"/>
        <v>0.717760440910363+1.86072397414914i</v>
      </c>
      <c r="CA341" s="240" t="str">
        <f t="shared" ca="1" si="528"/>
        <v>-2.10120312039631E-13+1.99436048860511i</v>
      </c>
      <c r="CB341" s="240" t="str">
        <f t="shared" ca="1" si="529"/>
        <v>-0.717760440910648+1.86072397414903i</v>
      </c>
      <c r="CC341" s="240" t="str">
        <f t="shared" ca="1" si="530"/>
        <v>-1.33933064531605+1.47772364839523i</v>
      </c>
      <c r="CD341" s="240" t="str">
        <f t="shared" ca="1" si="531"/>
        <v>-1.78141125376641+0.896687071092022i</v>
      </c>
      <c r="CE341" s="240" t="str">
        <f t="shared" ca="1" si="532"/>
        <v>-1.98475709773835+0.195481511878876i</v>
      </c>
      <c r="CF341" s="240" t="str">
        <f t="shared" ca="1" si="533"/>
        <v>-1.92211690548559-0.531921385315281i</v>
      </c>
      <c r="CG341" s="240" t="str">
        <f t="shared" ca="1" si="534"/>
        <v>-1.60188536493472-1.18803915596968i</v>
      </c>
      <c r="CH341" s="240" t="str">
        <f t="shared" ca="1" si="535"/>
        <v>-1.06697811460007-1.68494256919151i</v>
      </c>
      <c r="CI341" s="240" t="str">
        <f t="shared" ca="1" si="536"/>
        <v>-0.389080429937509-1.95603941104183i</v>
      </c>
      <c r="CJ341" s="240" t="str">
        <f t="shared" ca="1" si="537"/>
        <v>0.340959636001644-1.96499880028636i</v>
      </c>
      <c r="CK341" s="240" t="str">
        <f t="shared" ca="1" si="538"/>
        <v>1.0253062001031-1.71062004973032i</v>
      </c>
      <c r="CL341" s="240" t="str">
        <f t="shared" ca="1" si="539"/>
        <v>1.57224696659203-1.22699357559498i</v>
      </c>
      <c r="CM341" s="240" t="str">
        <f t="shared" ca="1" si="540"/>
        <v>1.90848399553711-0.578932290762856i</v>
      </c>
      <c r="CN341" s="240" t="str">
        <f t="shared" ca="1" si="541"/>
        <v>1.98895668246285+0.146714259005716i</v>
      </c>
      <c r="CO341" s="240" t="str">
        <f t="shared" ca="1" si="542"/>
        <v>1.80288052832784+0.852698985038421i</v>
      </c>
      <c r="CP341" s="240" t="str">
        <f t="shared" ca="1" si="543"/>
        <v>1.37519241771551+1.44440976622529i</v>
      </c>
      <c r="CQ341" s="240" t="str">
        <f t="shared" ca="1" si="544"/>
        <v>0.763208717153473+1.84254883587116i</v>
      </c>
      <c r="CR341" s="240" t="str">
        <f t="shared" ca="1" si="545"/>
        <v>0.0489440565086472+1.9937598245129i</v>
      </c>
      <c r="CS341" s="240" t="str">
        <f t="shared" ca="1" si="546"/>
        <v>-0.671879812616818+1.87777828188186i</v>
      </c>
      <c r="CT341" s="240" t="str">
        <f t="shared" ca="1" si="547"/>
        <v>-1.30266211021648+1.51014740509514i</v>
      </c>
      <c r="CU341" s="240" t="str">
        <f t="shared" ca="1" si="548"/>
        <v>-1.75886892367676+0.940135026383645i</v>
      </c>
      <c r="CV341" s="240" t="str">
        <f t="shared" ca="1" si="549"/>
        <v>-1.9793619695528+0.244131014001255i</v>
      </c>
      <c r="CW341" s="240" t="str">
        <f t="shared" ca="1" si="550"/>
        <v>-1.93459200408339-0.484590070312866i</v>
      </c>
      <c r="CX341" s="240" t="str">
        <f t="shared" ca="1" si="551"/>
        <v>-1.63055884743327-1.14836910597869i</v>
      </c>
      <c r="CY341" s="240" t="str">
        <f t="shared" ca="1" si="552"/>
        <v>-1.10800732137968-1.65825014225184i</v>
      </c>
      <c r="CZ341" s="240" t="str">
        <f t="shared" ca="1" si="553"/>
        <v>-0.436966856373339-1.94590177679666i</v>
      </c>
      <c r="DA341" s="240" t="str">
        <f t="shared" ca="1" si="554"/>
        <v>0.292633460727934-1.97277454773008i</v>
      </c>
      <c r="DB341" s="240" t="str">
        <f t="shared" ca="1" si="555"/>
        <v>0.983016679487842-1.73526711671659i</v>
      </c>
      <c r="DC341" s="240" t="str">
        <f t="shared" ca="1" si="556"/>
        <v>1.5416615054654-1.26520890017236i</v>
      </c>
      <c r="DD341" s="240" t="str">
        <f t="shared" ca="1" si="557"/>
        <v>1.89370148619186-0.625594469048398i</v>
      </c>
      <c r="DE341" s="240" t="str">
        <f t="shared" ca="1" si="558"/>
        <v>1.99195819405391+0.0978586309463639i</v>
      </c>
      <c r="DF341" s="240" t="str">
        <f t="shared" ca="1" si="559"/>
        <v>1.82326381507236+0.808197265002172i</v>
      </c>
      <c r="DG341" s="240" t="str">
        <f t="shared" ca="1" si="560"/>
        <v>1.41022582562305+1.41022582562333i</v>
      </c>
      <c r="DH341" s="240" t="str">
        <f t="shared" ca="1" si="561"/>
        <v>0.808197265001596+1.82326381507262i</v>
      </c>
      <c r="DI341" s="240" t="str">
        <f t="shared" ca="1" si="562"/>
        <v>0.0978586309459607+1.99195819405393i</v>
      </c>
      <c r="DJ341" s="240" t="str">
        <f t="shared" ca="1" si="563"/>
        <v>-0.625594469048781+1.89370148619174i</v>
      </c>
      <c r="DK341" s="240" t="str">
        <f t="shared" ca="1" si="564"/>
        <v>-1.26520890017285+1.54166150546501i</v>
      </c>
      <c r="DL341" s="240" t="str">
        <f t="shared" ca="1" si="565"/>
        <v>-1.73526711671679+0.983016679487491i</v>
      </c>
      <c r="DM341" s="240" t="str">
        <f t="shared" ca="1" si="566"/>
        <v>-1.97277454773017+0.29263346072731i</v>
      </c>
      <c r="DN341" s="240" t="str">
        <f t="shared" ca="1" si="567"/>
        <v>-1.94590177679653-0.436966856373955i</v>
      </c>
      <c r="DO341" s="240" t="str">
        <f t="shared" ca="1" si="568"/>
        <v>-1.65825014225161-1.10800732138002i</v>
      </c>
      <c r="DP341" s="240" t="str">
        <f t="shared" ca="1" si="569"/>
        <v>-1.14836910597817-1.63055884743364i</v>
      </c>
      <c r="DQ341" s="240" t="str">
        <f t="shared" ca="1" si="570"/>
        <v>-0.484590070312364-1.93459200408352i</v>
      </c>
      <c r="DR341" s="240" t="str">
        <f t="shared" ca="1" si="571"/>
        <v>0.244131013999857-1.97936196955297i</v>
      </c>
      <c r="DS341" s="240" t="str">
        <f t="shared" ca="1" si="572"/>
        <v>0.940135026384101-1.75886892367651i</v>
      </c>
      <c r="DT341" s="240" t="str">
        <f t="shared" ca="1" si="573"/>
        <v>1.51014740509547-1.30266211021608i</v>
      </c>
      <c r="DU341" s="240" t="str">
        <f t="shared" ca="1" si="574"/>
        <v>1.87777828188139-0.671879812618146i</v>
      </c>
      <c r="DV341" s="240" t="str">
        <f t="shared" ca="1" si="575"/>
        <v>1.99375982451293+0.0489440565071241i</v>
      </c>
      <c r="DW341" s="240" t="str">
        <f t="shared" ca="1" si="576"/>
        <v>1.8425488358717+0.763208717152171i</v>
      </c>
      <c r="DX341" s="240" t="str">
        <f t="shared" ca="1" si="577"/>
        <v>1.44440976622634+1.3751924177144i</v>
      </c>
      <c r="DY341" s="240" t="str">
        <f t="shared" ca="1" si="578"/>
        <v>0.852698985039799+1.80288052832718i</v>
      </c>
      <c r="DZ341" s="240" t="str">
        <f t="shared" ca="1" si="579"/>
        <v>0.146714259005087+1.98895668246289i</v>
      </c>
      <c r="EA341" s="240" t="str">
        <f t="shared" ca="1" si="580"/>
        <v>-0.578932290763351+1.90848399553696i</v>
      </c>
      <c r="EB341" s="240" t="str">
        <f t="shared" ca="1" si="581"/>
        <v>-1.2269935755953+1.57224696659178i</v>
      </c>
      <c r="EC341" s="240" t="str">
        <f t="shared" ca="1" si="582"/>
        <v>-1.71062004973059+1.02530620010265i</v>
      </c>
      <c r="ED341" s="240" t="str">
        <f t="shared" ca="1" si="583"/>
        <v>-1.96499880028645+0.340959636001136i</v>
      </c>
      <c r="EE341" s="240" t="str">
        <f t="shared" ca="1" si="584"/>
        <v>-1.9560394110417-0.389080429938128i</v>
      </c>
      <c r="EF341" s="240" t="str">
        <f t="shared" ca="1" si="585"/>
        <v>-1.68494256919123-1.06697811460051i</v>
      </c>
      <c r="EG341" s="240" t="str">
        <f t="shared" ca="1" si="586"/>
        <v>-1.18803915596936-1.60188536493497i</v>
      </c>
      <c r="EH341" s="240" t="str">
        <f t="shared" ca="1" si="587"/>
        <v>-0.531921385314782-1.92211690548573i</v>
      </c>
      <c r="EI341" s="240" t="str">
        <f t="shared" ca="1" si="588"/>
        <v>0.195481511879391-1.9847570977383i</v>
      </c>
      <c r="EJ341" s="240" t="str">
        <f t="shared" ca="1" si="589"/>
        <v>0.896687071092585-1.78141125376613i</v>
      </c>
      <c r="EK341" s="240" t="str">
        <f t="shared" ca="1" si="590"/>
        <v>1.47772364839558-1.33933064531566i</v>
      </c>
      <c r="EL341" s="240" t="str">
        <f t="shared" ca="1" si="591"/>
        <v>1.86072397414918-0.717760440910273i</v>
      </c>
      <c r="EM341" s="240" t="str">
        <f t="shared" ca="1" si="592"/>
        <v>1.99436048860511+4.2024062407926E-13i</v>
      </c>
      <c r="EN341" s="240"/>
      <c r="EO341" s="240"/>
      <c r="EP341" s="240"/>
    </row>
    <row r="342" spans="1:146">
      <c r="A342" s="268">
        <f t="shared" si="461"/>
        <v>4.7265624999999851E-3</v>
      </c>
      <c r="B342" s="267">
        <v>242</v>
      </c>
      <c r="C342" s="266">
        <f t="shared" si="462"/>
        <v>48400</v>
      </c>
      <c r="N342" s="265">
        <f t="shared" ca="1" si="463"/>
        <v>2.0055909466895114</v>
      </c>
      <c r="O342" s="240">
        <f t="shared" ca="1" si="464"/>
        <v>-1.9944090533104888</v>
      </c>
      <c r="P342" s="240" t="str">
        <f t="shared" ca="1" si="465"/>
        <v>-1.87782400769178-0.671896173573891i</v>
      </c>
      <c r="Q342" s="240" t="str">
        <f t="shared" ca="1" si="466"/>
        <v>-1.54169904649028-1.26523970929536i</v>
      </c>
      <c r="R342" s="240" t="str">
        <f t="shared" ca="1" si="467"/>
        <v>-1.02533116735071-1.71066170506797i</v>
      </c>
      <c r="S342" s="240" t="str">
        <f t="shared" ca="1" si="468"/>
        <v>-0.389089904442204-1.95608704258987i</v>
      </c>
      <c r="T342" s="240" t="str">
        <f t="shared" ca="1" si="469"/>
        <v>0.292640586650345-1.97282258679583i</v>
      </c>
      <c r="U342" s="241" t="str">
        <f t="shared" ca="1" si="470"/>
        <v>0.940157919626826-1.75891175392337i</v>
      </c>
      <c r="V342" s="240" t="str">
        <f t="shared" ca="1" si="471"/>
        <v>1.47775963246855-1.33936325937859i</v>
      </c>
      <c r="W342" s="240" t="str">
        <f t="shared" ca="1" si="472"/>
        <v>1.84259370380879-0.763227302060828i</v>
      </c>
      <c r="X342" s="240" t="str">
        <f t="shared" ca="1" si="473"/>
        <v>1.99200670026098-0.0978610139034355i</v>
      </c>
      <c r="Y342" s="240" t="str">
        <f t="shared" ca="1" si="474"/>
        <v>1.90853046906228+0.57894638835367i</v>
      </c>
      <c r="Z342" s="240" t="str">
        <f t="shared" ca="1" si="475"/>
        <v>1.60192437247212+1.18806808593053i</v>
      </c>
      <c r="AA342" s="240" t="str">
        <f t="shared" ca="1" si="476"/>
        <v>1.10803430248405+1.6582905223288i</v>
      </c>
      <c r="AB342" s="240" t="str">
        <f t="shared" ca="1" si="477"/>
        <v>0.484601870574005+1.93463911336534i</v>
      </c>
      <c r="AC342" s="240" t="str">
        <f t="shared" ca="1" si="478"/>
        <v>-0.19548627205296+1.98480542859135i</v>
      </c>
      <c r="AD342" s="240" t="str">
        <f t="shared" ca="1" si="479"/>
        <v>-0.85271974912644+1.80292443030111i</v>
      </c>
      <c r="AE342" s="240" t="str">
        <f t="shared" ca="1" si="480"/>
        <v>-1.41026016605575+1.41026016605563i</v>
      </c>
      <c r="AF342" s="240" t="str">
        <f t="shared" ca="1" si="481"/>
        <v>-1.80292443030153+0.852719749125547i</v>
      </c>
      <c r="AG342" s="240" t="str">
        <f t="shared" ca="1" si="482"/>
        <v>-1.98480542859128+0.195486272053584i</v>
      </c>
      <c r="AH342" s="240" t="str">
        <f t="shared" ca="1" si="483"/>
        <v>-1.93463911336539-0.48460187057381i</v>
      </c>
      <c r="AI342" s="240" t="str">
        <f t="shared" ca="1" si="484"/>
        <v>-1.65829052232869-1.10803430248421i</v>
      </c>
      <c r="AJ342" s="240" t="str">
        <f t="shared" ca="1" si="485"/>
        <v>-1.18806808593005-1.60192437247247i</v>
      </c>
      <c r="AK342" s="240" t="str">
        <f t="shared" ca="1" si="486"/>
        <v>-0.578946388352709-1.90853046906257i</v>
      </c>
      <c r="AL342" s="240" t="str">
        <f t="shared" ca="1" si="487"/>
        <v>0.0978610139028523-1.99200670026101i</v>
      </c>
      <c r="AM342" s="240" t="str">
        <f t="shared" ca="1" si="488"/>
        <v>0.763227302060642-1.84259370380886i</v>
      </c>
      <c r="AN342" s="240" t="str">
        <f t="shared" ca="1" si="489"/>
        <v>1.33936325937874-1.47775963246842i</v>
      </c>
      <c r="AO342" s="240" t="str">
        <f t="shared" ca="1" si="490"/>
        <v>1.75891175392365-0.940157919626304i</v>
      </c>
      <c r="AP342" s="240" t="str">
        <f t="shared" ca="1" si="491"/>
        <v>1.97282258679597-0.292640586649374i</v>
      </c>
      <c r="AQ342" s="240" t="str">
        <f t="shared" ca="1" si="492"/>
        <v>1.95608704258999+0.389089904441604i</v>
      </c>
      <c r="AR342" s="240" t="str">
        <f t="shared" ca="1" si="493"/>
        <v>1.95608704258999+0.389089904441604i</v>
      </c>
      <c r="AS342" s="240" t="str">
        <f t="shared" ca="1" si="494"/>
        <v>1.26523970929522+1.54169904649039i</v>
      </c>
      <c r="AT342" s="240" t="str">
        <f t="shared" ca="1" si="495"/>
        <v>0.671896173573358+1.87782400769197i</v>
      </c>
      <c r="AU342" s="240" t="str">
        <f t="shared" ca="1" si="496"/>
        <v>-9.60705692742655E-13+1.99440905331049i</v>
      </c>
      <c r="AV342" s="240" t="str">
        <f t="shared" ca="1" si="497"/>
        <v>-0.671896173573299+1.87782400769199i</v>
      </c>
      <c r="AW342" s="240" t="str">
        <f t="shared" ca="1" si="498"/>
        <v>-1.26523970929517+1.54169904649043i</v>
      </c>
      <c r="AX342" s="240" t="str">
        <f t="shared" ca="1" si="499"/>
        <v>-1.71066170506805+1.02533116735058i</v>
      </c>
      <c r="AY342" s="240" t="str">
        <f t="shared" ca="1" si="500"/>
        <v>-1.95608704258999+0.38908990444161i</v>
      </c>
      <c r="AZ342" s="240" t="str">
        <f t="shared" ca="1" si="501"/>
        <v>-1.97282258679598-0.292640586649312i</v>
      </c>
      <c r="BA342" s="240" t="str">
        <f t="shared" ca="1" si="502"/>
        <v>-1.75891175392366-0.940157919626298i</v>
      </c>
      <c r="BB342" s="240" t="str">
        <f t="shared" ca="1" si="503"/>
        <v>-1.33936325937874-1.47775963246842i</v>
      </c>
      <c r="BC342" s="240" t="str">
        <f t="shared" ca="1" si="504"/>
        <v>-0.763227302060648-1.84259370380886i</v>
      </c>
      <c r="BD342" s="240" t="str">
        <f t="shared" ca="1" si="505"/>
        <v>-0.0978610139028583-1.99200670026101i</v>
      </c>
      <c r="BE342" s="240" t="str">
        <f t="shared" ca="1" si="506"/>
        <v>0.578946388352705-1.90853046906257i</v>
      </c>
      <c r="BF342" s="240" t="str">
        <f t="shared" ca="1" si="507"/>
        <v>1.18806808593003-1.6019243724725i</v>
      </c>
      <c r="BG342" s="240" t="str">
        <f t="shared" ca="1" si="508"/>
        <v>1.65829052232867-1.10803430248424i</v>
      </c>
      <c r="BH342" s="240" t="str">
        <f t="shared" ca="1" si="509"/>
        <v>1.93463911336538-0.484601870573842i</v>
      </c>
      <c r="BI342" s="240" t="str">
        <f t="shared" ca="1" si="510"/>
        <v>1.98480542859129+0.195486272053521i</v>
      </c>
      <c r="BJ342" s="240" t="str">
        <f t="shared" ca="1" si="511"/>
        <v>1.80292443030152+0.852719749125567i</v>
      </c>
      <c r="BK342" s="240" t="str">
        <f t="shared" ca="1" si="512"/>
        <v>1.41026016605603+1.41026016605535i</v>
      </c>
      <c r="BL342" s="240" t="str">
        <f t="shared" ca="1" si="513"/>
        <v>0.852719749126446+1.80292443030111i</v>
      </c>
      <c r="BM342" s="240" t="str">
        <f t="shared" ca="1" si="514"/>
        <v>0.195486272052571+1.98480542859138i</v>
      </c>
      <c r="BN342" s="240" t="str">
        <f t="shared" ca="1" si="515"/>
        <v>-0.484601870574769+1.93463911336515i</v>
      </c>
      <c r="BO342" s="240" t="str">
        <f t="shared" ca="1" si="516"/>
        <v>-1.10803430248334+1.65829052232928i</v>
      </c>
      <c r="BP342" s="240" t="str">
        <f t="shared" ca="1" si="517"/>
        <v>-1.60192437247185+1.1880680859309i</v>
      </c>
      <c r="BQ342" s="240" t="str">
        <f t="shared" ca="1" si="518"/>
        <v>-1.90853046906226+0.578946388353744i</v>
      </c>
      <c r="BR342" s="240" t="str">
        <f t="shared" ca="1" si="519"/>
        <v>-1.99200670026096-0.0978610139037552i</v>
      </c>
      <c r="BS342" s="240" t="str">
        <f t="shared" ca="1" si="520"/>
        <v>-1.84259370380852-0.763227302061478i</v>
      </c>
      <c r="BT342" s="240" t="str">
        <f t="shared" ca="1" si="521"/>
        <v>-1.47775963246911-1.33936325937798i</v>
      </c>
      <c r="BU342" s="240" t="str">
        <f t="shared" ca="1" si="522"/>
        <v>-0.940157919627205-1.75891175392317i</v>
      </c>
      <c r="BV342" s="240" t="str">
        <f t="shared" ca="1" si="523"/>
        <v>-0.292640586650387-1.97282258679582i</v>
      </c>
      <c r="BW342" s="240" t="str">
        <f t="shared" ca="1" si="524"/>
        <v>0.389089904442545-1.9560870425898i</v>
      </c>
      <c r="BX342" s="240" t="str">
        <f t="shared" ca="1" si="525"/>
        <v>1.02533116735135-1.71066170506759i</v>
      </c>
      <c r="BY342" s="240" t="str">
        <f t="shared" ca="1" si="526"/>
        <v>1.54169904648978-1.26523970929597i</v>
      </c>
      <c r="BZ342" s="240" t="str">
        <f t="shared" ca="1" si="527"/>
        <v>1.87782400769164-0.671896173574268i</v>
      </c>
      <c r="CA342" s="240" t="str">
        <f t="shared" ca="1" si="528"/>
        <v>1.99440905331049-5.86211086565743E-15i</v>
      </c>
      <c r="CB342" s="240" t="str">
        <f t="shared" ca="1" si="529"/>
        <v>1.87782400769164+0.671896173574256i</v>
      </c>
      <c r="CC342" s="240" t="str">
        <f t="shared" ca="1" si="530"/>
        <v>1.54169904648979+1.26523970929596i</v>
      </c>
      <c r="CD342" s="240" t="str">
        <f t="shared" ca="1" si="531"/>
        <v>1.02533116735146+1.71066170506753i</v>
      </c>
      <c r="CE342" s="240" t="str">
        <f t="shared" ca="1" si="532"/>
        <v>0.389089904442669+1.95608704258978i</v>
      </c>
      <c r="CF342" s="240" t="str">
        <f t="shared" ca="1" si="533"/>
        <v>-0.292640586650264+1.97282258679584i</v>
      </c>
      <c r="CG342" s="240" t="str">
        <f t="shared" ca="1" si="534"/>
        <v>-0.940157919627095+1.75891175392323i</v>
      </c>
      <c r="CH342" s="240" t="str">
        <f t="shared" ca="1" si="535"/>
        <v>-1.4777596324691+1.33936325937799i</v>
      </c>
      <c r="CI342" s="240" t="str">
        <f t="shared" ca="1" si="536"/>
        <v>-1.84259370380847+0.763227302061594i</v>
      </c>
      <c r="CJ342" s="240" t="str">
        <f t="shared" ca="1" si="537"/>
        <v>-1.99200670026096+0.0978610139038802i</v>
      </c>
      <c r="CK342" s="240" t="str">
        <f t="shared" ca="1" si="538"/>
        <v>-1.90853046906229-0.578946388353624i</v>
      </c>
      <c r="CL342" s="240" t="str">
        <f t="shared" ca="1" si="539"/>
        <v>-1.60192437247192-1.1880680859308i</v>
      </c>
      <c r="CM342" s="240" t="str">
        <f t="shared" ca="1" si="540"/>
        <v>-1.10803430248344-1.65829052232921i</v>
      </c>
      <c r="CN342" s="240" t="str">
        <f t="shared" ca="1" si="541"/>
        <v>-0.484601870574781-1.93463911336514i</v>
      </c>
      <c r="CO342" s="240" t="str">
        <f t="shared" ca="1" si="542"/>
        <v>0.195486272052559-1.98480542859139i</v>
      </c>
      <c r="CP342" s="240" t="str">
        <f t="shared" ca="1" si="543"/>
        <v>0.852719749126436-1.80292443030111i</v>
      </c>
      <c r="CQ342" s="240" t="str">
        <f t="shared" ca="1" si="544"/>
        <v>1.41026016605603-1.41026016605535i</v>
      </c>
      <c r="CR342" s="240" t="str">
        <f t="shared" ca="1" si="545"/>
        <v>1.80292443030152-0.852719749125577i</v>
      </c>
      <c r="CS342" s="240" t="str">
        <f t="shared" ca="1" si="546"/>
        <v>1.98480542859128-0.195486272053646i</v>
      </c>
      <c r="CT342" s="240" t="str">
        <f t="shared" ca="1" si="547"/>
        <v>1.93463911336541+0.484601870573722i</v>
      </c>
      <c r="CU342" s="240" t="str">
        <f t="shared" ca="1" si="548"/>
        <v>1.65829052232874+1.10803430248414i</v>
      </c>
      <c r="CV342" s="240" t="str">
        <f t="shared" ca="1" si="549"/>
        <v>1.18806808593013+1.60192437247242i</v>
      </c>
      <c r="CW342" s="240" t="str">
        <f t="shared" ca="1" si="550"/>
        <v>0.578946388352715+1.90853046906257i</v>
      </c>
      <c r="CX342" s="240" t="str">
        <f t="shared" ca="1" si="551"/>
        <v>-0.0978610139029032+1.992006700261i</v>
      </c>
      <c r="CY342" s="240" t="str">
        <f t="shared" ca="1" si="552"/>
        <v>-0.763227302060584+1.84259370380889i</v>
      </c>
      <c r="CZ342" s="240" t="str">
        <f t="shared" ca="1" si="553"/>
        <v>-1.33936325937878+1.47775963246839i</v>
      </c>
      <c r="DA342" s="240" t="str">
        <f t="shared" ca="1" si="554"/>
        <v>-1.75891175392362+0.940157919626358i</v>
      </c>
      <c r="DB342" s="240" t="str">
        <f t="shared" ca="1" si="555"/>
        <v>-1.97282258679598+0.292640586649324i</v>
      </c>
      <c r="DC342" s="240" t="str">
        <f t="shared" ca="1" si="556"/>
        <v>-1.95608704259002-0.389089904441486i</v>
      </c>
      <c r="DD342" s="240" t="str">
        <f t="shared" ca="1" si="557"/>
        <v>-1.71066170506809-1.02533116735052i</v>
      </c>
      <c r="DE342" s="240" t="str">
        <f t="shared" ca="1" si="558"/>
        <v>-1.26523970929531-1.54169904649032i</v>
      </c>
      <c r="DF342" s="240" t="str">
        <f t="shared" ca="1" si="559"/>
        <v>-0.671896173573362-1.87782400769197i</v>
      </c>
      <c r="DG342" s="240" t="str">
        <f t="shared" ca="1" si="560"/>
        <v>-9.72429914473969E-13-1.99440905331049i</v>
      </c>
      <c r="DH342" s="240" t="str">
        <f t="shared" ca="1" si="561"/>
        <v>0.671896173573241-1.87782400769201i</v>
      </c>
      <c r="DI342" s="240" t="str">
        <f t="shared" ca="1" si="562"/>
        <v>1.26523970929521-1.5416990464904i</v>
      </c>
      <c r="DJ342" s="240" t="str">
        <f t="shared" ca="1" si="563"/>
        <v>1.71066170506802-1.02533116735063i</v>
      </c>
      <c r="DK342" s="240" t="str">
        <f t="shared" ca="1" si="564"/>
        <v>1.95608704258999-0.389089904441616i</v>
      </c>
      <c r="DL342" s="240" t="str">
        <f t="shared" ca="1" si="565"/>
        <v>1.9728225867957+0.292640586651213i</v>
      </c>
      <c r="DM342" s="240" t="str">
        <f t="shared" ca="1" si="566"/>
        <v>1.75891175392369+0.940157919626242i</v>
      </c>
      <c r="DN342" s="240" t="str">
        <f t="shared" ca="1" si="567"/>
        <v>1.3393632593787+1.47775963246845i</v>
      </c>
      <c r="DO342" s="240" t="str">
        <f t="shared" ca="1" si="568"/>
        <v>0.763227302060706+1.84259370380884i</v>
      </c>
      <c r="DP342" s="240" t="str">
        <f t="shared" ca="1" si="569"/>
        <v>0.0978610139028074+1.99200670026101i</v>
      </c>
      <c r="DQ342" s="240" t="str">
        <f t="shared" ca="1" si="570"/>
        <v>-0.578946388354544+1.90853046906201i</v>
      </c>
      <c r="DR342" s="240" t="str">
        <f t="shared" ca="1" si="571"/>
        <v>-1.18806808593002+1.6019243724725i</v>
      </c>
      <c r="DS342" s="240" t="str">
        <f t="shared" ca="1" si="572"/>
        <v>-1.65829052232861+1.10803430248434i</v>
      </c>
      <c r="DT342" s="240" t="str">
        <f t="shared" ca="1" si="573"/>
        <v>-1.93463911336538+0.484601870573848i</v>
      </c>
      <c r="DU342" s="240" t="str">
        <f t="shared" ca="1" si="574"/>
        <v>-1.9848054285913-0.195486272053403i</v>
      </c>
      <c r="DV342" s="240" t="str">
        <f t="shared" ca="1" si="575"/>
        <v>-1.80292443030157-0.852719749125459i</v>
      </c>
      <c r="DW342" s="240" t="str">
        <f t="shared" ca="1" si="576"/>
        <v>-1.41026016605604-1.41026016605534i</v>
      </c>
      <c r="DX342" s="240" t="str">
        <f t="shared" ca="1" si="577"/>
        <v>-0.852719749126554-1.80292443030106i</v>
      </c>
      <c r="DY342" s="240" t="str">
        <f t="shared" ca="1" si="578"/>
        <v>-0.195486272052577-1.98480542859138i</v>
      </c>
      <c r="DZ342" s="240" t="str">
        <f t="shared" ca="1" si="579"/>
        <v>0.484601870574653-1.93463911336517i</v>
      </c>
      <c r="EA342" s="240" t="str">
        <f t="shared" ca="1" si="580"/>
        <v>1.10803430248333-1.65829052232928i</v>
      </c>
      <c r="EB342" s="240" t="str">
        <f t="shared" ca="1" si="581"/>
        <v>1.60192437247191-1.18806808593081i</v>
      </c>
      <c r="EC342" s="240" t="str">
        <f t="shared" ca="1" si="582"/>
        <v>1.90853046906225-0.578946388353748i</v>
      </c>
      <c r="ED342" s="240" t="str">
        <f t="shared" ca="1" si="583"/>
        <v>1.99200670026096+0.0978610139038627i</v>
      </c>
      <c r="EE342" s="240" t="str">
        <f t="shared" ca="1" si="584"/>
        <v>1.84259370380852+0.763227302061472i</v>
      </c>
      <c r="EF342" s="240" t="str">
        <f t="shared" ca="1" si="585"/>
        <v>1.47775963246911+1.33936325937798i</v>
      </c>
      <c r="EG342" s="240" t="str">
        <f t="shared" ca="1" si="586"/>
        <v>0.940157919627311+1.75891175392311i</v>
      </c>
      <c r="EH342" s="240" t="str">
        <f t="shared" ca="1" si="587"/>
        <v>0.292640586650393+1.97282258679582i</v>
      </c>
      <c r="EI342" s="240" t="str">
        <f t="shared" ca="1" si="588"/>
        <v>-0.38908990444243+1.95608704258983i</v>
      </c>
      <c r="EJ342" s="240" t="str">
        <f t="shared" ca="1" si="589"/>
        <v>-1.02533116735134+1.71066170506759i</v>
      </c>
      <c r="EK342" s="240" t="str">
        <f t="shared" ca="1" si="590"/>
        <v>-1.54169904648978+1.26523970929597i</v>
      </c>
      <c r="EL342" s="240" t="str">
        <f t="shared" ca="1" si="591"/>
        <v>-1.8778240076916+0.671896173574379i</v>
      </c>
      <c r="EM342" s="240" t="str">
        <f t="shared" ca="1" si="592"/>
        <v>-1.99440905331049+1.17242217313149E-14i</v>
      </c>
      <c r="EN342" s="240"/>
      <c r="EO342" s="240"/>
      <c r="EP342" s="240"/>
    </row>
    <row r="343" spans="1:146">
      <c r="A343" s="268">
        <f t="shared" si="461"/>
        <v>4.7460937499999847E-3</v>
      </c>
      <c r="B343" s="267">
        <v>243</v>
      </c>
      <c r="C343" s="266">
        <f t="shared" si="462"/>
        <v>48600</v>
      </c>
      <c r="N343" s="265">
        <f t="shared" ca="1" si="463"/>
        <v>2.0055463737928072</v>
      </c>
      <c r="O343" s="240">
        <f t="shared" ca="1" si="464"/>
        <v>-1.9944536262071926</v>
      </c>
      <c r="P343" s="240" t="str">
        <f t="shared" ca="1" si="465"/>
        <v>-1.8937899229697-0.625623684613557i</v>
      </c>
      <c r="Q343" s="240" t="str">
        <f t="shared" ca="1" si="466"/>
        <v>-1.60196017375844-1.18809463797411i</v>
      </c>
      <c r="R343" s="240" t="str">
        <f t="shared" ca="1" si="467"/>
        <v>-1.14842273537309-1.63063499532213i</v>
      </c>
      <c r="S343" s="240" t="str">
        <f t="shared" ca="1" si="468"/>
        <v>-0.57895932718256-1.90857312266503i</v>
      </c>
      <c r="T343" s="240" t="str">
        <f t="shared" ca="1" si="469"/>
        <v>0.0489463422190348-1.99385293406369i</v>
      </c>
      <c r="U343" s="241" t="str">
        <f t="shared" ca="1" si="470"/>
        <v>0.671911189730596-1.87786597503811i</v>
      </c>
      <c r="V343" s="240" t="str">
        <f t="shared" ca="1" si="471"/>
        <v>1.22705087679076-1.57232039128736i</v>
      </c>
      <c r="W343" s="240" t="str">
        <f t="shared" ca="1" si="472"/>
        <v>1.65832758333788-1.10805906585874i</v>
      </c>
      <c r="X343" s="240" t="str">
        <f t="shared" ca="1" si="473"/>
        <v>1.92220666927739-0.531946226301616i</v>
      </c>
      <c r="Y343" s="240" t="str">
        <f t="shared" ca="1" si="474"/>
        <v>1.99205121946767+0.0978632009919368i</v>
      </c>
      <c r="Z343" s="240" t="str">
        <f t="shared" ca="1" si="475"/>
        <v>1.86081087086114+0.717793960671195i</v>
      </c>
      <c r="AA343" s="240" t="str">
        <f t="shared" ca="1" si="476"/>
        <v>1.5417335018054+1.26526798604164i</v>
      </c>
      <c r="AB343" s="240" t="str">
        <f t="shared" ca="1" si="477"/>
        <v>1.06702794299612+1.6850212568263i</v>
      </c>
      <c r="AC343" s="240" t="str">
        <f t="shared" ca="1" si="478"/>
        <v>0.484612700904505+1.93468235046817i</v>
      </c>
      <c r="AD343" s="240" t="str">
        <f t="shared" ca="1" si="479"/>
        <v>-0.146721110631711+1.98904956770464i</v>
      </c>
      <c r="AE343" s="240" t="str">
        <f t="shared" ca="1" si="480"/>
        <v>-0.763244359369917+1.84263488379576i</v>
      </c>
      <c r="AF343" s="240" t="str">
        <f t="shared" ca="1" si="481"/>
        <v>-1.30272294516973+1.51021792971058i</v>
      </c>
      <c r="AG343" s="240" t="str">
        <f t="shared" ca="1" si="482"/>
        <v>-1.7106999365164+1.02535408239973i</v>
      </c>
      <c r="AH343" s="240" t="str">
        <f t="shared" ca="1" si="483"/>
        <v>-1.94599265135347+0.436987262937177i</v>
      </c>
      <c r="AI343" s="240" t="str">
        <f t="shared" ca="1" si="484"/>
        <v>-1.98484978685729-0.19549064096167i</v>
      </c>
      <c r="AJ343" s="240" t="str">
        <f t="shared" ca="1" si="485"/>
        <v>-1.82334896237703-0.808235008205921i</v>
      </c>
      <c r="AK343" s="240" t="str">
        <f t="shared" ca="1" si="486"/>
        <v>-1.47779265880621-1.33939319270687i</v>
      </c>
      <c r="AL343" s="240" t="str">
        <f t="shared" ca="1" si="487"/>
        <v>-0.983062586844399-1.73534815453206i</v>
      </c>
      <c r="AM343" s="240" t="str">
        <f t="shared" ca="1" si="488"/>
        <v>-0.389098600183077-1.95613075903084i</v>
      </c>
      <c r="AN343" s="240" t="str">
        <f t="shared" ca="1" si="489"/>
        <v>0.244142415038221-1.97945440671674i</v>
      </c>
      <c r="AO343" s="240" t="str">
        <f t="shared" ca="1" si="490"/>
        <v>0.852738806494838-1.80296472372279i</v>
      </c>
      <c r="AP343" s="240" t="str">
        <f t="shared" ca="1" si="491"/>
        <v>1.37525663986784-1.44447722086242i</v>
      </c>
      <c r="AQ343" s="240" t="str">
        <f t="shared" ca="1" si="492"/>
        <v>1.75895106370922-0.940178931144083i</v>
      </c>
      <c r="AR343" s="240" t="str">
        <f t="shared" ca="1" si="493"/>
        <v>1.75895106370922-0.940178931144083i</v>
      </c>
      <c r="AS343" s="240" t="str">
        <f t="shared" ca="1" si="494"/>
        <v>1.97286667725817+0.292647126852999i</v>
      </c>
      <c r="AT343" s="240" t="str">
        <f t="shared" ca="1" si="495"/>
        <v>1.78149444653617+0.896728946812689i</v>
      </c>
      <c r="AU343" s="240" t="str">
        <f t="shared" ca="1" si="496"/>
        <v>1.41029168385328+1.41029168385313i</v>
      </c>
      <c r="AV343" s="240" t="str">
        <f t="shared" ca="1" si="497"/>
        <v>0.896728946812886+1.78149444653607i</v>
      </c>
      <c r="AW343" s="240" t="str">
        <f t="shared" ca="1" si="498"/>
        <v>0.292647126853219+1.97286667725814i</v>
      </c>
      <c r="AX343" s="240" t="str">
        <f t="shared" ca="1" si="499"/>
        <v>-0.340975558981345+1.96509056668348i</v>
      </c>
      <c r="AY343" s="240" t="str">
        <f t="shared" ca="1" si="500"/>
        <v>-0.940178931145589+1.75895106370841i</v>
      </c>
      <c r="AZ343" s="240" t="str">
        <f t="shared" ca="1" si="501"/>
        <v>-1.44447722086227+1.375256639868i</v>
      </c>
      <c r="BA343" s="240" t="str">
        <f t="shared" ca="1" si="502"/>
        <v>-1.80296472372269+0.85273880649504i</v>
      </c>
      <c r="BB343" s="240" t="str">
        <f t="shared" ca="1" si="503"/>
        <v>-1.97945440671671+0.244142415038441i</v>
      </c>
      <c r="BC343" s="240" t="str">
        <f t="shared" ca="1" si="504"/>
        <v>-1.95613075903089-0.38909860018286i</v>
      </c>
      <c r="BD343" s="240" t="str">
        <f t="shared" ca="1" si="505"/>
        <v>-1.73534815453219-0.983062586844155i</v>
      </c>
      <c r="BE343" s="240" t="str">
        <f t="shared" ca="1" si="506"/>
        <v>-1.33939319270703-1.47779265880606i</v>
      </c>
      <c r="BF343" s="240" t="str">
        <f t="shared" ca="1" si="507"/>
        <v>-0.808235008206174-1.82334896237692i</v>
      </c>
      <c r="BG343" s="240" t="str">
        <f t="shared" ca="1" si="508"/>
        <v>-0.195490640959888-1.98484978685746i</v>
      </c>
      <c r="BH343" s="240" t="str">
        <f t="shared" ca="1" si="509"/>
        <v>0.436987262936906-1.94599265135353i</v>
      </c>
      <c r="BI343" s="240" t="str">
        <f t="shared" ca="1" si="510"/>
        <v>1.02535408239954-1.71069993651652i</v>
      </c>
      <c r="BJ343" s="240" t="str">
        <f t="shared" ca="1" si="511"/>
        <v>1.51021792971045-1.30272294516988i</v>
      </c>
      <c r="BK343" s="240" t="str">
        <f t="shared" ca="1" si="512"/>
        <v>1.84263488379568-0.763244359370122i</v>
      </c>
      <c r="BL343" s="240" t="str">
        <f t="shared" ca="1" si="513"/>
        <v>1.98904956770468-0.146721110631169i</v>
      </c>
      <c r="BM343" s="240" t="str">
        <f t="shared" ca="1" si="514"/>
        <v>1.93468235046833+0.484612700903877i</v>
      </c>
      <c r="BN343" s="240" t="str">
        <f t="shared" ca="1" si="515"/>
        <v>1.68502125682634+1.06702794299606i</v>
      </c>
      <c r="BO343" s="240" t="str">
        <f t="shared" ca="1" si="516"/>
        <v>1.26526798604102+1.54173350180591i</v>
      </c>
      <c r="BP343" s="240" t="str">
        <f t="shared" ca="1" si="517"/>
        <v>0.71779396067164+1.86081087086096i</v>
      </c>
      <c r="BQ343" s="240" t="str">
        <f t="shared" ca="1" si="518"/>
        <v>0.0978632009915499+1.99205121946769i</v>
      </c>
      <c r="BR343" s="240" t="str">
        <f t="shared" ca="1" si="519"/>
        <v>-0.531946226300555+1.92220666927769i</v>
      </c>
      <c r="BS343" s="240" t="str">
        <f t="shared" ca="1" si="520"/>
        <v>-1.10805906585856+1.65832758333801i</v>
      </c>
      <c r="BT343" s="240" t="str">
        <f t="shared" ca="1" si="521"/>
        <v>-1.57232039128769+1.22705087679035i</v>
      </c>
      <c r="BU343" s="240" t="str">
        <f t="shared" ca="1" si="522"/>
        <v>-1.8778659750379+0.671911189731193i</v>
      </c>
      <c r="BV343" s="240" t="str">
        <f t="shared" ca="1" si="523"/>
        <v>-1.99385293406369+0.048946342219108i</v>
      </c>
      <c r="BW343" s="240" t="str">
        <f t="shared" ca="1" si="524"/>
        <v>-1.9085731226648-0.578959327183324i</v>
      </c>
      <c r="BX343" s="240" t="str">
        <f t="shared" ca="1" si="525"/>
        <v>-1.63063499532241-1.1484227353727i</v>
      </c>
      <c r="BY343" s="240" t="str">
        <f t="shared" ca="1" si="526"/>
        <v>-1.1880946379738-1.60196017375868i</v>
      </c>
      <c r="BZ343" s="240" t="str">
        <f t="shared" ca="1" si="527"/>
        <v>-0.625623684614541-1.89378992296937i</v>
      </c>
      <c r="CA343" s="240" t="str">
        <f t="shared" ca="1" si="528"/>
        <v>-2.21854608515168E-13-1.99445362620719i</v>
      </c>
      <c r="CB343" s="240" t="str">
        <f t="shared" ca="1" si="529"/>
        <v>0.625623684614012-1.89378992296955i</v>
      </c>
      <c r="CC343" s="240" t="str">
        <f t="shared" ca="1" si="530"/>
        <v>1.18809463797344-1.60196017375894i</v>
      </c>
      <c r="CD343" s="240" t="str">
        <f t="shared" ca="1" si="531"/>
        <v>1.63063499532209-1.14842273537315i</v>
      </c>
      <c r="CE343" s="240" t="str">
        <f t="shared" ca="1" si="532"/>
        <v>1.90857312266526-0.578959327181796i</v>
      </c>
      <c r="CF343" s="240" t="str">
        <f t="shared" ca="1" si="533"/>
        <v>1.9938529340637+0.048946342218551i</v>
      </c>
      <c r="CG343" s="240" t="str">
        <f t="shared" ca="1" si="534"/>
        <v>1.87786597503805+0.671911189730774i</v>
      </c>
      <c r="CH343" s="240" t="str">
        <f t="shared" ca="1" si="535"/>
        <v>1.57232039128803+1.22705087678991i</v>
      </c>
      <c r="CI343" s="240" t="str">
        <f t="shared" ca="1" si="536"/>
        <v>1.10805906585893+1.65832758333776i</v>
      </c>
      <c r="CJ343" s="240" t="str">
        <f t="shared" ca="1" si="537"/>
        <v>0.531946226301091+1.92220666927754i</v>
      </c>
      <c r="CK343" s="240" t="str">
        <f t="shared" ca="1" si="538"/>
        <v>-0.0978632009911067+1.99205121946771i</v>
      </c>
      <c r="CL343" s="240" t="str">
        <f t="shared" ca="1" si="539"/>
        <v>-0.717793960671119+1.86081087086116i</v>
      </c>
      <c r="CM343" s="240" t="str">
        <f t="shared" ca="1" si="540"/>
        <v>-1.26526798604226+1.5417335018049i</v>
      </c>
      <c r="CN343" s="240" t="str">
        <f t="shared" ca="1" si="541"/>
        <v>-1.68502125682604+1.06702794299653i</v>
      </c>
      <c r="CO343" s="240" t="str">
        <f t="shared" ca="1" si="542"/>
        <v>-1.93468235046822+0.484612700904308i</v>
      </c>
      <c r="CP343" s="240" t="str">
        <f t="shared" ca="1" si="543"/>
        <v>-1.98904956770457-0.146721110632649i</v>
      </c>
      <c r="CQ343" s="240" t="str">
        <f t="shared" ca="1" si="544"/>
        <v>-1.84263488379585-0.763244359369711i</v>
      </c>
      <c r="CR343" s="240" t="str">
        <f t="shared" ca="1" si="545"/>
        <v>-1.51021792971074-1.30272294516954i</v>
      </c>
      <c r="CS343" s="240" t="str">
        <f t="shared" ca="1" si="546"/>
        <v>-1.02535408239992-1.71069993651629i</v>
      </c>
      <c r="CT343" s="240" t="str">
        <f t="shared" ca="1" si="547"/>
        <v>-0.436987262937448-1.94599265135341i</v>
      </c>
      <c r="CU343" s="240" t="str">
        <f t="shared" ca="1" si="548"/>
        <v>0.195490640961477-1.98484978685731i</v>
      </c>
      <c r="CV343" s="240" t="str">
        <f t="shared" ca="1" si="549"/>
        <v>0.808235008205666-1.82334896237714i</v>
      </c>
      <c r="CW343" s="240" t="str">
        <f t="shared" ca="1" si="550"/>
        <v>1.33939319270662-1.47779265880643i</v>
      </c>
      <c r="CX343" s="240" t="str">
        <f t="shared" ca="1" si="551"/>
        <v>1.73534815453293-0.983062586842865i</v>
      </c>
      <c r="CY343" s="240" t="str">
        <f t="shared" ca="1" si="552"/>
        <v>1.9561307590308-0.389098600183295i</v>
      </c>
      <c r="CZ343" s="240" t="str">
        <f t="shared" ca="1" si="553"/>
        <v>1.97945440671676+0.244142415038058i</v>
      </c>
      <c r="DA343" s="240" t="str">
        <f t="shared" ca="1" si="554"/>
        <v>1.80296472372293+0.852738806494535i</v>
      </c>
      <c r="DB343" s="240" t="str">
        <f t="shared" ca="1" si="555"/>
        <v>1.44447722086261+1.37525663986764i</v>
      </c>
      <c r="DC343" s="240" t="str">
        <f t="shared" ca="1" si="556"/>
        <v>0.940178931144231+1.75895106370914i</v>
      </c>
      <c r="DD343" s="240" t="str">
        <f t="shared" ca="1" si="557"/>
        <v>0.340975558981728+1.96509056668341i</v>
      </c>
      <c r="DE343" s="240" t="str">
        <f t="shared" ca="1" si="558"/>
        <v>-0.292647126852668+1.97286667725822i</v>
      </c>
      <c r="DF343" s="240" t="str">
        <f t="shared" ca="1" si="559"/>
        <v>-0.896728946814262+1.78149444653538i</v>
      </c>
      <c r="DG343" s="240" t="str">
        <f t="shared" ca="1" si="560"/>
        <v>-1.41029168385297+1.41029168385344i</v>
      </c>
      <c r="DH343" s="240" t="str">
        <f t="shared" ca="1" si="561"/>
        <v>-1.781494446536+0.896728946813034i</v>
      </c>
      <c r="DI343" s="240" t="str">
        <f t="shared" ca="1" si="562"/>
        <v>-1.97286667725839+0.292647126851532i</v>
      </c>
      <c r="DJ343" s="240" t="str">
        <f t="shared" ca="1" si="563"/>
        <v>-1.96509056668352-0.340975558981071i</v>
      </c>
      <c r="DK343" s="240" t="str">
        <f t="shared" ca="1" si="564"/>
        <v>-1.75895106370849-0.940178931145444i</v>
      </c>
      <c r="DL343" s="240" t="str">
        <f t="shared" ca="1" si="565"/>
        <v>-1.37525663986812-1.44447722086216i</v>
      </c>
      <c r="DM343" s="240" t="str">
        <f t="shared" ca="1" si="566"/>
        <v>-0.852738806495341-1.80296472372255i</v>
      </c>
      <c r="DN343" s="240" t="str">
        <f t="shared" ca="1" si="567"/>
        <v>-0.244142415036692-1.97945440671693i</v>
      </c>
      <c r="DO343" s="240" t="str">
        <f t="shared" ca="1" si="568"/>
        <v>0.389098600182642-1.95613075903093i</v>
      </c>
      <c r="DP343" s="240" t="str">
        <f t="shared" ca="1" si="569"/>
        <v>0.983062586844061-1.73534815453225i</v>
      </c>
      <c r="DQ343" s="240" t="str">
        <f t="shared" ca="1" si="570"/>
        <v>1.47779265880583-1.33939319270728i</v>
      </c>
      <c r="DR343" s="240" t="str">
        <f t="shared" ca="1" si="571"/>
        <v>1.82334896237683-0.808235008206378i</v>
      </c>
      <c r="DS343" s="240" t="str">
        <f t="shared" ca="1" si="572"/>
        <v>1.98484978685744-0.195490640960109i</v>
      </c>
      <c r="DT343" s="240" t="str">
        <f t="shared" ca="1" si="573"/>
        <v>1.94599265135355+0.4369872629368i</v>
      </c>
      <c r="DU343" s="240" t="str">
        <f t="shared" ca="1" si="574"/>
        <v>1.71069993651669+1.02535408239925i</v>
      </c>
      <c r="DV343" s="240" t="str">
        <f t="shared" ca="1" si="575"/>
        <v>1.30272294516859+1.51021792971157i</v>
      </c>
      <c r="DW343" s="240" t="str">
        <f t="shared" ca="1" si="576"/>
        <v>0.763244359370328+1.84263488379559i</v>
      </c>
      <c r="DX343" s="240" t="str">
        <f t="shared" ca="1" si="577"/>
        <v>0.146721110631277+1.98904956770467i</v>
      </c>
      <c r="DY343" s="240" t="str">
        <f t="shared" ca="1" si="578"/>
        <v>-0.484612700905532+1.93468235046792i</v>
      </c>
      <c r="DZ343" s="240" t="str">
        <f t="shared" ca="1" si="579"/>
        <v>-1.06702794299587+1.68502125682646i</v>
      </c>
      <c r="EA343" s="240" t="str">
        <f t="shared" ca="1" si="580"/>
        <v>-1.54173350180577+1.2652679860412i</v>
      </c>
      <c r="EB343" s="240" t="str">
        <f t="shared" ca="1" si="581"/>
        <v>-1.86081087086093+0.717793960671741i</v>
      </c>
      <c r="EC343" s="240" t="str">
        <f t="shared" ca="1" si="582"/>
        <v>-1.99205121946767+0.0978632009918846i</v>
      </c>
      <c r="ED343" s="240" t="str">
        <f t="shared" ca="1" si="583"/>
        <v>-1.9222066692772-0.531946226302308i</v>
      </c>
      <c r="EE343" s="240" t="str">
        <f t="shared" ca="1" si="584"/>
        <v>-1.65832758333813-1.10805906585838i</v>
      </c>
      <c r="EF343" s="240" t="str">
        <f t="shared" ca="1" si="585"/>
        <v>-1.22705087679043-1.57232039128762i</v>
      </c>
      <c r="EG343" s="240" t="str">
        <f t="shared" ca="1" si="586"/>
        <v>-0.671911189729587-1.87786597503847i</v>
      </c>
      <c r="EH343" s="240" t="str">
        <f t="shared" ca="1" si="587"/>
        <v>-0.0489463422193298-1.99385293406368i</v>
      </c>
      <c r="EI343" s="240" t="str">
        <f t="shared" ca="1" si="588"/>
        <v>0.578959327183113-1.90857312266486i</v>
      </c>
      <c r="EJ343" s="240" t="str">
        <f t="shared" ca="1" si="589"/>
        <v>1.14842273537261-1.63063499532247i</v>
      </c>
      <c r="EK343" s="240" t="str">
        <f t="shared" ca="1" si="590"/>
        <v>1.60196017375848-1.18809463797407i</v>
      </c>
      <c r="EL343" s="240" t="str">
        <f t="shared" ca="1" si="591"/>
        <v>1.89378992296994-0.625623684612813i</v>
      </c>
      <c r="EM343" s="240" t="str">
        <f t="shared" ca="1" si="592"/>
        <v>1.99445362620719-4.43709217030336E-13i</v>
      </c>
      <c r="EN343" s="240"/>
      <c r="EO343" s="240"/>
      <c r="EP343" s="240"/>
    </row>
    <row r="344" spans="1:146">
      <c r="A344" s="268">
        <f t="shared" si="461"/>
        <v>4.7656249999999843E-3</v>
      </c>
      <c r="B344" s="267">
        <v>244</v>
      </c>
      <c r="C344" s="266">
        <f t="shared" si="462"/>
        <v>48800</v>
      </c>
      <c r="N344" s="265">
        <f t="shared" ca="1" si="463"/>
        <v>2.0055056397699493</v>
      </c>
      <c r="O344" s="240">
        <f t="shared" ca="1" si="464"/>
        <v>-1.9944943602300509</v>
      </c>
      <c r="P344" s="240" t="str">
        <f t="shared" ca="1" si="465"/>
        <v>-1.90861210269454-0.578971151645233i</v>
      </c>
      <c r="Q344" s="240" t="str">
        <f t="shared" ca="1" si="466"/>
        <v>-1.65836145244011-1.10808169646927i</v>
      </c>
      <c r="R344" s="240" t="str">
        <f t="shared" ca="1" si="467"/>
        <v>-1.26529382743217-1.54176498963089i</v>
      </c>
      <c r="S344" s="240" t="str">
        <f t="shared" ca="1" si="468"/>
        <v>-0.763259947605702-1.84267251712572i</v>
      </c>
      <c r="T344" s="240" t="str">
        <f t="shared" ca="1" si="469"/>
        <v>-0.195494633593151-1.98489032473479i</v>
      </c>
      <c r="U344" s="241" t="str">
        <f t="shared" ca="1" si="470"/>
        <v>0.389106546996554-1.95617071036091i</v>
      </c>
      <c r="V344" s="240" t="str">
        <f t="shared" ca="1" si="471"/>
        <v>0.940198133030311-1.75898698790974i</v>
      </c>
      <c r="W344" s="240" t="str">
        <f t="shared" ca="1" si="472"/>
        <v>1.41032048715705-1.41032048715693i</v>
      </c>
      <c r="X344" s="240" t="str">
        <f t="shared" ca="1" si="473"/>
        <v>1.75898698790974-0.940198133030321i</v>
      </c>
      <c r="Y344" s="240" t="str">
        <f t="shared" ca="1" si="474"/>
        <v>1.95617071036091-0.389106546996564i</v>
      </c>
      <c r="Z344" s="240" t="str">
        <f t="shared" ca="1" si="475"/>
        <v>1.98489032473479+0.195494633593148i</v>
      </c>
      <c r="AA344" s="240" t="str">
        <f t="shared" ca="1" si="476"/>
        <v>1.84267251712572+0.763259947605686i</v>
      </c>
      <c r="AB344" s="240" t="str">
        <f t="shared" ca="1" si="477"/>
        <v>1.54176498963091+1.26529382743215i</v>
      </c>
      <c r="AC344" s="240" t="str">
        <f t="shared" ca="1" si="478"/>
        <v>1.10808169646927+1.6583614524401i</v>
      </c>
      <c r="AD344" s="240" t="str">
        <f t="shared" ca="1" si="479"/>
        <v>0.578971151645133+1.90861210269457i</v>
      </c>
      <c r="AE344" s="240" t="str">
        <f t="shared" ca="1" si="480"/>
        <v>2.44335706459916E-14+1.99449436023005i</v>
      </c>
      <c r="AF344" s="240" t="str">
        <f t="shared" ca="1" si="481"/>
        <v>-0.578971151645682+1.9086121026944i</v>
      </c>
      <c r="AG344" s="240" t="str">
        <f t="shared" ca="1" si="482"/>
        <v>-1.10808169646893+1.65836145244034i</v>
      </c>
      <c r="AH344" s="240" t="str">
        <f t="shared" ca="1" si="483"/>
        <v>-1.54176498963127+1.2652938274317i</v>
      </c>
      <c r="AI344" s="240" t="str">
        <f t="shared" ca="1" si="484"/>
        <v>-1.84267251712564+0.763259947605888i</v>
      </c>
      <c r="AJ344" s="240" t="str">
        <f t="shared" ca="1" si="485"/>
        <v>-1.98489032473486+0.195494633592379i</v>
      </c>
      <c r="AK344" s="240" t="str">
        <f t="shared" ca="1" si="486"/>
        <v>-1.95617071036091-0.389106546996558i</v>
      </c>
      <c r="AL344" s="240" t="str">
        <f t="shared" ca="1" si="487"/>
        <v>-1.75898698790928-0.940198133031176i</v>
      </c>
      <c r="AM344" s="240" t="str">
        <f t="shared" ca="1" si="488"/>
        <v>-1.41032048715694-1.41032048715705i</v>
      </c>
      <c r="AN344" s="240" t="str">
        <f t="shared" ca="1" si="489"/>
        <v>-0.940198133031042-1.75898698790935i</v>
      </c>
      <c r="AO344" s="240" t="str">
        <f t="shared" ca="1" si="490"/>
        <v>-0.389106546996406-1.95617071036094i</v>
      </c>
      <c r="AP344" s="240" t="str">
        <f t="shared" ca="1" si="491"/>
        <v>0.19549463359256-1.98489032473484i</v>
      </c>
      <c r="AQ344" s="240" t="str">
        <f t="shared" ca="1" si="492"/>
        <v>0.763259947606055-1.84267251712557i</v>
      </c>
      <c r="AR344" s="240" t="str">
        <f t="shared" ca="1" si="493"/>
        <v>0.763259947606055-1.84267251712557i</v>
      </c>
      <c r="AS344" s="240" t="str">
        <f t="shared" ca="1" si="494"/>
        <v>1.65836145244042-1.1080816964688i</v>
      </c>
      <c r="AT344" s="240" t="str">
        <f t="shared" ca="1" si="495"/>
        <v>1.90861210269445-0.578971151645536i</v>
      </c>
      <c r="AU344" s="240" t="str">
        <f t="shared" ca="1" si="496"/>
        <v>1.99449436023005+7.44750007046549E-13i</v>
      </c>
      <c r="AV344" s="240" t="str">
        <f t="shared" ca="1" si="497"/>
        <v>1.90861210269457+0.578971151645117i</v>
      </c>
      <c r="AW344" s="240" t="str">
        <f t="shared" ca="1" si="498"/>
        <v>1.65836145243956+1.10808169647009i</v>
      </c>
      <c r="AX344" s="240" t="str">
        <f t="shared" ca="1" si="499"/>
        <v>1.26529382743218+1.54176498963088i</v>
      </c>
      <c r="AY344" s="240" t="str">
        <f t="shared" ca="1" si="500"/>
        <v>0.76325994760646+1.8426725171254i</v>
      </c>
      <c r="AZ344" s="240" t="str">
        <f t="shared" ca="1" si="501"/>
        <v>0.195494633592996+1.9848903247348i</v>
      </c>
      <c r="BA344" s="240" t="str">
        <f t="shared" ca="1" si="502"/>
        <v>-0.389106546995922+1.95617071036103i</v>
      </c>
      <c r="BB344" s="240" t="str">
        <f t="shared" ca="1" si="503"/>
        <v>-0.940198133030656+1.75898698790956i</v>
      </c>
      <c r="BC344" s="240" t="str">
        <f t="shared" ca="1" si="504"/>
        <v>-1.41032048715663+1.41032048715736i</v>
      </c>
      <c r="BD344" s="240" t="str">
        <f t="shared" ca="1" si="505"/>
        <v>-1.75898698791001+0.940198133029814i</v>
      </c>
      <c r="BE344" s="240" t="str">
        <f t="shared" ca="1" si="506"/>
        <v>-1.95617071036082+0.389106546996987i</v>
      </c>
      <c r="BF344" s="240" t="str">
        <f t="shared" ca="1" si="507"/>
        <v>-1.98489032473471-0.195494633593946i</v>
      </c>
      <c r="BG344" s="240" t="str">
        <f t="shared" ca="1" si="508"/>
        <v>-1.8426725171258-0.763259947605509i</v>
      </c>
      <c r="BH344" s="240" t="str">
        <f t="shared" ca="1" si="509"/>
        <v>-1.54176498963031-1.26529382743288i</v>
      </c>
      <c r="BI344" s="240" t="str">
        <f t="shared" ca="1" si="510"/>
        <v>-1.10808169646934-1.65836145244006i</v>
      </c>
      <c r="BJ344" s="240" t="str">
        <f t="shared" ca="1" si="511"/>
        <v>-0.578971151646156-1.90861210269426i</v>
      </c>
      <c r="BK344" s="240" t="str">
        <f t="shared" ca="1" si="512"/>
        <v>1.53447044730178E-13-1.99449436023005i</v>
      </c>
      <c r="BL344" s="240" t="str">
        <f t="shared" ca="1" si="513"/>
        <v>0.578971151644497-1.90861210269476i</v>
      </c>
      <c r="BM344" s="240" t="str">
        <f t="shared" ca="1" si="514"/>
        <v>1.10808169646959-1.65836145243989i</v>
      </c>
      <c r="BN344" s="240" t="str">
        <f t="shared" ca="1" si="515"/>
        <v>1.5417649896305-1.26529382743264i</v>
      </c>
      <c r="BO344" s="240" t="str">
        <f t="shared" ca="1" si="516"/>
        <v>1.84267251712591-0.763259947605225i</v>
      </c>
      <c r="BP344" s="240" t="str">
        <f t="shared" ca="1" si="517"/>
        <v>1.98489032473474-0.19549463359364i</v>
      </c>
      <c r="BQ344" s="240" t="str">
        <f t="shared" ca="1" si="518"/>
        <v>1.95617071036076+0.389106546997288i</v>
      </c>
      <c r="BR344" s="240" t="str">
        <f t="shared" ca="1" si="519"/>
        <v>1.75898698790987+0.940198133030083i</v>
      </c>
      <c r="BS344" s="240" t="str">
        <f t="shared" ca="1" si="520"/>
        <v>1.41032048715637+1.41032048715761i</v>
      </c>
      <c r="BT344" s="240" t="str">
        <f t="shared" ca="1" si="521"/>
        <v>0.940198133030335+1.75898698790973i</v>
      </c>
      <c r="BU344" s="240" t="str">
        <f t="shared" ca="1" si="522"/>
        <v>0.389106546997567+1.95617071036071i</v>
      </c>
      <c r="BV344" s="240" t="str">
        <f t="shared" ca="1" si="523"/>
        <v>-0.195494633593357+1.98489032473476i</v>
      </c>
      <c r="BW344" s="240" t="str">
        <f t="shared" ca="1" si="524"/>
        <v>-0.763259947604962+1.84267251712602i</v>
      </c>
      <c r="BX344" s="240" t="str">
        <f t="shared" ca="1" si="525"/>
        <v>-1.26529382743242+1.54176498963068i</v>
      </c>
      <c r="BY344" s="240" t="str">
        <f t="shared" ca="1" si="526"/>
        <v>-1.65836145243973+1.10808169646983i</v>
      </c>
      <c r="BZ344" s="240" t="str">
        <f t="shared" ca="1" si="527"/>
        <v>-1.90861210269468+0.578971151644768i</v>
      </c>
      <c r="CA344" s="240" t="str">
        <f t="shared" ca="1" si="528"/>
        <v>-1.99449436023005+4.37855917586194E-13i</v>
      </c>
      <c r="CB344" s="240" t="str">
        <f t="shared" ca="1" si="529"/>
        <v>-1.90861210269434-0.578971151645883i</v>
      </c>
      <c r="CC344" s="240" t="str">
        <f t="shared" ca="1" si="530"/>
        <v>-1.65836145244022-1.1080816964691i</v>
      </c>
      <c r="CD344" s="240" t="str">
        <f t="shared" ca="1" si="531"/>
        <v>-1.26529382743161-1.54176498963135i</v>
      </c>
      <c r="CE344" s="240" t="str">
        <f t="shared" ca="1" si="532"/>
        <v>-0.763259947605772-1.84267251712569i</v>
      </c>
      <c r="CF344" s="240" t="str">
        <f t="shared" ca="1" si="533"/>
        <v>-0.195494633594229-1.98489032473468i</v>
      </c>
      <c r="CG344" s="240" t="str">
        <f t="shared" ca="1" si="534"/>
        <v>0.389106546996708-1.95617071036088i</v>
      </c>
      <c r="CH344" s="240" t="str">
        <f t="shared" ca="1" si="535"/>
        <v>0.940198133029563-1.75898698791014i</v>
      </c>
      <c r="CI344" s="240" t="str">
        <f t="shared" ca="1" si="536"/>
        <v>1.4103204871572-1.41032048715679i</v>
      </c>
      <c r="CJ344" s="240" t="str">
        <f t="shared" ca="1" si="537"/>
        <v>1.75898698790945-0.940198133030857i</v>
      </c>
      <c r="CK344" s="240" t="str">
        <f t="shared" ca="1" si="538"/>
        <v>1.95617071036097-0.389106546996257i</v>
      </c>
      <c r="CL344" s="240" t="str">
        <f t="shared" ca="1" si="539"/>
        <v>1.98489032473483+0.195494633592656i</v>
      </c>
      <c r="CM344" s="240" t="str">
        <f t="shared" ca="1" si="540"/>
        <v>1.84267251712551+0.763259947606197i</v>
      </c>
      <c r="CN344" s="240" t="str">
        <f t="shared" ca="1" si="541"/>
        <v>1.54176498963106+1.26529382743196i</v>
      </c>
      <c r="CO344" s="240" t="str">
        <f t="shared" ca="1" si="542"/>
        <v>1.10808169646863+1.65836145244054i</v>
      </c>
      <c r="CP344" s="240" t="str">
        <f t="shared" ca="1" si="543"/>
        <v>0.578971151645335+1.90861210269451i</v>
      </c>
      <c r="CQ344" s="240" t="str">
        <f t="shared" ca="1" si="544"/>
        <v>-8.98197051776727E-13+1.99449436023005i</v>
      </c>
      <c r="CR344" s="240" t="str">
        <f t="shared" ca="1" si="545"/>
        <v>-0.578971151645209+1.90861210269455i</v>
      </c>
      <c r="CS344" s="240" t="str">
        <f t="shared" ca="1" si="546"/>
        <v>-1.10808169646852+1.65836145244061i</v>
      </c>
      <c r="CT344" s="240" t="str">
        <f t="shared" ca="1" si="547"/>
        <v>-1.54176498963098+1.26529382743206i</v>
      </c>
      <c r="CU344" s="240" t="str">
        <f t="shared" ca="1" si="548"/>
        <v>-1.84267251712546+0.763259947606318i</v>
      </c>
      <c r="CV344" s="240" t="str">
        <f t="shared" ca="1" si="549"/>
        <v>-1.98489032473482+0.195494633592786i</v>
      </c>
      <c r="CW344" s="240" t="str">
        <f t="shared" ca="1" si="550"/>
        <v>-1.95617071036099-0.389106546996129i</v>
      </c>
      <c r="CX344" s="240" t="str">
        <f t="shared" ca="1" si="551"/>
        <v>-1.75898698790946-0.940198133030841i</v>
      </c>
      <c r="CY344" s="240" t="str">
        <f t="shared" ca="1" si="552"/>
        <v>-1.41032048715721-1.41032048715678i</v>
      </c>
      <c r="CZ344" s="240" t="str">
        <f t="shared" ca="1" si="553"/>
        <v>-0.940198133029579-1.75898698791014i</v>
      </c>
      <c r="DA344" s="240" t="str">
        <f t="shared" ca="1" si="554"/>
        <v>-0.389106546996726-1.95617071036087i</v>
      </c>
      <c r="DB344" s="240" t="str">
        <f t="shared" ca="1" si="555"/>
        <v>0.195494633593986-1.9848903247347i</v>
      </c>
      <c r="DC344" s="240" t="str">
        <f t="shared" ca="1" si="556"/>
        <v>0.763259947605546-1.84267251712578i</v>
      </c>
      <c r="DD344" s="240" t="str">
        <f t="shared" ca="1" si="557"/>
        <v>1.26529382743299-1.54176498963021i</v>
      </c>
      <c r="DE344" s="240" t="str">
        <f t="shared" ca="1" si="558"/>
        <v>1.65836145244015-1.10808169646921i</v>
      </c>
      <c r="DF344" s="240" t="str">
        <f t="shared" ca="1" si="559"/>
        <v>1.90861210269431-0.578971151646009i</v>
      </c>
      <c r="DG344" s="240" t="str">
        <f t="shared" ca="1" si="560"/>
        <v>1.99449436023005+3.06894089460355E-13i</v>
      </c>
      <c r="DH344" s="240" t="str">
        <f t="shared" ca="1" si="561"/>
        <v>1.90861210269472+0.578971151644643i</v>
      </c>
      <c r="DI344" s="240" t="str">
        <f t="shared" ca="1" si="562"/>
        <v>1.65836145243981+1.10808169646972i</v>
      </c>
      <c r="DJ344" s="240" t="str">
        <f t="shared" ca="1" si="563"/>
        <v>1.26529382743252+1.5417649896306i</v>
      </c>
      <c r="DK344" s="240" t="str">
        <f t="shared" ca="1" si="564"/>
        <v>0.763259947604978+1.84267251712601i</v>
      </c>
      <c r="DL344" s="240" t="str">
        <f t="shared" ca="1" si="565"/>
        <v>0.195494633593375+1.98489032473476i</v>
      </c>
      <c r="DM344" s="240" t="str">
        <f t="shared" ca="1" si="566"/>
        <v>-0.389106546997549+1.95617071036071i</v>
      </c>
      <c r="DN344" s="240" t="str">
        <f t="shared" ca="1" si="567"/>
        <v>-0.940198133030319+1.75898698790974i</v>
      </c>
      <c r="DO344" s="240" t="str">
        <f t="shared" ca="1" si="568"/>
        <v>-1.41032048715636+1.41032048715763i</v>
      </c>
      <c r="DP344" s="240" t="str">
        <f t="shared" ca="1" si="569"/>
        <v>-1.75898698790975+0.940198133030299i</v>
      </c>
      <c r="DQ344" s="240" t="str">
        <f t="shared" ca="1" si="570"/>
        <v>-1.95617071036071+0.389106546997527i</v>
      </c>
      <c r="DR344" s="240" t="str">
        <f t="shared" ca="1" si="571"/>
        <v>-1.98489032473476-0.195494633593397i</v>
      </c>
      <c r="DS344" s="240" t="str">
        <f t="shared" ca="1" si="572"/>
        <v>-1.84267251712601-0.763259947605i</v>
      </c>
      <c r="DT344" s="240" t="str">
        <f t="shared" ca="1" si="573"/>
        <v>-1.54176498963059-1.26529382743254i</v>
      </c>
      <c r="DU344" s="240" t="str">
        <f t="shared" ca="1" si="574"/>
        <v>-1.1080816964697-1.65836145243982i</v>
      </c>
      <c r="DV344" s="240" t="str">
        <f t="shared" ca="1" si="575"/>
        <v>-0.578971151644623-1.90861210269473i</v>
      </c>
      <c r="DW344" s="240" t="str">
        <f t="shared" ca="1" si="576"/>
        <v>-2.84408872856017E-13-1.99449436023005i</v>
      </c>
      <c r="DX344" s="240" t="str">
        <f t="shared" ca="1" si="577"/>
        <v>0.578971151646031-1.9086121026943i</v>
      </c>
      <c r="DY344" s="240" t="str">
        <f t="shared" ca="1" si="578"/>
        <v>1.10808169646923-1.65836145244013i</v>
      </c>
      <c r="DZ344" s="240" t="str">
        <f t="shared" ca="1" si="579"/>
        <v>1.54176498963023-1.26529382743298i</v>
      </c>
      <c r="EA344" s="240" t="str">
        <f t="shared" ca="1" si="580"/>
        <v>1.84267251712579-0.763259947605525i</v>
      </c>
      <c r="EB344" s="240" t="str">
        <f t="shared" ca="1" si="581"/>
        <v>1.98489032473471-0.195494633593963i</v>
      </c>
      <c r="EC344" s="240" t="str">
        <f t="shared" ca="1" si="582"/>
        <v>1.95617071036083+0.389106546996971i</v>
      </c>
      <c r="ED344" s="240" t="str">
        <f t="shared" ca="1" si="583"/>
        <v>1.75898698791002+0.940198133029798i</v>
      </c>
      <c r="EE344" s="240" t="str">
        <f t="shared" ca="1" si="584"/>
        <v>1.41032048715676+1.41032048715722i</v>
      </c>
      <c r="EF344" s="240" t="str">
        <f t="shared" ca="1" si="585"/>
        <v>0.940198133030821+1.75898698790947i</v>
      </c>
      <c r="EG344" s="240" t="str">
        <f t="shared" ca="1" si="586"/>
        <v>0.389106546996105+1.956170710361i</v>
      </c>
      <c r="EH344" s="240" t="str">
        <f t="shared" ca="1" si="587"/>
        <v>-0.195494633592809+1.98489032473482i</v>
      </c>
      <c r="EI344" s="240" t="str">
        <f t="shared" ca="1" si="588"/>
        <v>-0.763259947606338+1.84267251712545i</v>
      </c>
      <c r="EJ344" s="240" t="str">
        <f t="shared" ca="1" si="589"/>
        <v>-1.26529382743208+1.54176498963096i</v>
      </c>
      <c r="EK344" s="240" t="str">
        <f t="shared" ca="1" si="590"/>
        <v>-1.65836145244062+1.1080816964685i</v>
      </c>
      <c r="EL344" s="240" t="str">
        <f t="shared" ca="1" si="591"/>
        <v>-1.90861210269455+0.578971151645187i</v>
      </c>
      <c r="EM344" s="240" t="str">
        <f t="shared" ca="1" si="592"/>
        <v>-1.99449436023005+8.75711835172389E-13i</v>
      </c>
      <c r="EN344" s="240"/>
      <c r="EO344" s="240"/>
      <c r="EP344" s="240"/>
    </row>
    <row r="345" spans="1:146">
      <c r="A345" s="268">
        <f t="shared" si="461"/>
        <v>4.7851562499999839E-3</v>
      </c>
      <c r="B345" s="267">
        <v>245</v>
      </c>
      <c r="C345" s="266">
        <f t="shared" si="462"/>
        <v>49000</v>
      </c>
      <c r="N345" s="265">
        <f t="shared" ca="1" si="463"/>
        <v>2.0054686075473152</v>
      </c>
      <c r="O345" s="240">
        <f t="shared" ca="1" si="464"/>
        <v>-1.9945313924526848</v>
      </c>
      <c r="P345" s="240" t="str">
        <f t="shared" ca="1" si="465"/>
        <v>-1.92228161852355-0.531966967551311i</v>
      </c>
      <c r="Q345" s="240" t="str">
        <f t="shared" ca="1" si="466"/>
        <v>-1.71076663885032-1.0253940622395i</v>
      </c>
      <c r="R345" s="240" t="str">
        <f t="shared" ca="1" si="467"/>
        <v>-1.37531026284695-1.44453354283904i</v>
      </c>
      <c r="S345" s="240" t="str">
        <f t="shared" ca="1" si="468"/>
        <v>-0.940215589899289-1.75901964741431i</v>
      </c>
      <c r="T345" s="240" t="str">
        <f t="shared" ca="1" si="469"/>
        <v>-0.437004301618252-1.94606852804478i</v>
      </c>
      <c r="U345" s="241" t="str">
        <f t="shared" ca="1" si="470"/>
        <v>0.09786701680064-1.99212889204032i</v>
      </c>
      <c r="V345" s="240" t="str">
        <f t="shared" ca="1" si="471"/>
        <v>0.625648078464772-1.8938637642113i</v>
      </c>
      <c r="W345" s="240" t="str">
        <f t="shared" ca="1" si="472"/>
        <v>1.10810227046987-1.65839224360788i</v>
      </c>
      <c r="X345" s="240" t="str">
        <f t="shared" ca="1" si="473"/>
        <v>1.5102768150001-1.30277373996884i</v>
      </c>
      <c r="Y345" s="240" t="str">
        <f t="shared" ca="1" si="474"/>
        <v>1.80303502357585-0.85277205584967i</v>
      </c>
      <c r="Z345" s="240" t="str">
        <f t="shared" ca="1" si="475"/>
        <v>1.96516718802653-0.340988854045322i</v>
      </c>
      <c r="AA345" s="240" t="str">
        <f t="shared" ca="1" si="476"/>
        <v>1.98492717863715+0.195498263385669i</v>
      </c>
      <c r="AB345" s="240" t="str">
        <f t="shared" ca="1" si="477"/>
        <v>1.86088342620819+0.717821948356906i</v>
      </c>
      <c r="AC345" s="240" t="str">
        <f t="shared" ca="1" si="478"/>
        <v>1.60202263619259+1.18814096327237i</v>
      </c>
      <c r="AD345" s="240" t="str">
        <f t="shared" ca="1" si="479"/>
        <v>1.22709872104164+1.57238169802921i</v>
      </c>
      <c r="AE345" s="240" t="str">
        <f t="shared" ca="1" si="480"/>
        <v>0.763274119223684+1.84270673043829i</v>
      </c>
      <c r="AF345" s="240" t="str">
        <f t="shared" ca="1" si="481"/>
        <v>0.244151934455892+1.97953158812399i</v>
      </c>
      <c r="AG345" s="240" t="str">
        <f t="shared" ca="1" si="482"/>
        <v>-0.292658537530395+1.97294360180159i</v>
      </c>
      <c r="AH345" s="240" t="str">
        <f t="shared" ca="1" si="483"/>
        <v>-0.808266522300919+1.82342005703755i</v>
      </c>
      <c r="AI345" s="240" t="str">
        <f t="shared" ca="1" si="484"/>
        <v>-1.26531732042597+1.54179361592571i</v>
      </c>
      <c r="AJ345" s="240" t="str">
        <f t="shared" ca="1" si="485"/>
        <v>-1.63069857582338+1.14846751381432i</v>
      </c>
      <c r="AK345" s="240" t="str">
        <f t="shared" ca="1" si="486"/>
        <v>-1.87793919538485+0.671937388390118i</v>
      </c>
      <c r="AL345" s="240" t="str">
        <f t="shared" ca="1" si="487"/>
        <v>-1.98912712323918+0.146726831470775i</v>
      </c>
      <c r="AM345" s="240" t="str">
        <f t="shared" ca="1" si="488"/>
        <v>-1.95620703101971-0.389113771625104i</v>
      </c>
      <c r="AN345" s="240" t="str">
        <f t="shared" ca="1" si="489"/>
        <v>-1.78156390923621-0.896763911398223i</v>
      </c>
      <c r="AO345" s="240" t="str">
        <f t="shared" ca="1" si="490"/>
        <v>-1.47785027979419-1.33944541732445i</v>
      </c>
      <c r="AP345" s="240" t="str">
        <f t="shared" ca="1" si="491"/>
        <v>-1.06706954775186-1.68508695791638i</v>
      </c>
      <c r="AQ345" s="240" t="str">
        <f t="shared" ca="1" si="492"/>
        <v>-0.578981901532064-1.90864754032209i</v>
      </c>
      <c r="AR345" s="240" t="str">
        <f t="shared" ca="1" si="493"/>
        <v>-0.578981901532064-1.90864754032209i</v>
      </c>
      <c r="AS345" s="240" t="str">
        <f t="shared" ca="1" si="494"/>
        <v>0.484631596561671-1.93475778615653i</v>
      </c>
      <c r="AT345" s="240" t="str">
        <f t="shared" ca="1" si="495"/>
        <v>0.983100917685678-1.73541581793091i</v>
      </c>
      <c r="AU345" s="240" t="str">
        <f t="shared" ca="1" si="496"/>
        <v>1.41034667289251-1.41034667289297i</v>
      </c>
      <c r="AV345" s="240" t="str">
        <f t="shared" ca="1" si="497"/>
        <v>1.73541581793059-0.983100917686248i</v>
      </c>
      <c r="AW345" s="240" t="str">
        <f t="shared" ca="1" si="498"/>
        <v>1.93475778615687-0.484631596560325i</v>
      </c>
      <c r="AX345" s="240" t="str">
        <f t="shared" ca="1" si="499"/>
        <v>1.99393067688745+0.0489482506982474i</v>
      </c>
      <c r="AY345" s="240" t="str">
        <f t="shared" ca="1" si="500"/>
        <v>1.90864754032228+0.578981901531438i</v>
      </c>
      <c r="AZ345" s="240" t="str">
        <f t="shared" ca="1" si="501"/>
        <v>1.68508695791567+1.06706954775298i</v>
      </c>
      <c r="BA345" s="240" t="str">
        <f t="shared" ca="1" si="502"/>
        <v>1.33944541732493+1.47785027979375i</v>
      </c>
      <c r="BB345" s="240" t="str">
        <f t="shared" ca="1" si="503"/>
        <v>0.896763911398808+1.78156390923592i</v>
      </c>
      <c r="BC345" s="240" t="str">
        <f t="shared" ca="1" si="504"/>
        <v>0.389113771625744+1.95620703101958i</v>
      </c>
      <c r="BD345" s="240" t="str">
        <f t="shared" ca="1" si="505"/>
        <v>-0.146726831472159+1.98912712323908i</v>
      </c>
      <c r="BE345" s="240" t="str">
        <f t="shared" ca="1" si="506"/>
        <v>-0.671937388389502+1.87793919538507i</v>
      </c>
      <c r="BF345" s="240" t="str">
        <f t="shared" ca="1" si="507"/>
        <v>-1.14846751381374+1.63069857582379i</v>
      </c>
      <c r="BG345" s="240" t="str">
        <f t="shared" ca="1" si="508"/>
        <v>-1.54179361592654+1.26531732042496i</v>
      </c>
      <c r="BH345" s="240" t="str">
        <f t="shared" ca="1" si="509"/>
        <v>-1.8234200570373+0.808266522301491i</v>
      </c>
      <c r="BI345" s="240" t="str">
        <f t="shared" ca="1" si="510"/>
        <v>-1.97294360180149+0.292658537531041i</v>
      </c>
      <c r="BJ345" s="240" t="str">
        <f t="shared" ca="1" si="511"/>
        <v>-1.97953158812408-0.244151934455214i</v>
      </c>
      <c r="BK345" s="240" t="str">
        <f t="shared" ca="1" si="512"/>
        <v>-1.84270673043809-0.763274119224153i</v>
      </c>
      <c r="BL345" s="240" t="str">
        <f t="shared" ca="1" si="513"/>
        <v>-1.57238169802921-1.22709872104164i</v>
      </c>
      <c r="BM345" s="240" t="str">
        <f t="shared" ca="1" si="514"/>
        <v>-1.1881409632729-1.6020226361922i</v>
      </c>
      <c r="BN345" s="240" t="str">
        <f t="shared" ca="1" si="515"/>
        <v>-0.717821948356194-1.86088342620847i</v>
      </c>
      <c r="BO345" s="240" t="str">
        <f t="shared" ca="1" si="516"/>
        <v>-0.195498263385558-1.98492717863716i</v>
      </c>
      <c r="BP345" s="240" t="str">
        <f t="shared" ca="1" si="517"/>
        <v>0.340988854045125-1.96516718802656i</v>
      </c>
      <c r="BQ345" s="240" t="str">
        <f t="shared" ca="1" si="518"/>
        <v>0.852772055850656-1.80303502357539i</v>
      </c>
      <c r="BR345" s="240" t="str">
        <f t="shared" ca="1" si="519"/>
        <v>1.30277373996927-1.51027681499973i</v>
      </c>
      <c r="BS345" s="240" t="str">
        <f t="shared" ca="1" si="520"/>
        <v>1.65839224360784-1.10810227046993i</v>
      </c>
      <c r="BT345" s="240" t="str">
        <f t="shared" ca="1" si="521"/>
        <v>1.89386376421108-0.625648078465446i</v>
      </c>
      <c r="BU345" s="240" t="str">
        <f t="shared" ca="1" si="522"/>
        <v>1.99212889204035-0.0978670167999483i</v>
      </c>
      <c r="BV345" s="240" t="str">
        <f t="shared" ca="1" si="523"/>
        <v>1.94606852804474+0.437004301618423i</v>
      </c>
      <c r="BW345" s="240" t="str">
        <f t="shared" ca="1" si="524"/>
        <v>1.75901964741453+0.940215589898881i</v>
      </c>
      <c r="BX345" s="240" t="str">
        <f t="shared" ca="1" si="525"/>
        <v>1.44453354283966+1.37531026284629i</v>
      </c>
      <c r="BY345" s="240" t="str">
        <f t="shared" ca="1" si="526"/>
        <v>1.02539406223907+1.71076663885058i</v>
      </c>
      <c r="BZ345" s="240" t="str">
        <f t="shared" ca="1" si="527"/>
        <v>0.531966967551347+1.92228161852354i</v>
      </c>
      <c r="CA345" s="240" t="str">
        <f t="shared" ca="1" si="528"/>
        <v>6.538648358055E-13+1.99453139245268i</v>
      </c>
      <c r="CB345" s="240" t="str">
        <f t="shared" ca="1" si="529"/>
        <v>-0.531966967552054+1.92228161852334i</v>
      </c>
      <c r="CC345" s="240" t="str">
        <f t="shared" ca="1" si="530"/>
        <v>-1.0253940622396+1.71076663885026i</v>
      </c>
      <c r="CD345" s="240" t="str">
        <f t="shared" ca="1" si="531"/>
        <v>-1.44453354283876+1.37531026284724i</v>
      </c>
      <c r="CE345" s="240" t="str">
        <f t="shared" ca="1" si="532"/>
        <v>-1.75901964741392+0.940215589900033i</v>
      </c>
      <c r="CF345" s="240" t="str">
        <f t="shared" ca="1" si="533"/>
        <v>-1.94606852804491+0.437004301617707i</v>
      </c>
      <c r="CG345" s="240" t="str">
        <f t="shared" ca="1" si="534"/>
        <v>-1.99212889204032-0.0978670168005672i</v>
      </c>
      <c r="CH345" s="240" t="str">
        <f t="shared" ca="1" si="535"/>
        <v>-1.89386376421148-0.625648078464205i</v>
      </c>
      <c r="CI345" s="240" t="str">
        <f t="shared" ca="1" si="536"/>
        <v>-1.6583922436075-1.10810227047044i</v>
      </c>
      <c r="CJ345" s="240" t="str">
        <f t="shared" ca="1" si="537"/>
        <v>-1.30277373996871-1.51027681500021i</v>
      </c>
      <c r="CK345" s="240" t="str">
        <f t="shared" ca="1" si="538"/>
        <v>-0.852772055850095-1.80303502357565i</v>
      </c>
      <c r="CL345" s="240" t="str">
        <f t="shared" ca="1" si="539"/>
        <v>-0.340988854046413-1.96516718802634i</v>
      </c>
      <c r="CM345" s="240" t="str">
        <f t="shared" ca="1" si="540"/>
        <v>0.195498263386175-1.9849271786371i</v>
      </c>
      <c r="CN345" s="240" t="str">
        <f t="shared" ca="1" si="541"/>
        <v>0.717821948356878-1.8608834262082i</v>
      </c>
      <c r="CO345" s="240" t="str">
        <f t="shared" ca="1" si="542"/>
        <v>1.18814096327185-1.60202263619298i</v>
      </c>
      <c r="CP345" s="240" t="str">
        <f t="shared" ca="1" si="543"/>
        <v>1.57238169802966-1.22709872104106i</v>
      </c>
      <c r="CQ345" s="240" t="str">
        <f t="shared" ca="1" si="544"/>
        <v>1.84270673043833-0.76327411922358i</v>
      </c>
      <c r="CR345" s="240" t="str">
        <f t="shared" ca="1" si="545"/>
        <v>1.97953158812392-0.244151934456513i</v>
      </c>
      <c r="CS345" s="240" t="str">
        <f t="shared" ca="1" si="546"/>
        <v>1.97294360180138+0.292658537531767i</v>
      </c>
      <c r="CT345" s="240" t="str">
        <f t="shared" ca="1" si="547"/>
        <v>1.823420057037+0.808266522302161i</v>
      </c>
      <c r="CU345" s="240" t="str">
        <f t="shared" ca="1" si="548"/>
        <v>1.54179361592615+1.26531732042544i</v>
      </c>
      <c r="CV345" s="240" t="str">
        <f t="shared" ca="1" si="549"/>
        <v>1.14846751381481+1.63069857582303i</v>
      </c>
      <c r="CW345" s="240" t="str">
        <f t="shared" ca="1" si="550"/>
        <v>0.671937388388919+1.87793919538528i</v>
      </c>
      <c r="CX345" s="240" t="str">
        <f t="shared" ca="1" si="551"/>
        <v>0.146726831471541+1.98912712323913i</v>
      </c>
      <c r="CY345" s="240" t="str">
        <f t="shared" ca="1" si="552"/>
        <v>-0.389113771624573+1.95620703101981i</v>
      </c>
      <c r="CZ345" s="240" t="str">
        <f t="shared" ca="1" si="553"/>
        <v>-0.896763911397691+1.78156390923648i</v>
      </c>
      <c r="DA345" s="240" t="str">
        <f t="shared" ca="1" si="554"/>
        <v>-1.33944541732548+1.47785027979326i</v>
      </c>
      <c r="DB345" s="240" t="str">
        <f t="shared" ca="1" si="555"/>
        <v>-1.68508695791607+1.06706954775236i</v>
      </c>
      <c r="DC345" s="240" t="str">
        <f t="shared" ca="1" si="556"/>
        <v>-1.9086475403219+0.57898190153269i</v>
      </c>
      <c r="DD345" s="240" t="str">
        <f t="shared" ca="1" si="557"/>
        <v>-1.99393067688746+0.0489482506975712i</v>
      </c>
      <c r="DE345" s="240" t="str">
        <f t="shared" ca="1" si="558"/>
        <v>-1.93475778615671-0.484631596560981i</v>
      </c>
      <c r="DF345" s="240" t="str">
        <f t="shared" ca="1" si="559"/>
        <v>-1.73541581793126-0.983100917685059i</v>
      </c>
      <c r="DG345" s="240" t="str">
        <f t="shared" ca="1" si="560"/>
        <v>-1.41034667289207-1.41034667289341i</v>
      </c>
      <c r="DH345" s="240" t="str">
        <f t="shared" ca="1" si="561"/>
        <v>-0.983100917685189-1.73541581793119i</v>
      </c>
      <c r="DI345" s="240" t="str">
        <f t="shared" ca="1" si="562"/>
        <v>-0.484631596560905-1.93475778615673i</v>
      </c>
      <c r="DJ345" s="240" t="str">
        <f t="shared" ca="1" si="563"/>
        <v>0.0489482506976504-1.99393067688746i</v>
      </c>
      <c r="DK345" s="240" t="str">
        <f t="shared" ca="1" si="564"/>
        <v>0.578981901532766-1.90864754032188i</v>
      </c>
      <c r="DL345" s="240" t="str">
        <f t="shared" ca="1" si="565"/>
        <v>1.06706954775243-1.68508695791602i</v>
      </c>
      <c r="DM345" s="240" t="str">
        <f t="shared" ca="1" si="566"/>
        <v>1.47785027979332-1.33944541732542i</v>
      </c>
      <c r="DN345" s="240" t="str">
        <f t="shared" ca="1" si="567"/>
        <v>1.78156390923651-0.896763911397619i</v>
      </c>
      <c r="DO345" s="240" t="str">
        <f t="shared" ca="1" si="568"/>
        <v>1.95620703101983-0.389113771624496i</v>
      </c>
      <c r="DP345" s="240" t="str">
        <f t="shared" ca="1" si="569"/>
        <v>1.98912712323914+0.146726831471393i</v>
      </c>
      <c r="DQ345" s="240" t="str">
        <f t="shared" ca="1" si="570"/>
        <v>1.87793919538526+0.671937388388993i</v>
      </c>
      <c r="DR345" s="240" t="str">
        <f t="shared" ca="1" si="571"/>
        <v>1.63069857582292+1.14846751381497i</v>
      </c>
      <c r="DS345" s="240" t="str">
        <f t="shared" ca="1" si="572"/>
        <v>1.26531732042538+1.5417936159262i</v>
      </c>
      <c r="DT345" s="240" t="str">
        <f t="shared" ca="1" si="573"/>
        <v>0.808266522302089+1.82342005703703i</v>
      </c>
      <c r="DU345" s="240" t="str">
        <f t="shared" ca="1" si="574"/>
        <v>0.292658537531688+1.97294360180139i</v>
      </c>
      <c r="DV345" s="240" t="str">
        <f t="shared" ca="1" si="575"/>
        <v>-0.24415193445659+1.97953158812391i</v>
      </c>
      <c r="DW345" s="240" t="str">
        <f t="shared" ca="1" si="576"/>
        <v>-0.763274119223548+1.84270673043834i</v>
      </c>
      <c r="DX345" s="240" t="str">
        <f t="shared" ca="1" si="577"/>
        <v>-1.22709872104104+1.57238169802968i</v>
      </c>
      <c r="DY345" s="240" t="str">
        <f t="shared" ca="1" si="578"/>
        <v>-1.60202263619296+1.18814096327187i</v>
      </c>
      <c r="DZ345" s="240" t="str">
        <f t="shared" ca="1" si="579"/>
        <v>-1.86088342620819+0.71782194835691i</v>
      </c>
      <c r="EA345" s="240" t="str">
        <f t="shared" ca="1" si="580"/>
        <v>-1.98492717863711+0.195498263386096i</v>
      </c>
      <c r="EB345" s="240" t="str">
        <f t="shared" ca="1" si="581"/>
        <v>-1.96516718802668-0.340988854044481i</v>
      </c>
      <c r="EC345" s="240" t="str">
        <f t="shared" ca="1" si="582"/>
        <v>-1.80303502357562-0.852772055850167i</v>
      </c>
      <c r="ED345" s="240" t="str">
        <f t="shared" ca="1" si="583"/>
        <v>-1.51027681500016-1.30277373996877i</v>
      </c>
      <c r="EE345" s="240" t="str">
        <f t="shared" ca="1" si="584"/>
        <v>-1.10810227047047-1.65839224360748i</v>
      </c>
      <c r="EF345" s="240" t="str">
        <f t="shared" ca="1" si="585"/>
        <v>-0.62564807846413-1.89386376421151i</v>
      </c>
      <c r="EG345" s="240" t="str">
        <f t="shared" ca="1" si="586"/>
        <v>-0.0978670168006013-1.99212889204032i</v>
      </c>
      <c r="EH345" s="240" t="str">
        <f t="shared" ca="1" si="587"/>
        <v>0.437004301617673-1.94606852804491i</v>
      </c>
      <c r="EI345" s="240" t="str">
        <f t="shared" ca="1" si="588"/>
        <v>0.940215589900003-1.75901964741393i</v>
      </c>
      <c r="EJ345" s="240" t="str">
        <f t="shared" ca="1" si="589"/>
        <v>1.37531026284722-1.44453354283878i</v>
      </c>
      <c r="EK345" s="240" t="str">
        <f t="shared" ca="1" si="590"/>
        <v>1.7107666388503-1.02539406223953i</v>
      </c>
      <c r="EL345" s="240" t="str">
        <f t="shared" ca="1" si="591"/>
        <v>1.92228161852336-0.531966967551978i</v>
      </c>
      <c r="EM345" s="240" t="str">
        <f t="shared" ca="1" si="592"/>
        <v>1.99453139245268+7.33038029088937E-13i</v>
      </c>
      <c r="EN345" s="240"/>
      <c r="EO345" s="240"/>
      <c r="EP345" s="240"/>
    </row>
    <row r="346" spans="1:146">
      <c r="A346" s="268">
        <f t="shared" si="461"/>
        <v>4.8046874999999835E-3</v>
      </c>
      <c r="B346" s="267">
        <v>246</v>
      </c>
      <c r="C346" s="266">
        <f t="shared" si="462"/>
        <v>49200</v>
      </c>
      <c r="N346" s="265">
        <f t="shared" ca="1" si="463"/>
        <v>2.0054351547274867</v>
      </c>
      <c r="O346" s="240">
        <f t="shared" ca="1" si="464"/>
        <v>-1.9945648452725133</v>
      </c>
      <c r="P346" s="240" t="str">
        <f t="shared" ca="1" si="465"/>
        <v>-1.93479023643748-0.484639724933049i</v>
      </c>
      <c r="Q346" s="240" t="str">
        <f t="shared" ca="1" si="466"/>
        <v>-1.75904915016755-0.940231359449259i</v>
      </c>
      <c r="R346" s="240" t="str">
        <f t="shared" ca="1" si="467"/>
        <v>-1.47787506669818-1.33946788286574i</v>
      </c>
      <c r="S346" s="240" t="str">
        <f t="shared" ca="1" si="468"/>
        <v>-1.1081208558607-1.65842005861106i</v>
      </c>
      <c r="T346" s="240" t="str">
        <f t="shared" ca="1" si="469"/>
        <v>-0.671948658305095-1.87797069268904i</v>
      </c>
      <c r="U346" s="241" t="str">
        <f t="shared" ca="1" si="470"/>
        <v>-0.195501542335484-1.9849604703725i</v>
      </c>
      <c r="V346" s="240" t="str">
        <f t="shared" ca="1" si="471"/>
        <v>0.292663446078802-1.97297669254511i</v>
      </c>
      <c r="W346" s="240" t="str">
        <f t="shared" ca="1" si="472"/>
        <v>0.763286921063582-1.84273763681384i</v>
      </c>
      <c r="X346" s="240" t="str">
        <f t="shared" ca="1" si="473"/>
        <v>1.18816089109383-1.60204950574946i</v>
      </c>
      <c r="Y346" s="240" t="str">
        <f t="shared" ca="1" si="474"/>
        <v>1.54181947530553-1.26533854266972i</v>
      </c>
      <c r="Z346" s="240" t="str">
        <f t="shared" ca="1" si="475"/>
        <v>1.80306526456679-0.852786358773204i</v>
      </c>
      <c r="AA346" s="240" t="str">
        <f t="shared" ca="1" si="476"/>
        <v>1.95623984105303-0.389120297946263i</v>
      </c>
      <c r="AB346" s="240" t="str">
        <f t="shared" ca="1" si="477"/>
        <v>1.99216230456476+0.0978686582527296i</v>
      </c>
      <c r="AC346" s="240" t="str">
        <f t="shared" ca="1" si="478"/>
        <v>1.90867955267475+0.578991612372992i</v>
      </c>
      <c r="AD346" s="240" t="str">
        <f t="shared" ca="1" si="479"/>
        <v>1.71079533229094+1.02541126042602i</v>
      </c>
      <c r="AE346" s="240" t="str">
        <f t="shared" ca="1" si="480"/>
        <v>1.41037032760842+1.41037032760856i</v>
      </c>
      <c r="AF346" s="240" t="str">
        <f t="shared" ca="1" si="481"/>
        <v>1.02541126042589+1.71079533229102i</v>
      </c>
      <c r="AG346" s="240" t="str">
        <f t="shared" ca="1" si="482"/>
        <v>0.578991612373191+1.90867955267469i</v>
      </c>
      <c r="AH346" s="240" t="str">
        <f t="shared" ca="1" si="483"/>
        <v>0.097868658253164+1.99216230456474i</v>
      </c>
      <c r="AI346" s="240" t="str">
        <f t="shared" ca="1" si="484"/>
        <v>-0.389120297945643+1.95623984105315i</v>
      </c>
      <c r="AJ346" s="240" t="str">
        <f t="shared" ca="1" si="485"/>
        <v>-0.852786358772452+1.80306526456715i</v>
      </c>
      <c r="AK346" s="240" t="str">
        <f t="shared" ca="1" si="486"/>
        <v>-1.26533854267047+1.54181947530492i</v>
      </c>
      <c r="AL346" s="240" t="str">
        <f t="shared" ca="1" si="487"/>
        <v>-1.60204950574979+1.18816089109338i</v>
      </c>
      <c r="AM346" s="240" t="str">
        <f t="shared" ca="1" si="488"/>
        <v>-1.84273763681399+0.763286921063211i</v>
      </c>
      <c r="AN346" s="240" t="str">
        <f t="shared" ca="1" si="489"/>
        <v>-1.97297669254514+0.292663446078616i</v>
      </c>
      <c r="AO346" s="240" t="str">
        <f t="shared" ca="1" si="490"/>
        <v>-1.9849604703725-0.195501542335446i</v>
      </c>
      <c r="AP346" s="240" t="str">
        <f t="shared" ca="1" si="491"/>
        <v>-1.87797069268912-0.671948658304866i</v>
      </c>
      <c r="AQ346" s="240" t="str">
        <f t="shared" ca="1" si="492"/>
        <v>-1.65842005861132-1.10812085586032i</v>
      </c>
      <c r="AR346" s="240" t="str">
        <f t="shared" ca="1" si="493"/>
        <v>-1.65842005861132-1.10812085586032i</v>
      </c>
      <c r="AS346" s="240" t="str">
        <f t="shared" ca="1" si="494"/>
        <v>-0.940231359448415-1.759049150168i</v>
      </c>
      <c r="AT346" s="240" t="str">
        <f t="shared" ca="1" si="495"/>
        <v>-0.484639724932289-1.93479023643767i</v>
      </c>
      <c r="AU346" s="240" t="str">
        <f t="shared" ca="1" si="496"/>
        <v>5.85460857565032E-13-1.99456484527251i</v>
      </c>
      <c r="AV346" s="240" t="str">
        <f t="shared" ca="1" si="497"/>
        <v>0.48463972493337-1.9347902364374i</v>
      </c>
      <c r="AW346" s="240" t="str">
        <f t="shared" ca="1" si="498"/>
        <v>0.940231359449396-1.75904915016747i</v>
      </c>
      <c r="AX346" s="240" t="str">
        <f t="shared" ca="1" si="499"/>
        <v>1.3394678828657-1.47787506669821i</v>
      </c>
      <c r="AY346" s="240" t="str">
        <f t="shared" ca="1" si="500"/>
        <v>1.65842005861083-1.10812085586104i</v>
      </c>
      <c r="AZ346" s="240" t="str">
        <f t="shared" ca="1" si="501"/>
        <v>1.87797069268883-0.671948658305686i</v>
      </c>
      <c r="BA346" s="240" t="str">
        <f t="shared" ca="1" si="502"/>
        <v>1.98496047037242-0.195501542336312i</v>
      </c>
      <c r="BB346" s="240" t="str">
        <f t="shared" ca="1" si="503"/>
        <v>1.97297669254497+0.292663446079775i</v>
      </c>
      <c r="BC346" s="240" t="str">
        <f t="shared" ca="1" si="504"/>
        <v>1.84273763681354+0.763286921064292i</v>
      </c>
      <c r="BD346" s="240" t="str">
        <f t="shared" ca="1" si="505"/>
        <v>1.60204950574913+1.18816089109427i</v>
      </c>
      <c r="BE346" s="240" t="str">
        <f t="shared" ca="1" si="506"/>
        <v>1.26533854266961+1.54181947530563i</v>
      </c>
      <c r="BF346" s="240" t="str">
        <f t="shared" ca="1" si="507"/>
        <v>0.852786358773211+1.80306526456678i</v>
      </c>
      <c r="BG346" s="240" t="str">
        <f t="shared" ca="1" si="508"/>
        <v>0.389120297946524+1.95623984105298i</v>
      </c>
      <c r="BH346" s="240" t="str">
        <f t="shared" ca="1" si="509"/>
        <v>-0.0978686582522952+1.99216230456478i</v>
      </c>
      <c r="BI346" s="240" t="str">
        <f t="shared" ca="1" si="510"/>
        <v>-0.578991612372413+1.90867955267493i</v>
      </c>
      <c r="BJ346" s="240" t="str">
        <f t="shared" ca="1" si="511"/>
        <v>-1.02541126042512+1.71079533229149i</v>
      </c>
      <c r="BK346" s="240" t="str">
        <f t="shared" ca="1" si="512"/>
        <v>-1.41037032760913+1.41037032760785i</v>
      </c>
      <c r="BL346" s="240" t="str">
        <f t="shared" ca="1" si="513"/>
        <v>-1.71079533229131+1.02541126042541i</v>
      </c>
      <c r="BM346" s="240" t="str">
        <f t="shared" ca="1" si="514"/>
        <v>-1.90867955267486+0.578991612372631i</v>
      </c>
      <c r="BN346" s="240" t="str">
        <f t="shared" ca="1" si="515"/>
        <v>-1.99216230456476+0.0978686582526359i</v>
      </c>
      <c r="BO346" s="240" t="str">
        <f t="shared" ca="1" si="516"/>
        <v>-1.95623984105304-0.389120297946189i</v>
      </c>
      <c r="BP346" s="240" t="str">
        <f t="shared" ca="1" si="517"/>
        <v>-1.80306526456688-0.852786358773006i</v>
      </c>
      <c r="BQ346" s="240" t="str">
        <f t="shared" ca="1" si="518"/>
        <v>-1.54181947530584-1.26533854266935i</v>
      </c>
      <c r="BR346" s="240" t="str">
        <f t="shared" ca="1" si="519"/>
        <v>-1.1881608910945-1.60204950574896i</v>
      </c>
      <c r="BS346" s="240" t="str">
        <f t="shared" ca="1" si="520"/>
        <v>-0.763286921062722-1.84273763681419i</v>
      </c>
      <c r="BT346" s="240" t="str">
        <f t="shared" ca="1" si="521"/>
        <v>-0.292663446078036-1.97297669254522i</v>
      </c>
      <c r="BU346" s="240" t="str">
        <f t="shared" ca="1" si="522"/>
        <v>0.195501542335973-1.98496047037245i</v>
      </c>
      <c r="BV346" s="240" t="str">
        <f t="shared" ca="1" si="523"/>
        <v>0.671948658305416-1.87797069268892i</v>
      </c>
      <c r="BW346" s="240" t="str">
        <f t="shared" ca="1" si="524"/>
        <v>1.10812085586085-1.65842005861096i</v>
      </c>
      <c r="BX346" s="240" t="str">
        <f t="shared" ca="1" si="525"/>
        <v>1.47787506669798-1.33946788286595i</v>
      </c>
      <c r="BY346" s="240" t="str">
        <f t="shared" ca="1" si="526"/>
        <v>1.75904915016734-0.940231359449648i</v>
      </c>
      <c r="BZ346" s="240" t="str">
        <f t="shared" ca="1" si="527"/>
        <v>1.93479023643731-0.484639724933701i</v>
      </c>
      <c r="CA346" s="240" t="str">
        <f t="shared" ca="1" si="528"/>
        <v>1.99456484527251-8.69880213877564E-13i</v>
      </c>
      <c r="CB346" s="240" t="str">
        <f t="shared" ca="1" si="529"/>
        <v>1.93479023643727+0.484639724933883i</v>
      </c>
      <c r="CC346" s="240" t="str">
        <f t="shared" ca="1" si="530"/>
        <v>1.75904915016719+0.940231359449913i</v>
      </c>
      <c r="CD346" s="240" t="str">
        <f t="shared" ca="1" si="531"/>
        <v>1.47787506669778+1.33946788286618i</v>
      </c>
      <c r="CE346" s="240" t="str">
        <f t="shared" ca="1" si="532"/>
        <v>1.1081208558606+1.65842005861113i</v>
      </c>
      <c r="CF346" s="240" t="str">
        <f t="shared" ca="1" si="533"/>
        <v>0.671948658305133+1.87797069268903i</v>
      </c>
      <c r="CG346" s="240" t="str">
        <f t="shared" ca="1" si="534"/>
        <v>0.195501542335786+1.98496047037247i</v>
      </c>
      <c r="CH346" s="240" t="str">
        <f t="shared" ca="1" si="535"/>
        <v>-0.292663446078335+1.97297669254518i</v>
      </c>
      <c r="CI346" s="240" t="str">
        <f t="shared" ca="1" si="536"/>
        <v>-0.763286921063+1.84273763681408i</v>
      </c>
      <c r="CJ346" s="240" t="str">
        <f t="shared" ca="1" si="537"/>
        <v>-1.1881608910931+1.60204950575i</v>
      </c>
      <c r="CK346" s="240" t="str">
        <f t="shared" ca="1" si="538"/>
        <v>-1.54181947530603+1.26533854266911i</v>
      </c>
      <c r="CL346" s="240" t="str">
        <f t="shared" ca="1" si="539"/>
        <v>-1.80306526456701+0.852786358772735i</v>
      </c>
      <c r="CM346" s="240" t="str">
        <f t="shared" ca="1" si="540"/>
        <v>-1.9562398410531+0.389120297945894i</v>
      </c>
      <c r="CN346" s="240" t="str">
        <f t="shared" ca="1" si="541"/>
        <v>-1.99216230456476-0.0978686582528234i</v>
      </c>
      <c r="CO346" s="240" t="str">
        <f t="shared" ca="1" si="542"/>
        <v>-1.90867955267477-0.57899161237292i</v>
      </c>
      <c r="CP346" s="240" t="str">
        <f t="shared" ca="1" si="543"/>
        <v>-1.71079533229116-1.02541126042567i</v>
      </c>
      <c r="CQ346" s="240" t="str">
        <f t="shared" ca="1" si="544"/>
        <v>-1.41037032760892-1.41037032760806i</v>
      </c>
      <c r="CR346" s="240" t="str">
        <f t="shared" ca="1" si="545"/>
        <v>-1.02541126042661-1.71079533229059i</v>
      </c>
      <c r="CS346" s="240" t="str">
        <f t="shared" ca="1" si="546"/>
        <v>-0.578991612372124-1.90867955267501i</v>
      </c>
      <c r="CT346" s="240" t="str">
        <f t="shared" ca="1" si="547"/>
        <v>-0.0978686582519944-1.9921623045648i</v>
      </c>
      <c r="CU346" s="240" t="str">
        <f t="shared" ca="1" si="548"/>
        <v>0.389120297946708-1.95623984105294i</v>
      </c>
      <c r="CV346" s="240" t="str">
        <f t="shared" ca="1" si="549"/>
        <v>0.852786358773381-1.8030652645667i</v>
      </c>
      <c r="CW346" s="240" t="str">
        <f t="shared" ca="1" si="550"/>
        <v>1.26533854266984-1.54181947530544i</v>
      </c>
      <c r="CX346" s="240" t="str">
        <f t="shared" ca="1" si="551"/>
        <v>1.60204950574927-1.18816089109408i</v>
      </c>
      <c r="CY346" s="240" t="str">
        <f t="shared" ca="1" si="552"/>
        <v>1.84273763681361-0.763286921064119i</v>
      </c>
      <c r="CZ346" s="240" t="str">
        <f t="shared" ca="1" si="553"/>
        <v>1.97297669254502-0.29266344607942i</v>
      </c>
      <c r="DA346" s="240" t="str">
        <f t="shared" ca="1" si="554"/>
        <v>1.98496047037259+0.195501542334581i</v>
      </c>
      <c r="DB346" s="240" t="str">
        <f t="shared" ca="1" si="555"/>
        <v>1.87797069268874+0.671948658305915i</v>
      </c>
      <c r="DC346" s="240" t="str">
        <f t="shared" ca="1" si="556"/>
        <v>1.65842005861073+1.1081208558612i</v>
      </c>
      <c r="DD346" s="240" t="str">
        <f t="shared" ca="1" si="557"/>
        <v>1.33946788286548+1.47787506669841i</v>
      </c>
      <c r="DE346" s="240" t="str">
        <f t="shared" ca="1" si="558"/>
        <v>0.940231359449181+1.75904915016759i</v>
      </c>
      <c r="DF346" s="240" t="str">
        <f t="shared" ca="1" si="559"/>
        <v>0.484639724933189+1.93479023643744i</v>
      </c>
      <c r="DG346" s="240" t="str">
        <f t="shared" ca="1" si="560"/>
        <v>2.27730413840096E-13+1.99456484527251i</v>
      </c>
      <c r="DH346" s="240" t="str">
        <f t="shared" ca="1" si="561"/>
        <v>-0.484639724932527+1.93479023643761i</v>
      </c>
      <c r="DI346" s="240" t="str">
        <f t="shared" ca="1" si="562"/>
        <v>-0.94023135944858+1.75904915016791i</v>
      </c>
      <c r="DJ346" s="240" t="str">
        <f t="shared" ca="1" si="563"/>
        <v>-1.33946788286514+1.47787506669872i</v>
      </c>
      <c r="DK346" s="240" t="str">
        <f t="shared" ca="1" si="564"/>
        <v>-1.65842005861148+1.10812085586007i</v>
      </c>
      <c r="DL346" s="240" t="str">
        <f t="shared" ca="1" si="565"/>
        <v>-1.8779706926892+0.671948658304636i</v>
      </c>
      <c r="DM346" s="240" t="str">
        <f t="shared" ca="1" si="566"/>
        <v>-1.98496047037252+0.19550154233526i</v>
      </c>
      <c r="DN346" s="240" t="str">
        <f t="shared" ca="1" si="567"/>
        <v>-1.97297669254509-0.292663446078969i</v>
      </c>
      <c r="DO346" s="240" t="str">
        <f t="shared" ca="1" si="568"/>
        <v>-1.84273763681388-0.763286921063488i</v>
      </c>
      <c r="DP346" s="240" t="str">
        <f t="shared" ca="1" si="569"/>
        <v>-1.60204950574968-1.18816089109353i</v>
      </c>
      <c r="DQ346" s="240" t="str">
        <f t="shared" ca="1" si="570"/>
        <v>-1.26533854267019-1.54181947530515i</v>
      </c>
      <c r="DR346" s="240" t="str">
        <f t="shared" ca="1" si="571"/>
        <v>-0.852786358773997-1.80306526456641i</v>
      </c>
      <c r="DS346" s="240" t="str">
        <f t="shared" ca="1" si="572"/>
        <v>-0.389120297945376-1.9562398410532i</v>
      </c>
      <c r="DT346" s="240" t="str">
        <f t="shared" ca="1" si="573"/>
        <v>0.0978686582533515-1.99216230456473i</v>
      </c>
      <c r="DU346" s="240" t="str">
        <f t="shared" ca="1" si="574"/>
        <v>0.578991612373534-1.90867955267459i</v>
      </c>
      <c r="DV346" s="240" t="str">
        <f t="shared" ca="1" si="575"/>
        <v>1.02541126042612-1.71079533229088i</v>
      </c>
      <c r="DW346" s="240" t="str">
        <f t="shared" ca="1" si="576"/>
        <v>1.41037032760844-1.41037032760855i</v>
      </c>
      <c r="DX346" s="240" t="str">
        <f t="shared" ca="1" si="577"/>
        <v>1.71079533229092-1.02541126042606i</v>
      </c>
      <c r="DY346" s="240" t="str">
        <f t="shared" ca="1" si="578"/>
        <v>1.90867955267461-0.578991612373462i</v>
      </c>
      <c r="DZ346" s="240" t="str">
        <f t="shared" ca="1" si="579"/>
        <v>1.99216230456472-0.0978686582535047i</v>
      </c>
      <c r="EA346" s="240" t="str">
        <f t="shared" ca="1" si="580"/>
        <v>1.95623984105284+0.389120297947227i</v>
      </c>
      <c r="EB346" s="240" t="str">
        <f t="shared" ca="1" si="581"/>
        <v>1.80306526456638+0.852786358774065i</v>
      </c>
      <c r="EC346" s="240" t="str">
        <f t="shared" ca="1" si="582"/>
        <v>1.5418194753051+1.26533854267025i</v>
      </c>
      <c r="ED346" s="240" t="str">
        <f t="shared" ca="1" si="583"/>
        <v>1.18816089109365+1.60204950574959i</v>
      </c>
      <c r="EE346" s="240" t="str">
        <f t="shared" ca="1" si="584"/>
        <v>0.763286921063421+1.8427376368139i</v>
      </c>
      <c r="EF346" s="240" t="str">
        <f t="shared" ca="1" si="585"/>
        <v>0.292663446078897+1.9729766925451i</v>
      </c>
      <c r="EG346" s="240" t="str">
        <f t="shared" ca="1" si="586"/>
        <v>-0.195501542335107+1.98496047037253i</v>
      </c>
      <c r="EH346" s="240" t="str">
        <f t="shared" ca="1" si="587"/>
        <v>-0.671948658304704+1.87797069268918i</v>
      </c>
      <c r="EI346" s="240" t="str">
        <f t="shared" ca="1" si="588"/>
        <v>-1.10812085586013+1.65842005861144i</v>
      </c>
      <c r="EJ346" s="240" t="str">
        <f t="shared" ca="1" si="589"/>
        <v>-1.47787506669877+1.33946788286509i</v>
      </c>
      <c r="EK346" s="240" t="str">
        <f t="shared" ca="1" si="590"/>
        <v>-1.75904915016784+0.940231359448714i</v>
      </c>
      <c r="EL346" s="240" t="str">
        <f t="shared" ca="1" si="591"/>
        <v>-1.93479023643762+0.484639724932455i</v>
      </c>
      <c r="EM346" s="240" t="str">
        <f t="shared" ca="1" si="592"/>
        <v>-1.99456484527251-3.01041501252501E-13i</v>
      </c>
      <c r="EN346" s="240"/>
      <c r="EO346" s="240"/>
      <c r="EP346" s="240"/>
    </row>
    <row r="347" spans="1:146">
      <c r="A347" s="268">
        <f t="shared" si="461"/>
        <v>4.824218749999983E-3</v>
      </c>
      <c r="B347" s="267">
        <v>247</v>
      </c>
      <c r="C347" s="266">
        <f t="shared" si="462"/>
        <v>49400</v>
      </c>
      <c r="N347" s="265">
        <f t="shared" ca="1" si="463"/>
        <v>2.0054051725567001</v>
      </c>
      <c r="O347" s="240">
        <f t="shared" ca="1" si="464"/>
        <v>-1.9945948274433001</v>
      </c>
      <c r="P347" s="240" t="str">
        <f t="shared" ca="1" si="465"/>
        <v>-1.94613042170026-0.437018200303313i</v>
      </c>
      <c r="Q347" s="240" t="str">
        <f t="shared" ca="1" si="466"/>
        <v>-1.80309236812814-0.852799177803091i</v>
      </c>
      <c r="R347" s="240" t="str">
        <f t="shared" ca="1" si="467"/>
        <v>-1.57243170677748-1.22713774825177i</v>
      </c>
      <c r="S347" s="240" t="str">
        <f t="shared" ca="1" si="468"/>
        <v>-1.26535756315755-1.54184265183694i</v>
      </c>
      <c r="T347" s="240" t="str">
        <f t="shared" ca="1" si="469"/>
        <v>-0.896792432489034-1.78162057091121i</v>
      </c>
      <c r="U347" s="241" t="str">
        <f t="shared" ca="1" si="470"/>
        <v>-0.484647010006241-1.93481932008019i</v>
      </c>
      <c r="V347" s="240" t="str">
        <f t="shared" ca="1" si="471"/>
        <v>-0.0489498074709455-1.99399409277263i</v>
      </c>
      <c r="W347" s="240" t="str">
        <f t="shared" ca="1" si="472"/>
        <v>0.389126147177679-1.9562692471248i</v>
      </c>
      <c r="X347" s="240" t="str">
        <f t="shared" ca="1" si="473"/>
        <v>0.808292228780649-1.82347804992448i</v>
      </c>
      <c r="Y347" s="240" t="str">
        <f t="shared" ca="1" si="474"/>
        <v>1.18817875145225-1.60207358765474i</v>
      </c>
      <c r="Z347" s="240" t="str">
        <f t="shared" ca="1" si="475"/>
        <v>1.51032484853613-1.30281517398204i</v>
      </c>
      <c r="AA347" s="240" t="str">
        <f t="shared" ca="1" si="476"/>
        <v>1.75907559208144-0.940245492946866i</v>
      </c>
      <c r="AB347" s="240" t="str">
        <f t="shared" ca="1" si="477"/>
        <v>1.92234275564924-0.531983886472573i</v>
      </c>
      <c r="AC347" s="240" t="str">
        <f t="shared" ca="1" si="478"/>
        <v>1.9921922506207-0.0978701294082219i</v>
      </c>
      <c r="AD347" s="240" t="str">
        <f t="shared" ca="1" si="479"/>
        <v>1.96522968910451+0.340999699011269i</v>
      </c>
      <c r="AE347" s="240" t="str">
        <f t="shared" ca="1" si="480"/>
        <v>1.84276533672777+0.763298394743589i</v>
      </c>
      <c r="AF347" s="240" t="str">
        <f t="shared" ca="1" si="481"/>
        <v>1.63075043930843+1.14850404020139i</v>
      </c>
      <c r="AG347" s="240" t="str">
        <f t="shared" ca="1" si="482"/>
        <v>1.33948801766114+1.47789728202125i</v>
      </c>
      <c r="AH347" s="240" t="str">
        <f t="shared" ca="1" si="483"/>
        <v>0.983132184677635+1.73547101189117i</v>
      </c>
      <c r="AI347" s="240" t="str">
        <f t="shared" ca="1" si="484"/>
        <v>0.579000315737634+1.90870824382337i</v>
      </c>
      <c r="AJ347" s="240" t="str">
        <f t="shared" ca="1" si="485"/>
        <v>0.146731498038761+1.9891903863499i</v>
      </c>
      <c r="AK347" s="240" t="str">
        <f t="shared" ca="1" si="486"/>
        <v>-0.292667845377339+1.97300635020411i</v>
      </c>
      <c r="AL347" s="240" t="str">
        <f t="shared" ca="1" si="487"/>
        <v>-0.717844778295667+1.86094261059744i</v>
      </c>
      <c r="AM347" s="240" t="str">
        <f t="shared" ca="1" si="488"/>
        <v>-1.10813751306288+1.6584449878746i</v>
      </c>
      <c r="AN347" s="240" t="str">
        <f t="shared" ca="1" si="489"/>
        <v>-1.4445794854464+1.37535400384446i</v>
      </c>
      <c r="AO347" s="240" t="str">
        <f t="shared" ca="1" si="490"/>
        <v>-1.71082104885708+1.02542667434153i</v>
      </c>
      <c r="AP347" s="240" t="str">
        <f t="shared" ca="1" si="491"/>
        <v>-1.8939239975228+0.625667976862176i</v>
      </c>
      <c r="AQ347" s="240" t="str">
        <f t="shared" ca="1" si="492"/>
        <v>-1.98499030817084+0.195504481103078i</v>
      </c>
      <c r="AR347" s="240" t="str">
        <f t="shared" ca="1" si="493"/>
        <v>-1.98499030817084+0.195504481103078i</v>
      </c>
      <c r="AS347" s="240" t="str">
        <f t="shared" ca="1" si="494"/>
        <v>-1.87799892222423-0.671958758993573i</v>
      </c>
      <c r="AT347" s="240" t="str">
        <f t="shared" ca="1" si="495"/>
        <v>-1.68514055119445-1.06710348532072i</v>
      </c>
      <c r="AU347" s="240" t="str">
        <f t="shared" ca="1" si="496"/>
        <v>-1.41039152820515-1.41039152820439i</v>
      </c>
      <c r="AV347" s="240" t="str">
        <f t="shared" ca="1" si="497"/>
        <v>-1.06710348532164-1.68514055119387i</v>
      </c>
      <c r="AW347" s="240" t="str">
        <f t="shared" ca="1" si="498"/>
        <v>-0.671958758994543-1.87799892222389i</v>
      </c>
      <c r="AX347" s="240" t="str">
        <f t="shared" ca="1" si="499"/>
        <v>-0.244159699576388-1.9795945460539i</v>
      </c>
      <c r="AY347" s="240" t="str">
        <f t="shared" ca="1" si="500"/>
        <v>0.195504481101997-1.98499030817095i</v>
      </c>
      <c r="AZ347" s="240" t="str">
        <f t="shared" ca="1" si="501"/>
        <v>0.62566797686303-1.89392399752252i</v>
      </c>
      <c r="BA347" s="240" t="str">
        <f t="shared" ca="1" si="502"/>
        <v>1.0254266743423-1.71082104885662i</v>
      </c>
      <c r="BB347" s="240" t="str">
        <f t="shared" ca="1" si="503"/>
        <v>1.37535400384515-1.44457948544574i</v>
      </c>
      <c r="BC347" s="240" t="str">
        <f t="shared" ca="1" si="504"/>
        <v>1.65844498787513-1.10813751306208i</v>
      </c>
      <c r="BD347" s="240" t="str">
        <f t="shared" ca="1" si="505"/>
        <v>1.86094261059778-0.717844778294776i</v>
      </c>
      <c r="BE347" s="240" t="str">
        <f t="shared" ca="1" si="506"/>
        <v>1.97300635020424-0.292667845376452i</v>
      </c>
      <c r="BF347" s="240" t="str">
        <f t="shared" ca="1" si="507"/>
        <v>1.98919038634984+0.146731498039657i</v>
      </c>
      <c r="BG347" s="240" t="str">
        <f t="shared" ca="1" si="508"/>
        <v>1.9087082438231+0.579000315738522i</v>
      </c>
      <c r="BH347" s="240" t="str">
        <f t="shared" ca="1" si="509"/>
        <v>1.73547101189071+0.983132184678441i</v>
      </c>
      <c r="BI347" s="240" t="str">
        <f t="shared" ca="1" si="510"/>
        <v>1.47789728202063+1.33948801766183i</v>
      </c>
      <c r="BJ347" s="240" t="str">
        <f t="shared" ca="1" si="511"/>
        <v>1.14850404020228+1.63075043930781i</v>
      </c>
      <c r="BK347" s="240" t="str">
        <f t="shared" ca="1" si="512"/>
        <v>0.763298394744408+1.84276533672744i</v>
      </c>
      <c r="BL347" s="240" t="str">
        <f t="shared" ca="1" si="513"/>
        <v>0.340999699011919+1.96522968910439i</v>
      </c>
      <c r="BM347" s="240" t="str">
        <f t="shared" ca="1" si="514"/>
        <v>-0.0978701294075619+1.99219225062074i</v>
      </c>
      <c r="BN347" s="240" t="str">
        <f t="shared" ca="1" si="515"/>
        <v>-0.531983886472126+1.92234275564936i</v>
      </c>
      <c r="BO347" s="240" t="str">
        <f t="shared" ca="1" si="516"/>
        <v>-0.940245492946483+1.75907559208165i</v>
      </c>
      <c r="BP347" s="240" t="str">
        <f t="shared" ca="1" si="517"/>
        <v>-1.30281517398187+1.51032484853629i</v>
      </c>
      <c r="BQ347" s="240" t="str">
        <f t="shared" ca="1" si="518"/>
        <v>-1.60207358765473+1.18817875145227i</v>
      </c>
      <c r="BR347" s="240" t="str">
        <f t="shared" ca="1" si="519"/>
        <v>-1.82347804992447+0.808292228780671i</v>
      </c>
      <c r="BS347" s="240" t="str">
        <f t="shared" ca="1" si="520"/>
        <v>-1.95626924712481+0.389126147177605i</v>
      </c>
      <c r="BT347" s="240" t="str">
        <f t="shared" ca="1" si="521"/>
        <v>-1.99399409277262-0.0489498074710361i</v>
      </c>
      <c r="BU347" s="240" t="str">
        <f t="shared" ca="1" si="522"/>
        <v>-1.93481932008012-0.484647010006534i</v>
      </c>
      <c r="BV347" s="240" t="str">
        <f t="shared" ca="1" si="523"/>
        <v>-1.78162057091107-0.896792432489311i</v>
      </c>
      <c r="BW347" s="240" t="str">
        <f t="shared" ca="1" si="524"/>
        <v>-1.54184265183661-1.26535756315795i</v>
      </c>
      <c r="BX347" s="240" t="str">
        <f t="shared" ca="1" si="525"/>
        <v>-1.22713774825136-1.5724317067778i</v>
      </c>
      <c r="BY347" s="240" t="str">
        <f t="shared" ca="1" si="526"/>
        <v>-0.852799177802427-1.80309236812845i</v>
      </c>
      <c r="BZ347" s="240" t="str">
        <f t="shared" ca="1" si="527"/>
        <v>-0.437018200302487-1.94613042170044i</v>
      </c>
      <c r="CA347" s="240" t="str">
        <f t="shared" ca="1" si="528"/>
        <v>9.54931658111476E-13-1.9945948274433i</v>
      </c>
      <c r="CB347" s="240" t="str">
        <f t="shared" ca="1" si="529"/>
        <v>0.43701820030435-1.94613042170002i</v>
      </c>
      <c r="CC347" s="240" t="str">
        <f t="shared" ca="1" si="530"/>
        <v>0.852799177802309-1.80309236812851i</v>
      </c>
      <c r="CD347" s="240" t="str">
        <f t="shared" ca="1" si="531"/>
        <v>1.22713774825125-1.57243170677788i</v>
      </c>
      <c r="CE347" s="240" t="str">
        <f t="shared" ca="1" si="532"/>
        <v>1.54184265183652-1.26535756315805i</v>
      </c>
      <c r="CF347" s="240" t="str">
        <f t="shared" ca="1" si="533"/>
        <v>1.78162057091101-0.896792432489426i</v>
      </c>
      <c r="CG347" s="240" t="str">
        <f t="shared" ca="1" si="534"/>
        <v>1.93481932008009-0.484647010006662i</v>
      </c>
      <c r="CH347" s="240" t="str">
        <f t="shared" ca="1" si="535"/>
        <v>1.99399409277262-0.0489498074711669i</v>
      </c>
      <c r="CI347" s="240" t="str">
        <f t="shared" ca="1" si="536"/>
        <v>1.95626924712486+0.389126147177363i</v>
      </c>
      <c r="CJ347" s="240" t="str">
        <f t="shared" ca="1" si="537"/>
        <v>1.82347804992452+0.808292228780552i</v>
      </c>
      <c r="CK347" s="240" t="str">
        <f t="shared" ca="1" si="538"/>
        <v>1.60207358765481+1.18817875145216i</v>
      </c>
      <c r="CL347" s="240" t="str">
        <f t="shared" ca="1" si="539"/>
        <v>1.30281517398197+1.5103248485362i</v>
      </c>
      <c r="CM347" s="240" t="str">
        <f t="shared" ca="1" si="540"/>
        <v>0.940245492946599+1.75907559208158i</v>
      </c>
      <c r="CN347" s="240" t="str">
        <f t="shared" ca="1" si="541"/>
        <v>0.531983886472254+1.92234275564933i</v>
      </c>
      <c r="CO347" s="240" t="str">
        <f t="shared" ca="1" si="542"/>
        <v>0.0978701294076928+1.99219225062073i</v>
      </c>
      <c r="CP347" s="240" t="str">
        <f t="shared" ca="1" si="543"/>
        <v>-0.340999699011792+1.96522968910442i</v>
      </c>
      <c r="CQ347" s="240" t="str">
        <f t="shared" ca="1" si="544"/>
        <v>-0.763298394744287+1.84276533672749i</v>
      </c>
      <c r="CR347" s="240" t="str">
        <f t="shared" ca="1" si="545"/>
        <v>-1.14850404020217+1.63075043930788i</v>
      </c>
      <c r="CS347" s="240" t="str">
        <f t="shared" ca="1" si="546"/>
        <v>-1.47789728202191+1.33948801766041i</v>
      </c>
      <c r="CT347" s="240" t="str">
        <f t="shared" ca="1" si="547"/>
        <v>-1.73547101189064+0.983132184678554i</v>
      </c>
      <c r="CU347" s="240" t="str">
        <f t="shared" ca="1" si="548"/>
        <v>-1.90870824382306+0.579000315738647i</v>
      </c>
      <c r="CV347" s="240" t="str">
        <f t="shared" ca="1" si="549"/>
        <v>-1.98919038634983+0.146731498039787i</v>
      </c>
      <c r="CW347" s="240" t="str">
        <f t="shared" ca="1" si="550"/>
        <v>-1.97300635020428-0.292667845376208i</v>
      </c>
      <c r="CX347" s="240" t="str">
        <f t="shared" ca="1" si="551"/>
        <v>-1.86094261059781-0.717844778294708i</v>
      </c>
      <c r="CY347" s="240" t="str">
        <f t="shared" ca="1" si="552"/>
        <v>-1.65844498787524-1.10813751306193i</v>
      </c>
      <c r="CZ347" s="240" t="str">
        <f t="shared" ca="1" si="553"/>
        <v>-1.3753540038452-1.44457948544569i</v>
      </c>
      <c r="DA347" s="240" t="str">
        <f t="shared" ca="1" si="554"/>
        <v>-1.02542667434246-1.71082104885652i</v>
      </c>
      <c r="DB347" s="240" t="str">
        <f t="shared" ca="1" si="555"/>
        <v>-0.6256679768631-1.8939239975225i</v>
      </c>
      <c r="DC347" s="240" t="str">
        <f t="shared" ca="1" si="556"/>
        <v>-0.195504481102184-1.98499030817093i</v>
      </c>
      <c r="DD347" s="240" t="str">
        <f t="shared" ca="1" si="557"/>
        <v>0.24415969957637-1.9795945460539i</v>
      </c>
      <c r="DE347" s="240" t="str">
        <f t="shared" ca="1" si="558"/>
        <v>0.671958758994419-1.87799892222393i</v>
      </c>
      <c r="DF347" s="240" t="str">
        <f t="shared" ca="1" si="559"/>
        <v>1.06710348532143-1.685140551194i</v>
      </c>
      <c r="DG347" s="240" t="str">
        <f t="shared" ca="1" si="560"/>
        <v>1.41039152820506-1.41039152820448i</v>
      </c>
      <c r="DH347" s="240" t="str">
        <f t="shared" ca="1" si="561"/>
        <v>1.68514055119432-1.06710348532093i</v>
      </c>
      <c r="DI347" s="240" t="str">
        <f t="shared" ca="1" si="562"/>
        <v>1.87799892222421-0.671958758993643i</v>
      </c>
      <c r="DJ347" s="240" t="str">
        <f t="shared" ca="1" si="563"/>
        <v>1.979594546054-0.244159699575552i</v>
      </c>
      <c r="DK347" s="240" t="str">
        <f t="shared" ca="1" si="564"/>
        <v>1.98499030817085+0.195504481103004i</v>
      </c>
      <c r="DL347" s="240" t="str">
        <f t="shared" ca="1" si="565"/>
        <v>1.89392399752224+0.625667976863884i</v>
      </c>
      <c r="DM347" s="240" t="str">
        <f t="shared" ca="1" si="566"/>
        <v>1.71082104885715+1.02542667434141i</v>
      </c>
      <c r="DN347" s="240" t="str">
        <f t="shared" ca="1" si="567"/>
        <v>1.44457948544512+1.3753540038458i</v>
      </c>
      <c r="DO347" s="240" t="str">
        <f t="shared" ca="1" si="568"/>
        <v>1.10813751306294+1.65844498787456i</v>
      </c>
      <c r="DP347" s="240" t="str">
        <f t="shared" ca="1" si="569"/>
        <v>0.717844778295843+1.86094261059737i</v>
      </c>
      <c r="DQ347" s="240" t="str">
        <f t="shared" ca="1" si="570"/>
        <v>0.292667845377413+1.9730063502041i</v>
      </c>
      <c r="DR347" s="240" t="str">
        <f t="shared" ca="1" si="571"/>
        <v>-0.146731498038574+1.98919038634992i</v>
      </c>
      <c r="DS347" s="240" t="str">
        <f t="shared" ca="1" si="572"/>
        <v>-0.57900031573759+1.90870824382338i</v>
      </c>
      <c r="DT347" s="240" t="str">
        <f t="shared" ca="1" si="573"/>
        <v>-0.983132184677495+1.73547101189125i</v>
      </c>
      <c r="DU347" s="240" t="str">
        <f t="shared" ca="1" si="574"/>
        <v>-1.3394880176611+1.47789728202128i</v>
      </c>
      <c r="DV347" s="240" t="str">
        <f t="shared" ca="1" si="575"/>
        <v>-1.63075043930836+1.1485040402015i</v>
      </c>
      <c r="DW347" s="240" t="str">
        <f t="shared" ca="1" si="576"/>
        <v>-1.84276533672776+0.763298394743631i</v>
      </c>
      <c r="DX347" s="240" t="str">
        <f t="shared" ca="1" si="577"/>
        <v>-1.96522968910456+0.34099969901098i</v>
      </c>
      <c r="DY347" s="240" t="str">
        <f t="shared" ca="1" si="578"/>
        <v>-1.9921922506207-0.0978701294084025i</v>
      </c>
      <c r="DZ347" s="240" t="str">
        <f t="shared" ca="1" si="579"/>
        <v>-1.92234275564911-0.531983886473048i</v>
      </c>
      <c r="EA347" s="240" t="str">
        <f t="shared" ca="1" si="580"/>
        <v>-1.75907559208125-0.940245492947225i</v>
      </c>
      <c r="EB347" s="240" t="str">
        <f t="shared" ca="1" si="581"/>
        <v>-1.51032484853567-1.30281517398259i</v>
      </c>
      <c r="EC347" s="240" t="str">
        <f t="shared" ca="1" si="582"/>
        <v>-1.18817875145159-1.60207358765523i</v>
      </c>
      <c r="ED347" s="240" t="str">
        <f t="shared" ca="1" si="583"/>
        <v>-0.808292228779798-1.82347804992486i</v>
      </c>
      <c r="EE347" s="240" t="str">
        <f t="shared" ca="1" si="584"/>
        <v>-0.389126147176667-1.956269247125i</v>
      </c>
      <c r="EF347" s="240" t="str">
        <f t="shared" ca="1" si="585"/>
        <v>0.0489498074700637-1.99399409277265i</v>
      </c>
      <c r="EG347" s="240" t="str">
        <f t="shared" ca="1" si="586"/>
        <v>0.484647010005481-1.93481932008038i</v>
      </c>
      <c r="EH347" s="240" t="str">
        <f t="shared" ca="1" si="587"/>
        <v>0.896792432488441-1.7816205709115i</v>
      </c>
      <c r="EI347" s="240" t="str">
        <f t="shared" ca="1" si="588"/>
        <v>1.26535756315711-1.5418426518373i</v>
      </c>
      <c r="EJ347" s="240" t="str">
        <f t="shared" ca="1" si="589"/>
        <v>1.5724317067772-1.22713774825212i</v>
      </c>
      <c r="EK347" s="240" t="str">
        <f t="shared" ca="1" si="590"/>
        <v>1.80309236812799-0.852799177803409i</v>
      </c>
      <c r="EL347" s="240" t="str">
        <f t="shared" ca="1" si="591"/>
        <v>1.94613042170023-0.437018200303437i</v>
      </c>
      <c r="EM347" s="240" t="str">
        <f t="shared" ca="1" si="592"/>
        <v>1.9945948274433-1.3096928998834E-13i</v>
      </c>
      <c r="EN347" s="240"/>
      <c r="EO347" s="240"/>
      <c r="EP347" s="240"/>
    </row>
    <row r="348" spans="1:146">
      <c r="A348" s="268">
        <f t="shared" si="461"/>
        <v>4.8437499999999826E-3</v>
      </c>
      <c r="B348" s="267">
        <v>248</v>
      </c>
      <c r="C348" s="266">
        <f t="shared" si="462"/>
        <v>49600</v>
      </c>
      <c r="N348" s="265">
        <f t="shared" ca="1" si="463"/>
        <v>2.0053785650278435</v>
      </c>
      <c r="O348" s="240">
        <f t="shared" ca="1" si="464"/>
        <v>-1.9946214349721565</v>
      </c>
      <c r="P348" s="240" t="str">
        <f t="shared" ca="1" si="465"/>
        <v>-1.95629534339746-0.389131338048997i</v>
      </c>
      <c r="Q348" s="240" t="str">
        <f t="shared" ca="1" si="466"/>
        <v>-1.84278991887903-0.763308577004216i</v>
      </c>
      <c r="R348" s="240" t="str">
        <f t="shared" ca="1" si="467"/>
        <v>-1.65846711122667-1.10815229541333i</v>
      </c>
      <c r="S348" s="240" t="str">
        <f t="shared" ca="1" si="468"/>
        <v>-1.41041034256886-1.41041034256885i</v>
      </c>
      <c r="T348" s="240" t="str">
        <f t="shared" ca="1" si="469"/>
        <v>-1.10815229541334-1.65846711122667i</v>
      </c>
      <c r="U348" s="241" t="str">
        <f t="shared" ca="1" si="470"/>
        <v>-0.763308577004038-1.8427899188791i</v>
      </c>
      <c r="V348" s="240" t="str">
        <f t="shared" ca="1" si="471"/>
        <v>-0.389131338049051-1.95629534339745i</v>
      </c>
      <c r="W348" s="240" t="str">
        <f t="shared" ca="1" si="472"/>
        <v>-6.84173186184658E-15-1.99462143497216i</v>
      </c>
      <c r="X348" s="240" t="str">
        <f t="shared" ca="1" si="473"/>
        <v>0.389131338049023-1.95629534339745i</v>
      </c>
      <c r="Y348" s="240" t="str">
        <f t="shared" ca="1" si="474"/>
        <v>0.76330857700421-1.84278991887903i</v>
      </c>
      <c r="Z348" s="240" t="str">
        <f t="shared" ca="1" si="475"/>
        <v>1.10815229541332-1.65846711122668i</v>
      </c>
      <c r="AA348" s="240" t="str">
        <f t="shared" ca="1" si="476"/>
        <v>1.41041034256885-1.41041034256886i</v>
      </c>
      <c r="AB348" s="240" t="str">
        <f t="shared" ca="1" si="477"/>
        <v>1.65846711122667-1.10815229541334i</v>
      </c>
      <c r="AC348" s="240" t="str">
        <f t="shared" ca="1" si="478"/>
        <v>1.8427899188791-0.763308577004058i</v>
      </c>
      <c r="AD348" s="240" t="str">
        <f t="shared" ca="1" si="479"/>
        <v>1.95629534339745-0.389131338049057i</v>
      </c>
      <c r="AE348" s="240" t="str">
        <f t="shared" ca="1" si="480"/>
        <v>1.99462143497216-1.36834637236932E-14i</v>
      </c>
      <c r="AF348" s="240" t="str">
        <f t="shared" ca="1" si="481"/>
        <v>1.95629534339754+0.389131338048614i</v>
      </c>
      <c r="AG348" s="240" t="str">
        <f t="shared" ca="1" si="482"/>
        <v>1.84278991887904+0.76330857700419i</v>
      </c>
      <c r="AH348" s="240" t="str">
        <f t="shared" ca="1" si="483"/>
        <v>1.65846711122636+1.10815229541381i</v>
      </c>
      <c r="AI348" s="240" t="str">
        <f t="shared" ca="1" si="484"/>
        <v>1.41041034256816+1.41041034256954i</v>
      </c>
      <c r="AJ348" s="240" t="str">
        <f t="shared" ca="1" si="485"/>
        <v>1.10815229541386+1.65846711122632i</v>
      </c>
      <c r="AK348" s="240" t="str">
        <f t="shared" ca="1" si="486"/>
        <v>0.763308577004248+1.84278991887902i</v>
      </c>
      <c r="AL348" s="240" t="str">
        <f t="shared" ca="1" si="487"/>
        <v>0.389131338048648+1.95629534339753i</v>
      </c>
      <c r="AM348" s="240" t="str">
        <f t="shared" ca="1" si="488"/>
        <v>-7.73142516292538E-13+1.99462143497216i</v>
      </c>
      <c r="AN348" s="240" t="str">
        <f t="shared" ca="1" si="489"/>
        <v>-0.389131338048217+1.95629534339761i</v>
      </c>
      <c r="AO348" s="240" t="str">
        <f t="shared" ca="1" si="490"/>
        <v>-0.763308577003843+1.84278991887918i</v>
      </c>
      <c r="AP348" s="240" t="str">
        <f t="shared" ca="1" si="491"/>
        <v>-1.10815229541347+1.65846711122658i</v>
      </c>
      <c r="AQ348" s="240" t="str">
        <f t="shared" ca="1" si="492"/>
        <v>-1.41041034256924+1.41041034256847i</v>
      </c>
      <c r="AR348" s="240" t="str">
        <f t="shared" ca="1" si="493"/>
        <v>-1.41041034256924+1.41041034256847i</v>
      </c>
      <c r="AS348" s="240" t="str">
        <f t="shared" ca="1" si="494"/>
        <v>-1.84278991887886+0.763308577004621i</v>
      </c>
      <c r="AT348" s="240" t="str">
        <f t="shared" ca="1" si="495"/>
        <v>-1.95629534339744+0.389131338049099i</v>
      </c>
      <c r="AU348" s="240" t="str">
        <f t="shared" ca="1" si="496"/>
        <v>-1.99462143497216-3.69466928491652E-13i</v>
      </c>
      <c r="AV348" s="240" t="str">
        <f t="shared" ca="1" si="497"/>
        <v>-1.95629534339731-0.389131338049769i</v>
      </c>
      <c r="AW348" s="240" t="str">
        <f t="shared" ca="1" si="498"/>
        <v>-1.84278991887936-0.763308577003418i</v>
      </c>
      <c r="AX348" s="240" t="str">
        <f t="shared" ca="1" si="499"/>
        <v>-1.6584671112268-1.10815229541314i</v>
      </c>
      <c r="AY348" s="240" t="str">
        <f t="shared" ca="1" si="500"/>
        <v>-1.41041034256876-1.41041034256895i</v>
      </c>
      <c r="AZ348" s="240" t="str">
        <f t="shared" ca="1" si="501"/>
        <v>-1.10815229541286-1.65846711122699i</v>
      </c>
      <c r="BA348" s="240" t="str">
        <f t="shared" ca="1" si="502"/>
        <v>-0.763308577004994-1.84278991887871i</v>
      </c>
      <c r="BB348" s="240" t="str">
        <f t="shared" ca="1" si="503"/>
        <v>-0.389131338049496-1.95629534339736i</v>
      </c>
      <c r="BC348" s="240" t="str">
        <f t="shared" ca="1" si="504"/>
        <v>-3.4208659309233E-14-1.99462143497216i</v>
      </c>
      <c r="BD348" s="240" t="str">
        <f t="shared" ca="1" si="505"/>
        <v>0.389131338049372-1.95629534339738i</v>
      </c>
      <c r="BE348" s="240" t="str">
        <f t="shared" ca="1" si="506"/>
        <v>0.76330857700493-1.84278991887874i</v>
      </c>
      <c r="BF348" s="240" t="str">
        <f t="shared" ca="1" si="507"/>
        <v>1.1081522954128-1.65846711122703i</v>
      </c>
      <c r="BG348" s="240" t="str">
        <f t="shared" ca="1" si="508"/>
        <v>1.41041034256867-1.41041034256904i</v>
      </c>
      <c r="BH348" s="240" t="str">
        <f t="shared" ca="1" si="509"/>
        <v>1.65846711122673-1.10815229541324i</v>
      </c>
      <c r="BI348" s="240" t="str">
        <f t="shared" ca="1" si="510"/>
        <v>1.84278991887934-0.763308577003482i</v>
      </c>
      <c r="BJ348" s="240" t="str">
        <f t="shared" ca="1" si="511"/>
        <v>1.95629534339728-0.389131338049891i</v>
      </c>
      <c r="BK348" s="240" t="str">
        <f t="shared" ca="1" si="512"/>
        <v>1.99462143497216-4.94574797958552E-13i</v>
      </c>
      <c r="BL348" s="240" t="str">
        <f t="shared" ca="1" si="513"/>
        <v>1.95629534339745+0.389131338049031i</v>
      </c>
      <c r="BM348" s="240" t="str">
        <f t="shared" ca="1" si="514"/>
        <v>1.84278991887889+0.763308577004557i</v>
      </c>
      <c r="BN348" s="240" t="str">
        <f t="shared" ca="1" si="515"/>
        <v>1.65846711122615+1.10815229541412i</v>
      </c>
      <c r="BO348" s="240" t="str">
        <f t="shared" ca="1" si="516"/>
        <v>1.41041034256929+1.41041034256842i</v>
      </c>
      <c r="BP348" s="240" t="str">
        <f t="shared" ca="1" si="517"/>
        <v>1.10815229541353+1.65846711122654i</v>
      </c>
      <c r="BQ348" s="240" t="str">
        <f t="shared" ca="1" si="518"/>
        <v>0.763308577003907+1.84278991887916i</v>
      </c>
      <c r="BR348" s="240" t="str">
        <f t="shared" ca="1" si="519"/>
        <v>0.389131338048341+1.95629534339759i</v>
      </c>
      <c r="BS348" s="240" t="str">
        <f t="shared" ca="1" si="520"/>
        <v>8.41559834911004E-13+1.99462143497216i</v>
      </c>
      <c r="BT348" s="240" t="str">
        <f t="shared" ca="1" si="521"/>
        <v>-0.38913133804858+1.95629534339754i</v>
      </c>
      <c r="BU348" s="240" t="str">
        <f t="shared" ca="1" si="522"/>
        <v>-0.763308577004132+1.84278991887906i</v>
      </c>
      <c r="BV348" s="240" t="str">
        <f t="shared" ca="1" si="523"/>
        <v>-1.10815229541373+1.65846711122641i</v>
      </c>
      <c r="BW348" s="240" t="str">
        <f t="shared" ca="1" si="524"/>
        <v>-1.41041034256954+1.41041034256817i</v>
      </c>
      <c r="BX348" s="240" t="str">
        <f t="shared" ca="1" si="525"/>
        <v>-1.65846711122629+1.10815229541391i</v>
      </c>
      <c r="BY348" s="240" t="str">
        <f t="shared" ca="1" si="526"/>
        <v>-1.84278991887898+0.763308577004331i</v>
      </c>
      <c r="BZ348" s="240" t="str">
        <f t="shared" ca="1" si="527"/>
        <v>-1.95629534339752+0.389131338048682i</v>
      </c>
      <c r="CA348" s="240" t="str">
        <f t="shared" ca="1" si="528"/>
        <v>-1.99462143497216-7.38933856983305E-13i</v>
      </c>
      <c r="CB348" s="240" t="str">
        <f t="shared" ca="1" si="529"/>
        <v>-1.95629534339763-0.38913133804813i</v>
      </c>
      <c r="CC348" s="240" t="str">
        <f t="shared" ca="1" si="530"/>
        <v>-1.8427899188792-0.763308577003811i</v>
      </c>
      <c r="CD348" s="240" t="str">
        <f t="shared" ca="1" si="531"/>
        <v>-1.6584671112266-1.10815229541344i</v>
      </c>
      <c r="CE348" s="240" t="str">
        <f t="shared" ca="1" si="532"/>
        <v>-1.41041034256849-1.41041034256921i</v>
      </c>
      <c r="CF348" s="240" t="str">
        <f t="shared" ca="1" si="533"/>
        <v>-1.1081522954126-1.65846711122716i</v>
      </c>
      <c r="CG348" s="240" t="str">
        <f t="shared" ca="1" si="534"/>
        <v>-0.763308577004653-1.84278991887885i</v>
      </c>
      <c r="CH348" s="240" t="str">
        <f t="shared" ca="1" si="535"/>
        <v>-0.389131338049133-1.95629534339743i</v>
      </c>
      <c r="CI348" s="240" t="str">
        <f t="shared" ca="1" si="536"/>
        <v>2.78567718333986E-13-1.99462143497216i</v>
      </c>
      <c r="CJ348" s="240" t="str">
        <f t="shared" ca="1" si="537"/>
        <v>0.389131338049791-1.9562953433973i</v>
      </c>
      <c r="CK348" s="240" t="str">
        <f t="shared" ca="1" si="538"/>
        <v>0.763308577003386-1.84278991887937i</v>
      </c>
      <c r="CL348" s="240" t="str">
        <f t="shared" ca="1" si="539"/>
        <v>1.10815229541306-1.65846711122685i</v>
      </c>
      <c r="CM348" s="240" t="str">
        <f t="shared" ca="1" si="540"/>
        <v>1.41041034256897-1.41041034256874i</v>
      </c>
      <c r="CN348" s="240" t="str">
        <f t="shared" ca="1" si="541"/>
        <v>1.65846711122697-1.10815229541289i</v>
      </c>
      <c r="CO348" s="240" t="str">
        <f t="shared" ca="1" si="542"/>
        <v>1.84278991887946-0.763308577003193i</v>
      </c>
      <c r="CP348" s="240" t="str">
        <f t="shared" ca="1" si="543"/>
        <v>1.95629534339736-0.389131338049474i</v>
      </c>
      <c r="CQ348" s="240" t="str">
        <f t="shared" ca="1" si="544"/>
        <v>1.99462143497216-6.84173186184658E-14i</v>
      </c>
      <c r="CR348" s="240" t="str">
        <f t="shared" ca="1" si="545"/>
        <v>1.95629534339739+0.389131338049338i</v>
      </c>
      <c r="CS348" s="240" t="str">
        <f t="shared" ca="1" si="546"/>
        <v>1.84278991887877+0.763308577004846i</v>
      </c>
      <c r="CT348" s="240" t="str">
        <f t="shared" ca="1" si="547"/>
        <v>1.65846711122705+1.10815229541277i</v>
      </c>
      <c r="CU348" s="240" t="str">
        <f t="shared" ca="1" si="548"/>
        <v>1.41041034256906+1.41041034256864i</v>
      </c>
      <c r="CV348" s="240" t="str">
        <f t="shared" ca="1" si="549"/>
        <v>1.10815229541327+1.65846711122671i</v>
      </c>
      <c r="CW348" s="240" t="str">
        <f t="shared" ca="1" si="550"/>
        <v>0.763308577003512+1.84278991887932i</v>
      </c>
      <c r="CX348" s="240" t="str">
        <f t="shared" ca="1" si="551"/>
        <v>0.389131338048034+1.95629534339765i</v>
      </c>
      <c r="CY348" s="240" t="str">
        <f t="shared" ca="1" si="552"/>
        <v>5.28783457267785E-13+1.99462143497216i</v>
      </c>
      <c r="CZ348" s="240" t="str">
        <f t="shared" ca="1" si="553"/>
        <v>-0.389131338048999+1.95629534339746i</v>
      </c>
      <c r="DA348" s="240" t="str">
        <f t="shared" ca="1" si="554"/>
        <v>-0.763308577004421+1.84278991887894i</v>
      </c>
      <c r="DB348" s="240" t="str">
        <f t="shared" ca="1" si="555"/>
        <v>-1.10815229541409+1.65846711122617i</v>
      </c>
      <c r="DC348" s="240" t="str">
        <f t="shared" ca="1" si="556"/>
        <v>-1.4104103425684+1.41041034256931i</v>
      </c>
      <c r="DD348" s="240" t="str">
        <f t="shared" ca="1" si="557"/>
        <v>-1.65846711122646+1.10815229541365i</v>
      </c>
      <c r="DE348" s="240" t="str">
        <f t="shared" ca="1" si="558"/>
        <v>-1.84278991887915+0.763308577003939i</v>
      </c>
      <c r="DF348" s="240" t="str">
        <f t="shared" ca="1" si="559"/>
        <v>-1.95629534339761+0.389131338048263i</v>
      </c>
      <c r="DG348" s="240" t="str">
        <f t="shared" ca="1" si="560"/>
        <v>-1.99462143497216-1.05171023462652E-12i</v>
      </c>
      <c r="DH348" s="240" t="str">
        <f t="shared" ca="1" si="561"/>
        <v>-1.95629534339755-0.389131338048547i</v>
      </c>
      <c r="DI348" s="240" t="str">
        <f t="shared" ca="1" si="562"/>
        <v>-1.84278991887903-0.763308577004206i</v>
      </c>
      <c r="DJ348" s="240" t="str">
        <f t="shared" ca="1" si="563"/>
        <v>-1.65846711122643-1.10815229541371i</v>
      </c>
      <c r="DK348" s="240" t="str">
        <f t="shared" ca="1" si="564"/>
        <v>-1.41041034256819-1.41041034256952i</v>
      </c>
      <c r="DL348" s="240" t="str">
        <f t="shared" ca="1" si="565"/>
        <v>-1.10815229541385-1.65846711122633i</v>
      </c>
      <c r="DM348" s="240" t="str">
        <f t="shared" ca="1" si="566"/>
        <v>-0.763308577004363-1.84278991887897i</v>
      </c>
      <c r="DN348" s="240" t="str">
        <f t="shared" ca="1" si="567"/>
        <v>-0.389131338048714-1.95629534339752i</v>
      </c>
      <c r="DO348" s="240" t="str">
        <f t="shared" ca="1" si="568"/>
        <v>5.91344095977204E-13-1.99462143497216i</v>
      </c>
      <c r="DP348" s="240" t="str">
        <f t="shared" ca="1" si="569"/>
        <v>0.389131338048096-1.95629534339764i</v>
      </c>
      <c r="DQ348" s="240" t="str">
        <f t="shared" ca="1" si="570"/>
        <v>0.763308577003779-1.84278991887921i</v>
      </c>
      <c r="DR348" s="240" t="str">
        <f t="shared" ca="1" si="571"/>
        <v>1.10815229541332-1.65846711122668i</v>
      </c>
      <c r="DS348" s="240" t="str">
        <f t="shared" ca="1" si="572"/>
        <v>1.41041034256919-1.41041034256852i</v>
      </c>
      <c r="DT348" s="240" t="str">
        <f t="shared" ca="1" si="573"/>
        <v>1.65846711122721-1.10815229541253i</v>
      </c>
      <c r="DU348" s="240" t="str">
        <f t="shared" ca="1" si="574"/>
        <v>1.84278991887879-0.763308577004788i</v>
      </c>
      <c r="DV348" s="240" t="str">
        <f t="shared" ca="1" si="575"/>
        <v>1.95629534339743-0.389131338049167i</v>
      </c>
      <c r="DW348" s="240" t="str">
        <f t="shared" ca="1" si="576"/>
        <v>1.99462143497216+3.57740160721622E-13i</v>
      </c>
      <c r="DX348" s="240" t="str">
        <f t="shared" ca="1" si="577"/>
        <v>1.95629534339733+0.389131338049646i</v>
      </c>
      <c r="DY348" s="240" t="str">
        <f t="shared" ca="1" si="578"/>
        <v>1.84278991887939+0.763308577003354i</v>
      </c>
      <c r="DZ348" s="240" t="str">
        <f t="shared" ca="1" si="579"/>
        <v>1.65846711122681+1.10815229541313i</v>
      </c>
      <c r="EA348" s="240" t="str">
        <f t="shared" ca="1" si="580"/>
        <v>1.41041034256884+1.41041034256886i</v>
      </c>
      <c r="EB348" s="240" t="str">
        <f t="shared" ca="1" si="581"/>
        <v>1.10815229541292+1.65846711122695i</v>
      </c>
      <c r="EC348" s="240" t="str">
        <f t="shared" ca="1" si="582"/>
        <v>0.763308577003328+1.8427899188794i</v>
      </c>
      <c r="ED348" s="240" t="str">
        <f t="shared" ca="1" si="583"/>
        <v>0.389131338049618+1.95629534339734i</v>
      </c>
      <c r="EE348" s="240" t="str">
        <f t="shared" ca="1" si="584"/>
        <v>1.02625977927699E-13+1.99462143497216i</v>
      </c>
      <c r="EF348" s="240" t="str">
        <f t="shared" ca="1" si="585"/>
        <v>-0.389131338049195+1.95629534339742i</v>
      </c>
      <c r="EG348" s="240" t="str">
        <f t="shared" ca="1" si="586"/>
        <v>-0.763308577004814+1.84278991887878i</v>
      </c>
      <c r="EH348" s="240" t="str">
        <f t="shared" ca="1" si="587"/>
        <v>-1.10815229541275+1.65846711122707i</v>
      </c>
      <c r="EI348" s="240" t="str">
        <f t="shared" ca="1" si="588"/>
        <v>-1.41041034256854+1.41041034256917i</v>
      </c>
      <c r="EJ348" s="240" t="str">
        <f t="shared" ca="1" si="589"/>
        <v>-1.6584671112267+1.1081522954133i</v>
      </c>
      <c r="EK348" s="240" t="str">
        <f t="shared" ca="1" si="590"/>
        <v>-1.84278991887931+0.763308577003544i</v>
      </c>
      <c r="EL348" s="240" t="str">
        <f t="shared" ca="1" si="591"/>
        <v>-1.95629534339764+0.389131338048068i</v>
      </c>
      <c r="EM348" s="240" t="str">
        <f t="shared" ca="1" si="592"/>
        <v>-1.99462143497216+5.62992116577018E-13i</v>
      </c>
      <c r="EN348" s="240"/>
      <c r="EO348" s="240"/>
      <c r="EP348" s="240"/>
    </row>
    <row r="349" spans="1:146">
      <c r="A349" s="268">
        <f t="shared" si="461"/>
        <v>4.8632812499999822E-3</v>
      </c>
      <c r="B349" s="267">
        <v>249</v>
      </c>
      <c r="C349" s="266">
        <f t="shared" si="462"/>
        <v>49800</v>
      </c>
      <c r="N349" s="265">
        <f t="shared" ca="1" si="463"/>
        <v>2.0053552481045909</v>
      </c>
      <c r="O349" s="240">
        <f t="shared" ca="1" si="464"/>
        <v>-1.9946447518954091</v>
      </c>
      <c r="P349" s="240" t="str">
        <f t="shared" ca="1" si="465"/>
        <v>-1.96527887855098-0.341008234189871i</v>
      </c>
      <c r="Q349" s="240" t="str">
        <f t="shared" ca="1" si="466"/>
        <v>-1.87804592829559-0.671975578035583i</v>
      </c>
      <c r="R349" s="240" t="str">
        <f t="shared" ca="1" si="467"/>
        <v>-1.73551445050747-0.983156792349845i</v>
      </c>
      <c r="S349" s="240" t="str">
        <f t="shared" ca="1" si="468"/>
        <v>-1.5418812439603-1.26538923489467i</v>
      </c>
      <c r="T349" s="240" t="str">
        <f t="shared" ca="1" si="469"/>
        <v>-1.30284778327839-1.5103626517729i</v>
      </c>
      <c r="U349" s="241" t="str">
        <f t="shared" ca="1" si="470"/>
        <v>-1.02545234064009-1.71086387048755i</v>
      </c>
      <c r="V349" s="240" t="str">
        <f t="shared" ca="1" si="471"/>
        <v>-0.717862745857786-1.8609891897519i</v>
      </c>
      <c r="W349" s="240" t="str">
        <f t="shared" ca="1" si="472"/>
        <v>-0.389135886955145-1.95631821229255i</v>
      </c>
      <c r="X349" s="240" t="str">
        <f t="shared" ca="1" si="473"/>
        <v>-0.0489510326783895-1.99404400218842i</v>
      </c>
      <c r="Y349" s="240" t="str">
        <f t="shared" ca="1" si="474"/>
        <v>0.292675170815605-1.97305573429945i</v>
      </c>
      <c r="Z349" s="240" t="str">
        <f t="shared" ca="1" si="475"/>
        <v>0.625683637252138-1.89397140219667i</v>
      </c>
      <c r="AA349" s="240" t="str">
        <f t="shared" ca="1" si="476"/>
        <v>0.940269027170658-1.75911962151738i</v>
      </c>
      <c r="AB349" s="240" t="str">
        <f t="shared" ca="1" si="477"/>
        <v>1.22716846335196-1.57247106454087i</v>
      </c>
      <c r="AC349" s="240" t="str">
        <f t="shared" ca="1" si="478"/>
        <v>1.47793427360031-1.33952154487393i</v>
      </c>
      <c r="AD349" s="240" t="str">
        <f t="shared" ca="1" si="479"/>
        <v>1.68518273004548-1.06713019478429i</v>
      </c>
      <c r="AE349" s="240" t="str">
        <f t="shared" ca="1" si="480"/>
        <v>1.84281146090723-0.763317500004333i</v>
      </c>
      <c r="AF349" s="240" t="str">
        <f t="shared" ca="1" si="481"/>
        <v>1.94617913309439-0.437029138813245i</v>
      </c>
      <c r="AG349" s="240" t="str">
        <f t="shared" ca="1" si="482"/>
        <v>1.99224211493664-0.097872579084694i</v>
      </c>
      <c r="AH349" s="240" t="str">
        <f t="shared" ca="1" si="483"/>
        <v>1.97964409505079+0.244165810863075i</v>
      </c>
      <c r="AI349" s="240" t="str">
        <f t="shared" ca="1" si="484"/>
        <v>1.90875601854534+0.57901480804107i</v>
      </c>
      <c r="AJ349" s="240" t="str">
        <f t="shared" ca="1" si="485"/>
        <v>1.78166516464483+0.896814879088773i</v>
      </c>
      <c r="AK349" s="240" t="str">
        <f t="shared" ca="1" si="486"/>
        <v>1.60211368735112+1.18820849141306i</v>
      </c>
      <c r="AL349" s="240" t="str">
        <f t="shared" ca="1" si="487"/>
        <v>1.37538842877879+1.4446156430848i</v>
      </c>
      <c r="AM349" s="240" t="str">
        <f t="shared" ca="1" si="488"/>
        <v>1.10816524960108+1.6584864985403i</v>
      </c>
      <c r="AN349" s="240" t="str">
        <f t="shared" ca="1" si="489"/>
        <v>0.808312460231494+1.82352369134552i</v>
      </c>
      <c r="AO349" s="240" t="str">
        <f t="shared" ca="1" si="490"/>
        <v>0.484659140658139+1.93486774835915i</v>
      </c>
      <c r="AP349" s="240" t="str">
        <f t="shared" ca="1" si="491"/>
        <v>0.146735170710223+1.98924017552948i</v>
      </c>
      <c r="AQ349" s="240" t="str">
        <f t="shared" ca="1" si="492"/>
        <v>-0.195509374554269+1.98503999222315i</v>
      </c>
      <c r="AR349" s="240" t="str">
        <f t="shared" ca="1" si="493"/>
        <v>-0.195509374554269+1.98503999222315i</v>
      </c>
      <c r="AS349" s="240" t="str">
        <f t="shared" ca="1" si="494"/>
        <v>-0.852820523256598+1.80313749929844i</v>
      </c>
      <c r="AT349" s="240" t="str">
        <f t="shared" ca="1" si="495"/>
        <v>-1.1485327871104+1.63079125678191i</v>
      </c>
      <c r="AU349" s="240" t="str">
        <f t="shared" ca="1" si="496"/>
        <v>-1.41042683012286+1.41042683012394i</v>
      </c>
      <c r="AV349" s="240" t="str">
        <f t="shared" ca="1" si="497"/>
        <v>-1.63079125678221+1.14853278710997i</v>
      </c>
      <c r="AW349" s="240" t="str">
        <f t="shared" ca="1" si="498"/>
        <v>-1.80313749929867+0.852820523256125i</v>
      </c>
      <c r="AX349" s="240" t="str">
        <f t="shared" ca="1" si="499"/>
        <v>-1.92239087164118+0.531997201961225i</v>
      </c>
      <c r="AY349" s="240" t="str">
        <f t="shared" ca="1" si="500"/>
        <v>-1.9850399922232+0.195509374553748i</v>
      </c>
      <c r="AZ349" s="240" t="str">
        <f t="shared" ca="1" si="501"/>
        <v>-1.98924017552958-0.146735170708766i</v>
      </c>
      <c r="BA349" s="240" t="str">
        <f t="shared" ca="1" si="502"/>
        <v>-1.93486774835902-0.484659140658646i</v>
      </c>
      <c r="BB349" s="240" t="str">
        <f t="shared" ca="1" si="503"/>
        <v>-1.82352369134531-0.808312460231971i</v>
      </c>
      <c r="BC349" s="240" t="str">
        <f t="shared" ca="1" si="504"/>
        <v>-1.65848649854001-1.10816524960152i</v>
      </c>
      <c r="BD349" s="240" t="str">
        <f t="shared" ca="1" si="505"/>
        <v>-1.44461564308444-1.37538842877917i</v>
      </c>
      <c r="BE349" s="240" t="str">
        <f t="shared" ca="1" si="506"/>
        <v>-1.18820849141424-1.60211368735025i</v>
      </c>
      <c r="BF349" s="240" t="str">
        <f t="shared" ca="1" si="507"/>
        <v>-0.896814879088356-1.78166516464504i</v>
      </c>
      <c r="BG349" s="240" t="str">
        <f t="shared" ca="1" si="508"/>
        <v>-0.579014808040543-1.9087560185455i</v>
      </c>
      <c r="BH349" s="240" t="str">
        <f t="shared" ca="1" si="509"/>
        <v>-0.244165810862527-1.97964409505086i</v>
      </c>
      <c r="BI349" s="240" t="str">
        <f t="shared" ca="1" si="510"/>
        <v>0.0978725790851878-1.99224211493661i</v>
      </c>
      <c r="BJ349" s="240" t="str">
        <f t="shared" ca="1" si="511"/>
        <v>0.437029138811793-1.94617913309472i</v>
      </c>
      <c r="BK349" s="240" t="str">
        <f t="shared" ca="1" si="512"/>
        <v>0.763317500004291-1.84281146090725i</v>
      </c>
      <c r="BL349" s="240" t="str">
        <f t="shared" ca="1" si="513"/>
        <v>1.0671301947849-1.68518273004509i</v>
      </c>
      <c r="BM349" s="240" t="str">
        <f t="shared" ca="1" si="514"/>
        <v>1.33952154487358-1.47793427360062i</v>
      </c>
      <c r="BN349" s="240" t="str">
        <f t="shared" ca="1" si="515"/>
        <v>1.57247106454103-1.22716846335175i</v>
      </c>
      <c r="BO349" s="240" t="str">
        <f t="shared" ca="1" si="516"/>
        <v>1.75911962151694-0.940269027171472i</v>
      </c>
      <c r="BP349" s="240" t="str">
        <f t="shared" ca="1" si="517"/>
        <v>1.89397140219665-0.625683637252208i</v>
      </c>
      <c r="BQ349" s="240" t="str">
        <f t="shared" ca="1" si="518"/>
        <v>1.97305573429955-0.292675170814935i</v>
      </c>
      <c r="BR349" s="240" t="str">
        <f t="shared" ca="1" si="519"/>
        <v>1.99404400218844+0.0489510326776796i</v>
      </c>
      <c r="BS349" s="240" t="str">
        <f t="shared" ca="1" si="520"/>
        <v>1.95631821229253+0.389135886955282i</v>
      </c>
      <c r="BT349" s="240" t="str">
        <f t="shared" ca="1" si="521"/>
        <v>1.86098918975157+0.717862745858618i</v>
      </c>
      <c r="BU349" s="240" t="str">
        <f t="shared" ca="1" si="522"/>
        <v>1.71086387048771+1.02545234063984i</v>
      </c>
      <c r="BV349" s="240" t="str">
        <f t="shared" ca="1" si="523"/>
        <v>1.51036265177254+1.30284778327882i</v>
      </c>
      <c r="BW349" s="240" t="str">
        <f t="shared" ca="1" si="524"/>
        <v>1.26538923489516+1.5418812439599i</v>
      </c>
      <c r="BX349" s="240" t="str">
        <f t="shared" ca="1" si="525"/>
        <v>0.983156792349748+1.73551445050753i</v>
      </c>
      <c r="BY349" s="240" t="str">
        <f t="shared" ca="1" si="526"/>
        <v>0.671975578034674+1.87804592829591i</v>
      </c>
      <c r="BZ349" s="240" t="str">
        <f t="shared" ca="1" si="527"/>
        <v>0.341008234190178+1.96527887855093i</v>
      </c>
      <c r="CA349" s="240" t="str">
        <f t="shared" ca="1" si="528"/>
        <v>-5.22929430162907E-13+1.99464475189541i</v>
      </c>
      <c r="CB349" s="240" t="str">
        <f t="shared" ca="1" si="529"/>
        <v>-0.341008234189199+1.9652788785511i</v>
      </c>
      <c r="CC349" s="240" t="str">
        <f t="shared" ca="1" si="530"/>
        <v>-0.671975578035659+1.87804592829556i</v>
      </c>
      <c r="CD349" s="240" t="str">
        <f t="shared" ca="1" si="531"/>
        <v>-0.983156792350657+1.73551445050702i</v>
      </c>
      <c r="CE349" s="240" t="str">
        <f t="shared" ca="1" si="532"/>
        <v>-1.26538923489448+1.54188124396046i</v>
      </c>
      <c r="CF349" s="240" t="str">
        <f t="shared" ca="1" si="533"/>
        <v>-1.51036265177322+1.30284778327802i</v>
      </c>
      <c r="CG349" s="240" t="str">
        <f t="shared" ca="1" si="534"/>
        <v>-1.7108638704872+1.02545234064069i</v>
      </c>
      <c r="CH349" s="240" t="str">
        <f t="shared" ca="1" si="535"/>
        <v>-1.86098918975195+0.717862745857643i</v>
      </c>
      <c r="CI349" s="240" t="str">
        <f t="shared" ca="1" si="536"/>
        <v>-1.95631821229273+0.389135886954255i</v>
      </c>
      <c r="CJ349" s="240" t="str">
        <f t="shared" ca="1" si="537"/>
        <v>-1.99404400218841+0.0489510326786743i</v>
      </c>
      <c r="CK349" s="240" t="str">
        <f t="shared" ca="1" si="538"/>
        <v>-1.9730557342994-0.292675170815968i</v>
      </c>
      <c r="CL349" s="240" t="str">
        <f t="shared" ca="1" si="539"/>
        <v>-1.89397140219696-0.625683637251262i</v>
      </c>
      <c r="CM349" s="240" t="str">
        <f t="shared" ca="1" si="540"/>
        <v>-1.75911962151741-0.940269027170594i</v>
      </c>
      <c r="CN349" s="240" t="str">
        <f t="shared" ca="1" si="541"/>
        <v>-1.57247106454046-1.22716846335249i</v>
      </c>
      <c r="CO349" s="240" t="str">
        <f t="shared" ca="1" si="542"/>
        <v>-1.33952154487432-1.47793427359995i</v>
      </c>
      <c r="CP349" s="240" t="str">
        <f t="shared" ca="1" si="543"/>
        <v>-1.06713019478402-1.68518273004566i</v>
      </c>
      <c r="CQ349" s="240" t="str">
        <f t="shared" ca="1" si="544"/>
        <v>-0.763317500005106-1.84281146090691i</v>
      </c>
      <c r="CR349" s="240" t="str">
        <f t="shared" ca="1" si="545"/>
        <v>-0.437029138812762-1.9461791330945i</v>
      </c>
      <c r="CS349" s="240" t="str">
        <f t="shared" ca="1" si="546"/>
        <v>-0.0978725790841432-1.99224211493667i</v>
      </c>
      <c r="CT349" s="240" t="str">
        <f t="shared" ca="1" si="547"/>
        <v>0.244165810861653-1.97964409505097i</v>
      </c>
      <c r="CU349" s="240" t="str">
        <f t="shared" ca="1" si="548"/>
        <v>0.579014808041652-1.90875601854516i</v>
      </c>
      <c r="CV349" s="240" t="str">
        <f t="shared" ca="1" si="549"/>
        <v>0.89681487908919-1.78166516464462i</v>
      </c>
      <c r="CW349" s="240" t="str">
        <f t="shared" ca="1" si="550"/>
        <v>1.18820849141344-1.60211368735084i</v>
      </c>
      <c r="CX349" s="240" t="str">
        <f t="shared" ca="1" si="551"/>
        <v>1.44461564308516-1.37538842877841i</v>
      </c>
      <c r="CY349" s="240" t="str">
        <f t="shared" ca="1" si="552"/>
        <v>1.65848649853949-1.1081652496023i</v>
      </c>
      <c r="CZ349" s="240" t="str">
        <f t="shared" ca="1" si="553"/>
        <v>1.82352369134576-0.808312460230964i</v>
      </c>
      <c r="DA349" s="240" t="str">
        <f t="shared" ca="1" si="554"/>
        <v>1.93486774835881-0.484659140659502i</v>
      </c>
      <c r="DB349" s="240" t="str">
        <f t="shared" ca="1" si="555"/>
        <v>1.98924017552951-0.146735170709815i</v>
      </c>
      <c r="DC349" s="240" t="str">
        <f t="shared" ca="1" si="556"/>
        <v>1.98503999222311+0.195509374554733i</v>
      </c>
      <c r="DD349" s="240" t="str">
        <f t="shared" ca="1" si="557"/>
        <v>1.92239087164144+0.531997201960266i</v>
      </c>
      <c r="DE349" s="240" t="str">
        <f t="shared" ca="1" si="558"/>
        <v>1.80313749929822+0.852820523257071i</v>
      </c>
      <c r="DF349" s="240" t="str">
        <f t="shared" ca="1" si="559"/>
        <v>1.63079125678275+1.1485327871092i</v>
      </c>
      <c r="DG349" s="240" t="str">
        <f t="shared" ca="1" si="560"/>
        <v>1.41042683012349+1.41042683012332i</v>
      </c>
      <c r="DH349" s="240" t="str">
        <f t="shared" ca="1" si="561"/>
        <v>1.14853278710959+1.63079125678248i</v>
      </c>
      <c r="DI349" s="240" t="str">
        <f t="shared" ca="1" si="562"/>
        <v>0.852820523257498+1.80313749929802i</v>
      </c>
      <c r="DJ349" s="240" t="str">
        <f t="shared" ca="1" si="563"/>
        <v>0.531997201960721+1.92239087164132i</v>
      </c>
      <c r="DK349" s="240" t="str">
        <f t="shared" ca="1" si="564"/>
        <v>0.195509374553172+1.98503999222326i</v>
      </c>
      <c r="DL349" s="240" t="str">
        <f t="shared" ca="1" si="565"/>
        <v>-0.146735170709344+1.98924017552954i</v>
      </c>
      <c r="DM349" s="240" t="str">
        <f t="shared" ca="1" si="566"/>
        <v>-0.484659140659043+1.93486774835892i</v>
      </c>
      <c r="DN349" s="240" t="str">
        <f t="shared" ca="1" si="567"/>
        <v>-0.808312460230533+1.82352369134595i</v>
      </c>
      <c r="DO349" s="240" t="str">
        <f t="shared" ca="1" si="568"/>
        <v>-1.10816524960191+1.65848649853975i</v>
      </c>
      <c r="DP349" s="240" t="str">
        <f t="shared" ca="1" si="569"/>
        <v>-1.37538842877954+1.44461564308408i</v>
      </c>
      <c r="DQ349" s="240" t="str">
        <f t="shared" ca="1" si="570"/>
        <v>-1.60211368735056+1.18820849141382i</v>
      </c>
      <c r="DR349" s="240" t="str">
        <f t="shared" ca="1" si="571"/>
        <v>-1.78166516464533+0.896814879087788i</v>
      </c>
      <c r="DS349" s="240" t="str">
        <f t="shared" ca="1" si="572"/>
        <v>-1.90875601854509+0.579014808041886i</v>
      </c>
      <c r="DT349" s="240" t="str">
        <f t="shared" ca="1" si="573"/>
        <v>-1.97964409505091+0.24416581086212i</v>
      </c>
      <c r="DU349" s="240" t="str">
        <f t="shared" ca="1" si="574"/>
        <v>-1.99224211493659-0.0978725790857102i</v>
      </c>
      <c r="DV349" s="240" t="str">
        <f t="shared" ca="1" si="575"/>
        <v>-1.94617913309461-0.437029138812303i</v>
      </c>
      <c r="DW349" s="240" t="str">
        <f t="shared" ca="1" si="576"/>
        <v>-1.84281146090705-0.763317500004775i</v>
      </c>
      <c r="DX349" s="240" t="str">
        <f t="shared" ca="1" si="577"/>
        <v>-1.68518273004585-1.06713019478371i</v>
      </c>
      <c r="DY349" s="240" t="str">
        <f t="shared" ca="1" si="578"/>
        <v>-1.47793427360035-1.33952154487388i</v>
      </c>
      <c r="DZ349" s="240" t="str">
        <f t="shared" ca="1" si="579"/>
        <v>-1.22716846335134-1.57247106454135i</v>
      </c>
      <c r="EA349" s="240" t="str">
        <f t="shared" ca="1" si="580"/>
        <v>-0.940269027171011-1.75911962151719i</v>
      </c>
      <c r="EB349" s="240" t="str">
        <f t="shared" ca="1" si="581"/>
        <v>-0.625683637251711-1.89397140219682i</v>
      </c>
      <c r="EC349" s="240" t="str">
        <f t="shared" ca="1" si="582"/>
        <v>-0.292675170816323-1.97305573429935i</v>
      </c>
      <c r="ED349" s="240" t="str">
        <f t="shared" ca="1" si="583"/>
        <v>0.0489510326783157-1.99404400218842i</v>
      </c>
      <c r="EE349" s="240" t="str">
        <f t="shared" ca="1" si="584"/>
        <v>0.389135886955683-1.95631821229245i</v>
      </c>
      <c r="EF349" s="240" t="str">
        <f t="shared" ca="1" si="585"/>
        <v>0.717862745857202-1.86098918975212i</v>
      </c>
      <c r="EG349" s="240" t="str">
        <f t="shared" ca="1" si="586"/>
        <v>1.02545234064029-1.71086387048744i</v>
      </c>
      <c r="EH349" s="240" t="str">
        <f t="shared" ca="1" si="587"/>
        <v>1.30284778327767-1.51036265177353i</v>
      </c>
      <c r="EI349" s="240" t="str">
        <f t="shared" ca="1" si="588"/>
        <v>1.54188124396023-1.26538923489476i</v>
      </c>
      <c r="EJ349" s="240" t="str">
        <f t="shared" ca="1" si="589"/>
        <v>1.73551445050773-0.983156792349392i</v>
      </c>
      <c r="EK349" s="240" t="str">
        <f t="shared" ca="1" si="590"/>
        <v>1.87804592829536-0.671975578036212i</v>
      </c>
      <c r="EL349" s="240" t="str">
        <f t="shared" ca="1" si="591"/>
        <v>1.96527887855102-0.341008234189664i</v>
      </c>
      <c r="EM349" s="240" t="str">
        <f t="shared" ca="1" si="592"/>
        <v>1.99464475189541+1.04585886032581E-12i</v>
      </c>
      <c r="EN349" s="240"/>
      <c r="EO349" s="240"/>
      <c r="EP349" s="240"/>
    </row>
    <row r="350" spans="1:146">
      <c r="A350" s="268">
        <f t="shared" si="461"/>
        <v>4.8828124999999818E-3</v>
      </c>
      <c r="B350" s="267">
        <v>250</v>
      </c>
      <c r="C350" s="266">
        <f t="shared" si="462"/>
        <v>50000</v>
      </c>
      <c r="N350" s="265">
        <f t="shared" ca="1" si="463"/>
        <v>2.0053351490550879</v>
      </c>
      <c r="O350" s="240">
        <f t="shared" ca="1" si="464"/>
        <v>-1.9946648509449123</v>
      </c>
      <c r="P350" s="240" t="str">
        <f t="shared" ca="1" si="465"/>
        <v>-1.97307561580711-0.292678119958591i</v>
      </c>
      <c r="Q350" s="240" t="str">
        <f t="shared" ca="1" si="466"/>
        <v>-1.90877525213644-0.579020642487421i</v>
      </c>
      <c r="R350" s="240" t="str">
        <f t="shared" ca="1" si="467"/>
        <v>-1.80315566862387-0.852829116707841i</v>
      </c>
      <c r="S350" s="240" t="str">
        <f t="shared" ca="1" si="468"/>
        <v>-1.65850321028873-1.10817641603541i</v>
      </c>
      <c r="T350" s="240" t="str">
        <f t="shared" ca="1" si="469"/>
        <v>-1.47794916601358-1.33953504257069i</v>
      </c>
      <c r="U350" s="241" t="str">
        <f t="shared" ca="1" si="470"/>
        <v>-1.26540198559675-1.54189678073563i</v>
      </c>
      <c r="V350" s="240" t="str">
        <f t="shared" ca="1" si="471"/>
        <v>-1.02546267361662-1.71088111001733i</v>
      </c>
      <c r="W350" s="240" t="str">
        <f t="shared" ca="1" si="472"/>
        <v>-0.763325191577564-1.8428300300077i</v>
      </c>
      <c r="X350" s="240" t="str">
        <f t="shared" ca="1" si="473"/>
        <v>-0.48466402432934-1.93488724506519i</v>
      </c>
      <c r="Y350" s="240" t="str">
        <f t="shared" ca="1" si="474"/>
        <v>-0.195511344605409-1.98505999449026i</v>
      </c>
      <c r="Z350" s="240" t="str">
        <f t="shared" ca="1" si="475"/>
        <v>0.0978735652985319-1.99226218977594i</v>
      </c>
      <c r="AA350" s="240" t="str">
        <f t="shared" ca="1" si="476"/>
        <v>0.389139808085047-1.95633792514448i</v>
      </c>
      <c r="AB350" s="240" t="str">
        <f t="shared" ca="1" si="477"/>
        <v>0.671982349201524-1.87806485243633i</v>
      </c>
      <c r="AC350" s="240" t="str">
        <f t="shared" ca="1" si="478"/>
        <v>0.940278501796959-1.75913734729655i</v>
      </c>
      <c r="AD350" s="240" t="str">
        <f t="shared" ca="1" si="479"/>
        <v>1.18822046440334-1.6021298310587i</v>
      </c>
      <c r="AE350" s="240" t="str">
        <f t="shared" ca="1" si="480"/>
        <v>1.41044104229766-1.41044104229755i</v>
      </c>
      <c r="AF350" s="240" t="str">
        <f t="shared" ca="1" si="481"/>
        <v>1.60212983105821-1.18822046440402i</v>
      </c>
      <c r="AG350" s="240" t="str">
        <f t="shared" ca="1" si="482"/>
        <v>1.75913734729672-0.940278501796648i</v>
      </c>
      <c r="AH350" s="240" t="str">
        <f t="shared" ca="1" si="483"/>
        <v>1.87806485243618-0.671982349201939i</v>
      </c>
      <c r="AI350" s="240" t="str">
        <f t="shared" ca="1" si="484"/>
        <v>1.95633792514459-0.389139808084508i</v>
      </c>
      <c r="AJ350" s="240" t="str">
        <f t="shared" ca="1" si="485"/>
        <v>1.99226218977593-0.0978735652987748i</v>
      </c>
      <c r="AK350" s="240" t="str">
        <f t="shared" ca="1" si="486"/>
        <v>1.98505999449017+0.195511344606337i</v>
      </c>
      <c r="AL350" s="240" t="str">
        <f t="shared" ca="1" si="487"/>
        <v>1.9348872450652+0.48466402432931i</v>
      </c>
      <c r="AM350" s="240" t="str">
        <f t="shared" ca="1" si="488"/>
        <v>1.84283003000802+0.763325191576776i</v>
      </c>
      <c r="AN350" s="240" t="str">
        <f t="shared" ca="1" si="489"/>
        <v>1.71088111001725+1.02546267361676i</v>
      </c>
      <c r="AO350" s="240" t="str">
        <f t="shared" ca="1" si="490"/>
        <v>1.54189678073604+1.26540198559624i</v>
      </c>
      <c r="AP350" s="240" t="str">
        <f t="shared" ca="1" si="491"/>
        <v>1.33953504257026+1.47794916601397i</v>
      </c>
      <c r="AQ350" s="240" t="str">
        <f t="shared" ca="1" si="492"/>
        <v>1.10817641603578+1.65850321028848i</v>
      </c>
      <c r="AR350" s="240" t="str">
        <f t="shared" ca="1" si="493"/>
        <v>1.10817641603578+1.65850321028848i</v>
      </c>
      <c r="AS350" s="240" t="str">
        <f t="shared" ca="1" si="494"/>
        <v>0.579020642487467+1.90877525213643i</v>
      </c>
      <c r="AT350" s="240" t="str">
        <f t="shared" ca="1" si="495"/>
        <v>0.292678119959566+1.97307561580696i</v>
      </c>
      <c r="AU350" s="240" t="str">
        <f t="shared" ca="1" si="496"/>
        <v>-1.53459728962427E-13+1.99466485094491i</v>
      </c>
      <c r="AV350" s="240" t="str">
        <f t="shared" ca="1" si="497"/>
        <v>-0.292678119957853+1.97307561580722i</v>
      </c>
      <c r="AW350" s="240" t="str">
        <f t="shared" ca="1" si="498"/>
        <v>-0.57902064248776+1.90877525213634i</v>
      </c>
      <c r="AX350" s="240" t="str">
        <f t="shared" ca="1" si="499"/>
        <v>-0.852829116707423+1.80315566862407i</v>
      </c>
      <c r="AY350" s="240" t="str">
        <f t="shared" ca="1" si="500"/>
        <v>-1.10817641603604+1.65850321028831i</v>
      </c>
      <c r="AZ350" s="240" t="str">
        <f t="shared" ca="1" si="501"/>
        <v>-1.33953504257049+1.47794916601376i</v>
      </c>
      <c r="BA350" s="240" t="str">
        <f t="shared" ca="1" si="502"/>
        <v>-1.54189678073624+1.26540198559601i</v>
      </c>
      <c r="BB350" s="240" t="str">
        <f t="shared" ca="1" si="503"/>
        <v>-1.7108811100174+1.0254626736165i</v>
      </c>
      <c r="BC350" s="240" t="str">
        <f t="shared" ca="1" si="504"/>
        <v>-1.84283003000738+0.763325191578326i</v>
      </c>
      <c r="BD350" s="240" t="str">
        <f t="shared" ca="1" si="505"/>
        <v>-1.93488724506528+0.484664024329013i</v>
      </c>
      <c r="BE350" s="240" t="str">
        <f t="shared" ca="1" si="506"/>
        <v>-1.9850599944902+0.195511344606032i</v>
      </c>
      <c r="BF350" s="240" t="str">
        <f t="shared" ca="1" si="507"/>
        <v>-1.99226218977592-0.0978735652991381i</v>
      </c>
      <c r="BG350" s="240" t="str">
        <f t="shared" ca="1" si="508"/>
        <v>-1.95633792514452-0.389139808084838i</v>
      </c>
      <c r="BH350" s="240" t="str">
        <f t="shared" ca="1" si="509"/>
        <v>-1.87806485243606-0.671982349202282i</v>
      </c>
      <c r="BI350" s="240" t="str">
        <f t="shared" ca="1" si="510"/>
        <v>-1.75913734729656-0.940278501796943i</v>
      </c>
      <c r="BJ350" s="240" t="str">
        <f t="shared" ca="1" si="511"/>
        <v>-1.6021298310592-1.18822046440267i</v>
      </c>
      <c r="BK350" s="240" t="str">
        <f t="shared" ca="1" si="512"/>
        <v>-1.41044104229742-1.41044104229778i</v>
      </c>
      <c r="BL350" s="240" t="str">
        <f t="shared" ca="1" si="513"/>
        <v>-1.1882204644039-1.60212983105829i</v>
      </c>
      <c r="BM350" s="240" t="str">
        <f t="shared" ca="1" si="514"/>
        <v>-0.940278501796489-1.75913734729681i</v>
      </c>
      <c r="BN350" s="240" t="str">
        <f t="shared" ca="1" si="515"/>
        <v>-0.671982349201795-1.87806485243623i</v>
      </c>
      <c r="BO350" s="240" t="str">
        <f t="shared" ca="1" si="516"/>
        <v>-0.389139808084329-1.95633792514463i</v>
      </c>
      <c r="BP350" s="240" t="str">
        <f t="shared" ca="1" si="517"/>
        <v>-0.0978735652986216-1.99226218977594i</v>
      </c>
      <c r="BQ350" s="240" t="str">
        <f t="shared" ca="1" si="518"/>
        <v>0.195511344606547-1.98505999449015i</v>
      </c>
      <c r="BR350" s="240" t="str">
        <f t="shared" ca="1" si="519"/>
        <v>0.48466402432946-1.93488724506516i</v>
      </c>
      <c r="BS350" s="240" t="str">
        <f t="shared" ca="1" si="520"/>
        <v>0.763325191576917-1.84283003000796i</v>
      </c>
      <c r="BT350" s="240" t="str">
        <f t="shared" ca="1" si="521"/>
        <v>1.0254626736169-1.71088111001717i</v>
      </c>
      <c r="BU350" s="240" t="str">
        <f t="shared" ca="1" si="522"/>
        <v>1.26540198559636-1.54189678073595i</v>
      </c>
      <c r="BV350" s="240" t="str">
        <f t="shared" ca="1" si="523"/>
        <v>1.47794916601407-1.33953504257015i</v>
      </c>
      <c r="BW350" s="240" t="str">
        <f t="shared" ca="1" si="524"/>
        <v>1.65850321028856-1.10817641603565i</v>
      </c>
      <c r="BX350" s="240" t="str">
        <f t="shared" ca="1" si="525"/>
        <v>1.80315566862427-0.852829116707006i</v>
      </c>
      <c r="BY350" s="240" t="str">
        <f t="shared" ca="1" si="526"/>
        <v>1.90877525213647-0.57902064248732i</v>
      </c>
      <c r="BZ350" s="240" t="str">
        <f t="shared" ca="1" si="527"/>
        <v>1.97307561580698-0.292678119959415i</v>
      </c>
      <c r="CA350" s="240" t="str">
        <f t="shared" ca="1" si="528"/>
        <v>1.99466485094491+3.06919457924853E-13i</v>
      </c>
      <c r="CB350" s="240" t="str">
        <f t="shared" ca="1" si="529"/>
        <v>1.97307561580719+0.292678119958004i</v>
      </c>
      <c r="CC350" s="240" t="str">
        <f t="shared" ca="1" si="530"/>
        <v>1.9087752521363+0.579020642487908i</v>
      </c>
      <c r="CD350" s="240" t="str">
        <f t="shared" ca="1" si="531"/>
        <v>1.80315566862401+0.85282911670756i</v>
      </c>
      <c r="CE350" s="240" t="str">
        <f t="shared" ca="1" si="532"/>
        <v>1.65850321028822+1.10817641603616i</v>
      </c>
      <c r="CF350" s="240" t="str">
        <f t="shared" ca="1" si="533"/>
        <v>1.47794916601366+1.3395350425706i</v>
      </c>
      <c r="CG350" s="240" t="str">
        <f t="shared" ca="1" si="534"/>
        <v>1.26540198559747+1.54189678073504i</v>
      </c>
      <c r="CH350" s="240" t="str">
        <f t="shared" ca="1" si="535"/>
        <v>1.02546267361637+1.71088111001748i</v>
      </c>
      <c r="CI350" s="240" t="str">
        <f t="shared" ca="1" si="536"/>
        <v>0.763325191578236+1.84283003000742i</v>
      </c>
      <c r="CJ350" s="240" t="str">
        <f t="shared" ca="1" si="537"/>
        <v>0.484664024328863+1.93488724506531i</v>
      </c>
      <c r="CK350" s="240" t="str">
        <f t="shared" ca="1" si="538"/>
        <v>0.195511344605936+1.98505999449021i</v>
      </c>
      <c r="CL350" s="240" t="str">
        <f t="shared" ca="1" si="539"/>
        <v>-0.0978735652992348+1.99226218977591i</v>
      </c>
      <c r="CM350" s="240" t="str">
        <f t="shared" ca="1" si="540"/>
        <v>-0.389139808084931+1.95633792514451i</v>
      </c>
      <c r="CN350" s="240" t="str">
        <f t="shared" ca="1" si="541"/>
        <v>-0.671982349202373+1.87806485243603i</v>
      </c>
      <c r="CO350" s="240" t="str">
        <f t="shared" ca="1" si="542"/>
        <v>-0.940278501797029+1.75913734729652i</v>
      </c>
      <c r="CP350" s="240" t="str">
        <f t="shared" ca="1" si="543"/>
        <v>-1.18822046440275+1.60212983105915i</v>
      </c>
      <c r="CQ350" s="240" t="str">
        <f t="shared" ca="1" si="544"/>
        <v>-1.41044104229785+1.41044104229735i</v>
      </c>
      <c r="CR350" s="240" t="str">
        <f t="shared" ca="1" si="545"/>
        <v>-1.60212983105835+1.18822046440382i</v>
      </c>
      <c r="CS350" s="240" t="str">
        <f t="shared" ca="1" si="546"/>
        <v>-1.75913734729685+0.940278501796403i</v>
      </c>
      <c r="CT350" s="240" t="str">
        <f t="shared" ca="1" si="547"/>
        <v>-1.87806485243627+0.671982349201703i</v>
      </c>
      <c r="CU350" s="240" t="str">
        <f t="shared" ca="1" si="548"/>
        <v>-1.95633792514467+0.389139808084124i</v>
      </c>
      <c r="CV350" s="240" t="str">
        <f t="shared" ca="1" si="549"/>
        <v>-1.99226218977595+0.0978735652984118i</v>
      </c>
      <c r="CW350" s="240" t="str">
        <f t="shared" ca="1" si="550"/>
        <v>-1.98505999449033-0.195511344604725i</v>
      </c>
      <c r="CX350" s="240" t="str">
        <f t="shared" ca="1" si="551"/>
        <v>-1.93488724506511-0.484664024329663i</v>
      </c>
      <c r="CY350" s="240" t="str">
        <f t="shared" ca="1" si="552"/>
        <v>-1.84283003000788-0.763325191577111i</v>
      </c>
      <c r="CZ350" s="240" t="str">
        <f t="shared" ca="1" si="553"/>
        <v>-1.71088111001706-1.02546267361708i</v>
      </c>
      <c r="DA350" s="240" t="str">
        <f t="shared" ca="1" si="554"/>
        <v>-1.54189678073581-1.26540198559652i</v>
      </c>
      <c r="DB350" s="240" t="str">
        <f t="shared" ca="1" si="555"/>
        <v>-1.33953504256999-1.47794916601421i</v>
      </c>
      <c r="DC350" s="240" t="str">
        <f t="shared" ca="1" si="556"/>
        <v>-1.10817641603548-1.65850321028868i</v>
      </c>
      <c r="DD350" s="240" t="str">
        <f t="shared" ca="1" si="557"/>
        <v>-0.852829116706816-1.80315566862436i</v>
      </c>
      <c r="DE350" s="240" t="str">
        <f t="shared" ca="1" si="558"/>
        <v>-0.57902064248712-1.90877525213653i</v>
      </c>
      <c r="DF350" s="240" t="str">
        <f t="shared" ca="1" si="559"/>
        <v>-0.292678119959207-1.97307561580701i</v>
      </c>
      <c r="DG350" s="240" t="str">
        <f t="shared" ca="1" si="560"/>
        <v>5.17070971691877E-13-1.99466485094491i</v>
      </c>
      <c r="DH350" s="240" t="str">
        <f t="shared" ca="1" si="561"/>
        <v>0.292678119958212-1.97307561580716i</v>
      </c>
      <c r="DI350" s="240" t="str">
        <f t="shared" ca="1" si="562"/>
        <v>0.579020642488109-1.90877525213624i</v>
      </c>
      <c r="DJ350" s="240" t="str">
        <f t="shared" ca="1" si="563"/>
        <v>0.852829116707752-1.80315566862392i</v>
      </c>
      <c r="DK350" s="240" t="str">
        <f t="shared" ca="1" si="564"/>
        <v>1.10817641603464-1.65850321028924i</v>
      </c>
      <c r="DL350" s="240" t="str">
        <f t="shared" ca="1" si="565"/>
        <v>1.33953504257076-1.47794916601351i</v>
      </c>
      <c r="DM350" s="240" t="str">
        <f t="shared" ca="1" si="566"/>
        <v>1.54189678073517-1.2654019855973i</v>
      </c>
      <c r="DN350" s="240" t="str">
        <f t="shared" ca="1" si="567"/>
        <v>1.71088111001759-1.02546267361619i</v>
      </c>
      <c r="DO350" s="240" t="str">
        <f t="shared" ca="1" si="568"/>
        <v>1.8428300300075-0.763325191578042i</v>
      </c>
      <c r="DP350" s="240" t="str">
        <f t="shared" ca="1" si="569"/>
        <v>1.93488724506537-0.48466402432866i</v>
      </c>
      <c r="DQ350" s="240" t="str">
        <f t="shared" ca="1" si="570"/>
        <v>1.98505999449023-0.195511344605727i</v>
      </c>
      <c r="DR350" s="240" t="str">
        <f t="shared" ca="1" si="571"/>
        <v>1.9922621897759+0.0978735652994446i</v>
      </c>
      <c r="DS350" s="240" t="str">
        <f t="shared" ca="1" si="572"/>
        <v>1.95633792514446+0.389139808085137i</v>
      </c>
      <c r="DT350" s="240" t="str">
        <f t="shared" ca="1" si="573"/>
        <v>1.87806485243664+0.671982349200648i</v>
      </c>
      <c r="DU350" s="240" t="str">
        <f t="shared" ca="1" si="574"/>
        <v>1.75913734729642+0.940278501797215i</v>
      </c>
      <c r="DV350" s="240" t="str">
        <f t="shared" ca="1" si="575"/>
        <v>1.60212983105902+1.18822046440292i</v>
      </c>
      <c r="DW350" s="240" t="str">
        <f t="shared" ca="1" si="576"/>
        <v>1.4104410422972+1.410441042298i</v>
      </c>
      <c r="DX350" s="240" t="str">
        <f t="shared" ca="1" si="577"/>
        <v>1.18822046440365+1.60212983105848i</v>
      </c>
      <c r="DY350" s="240" t="str">
        <f t="shared" ca="1" si="578"/>
        <v>0.940278501796217+1.75913734729695i</v>
      </c>
      <c r="DZ350" s="240" t="str">
        <f t="shared" ca="1" si="579"/>
        <v>0.671982349201506+1.87806485243634i</v>
      </c>
      <c r="EA350" s="240" t="str">
        <f t="shared" ca="1" si="580"/>
        <v>0.38913980808603+1.95633792514429i</v>
      </c>
      <c r="EB350" s="240" t="str">
        <f t="shared" ca="1" si="581"/>
        <v>0.097873565298315+1.99226218977595i</v>
      </c>
      <c r="EC350" s="240" t="str">
        <f t="shared" ca="1" si="582"/>
        <v>-0.195511344604821+1.98505999449032i</v>
      </c>
      <c r="ED350" s="240" t="str">
        <f t="shared" ca="1" si="583"/>
        <v>-0.484664024329757+1.93488724506509i</v>
      </c>
      <c r="EE350" s="240" t="str">
        <f t="shared" ca="1" si="584"/>
        <v>-0.763325191577201+1.84283003000785i</v>
      </c>
      <c r="EF350" s="240" t="str">
        <f t="shared" ca="1" si="585"/>
        <v>-1.02546267361716+1.71088111001701i</v>
      </c>
      <c r="EG350" s="240" t="str">
        <f t="shared" ca="1" si="586"/>
        <v>-1.2654019855966+1.54189678073575i</v>
      </c>
      <c r="EH350" s="240" t="str">
        <f t="shared" ca="1" si="587"/>
        <v>-1.47794916601427+1.33953504256992i</v>
      </c>
      <c r="EI350" s="240" t="str">
        <f t="shared" ca="1" si="588"/>
        <v>-1.65850321028873+1.1081764160354i</v>
      </c>
      <c r="EJ350" s="240" t="str">
        <f t="shared" ca="1" si="589"/>
        <v>-1.80315566862353+0.852829116708574i</v>
      </c>
      <c r="EK350" s="240" t="str">
        <f t="shared" ca="1" si="590"/>
        <v>-1.90877525213656+0.579020642487026i</v>
      </c>
      <c r="EL350" s="240" t="str">
        <f t="shared" ca="1" si="591"/>
        <v>-1.97307561580703+0.292678119959112i</v>
      </c>
      <c r="EM350" s="240" t="str">
        <f t="shared" ca="1" si="592"/>
        <v>-1.99466485094491-6.13838915849708E-13i</v>
      </c>
      <c r="EN350" s="240"/>
      <c r="EO350" s="240"/>
      <c r="EP350" s="240"/>
    </row>
    <row r="351" spans="1:146">
      <c r="A351" s="268">
        <f t="shared" si="461"/>
        <v>4.9023437499999814E-3</v>
      </c>
      <c r="B351" s="267">
        <v>251</v>
      </c>
      <c r="C351" s="266">
        <f t="shared" si="462"/>
        <v>50200</v>
      </c>
      <c r="N351" s="265">
        <f t="shared" ca="1" si="463"/>
        <v>2.0053182058847439</v>
      </c>
      <c r="O351" s="240">
        <f t="shared" ca="1" si="464"/>
        <v>-1.9946817941152559</v>
      </c>
      <c r="P351" s="240" t="str">
        <f t="shared" ca="1" si="465"/>
        <v>-1.97968085869603-0.244170345225224i</v>
      </c>
      <c r="Q351" s="240" t="str">
        <f t="shared" ca="1" si="466"/>
        <v>-1.93490368046998-0.484668141183834i</v>
      </c>
      <c r="R351" s="240" t="str">
        <f t="shared" ca="1" si="467"/>
        <v>-1.86102374987629-0.717876077168793i</v>
      </c>
      <c r="S351" s="240" t="str">
        <f t="shared" ca="1" si="468"/>
        <v>-1.75915228983873-0.940286488752233i</v>
      </c>
      <c r="T351" s="240" t="str">
        <f t="shared" ca="1" si="469"/>
        <v>-1.63082154193861-1.14855411632357i</v>
      </c>
      <c r="U351" s="241" t="str">
        <f t="shared" ca="1" si="470"/>
        <v>-1.47796172007474-1.33954642090843i</v>
      </c>
      <c r="V351" s="240" t="str">
        <f t="shared" ca="1" si="471"/>
        <v>-1.30287197825033-1.51039070046956i</v>
      </c>
      <c r="W351" s="240" t="str">
        <f t="shared" ca="1" si="472"/>
        <v>-1.1081858291566-1.65851729801994i</v>
      </c>
      <c r="X351" s="240" t="str">
        <f t="shared" ca="1" si="473"/>
        <v>-0.896831533689963-1.78169825165603i</v>
      </c>
      <c r="Y351" s="240" t="str">
        <f t="shared" ca="1" si="474"/>
        <v>-0.671988057183519-1.87808080517788i</v>
      </c>
      <c r="Z351" s="240" t="str">
        <f t="shared" ca="1" si="475"/>
        <v>-0.437037254809019-1.94621527526732i</v>
      </c>
      <c r="AA351" s="240" t="str">
        <f t="shared" ca="1" si="476"/>
        <v>-0.195513005326584-1.9850768560746i</v>
      </c>
      <c r="AB351" s="240" t="str">
        <f t="shared" ca="1" si="477"/>
        <v>0.0489519417397767-1.99408103325185i</v>
      </c>
      <c r="AC351" s="240" t="str">
        <f t="shared" ca="1" si="478"/>
        <v>0.292680606038002-1.97309237559322i</v>
      </c>
      <c r="AD351" s="240" t="str">
        <f t="shared" ca="1" si="479"/>
        <v>0.532007081593523-1.92242657204617i</v>
      </c>
      <c r="AE351" s="240" t="str">
        <f t="shared" ca="1" si="480"/>
        <v>0.763331675448124-1.842845683456i</v>
      </c>
      <c r="AF351" s="240" t="str">
        <f t="shared" ca="1" si="481"/>
        <v>0.983175050393942-1.73554668046058i</v>
      </c>
      <c r="AG351" s="240" t="str">
        <f t="shared" ca="1" si="482"/>
        <v>1.18823055743856-1.60214343994042i</v>
      </c>
      <c r="AH351" s="240" t="str">
        <f t="shared" ca="1" si="483"/>
        <v>1.3754139708913-1.44464247080441i</v>
      </c>
      <c r="AI351" s="240" t="str">
        <f t="shared" ca="1" si="484"/>
        <v>1.54190987798306-1.26541273423066i</v>
      </c>
      <c r="AJ351" s="240" t="str">
        <f t="shared" ca="1" si="485"/>
        <v>1.68521402529741-1.06715001228307i</v>
      </c>
      <c r="AK351" s="240" t="str">
        <f t="shared" ca="1" si="486"/>
        <v>1.80317098506859-0.85283636084634i</v>
      </c>
      <c r="AL351" s="240" t="str">
        <f t="shared" ca="1" si="487"/>
        <v>1.89400657482825-0.625695256720251i</v>
      </c>
      <c r="AM351" s="240" t="str">
        <f t="shared" ca="1" si="488"/>
        <v>1.95635454275641-0.389143113534371i</v>
      </c>
      <c r="AN351" s="240" t="str">
        <f t="shared" ca="1" si="489"/>
        <v>1.98927711738193-0.14673789570351i</v>
      </c>
      <c r="AO351" s="240" t="str">
        <f t="shared" ca="1" si="490"/>
        <v>1.99227911253749+0.0978743966607335i</v>
      </c>
      <c r="AP351" s="240" t="str">
        <f t="shared" ca="1" si="491"/>
        <v>1.96531537542208+0.341014566997409i</v>
      </c>
      <c r="AQ351" s="240" t="str">
        <f t="shared" ca="1" si="492"/>
        <v>1.90879146573983+0.579025560829282i</v>
      </c>
      <c r="AR351" s="240" t="str">
        <f t="shared" ca="1" si="493"/>
        <v>1.90879146573983+0.579025560829282i</v>
      </c>
      <c r="AS351" s="240" t="str">
        <f t="shared" ca="1" si="494"/>
        <v>1.71089564265926+1.02547138414703i</v>
      </c>
      <c r="AT351" s="240" t="str">
        <f t="shared" ca="1" si="495"/>
        <v>1.57250026664283+1.22719125289544i</v>
      </c>
      <c r="AU351" s="240" t="str">
        <f t="shared" ca="1" si="496"/>
        <v>1.4104530229289+1.4104530229276i</v>
      </c>
      <c r="AV351" s="240" t="str">
        <f t="shared" ca="1" si="497"/>
        <v>1.22719125289532+1.57250026664292i</v>
      </c>
      <c r="AW351" s="240" t="str">
        <f t="shared" ca="1" si="498"/>
        <v>1.0254713841469+1.71089564265933i</v>
      </c>
      <c r="AX351" s="240" t="str">
        <f t="shared" ca="1" si="499"/>
        <v>0.808327471269566+1.82355755570418i</v>
      </c>
      <c r="AY351" s="240" t="str">
        <f t="shared" ca="1" si="500"/>
        <v>0.579025560829195+1.90879146573985i</v>
      </c>
      <c r="AZ351" s="240" t="str">
        <f t="shared" ca="1" si="501"/>
        <v>0.341014566997319+1.96531537542209i</v>
      </c>
      <c r="BA351" s="240" t="str">
        <f t="shared" ca="1" si="502"/>
        <v>0.0978743966605861+1.99227911253749i</v>
      </c>
      <c r="BB351" s="240" t="str">
        <f t="shared" ca="1" si="503"/>
        <v>-0.146737895703657+1.98927711738192i</v>
      </c>
      <c r="BC351" s="240" t="str">
        <f t="shared" ca="1" si="504"/>
        <v>-0.389143113534461+1.95635454275639i</v>
      </c>
      <c r="BD351" s="240" t="str">
        <f t="shared" ca="1" si="505"/>
        <v>-0.625695256720337+1.89400657482822i</v>
      </c>
      <c r="BE351" s="240" t="str">
        <f t="shared" ca="1" si="506"/>
        <v>-0.852836360846421+1.80317098506855i</v>
      </c>
      <c r="BF351" s="240" t="str">
        <f t="shared" ca="1" si="507"/>
        <v>-1.0671500122831+1.68521402529739i</v>
      </c>
      <c r="BG351" s="240" t="str">
        <f t="shared" ca="1" si="508"/>
        <v>-1.26541273423071+1.54190987798302i</v>
      </c>
      <c r="BH351" s="240" t="str">
        <f t="shared" ca="1" si="509"/>
        <v>-1.44464247080449+1.37541397089122i</v>
      </c>
      <c r="BI351" s="240" t="str">
        <f t="shared" ca="1" si="510"/>
        <v>-1.60214343994046+1.18823055743851i</v>
      </c>
      <c r="BJ351" s="240" t="str">
        <f t="shared" ca="1" si="511"/>
        <v>-1.73554668046064+0.983175050393838i</v>
      </c>
      <c r="BK351" s="240" t="str">
        <f t="shared" ca="1" si="512"/>
        <v>-1.8428456834562+0.763331675447647i</v>
      </c>
      <c r="BL351" s="240" t="str">
        <f t="shared" ca="1" si="513"/>
        <v>-1.92242657204619+0.532007081593463i</v>
      </c>
      <c r="BM351" s="240" t="str">
        <f t="shared" ca="1" si="514"/>
        <v>-1.97309237559315+0.292680606038473i</v>
      </c>
      <c r="BN351" s="240" t="str">
        <f t="shared" ca="1" si="515"/>
        <v>-1.99408103325187+0.0489519417388924i</v>
      </c>
      <c r="BO351" s="240" t="str">
        <f t="shared" ca="1" si="516"/>
        <v>-1.98507685607455-0.195513005327126i</v>
      </c>
      <c r="BP351" s="240" t="str">
        <f t="shared" ca="1" si="517"/>
        <v>-1.94621527526734-0.437037254808915i</v>
      </c>
      <c r="BQ351" s="240" t="str">
        <f t="shared" ca="1" si="518"/>
        <v>-1.87808080517806-0.671988057183005i</v>
      </c>
      <c r="BR351" s="240" t="str">
        <f t="shared" ca="1" si="519"/>
        <v>-1.7816982516556-0.896831533690817i</v>
      </c>
      <c r="BS351" s="240" t="str">
        <f t="shared" ca="1" si="520"/>
        <v>-1.65851729801977-1.10818582915685i</v>
      </c>
      <c r="BT351" s="240" t="str">
        <f t="shared" ca="1" si="521"/>
        <v>-1.51039070046959-1.3028719782503i</v>
      </c>
      <c r="BU351" s="240" t="str">
        <f t="shared" ca="1" si="522"/>
        <v>-1.33954642090895-1.47796172007426i</v>
      </c>
      <c r="BV351" s="240" t="str">
        <f t="shared" ca="1" si="523"/>
        <v>-1.148554116323-1.63082154193901i</v>
      </c>
      <c r="BW351" s="240" t="str">
        <f t="shared" ca="1" si="524"/>
        <v>-0.940286488751921-1.7591522898389i</v>
      </c>
      <c r="BX351" s="240" t="str">
        <f t="shared" ca="1" si="525"/>
        <v>-0.717876077169079-1.86102374987618i</v>
      </c>
      <c r="BY351" s="240" t="str">
        <f t="shared" ca="1" si="526"/>
        <v>-0.48466814118465-1.93490368046977i</v>
      </c>
      <c r="BZ351" s="240" t="str">
        <f t="shared" ca="1" si="527"/>
        <v>-0.244170345224564-1.97968085869611i</v>
      </c>
      <c r="CA351" s="240" t="str">
        <f t="shared" ca="1" si="528"/>
        <v>9.09049885479525E-14-1.99468179411526i</v>
      </c>
      <c r="CB351" s="240" t="str">
        <f t="shared" ca="1" si="529"/>
        <v>0.244170345224857-1.97968085869607i</v>
      </c>
      <c r="CC351" s="240" t="str">
        <f t="shared" ca="1" si="530"/>
        <v>0.484668141184938-1.9349036804697i</v>
      </c>
      <c r="CD351" s="240" t="str">
        <f t="shared" ca="1" si="531"/>
        <v>0.717876077169248-1.86102374987611i</v>
      </c>
      <c r="CE351" s="240" t="str">
        <f t="shared" ca="1" si="532"/>
        <v>0.940286488752181-1.75915228983876i</v>
      </c>
      <c r="CF351" s="240" t="str">
        <f t="shared" ca="1" si="533"/>
        <v>1.14855411632315-1.63082154193891i</v>
      </c>
      <c r="CG351" s="240" t="str">
        <f t="shared" ca="1" si="534"/>
        <v>1.33954642090908-1.47796172007414i</v>
      </c>
      <c r="CH351" s="240" t="str">
        <f t="shared" ca="1" si="535"/>
        <v>1.51039070046978-1.30287197825008i</v>
      </c>
      <c r="CI351" s="240" t="str">
        <f t="shared" ca="1" si="536"/>
        <v>1.65851729801987-1.1081858291567i</v>
      </c>
      <c r="CJ351" s="240" t="str">
        <f t="shared" ca="1" si="537"/>
        <v>1.78169825165574-0.896831533690552i</v>
      </c>
      <c r="CK351" s="240" t="str">
        <f t="shared" ca="1" si="538"/>
        <v>1.87808080517812-0.671988057182833i</v>
      </c>
      <c r="CL351" s="240" t="str">
        <f t="shared" ca="1" si="539"/>
        <v>1.94621527526738-0.437037254808738i</v>
      </c>
      <c r="CM351" s="240" t="str">
        <f t="shared" ca="1" si="540"/>
        <v>1.98507685607458-0.195513005326832i</v>
      </c>
      <c r="CN351" s="240" t="str">
        <f t="shared" ca="1" si="541"/>
        <v>1.99408103325187+0.0489519417390741i</v>
      </c>
      <c r="CO351" s="240" t="str">
        <f t="shared" ca="1" si="542"/>
        <v>1.97309237559312+0.292680606038652i</v>
      </c>
      <c r="CP351" s="240" t="str">
        <f t="shared" ca="1" si="543"/>
        <v>1.92242657204614+0.532007081593638i</v>
      </c>
      <c r="CQ351" s="240" t="str">
        <f t="shared" ca="1" si="544"/>
        <v>1.84284568345613+0.763331675447815i</v>
      </c>
      <c r="CR351" s="240" t="str">
        <f t="shared" ca="1" si="545"/>
        <v>1.7355466804615+0.983175050392318i</v>
      </c>
      <c r="CS351" s="240" t="str">
        <f t="shared" ca="1" si="546"/>
        <v>1.60214343994035+1.18823055743865i</v>
      </c>
      <c r="CT351" s="240" t="str">
        <f t="shared" ca="1" si="547"/>
        <v>1.44464247080437+1.37541397089135i</v>
      </c>
      <c r="CU351" s="240" t="str">
        <f t="shared" ca="1" si="548"/>
        <v>1.26541273423057+1.54190987798314i</v>
      </c>
      <c r="CV351" s="240" t="str">
        <f t="shared" ca="1" si="549"/>
        <v>1.06715001228294+1.68521402529749i</v>
      </c>
      <c r="CW351" s="240" t="str">
        <f t="shared" ca="1" si="550"/>
        <v>0.852836360846258+1.80317098506863i</v>
      </c>
      <c r="CX351" s="240" t="str">
        <f t="shared" ca="1" si="551"/>
        <v>0.625695256720219+1.89400657482826i</v>
      </c>
      <c r="CY351" s="240" t="str">
        <f t="shared" ca="1" si="552"/>
        <v>0.38914311353417+1.95635454275645i</v>
      </c>
      <c r="CZ351" s="240" t="str">
        <f t="shared" ca="1" si="553"/>
        <v>0.146737895703362+1.98927711738194i</v>
      </c>
      <c r="DA351" s="240" t="str">
        <f t="shared" ca="1" si="554"/>
        <v>-0.0978743966608243+1.99227911253748i</v>
      </c>
      <c r="DB351" s="240" t="str">
        <f t="shared" ca="1" si="555"/>
        <v>-0.341014566997499+1.96531537542206i</v>
      </c>
      <c r="DC351" s="240" t="str">
        <f t="shared" ca="1" si="556"/>
        <v>-0.579025560829314+1.90879146573982i</v>
      </c>
      <c r="DD351" s="240" t="str">
        <f t="shared" ca="1" si="557"/>
        <v>-0.808327471269682+1.82355755570413i</v>
      </c>
      <c r="DE351" s="240" t="str">
        <f t="shared" ca="1" si="558"/>
        <v>-1.02547138414715+1.71089564265918i</v>
      </c>
      <c r="DF351" s="240" t="str">
        <f t="shared" ca="1" si="559"/>
        <v>-1.22719125289551+1.57250026664278i</v>
      </c>
      <c r="DG351" s="240" t="str">
        <f t="shared" ca="1" si="560"/>
        <v>-1.41045302292762+1.41045302292887i</v>
      </c>
      <c r="DH351" s="240" t="str">
        <f t="shared" ca="1" si="561"/>
        <v>-1.57250026664294+1.22719125289529i</v>
      </c>
      <c r="DI351" s="240" t="str">
        <f t="shared" ca="1" si="562"/>
        <v>-1.71089564265932+1.02547138414692i</v>
      </c>
      <c r="DJ351" s="240" t="str">
        <f t="shared" ca="1" si="563"/>
        <v>-1.82355755570424+0.808327471269432i</v>
      </c>
      <c r="DK351" s="240" t="str">
        <f t="shared" ca="1" si="564"/>
        <v>-1.9087914657393+0.579025560831008i</v>
      </c>
      <c r="DL351" s="240" t="str">
        <f t="shared" ca="1" si="565"/>
        <v>-1.96531537542211+0.341014566997229i</v>
      </c>
      <c r="DM351" s="240" t="str">
        <f t="shared" ca="1" si="566"/>
        <v>-1.9922791125375+0.097874396660552i</v>
      </c>
      <c r="DN351" s="240" t="str">
        <f t="shared" ca="1" si="567"/>
        <v>-1.98927711738192-0.146737895703634i</v>
      </c>
      <c r="DO351" s="240" t="str">
        <f t="shared" ca="1" si="568"/>
        <v>-1.95635454275675-0.389143113532658i</v>
      </c>
      <c r="DP351" s="240" t="str">
        <f t="shared" ca="1" si="569"/>
        <v>-1.89400657482817-0.625695256720477i</v>
      </c>
      <c r="DQ351" s="240" t="str">
        <f t="shared" ca="1" si="570"/>
        <v>-1.80317098506851-0.852836360846505i</v>
      </c>
      <c r="DR351" s="240" t="str">
        <f t="shared" ca="1" si="571"/>
        <v>-1.68521402529734-1.06715001228318i</v>
      </c>
      <c r="DS351" s="240" t="str">
        <f t="shared" ca="1" si="572"/>
        <v>-1.54190987798296-1.26541273423078i</v>
      </c>
      <c r="DT351" s="240" t="str">
        <f t="shared" ca="1" si="573"/>
        <v>-1.37541397089107-1.44464247080463i</v>
      </c>
      <c r="DU351" s="240" t="str">
        <f t="shared" ca="1" si="574"/>
        <v>-1.18823055743834-1.60214343994058i</v>
      </c>
      <c r="DV351" s="240" t="str">
        <f t="shared" ca="1" si="575"/>
        <v>-0.983175050393758-1.73554668046068i</v>
      </c>
      <c r="DW351" s="240" t="str">
        <f t="shared" ca="1" si="576"/>
        <v>-0.763331675447564-1.84284568345623i</v>
      </c>
      <c r="DX351" s="240" t="str">
        <f t="shared" ca="1" si="577"/>
        <v>-0.532007081593375-1.92242657204621i</v>
      </c>
      <c r="DY351" s="240" t="str">
        <f t="shared" ca="1" si="578"/>
        <v>-0.292680606038272-1.97309237559318i</v>
      </c>
      <c r="DZ351" s="240" t="str">
        <f t="shared" ca="1" si="579"/>
        <v>-0.0489519417407285-1.99408103325183i</v>
      </c>
      <c r="EA351" s="240" t="str">
        <f t="shared" ca="1" si="580"/>
        <v>0.195513005327216-1.98507685607454i</v>
      </c>
      <c r="EB351" s="240" t="str">
        <f t="shared" ca="1" si="581"/>
        <v>0.437037254809003-1.94621527526732i</v>
      </c>
      <c r="EC351" s="240" t="str">
        <f t="shared" ca="1" si="582"/>
        <v>0.67198805718309-1.87808080517803i</v>
      </c>
      <c r="ED351" s="240" t="str">
        <f t="shared" ca="1" si="583"/>
        <v>0.896831533690797-1.78169825165561i</v>
      </c>
      <c r="EE351" s="240" t="str">
        <f t="shared" ca="1" si="584"/>
        <v>1.10818582915702-1.65851729801966i</v>
      </c>
      <c r="EF351" s="240" t="str">
        <f t="shared" ca="1" si="585"/>
        <v>1.30287197825037-1.51039070046953i</v>
      </c>
      <c r="EG351" s="240" t="str">
        <f t="shared" ca="1" si="586"/>
        <v>1.47796172007433-1.33954642090888i</v>
      </c>
      <c r="EH351" s="240" t="str">
        <f t="shared" ca="1" si="587"/>
        <v>1.63082154193906-1.14855411632293i</v>
      </c>
      <c r="EI351" s="240" t="str">
        <f t="shared" ca="1" si="588"/>
        <v>1.75915228983889-0.940286488751939i</v>
      </c>
      <c r="EJ351" s="240" t="str">
        <f t="shared" ca="1" si="589"/>
        <v>1.86102374987625-0.717876077168887i</v>
      </c>
      <c r="EK351" s="240" t="str">
        <f t="shared" ca="1" si="590"/>
        <v>1.9349036804698-0.484668141184562i</v>
      </c>
      <c r="EL351" s="240" t="str">
        <f t="shared" ca="1" si="591"/>
        <v>1.97968085869612-0.244170345224474i</v>
      </c>
      <c r="EM351" s="240" t="str">
        <f t="shared" ca="1" si="592"/>
        <v>1.99468179411526+1.81809977095905E-13i</v>
      </c>
      <c r="EN351" s="240"/>
      <c r="EO351" s="240"/>
      <c r="EP351" s="240"/>
    </row>
    <row r="352" spans="1:146">
      <c r="A352" s="268">
        <f t="shared" si="461"/>
        <v>4.921874999999981E-3</v>
      </c>
      <c r="B352" s="267">
        <v>252</v>
      </c>
      <c r="C352" s="266">
        <f t="shared" si="462"/>
        <v>50400</v>
      </c>
      <c r="N352" s="265">
        <f t="shared" ca="1" si="463"/>
        <v>2.0053043668598525</v>
      </c>
      <c r="O352" s="240">
        <f t="shared" ca="1" si="464"/>
        <v>-1.9946956331401475</v>
      </c>
      <c r="P352" s="240" t="str">
        <f t="shared" ca="1" si="465"/>
        <v>-1.9850906284608-0.195514361788251i</v>
      </c>
      <c r="Q352" s="240" t="str">
        <f t="shared" ca="1" si="466"/>
        <v>-1.95636811586845-0.389145813393498i</v>
      </c>
      <c r="R352" s="240" t="str">
        <f t="shared" ca="1" si="467"/>
        <v>-1.90880470886069-0.579029578087006i</v>
      </c>
      <c r="S352" s="240" t="str">
        <f t="shared" ca="1" si="468"/>
        <v>-1.84285846904781-0.763336971413766i</v>
      </c>
      <c r="T352" s="240" t="str">
        <f t="shared" ca="1" si="469"/>
        <v>-1.75916449476908-0.940293012423381i</v>
      </c>
      <c r="U352" s="241" t="str">
        <f t="shared" ca="1" si="470"/>
        <v>-1.65852880474858-1.10819351770691i</v>
      </c>
      <c r="V352" s="240" t="str">
        <f t="shared" ca="1" si="471"/>
        <v>-1.54192057569429-1.26542151361472i</v>
      </c>
      <c r="W352" s="240" t="str">
        <f t="shared" ca="1" si="472"/>
        <v>-1.41046280859653-1.41046280859665i</v>
      </c>
      <c r="X352" s="240" t="str">
        <f t="shared" ca="1" si="473"/>
        <v>-1.26542151361458-1.5419205756944i</v>
      </c>
      <c r="Y352" s="240" t="str">
        <f t="shared" ca="1" si="474"/>
        <v>-1.10819351770693-1.65852880474857i</v>
      </c>
      <c r="Z352" s="240" t="str">
        <f t="shared" ca="1" si="475"/>
        <v>-0.940293012423415-1.75916449476906i</v>
      </c>
      <c r="AA352" s="240" t="str">
        <f t="shared" ca="1" si="476"/>
        <v>-0.763336971413782-1.8428584690478i</v>
      </c>
      <c r="AB352" s="240" t="str">
        <f t="shared" ca="1" si="477"/>
        <v>-0.579029578087022-1.90880470886069i</v>
      </c>
      <c r="AC352" s="240" t="str">
        <f t="shared" ca="1" si="478"/>
        <v>-0.38914581339352-1.95636811586845i</v>
      </c>
      <c r="AD352" s="240" t="str">
        <f t="shared" ca="1" si="479"/>
        <v>-0.195514361788298-1.9850906284608i</v>
      </c>
      <c r="AE352" s="240" t="str">
        <f t="shared" ca="1" si="480"/>
        <v>-3.12782389751464E-14-1.99469563314015i</v>
      </c>
      <c r="AF352" s="240" t="str">
        <f t="shared" ca="1" si="481"/>
        <v>0.195514361789025-1.98509062846073i</v>
      </c>
      <c r="AG352" s="240" t="str">
        <f t="shared" ca="1" si="482"/>
        <v>0.38914581339407-1.95636811586834i</v>
      </c>
      <c r="AH352" s="240" t="str">
        <f t="shared" ca="1" si="483"/>
        <v>0.579029578087369-1.90880470886058i</v>
      </c>
      <c r="AI352" s="240" t="str">
        <f t="shared" ca="1" si="484"/>
        <v>0.763336971413933-1.84285846904774i</v>
      </c>
      <c r="AJ352" s="240" t="str">
        <f t="shared" ca="1" si="485"/>
        <v>0.940293012423361-1.75916449476909i</v>
      </c>
      <c r="AK352" s="240" t="str">
        <f t="shared" ca="1" si="486"/>
        <v>1.1081935177067-1.65852880474872i</v>
      </c>
      <c r="AL352" s="240" t="str">
        <f t="shared" ca="1" si="487"/>
        <v>1.26542151361439-1.54192057569456i</v>
      </c>
      <c r="AM352" s="240" t="str">
        <f t="shared" ca="1" si="488"/>
        <v>1.41046280859623-1.41046280859696i</v>
      </c>
      <c r="AN352" s="240" t="str">
        <f t="shared" ca="1" si="489"/>
        <v>1.54192057569387-1.26542151361523i</v>
      </c>
      <c r="AO352" s="240" t="str">
        <f t="shared" ca="1" si="490"/>
        <v>1.65852880474812-1.1081935177076i</v>
      </c>
      <c r="AP352" s="240" t="str">
        <f t="shared" ca="1" si="491"/>
        <v>1.75916449476951-0.940293012422568i</v>
      </c>
      <c r="AQ352" s="240" t="str">
        <f t="shared" ca="1" si="492"/>
        <v>1.84285846904809-0.763336971413078i</v>
      </c>
      <c r="AR352" s="240" t="str">
        <f t="shared" ca="1" si="493"/>
        <v>1.84285846904809-0.763336971413078i</v>
      </c>
      <c r="AS352" s="240" t="str">
        <f t="shared" ca="1" si="494"/>
        <v>1.95636811586852-0.389145813393163i</v>
      </c>
      <c r="AT352" s="240" t="str">
        <f t="shared" ca="1" si="495"/>
        <v>1.98509062846082-0.195514361788103i</v>
      </c>
      <c r="AU352" s="240" t="str">
        <f t="shared" ca="1" si="496"/>
        <v>1.99469563314015-6.25564779502928E-14i</v>
      </c>
      <c r="AV352" s="240" t="str">
        <f t="shared" ca="1" si="497"/>
        <v>1.98509062846082+0.195514361788035i</v>
      </c>
      <c r="AW352" s="240" t="str">
        <f t="shared" ca="1" si="498"/>
        <v>1.95636811586855+0.389145813393039i</v>
      </c>
      <c r="AX352" s="240" t="str">
        <f t="shared" ca="1" si="499"/>
        <v>1.90880470886088+0.57902957808639i</v>
      </c>
      <c r="AY352" s="240" t="str">
        <f t="shared" ca="1" si="500"/>
        <v>1.84285846904814+0.763336971412962i</v>
      </c>
      <c r="AZ352" s="240" t="str">
        <f t="shared" ca="1" si="501"/>
        <v>1.75916449476863+0.940293012424207i</v>
      </c>
      <c r="BA352" s="240" t="str">
        <f t="shared" ca="1" si="502"/>
        <v>1.65852880474816+1.10819351770754i</v>
      </c>
      <c r="BB352" s="240" t="str">
        <f t="shared" ca="1" si="503"/>
        <v>1.54192057569395+1.26542151361513i</v>
      </c>
      <c r="BC352" s="240" t="str">
        <f t="shared" ca="1" si="504"/>
        <v>1.41046280859628+1.41046280859691i</v>
      </c>
      <c r="BD352" s="240" t="str">
        <f t="shared" ca="1" si="505"/>
        <v>1.26542151361449+1.54192057569448i</v>
      </c>
      <c r="BE352" s="240" t="str">
        <f t="shared" ca="1" si="506"/>
        <v>1.1081935177068+1.65852880474865i</v>
      </c>
      <c r="BF352" s="240" t="str">
        <f t="shared" ca="1" si="507"/>
        <v>0.940293012423421+1.75916449476905i</v>
      </c>
      <c r="BG352" s="240" t="str">
        <f t="shared" ca="1" si="508"/>
        <v>0.763336971414075+1.84285846904768i</v>
      </c>
      <c r="BH352" s="240" t="str">
        <f t="shared" ca="1" si="509"/>
        <v>0.579029578087489+1.90880470886055i</v>
      </c>
      <c r="BI352" s="240" t="str">
        <f t="shared" ca="1" si="510"/>
        <v>0.389145813394166+1.95636811586832i</v>
      </c>
      <c r="BJ352" s="240" t="str">
        <f t="shared" ca="1" si="511"/>
        <v>0.195514361789121+1.98509062846072i</v>
      </c>
      <c r="BK352" s="240" t="str">
        <f t="shared" ca="1" si="512"/>
        <v>-8.98286827600648E-13+1.99469563314015i</v>
      </c>
      <c r="BL352" s="240" t="str">
        <f t="shared" ca="1" si="513"/>
        <v>-0.195514361788991+1.98509062846073i</v>
      </c>
      <c r="BM352" s="240" t="str">
        <f t="shared" ca="1" si="514"/>
        <v>-0.389145813394036+1.95636811586835i</v>
      </c>
      <c r="BN352" s="240" t="str">
        <f t="shared" ca="1" si="515"/>
        <v>-0.579029578087363+1.90880470886058i</v>
      </c>
      <c r="BO352" s="240" t="str">
        <f t="shared" ca="1" si="516"/>
        <v>-0.76333697141385+1.84285846904777i</v>
      </c>
      <c r="BP352" s="240" t="str">
        <f t="shared" ca="1" si="517"/>
        <v>-0.940293012423306+1.75916449476912i</v>
      </c>
      <c r="BQ352" s="240" t="str">
        <f t="shared" ca="1" si="518"/>
        <v>-1.10819351770669+1.65852880474873i</v>
      </c>
      <c r="BR352" s="240" t="str">
        <f t="shared" ca="1" si="519"/>
        <v>-1.26542151361438+1.54192057569456i</v>
      </c>
      <c r="BS352" s="240" t="str">
        <f t="shared" ca="1" si="520"/>
        <v>-1.41046280859614+1.41046280859704i</v>
      </c>
      <c r="BT352" s="240" t="str">
        <f t="shared" ca="1" si="521"/>
        <v>-1.54192057569383+1.26542151361528i</v>
      </c>
      <c r="BU352" s="240" t="str">
        <f t="shared" ca="1" si="522"/>
        <v>-1.65852880474809+1.10819351770765i</v>
      </c>
      <c r="BV352" s="240" t="str">
        <f t="shared" ca="1" si="523"/>
        <v>-1.75916449476948+0.940293012422623i</v>
      </c>
      <c r="BW352" s="240" t="str">
        <f t="shared" ca="1" si="524"/>
        <v>-1.84285846904807+0.763336971413136i</v>
      </c>
      <c r="BX352" s="240" t="str">
        <f t="shared" ca="1" si="525"/>
        <v>-1.90880470886084+0.579029578086516i</v>
      </c>
      <c r="BY352" s="240" t="str">
        <f t="shared" ca="1" si="526"/>
        <v>-1.95636811586852+0.389145813393169i</v>
      </c>
      <c r="BZ352" s="240" t="str">
        <f t="shared" ca="1" si="527"/>
        <v>-1.98509062846081+0.195514361788222i</v>
      </c>
      <c r="CA352" s="240" t="str">
        <f t="shared" ca="1" si="528"/>
        <v>-1.99469563314015+1.25112955900586E-13i</v>
      </c>
      <c r="CB352" s="240" t="str">
        <f t="shared" ca="1" si="529"/>
        <v>-1.98509062846083-0.195514361787973i</v>
      </c>
      <c r="CC352" s="240" t="str">
        <f t="shared" ca="1" si="530"/>
        <v>-1.95636811586855-0.389145813393033i</v>
      </c>
      <c r="CD352" s="240" t="str">
        <f t="shared" ca="1" si="531"/>
        <v>-1.90880470886088-0.579029578086386i</v>
      </c>
      <c r="CE352" s="240" t="str">
        <f t="shared" ca="1" si="532"/>
        <v>-1.84285846904817-0.763336971412904i</v>
      </c>
      <c r="CF352" s="240" t="str">
        <f t="shared" ca="1" si="533"/>
        <v>-1.75916449476864-0.940293012424203i</v>
      </c>
      <c r="CG352" s="240" t="str">
        <f t="shared" ca="1" si="534"/>
        <v>-1.65852880474822-1.10819351770744i</v>
      </c>
      <c r="CH352" s="240" t="str">
        <f t="shared" ca="1" si="535"/>
        <v>-1.54192057569399-1.26542151361508i</v>
      </c>
      <c r="CI352" s="240" t="str">
        <f t="shared" ca="1" si="536"/>
        <v>-1.41046280859632-1.41046280859686i</v>
      </c>
      <c r="CJ352" s="240" t="str">
        <f t="shared" ca="1" si="537"/>
        <v>-1.26542151361449-1.54192057569448i</v>
      </c>
      <c r="CK352" s="240" t="str">
        <f t="shared" ca="1" si="538"/>
        <v>-1.10819351770681-1.65852880474865i</v>
      </c>
      <c r="CL352" s="240" t="str">
        <f t="shared" ca="1" si="539"/>
        <v>-0.940293012423527-1.759164494769i</v>
      </c>
      <c r="CM352" s="240" t="str">
        <f t="shared" ca="1" si="540"/>
        <v>-0.763336971414081-1.84285846904768i</v>
      </c>
      <c r="CN352" s="240" t="str">
        <f t="shared" ca="1" si="541"/>
        <v>-0.579029578087495-1.90880470886054i</v>
      </c>
      <c r="CO352" s="240" t="str">
        <f t="shared" ca="1" si="542"/>
        <v>-0.389145813394172-1.95636811586832i</v>
      </c>
      <c r="CP352" s="240" t="str">
        <f t="shared" ca="1" si="543"/>
        <v>-0.19551436178924-1.98509062846071i</v>
      </c>
      <c r="CQ352" s="240" t="str">
        <f t="shared" ca="1" si="544"/>
        <v>8.92423009337561E-13-1.99469563314015i</v>
      </c>
      <c r="CR352" s="240" t="str">
        <f t="shared" ca="1" si="545"/>
        <v>0.195514361788985-1.98509062846073i</v>
      </c>
      <c r="CS352" s="240" t="str">
        <f t="shared" ca="1" si="546"/>
        <v>0.389145813393921-1.95636811586837i</v>
      </c>
      <c r="CT352" s="240" t="str">
        <f t="shared" ca="1" si="547"/>
        <v>0.579029578087359-1.90880470886059i</v>
      </c>
      <c r="CU352" s="240" t="str">
        <f t="shared" ca="1" si="548"/>
        <v>0.763336971413844-1.84285846904778i</v>
      </c>
      <c r="CV352" s="240" t="str">
        <f t="shared" ca="1" si="549"/>
        <v>0.9402930124232-1.75916449476917i</v>
      </c>
      <c r="CW352" s="240" t="str">
        <f t="shared" ca="1" si="550"/>
        <v>1.10819351770669-1.65852880474873i</v>
      </c>
      <c r="CX352" s="240" t="str">
        <f t="shared" ca="1" si="551"/>
        <v>1.26542151361429-1.54192057569464i</v>
      </c>
      <c r="CY352" s="240" t="str">
        <f t="shared" ca="1" si="552"/>
        <v>1.41046280859606-1.41046280859712i</v>
      </c>
      <c r="CZ352" s="240" t="str">
        <f t="shared" ca="1" si="553"/>
        <v>1.54192057569383-1.26542151361528i</v>
      </c>
      <c r="DA352" s="240" t="str">
        <f t="shared" ca="1" si="554"/>
        <v>1.65852880474915-1.10819351770605i</v>
      </c>
      <c r="DB352" s="240" t="str">
        <f t="shared" ca="1" si="555"/>
        <v>1.75916449476942-0.940293012422729i</v>
      </c>
      <c r="DC352" s="240" t="str">
        <f t="shared" ca="1" si="556"/>
        <v>1.84285846904807-0.763336971413142i</v>
      </c>
      <c r="DD352" s="240" t="str">
        <f t="shared" ca="1" si="557"/>
        <v>1.90880470886081-0.579029578086629i</v>
      </c>
      <c r="DE352" s="240" t="str">
        <f t="shared" ca="1" si="558"/>
        <v>1.95636811586852-0.389145813393173i</v>
      </c>
      <c r="DF352" s="240" t="str">
        <f t="shared" ca="1" si="559"/>
        <v>1.9850906284608-0.195514361788227i</v>
      </c>
      <c r="DG352" s="240" t="str">
        <f t="shared" ca="1" si="560"/>
        <v>1.99469563314015-2.44362093538084E-13i</v>
      </c>
      <c r="DH352" s="240" t="str">
        <f t="shared" ca="1" si="561"/>
        <v>1.98509062846083+0.195514361787967i</v>
      </c>
      <c r="DI352" s="240" t="str">
        <f t="shared" ca="1" si="562"/>
        <v>1.95636811586857+0.389145813392917i</v>
      </c>
      <c r="DJ352" s="240" t="str">
        <f t="shared" ca="1" si="563"/>
        <v>1.90880470886088+0.57902957808638i</v>
      </c>
      <c r="DK352" s="240" t="str">
        <f t="shared" ca="1" si="564"/>
        <v>1.84285846904817+0.763336971412898i</v>
      </c>
      <c r="DL352" s="240" t="str">
        <f t="shared" ca="1" si="565"/>
        <v>1.75916449476869+0.940293012424098i</v>
      </c>
      <c r="DM352" s="240" t="str">
        <f t="shared" ca="1" si="566"/>
        <v>1.65852880474817+1.10819351770753i</v>
      </c>
      <c r="DN352" s="240" t="str">
        <f t="shared" ca="1" si="567"/>
        <v>1.54192057569399+1.26542151361508i</v>
      </c>
      <c r="DO352" s="240" t="str">
        <f t="shared" ca="1" si="568"/>
        <v>1.41046280859641+1.41046280859678i</v>
      </c>
      <c r="DP352" s="240" t="str">
        <f t="shared" ca="1" si="569"/>
        <v>1.26542151361449+1.54192057569447i</v>
      </c>
      <c r="DQ352" s="240" t="str">
        <f t="shared" ca="1" si="570"/>
        <v>1.10819351770691+1.65852880474858i</v>
      </c>
      <c r="DR352" s="240" t="str">
        <f t="shared" ca="1" si="571"/>
        <v>0.940293012423631+1.75916449476894i</v>
      </c>
      <c r="DS352" s="240" t="str">
        <f t="shared" ca="1" si="572"/>
        <v>0.763336971414087+1.84285846904768i</v>
      </c>
      <c r="DT352" s="240" t="str">
        <f t="shared" ca="1" si="573"/>
        <v>0.579029578087609+1.90880470886051i</v>
      </c>
      <c r="DU352" s="240" t="str">
        <f t="shared" ca="1" si="574"/>
        <v>0.389145813394178+1.95636811586832i</v>
      </c>
      <c r="DV352" s="240" t="str">
        <f t="shared" ca="1" si="575"/>
        <v>0.195514361789246+1.9850906284607i</v>
      </c>
      <c r="DW352" s="240" t="str">
        <f t="shared" ca="1" si="576"/>
        <v>-7.73173871700063E-13+1.99469563314015i</v>
      </c>
      <c r="DX352" s="240" t="str">
        <f t="shared" ca="1" si="577"/>
        <v>-0.195514361788979+1.98509062846073i</v>
      </c>
      <c r="DY352" s="240" t="str">
        <f t="shared" ca="1" si="578"/>
        <v>-0.389145813393915+1.95636811586837i</v>
      </c>
      <c r="DZ352" s="240" t="str">
        <f t="shared" ca="1" si="579"/>
        <v>-0.579029578087136+1.90880470886065i</v>
      </c>
      <c r="EA352" s="240" t="str">
        <f t="shared" ca="1" si="580"/>
        <v>-0.76333697141384+1.84285846904778i</v>
      </c>
      <c r="EB352" s="240" t="str">
        <f t="shared" ca="1" si="581"/>
        <v>-0.940293012423196+1.75916449476918i</v>
      </c>
      <c r="EC352" s="240" t="str">
        <f t="shared" ca="1" si="582"/>
        <v>-1.10819351770668+1.65852880474873i</v>
      </c>
      <c r="ED352" s="240" t="str">
        <f t="shared" ca="1" si="583"/>
        <v>-1.26542151361429+1.54192057569464i</v>
      </c>
      <c r="EE352" s="240" t="str">
        <f t="shared" ca="1" si="584"/>
        <v>-1.41046280859605+1.41046280859713i</v>
      </c>
      <c r="EF352" s="240" t="str">
        <f t="shared" ca="1" si="585"/>
        <v>-1.54192057569382+1.26542151361529i</v>
      </c>
      <c r="EG352" s="240" t="str">
        <f t="shared" ca="1" si="586"/>
        <v>-1.65852880474915+1.10819351770606i</v>
      </c>
      <c r="EH352" s="240" t="str">
        <f t="shared" ca="1" si="587"/>
        <v>-1.75916449476942+0.940293012422733i</v>
      </c>
      <c r="EI352" s="240" t="str">
        <f t="shared" ca="1" si="588"/>
        <v>-1.84285846904807+0.763336971413146i</v>
      </c>
      <c r="EJ352" s="240" t="str">
        <f t="shared" ca="1" si="589"/>
        <v>-1.90880470886081+0.579029578086635i</v>
      </c>
      <c r="EK352" s="240" t="str">
        <f t="shared" ca="1" si="590"/>
        <v>-1.95636811586847+0.389145813393402i</v>
      </c>
      <c r="EL352" s="240" t="str">
        <f t="shared" ca="1" si="591"/>
        <v>-1.9850906284608+0.195514361788233i</v>
      </c>
      <c r="EM352" s="240" t="str">
        <f t="shared" ca="1" si="592"/>
        <v>-1.99469563314015+2.50225911801171E-13i</v>
      </c>
      <c r="EN352" s="240"/>
      <c r="EO352" s="240"/>
      <c r="EP352" s="240"/>
    </row>
    <row r="353" spans="1:262">
      <c r="A353" s="268">
        <f t="shared" si="461"/>
        <v>4.9414062499999805E-3</v>
      </c>
      <c r="B353" s="267">
        <v>253</v>
      </c>
      <c r="C353" s="266">
        <f t="shared" si="462"/>
        <v>50600</v>
      </c>
      <c r="N353" s="265">
        <f t="shared" ca="1" si="463"/>
        <v>2.0052935901152509</v>
      </c>
      <c r="O353" s="240">
        <f t="shared" ca="1" si="464"/>
        <v>-1.9947064098847489</v>
      </c>
      <c r="P353" s="240" t="str">
        <f t="shared" ca="1" si="465"/>
        <v>-1.98930166645387-0.146739706552622i</v>
      </c>
      <c r="Q353" s="240" t="str">
        <f t="shared" ca="1" si="466"/>
        <v>-1.97311672493419-0.292684217921445i</v>
      </c>
      <c r="R353" s="240" t="str">
        <f t="shared" ca="1" si="467"/>
        <v>-1.94623929292604-0.43704264815466i</v>
      </c>
      <c r="S353" s="240" t="str">
        <f t="shared" ca="1" si="468"/>
        <v>-1.9088150215623-0.579032706410809i</v>
      </c>
      <c r="T353" s="240" t="str">
        <f t="shared" ca="1" si="469"/>
        <v>-1.86104671621198-0.717884936262009i</v>
      </c>
      <c r="U353" s="241" t="str">
        <f t="shared" ca="1" si="470"/>
        <v>-1.80319323746055-0.852846885444176i</v>
      </c>
      <c r="V353" s="240" t="str">
        <f t="shared" ca="1" si="471"/>
        <v>-1.73556809832185-0.983187183461403i</v>
      </c>
      <c r="W353" s="240" t="str">
        <f t="shared" ca="1" si="472"/>
        <v>-1.65853776528427-1.10819950494538i</v>
      </c>
      <c r="X353" s="240" t="str">
        <f t="shared" ca="1" si="473"/>
        <v>-1.57251967239656-1.22720639729473i</v>
      </c>
      <c r="Y353" s="240" t="str">
        <f t="shared" ca="1" si="474"/>
        <v>-1.47797995915691-1.33956295184879i</v>
      </c>
      <c r="Z353" s="240" t="str">
        <f t="shared" ca="1" si="475"/>
        <v>-1.37543094446239-1.44466029870367i</v>
      </c>
      <c r="AA353" s="240" t="str">
        <f t="shared" ca="1" si="476"/>
        <v>-1.26542835030904-1.54192890623058i</v>
      </c>
      <c r="AB353" s="240" t="str">
        <f t="shared" ca="1" si="477"/>
        <v>-1.14856829028535-1.63084166741787i</v>
      </c>
      <c r="AC353" s="240" t="str">
        <f t="shared" ca="1" si="478"/>
        <v>-1.02548403918164-1.71091675630903i</v>
      </c>
      <c r="AD353" s="240" t="str">
        <f t="shared" ca="1" si="479"/>
        <v>-0.896842601218774-1.78172023905956i</v>
      </c>
      <c r="AE353" s="240" t="str">
        <f t="shared" ca="1" si="480"/>
        <v>-0.763341095495316-1.8428684254616i</v>
      </c>
      <c r="AF353" s="240" t="str">
        <f t="shared" ca="1" si="481"/>
        <v>-0.625702978236933-1.89402994819531i</v>
      </c>
      <c r="AG353" s="240" t="str">
        <f t="shared" ca="1" si="482"/>
        <v>-0.4846741223273-1.93492755853587i</v>
      </c>
      <c r="AH353" s="240" t="str">
        <f t="shared" ca="1" si="483"/>
        <v>-0.341018775355306-1.96533962878951i</v>
      </c>
      <c r="AI353" s="240" t="str">
        <f t="shared" ca="1" si="484"/>
        <v>-0.1955154180949-1.98510135331234i</v>
      </c>
      <c r="AJ353" s="240" t="str">
        <f t="shared" ca="1" si="485"/>
        <v>-0.0489525458419412-1.99410564160751i</v>
      </c>
      <c r="AK353" s="240" t="str">
        <f t="shared" ca="1" si="486"/>
        <v>0.0978756044983971-1.99230369865625i</v>
      </c>
      <c r="AL353" s="240" t="str">
        <f t="shared" ca="1" si="487"/>
        <v>0.244173358457702-1.97970528934354i</v>
      </c>
      <c r="AM353" s="240" t="str">
        <f t="shared" ca="1" si="488"/>
        <v>0.389147915831703-1.956378685541i</v>
      </c>
      <c r="AN353" s="240" t="str">
        <f t="shared" ca="1" si="489"/>
        <v>0.532013646933012-1.92245029613573i</v>
      </c>
      <c r="AO353" s="240" t="str">
        <f t="shared" ca="1" si="490"/>
        <v>0.671996349986531-1.87810398200954i</v>
      </c>
      <c r="AP353" s="240" t="str">
        <f t="shared" ca="1" si="491"/>
        <v>0.808337446595942-1.82358005968097i</v>
      </c>
      <c r="AQ353" s="240" t="str">
        <f t="shared" ca="1" si="492"/>
        <v>0.940298092545766-1.75917399900922i</v>
      </c>
      <c r="AR353" s="240" t="str">
        <f t="shared" ca="1" si="493"/>
        <v>0.940298092545766-1.75917399900922i</v>
      </c>
      <c r="AS353" s="240" t="str">
        <f t="shared" ca="1" si="494"/>
        <v>1.1882452210354-1.60216321151181i</v>
      </c>
      <c r="AT353" s="240" t="str">
        <f t="shared" ca="1" si="495"/>
        <v>1.30288805660308-1.51040933974746i</v>
      </c>
      <c r="AU353" s="240" t="str">
        <f t="shared" ca="1" si="496"/>
        <v>1.41047042890638-1.41047042890518i</v>
      </c>
      <c r="AV353" s="240" t="str">
        <f t="shared" ca="1" si="497"/>
        <v>1.51040933974857-1.30288805660179i</v>
      </c>
      <c r="AW353" s="240" t="str">
        <f t="shared" ca="1" si="498"/>
        <v>1.60216321151164-1.18824522103563i</v>
      </c>
      <c r="AX353" s="240" t="str">
        <f t="shared" ca="1" si="499"/>
        <v>1.6852348220172-1.06716318166247i</v>
      </c>
      <c r="AY353" s="240" t="str">
        <f t="shared" ca="1" si="500"/>
        <v>1.75917399900906-0.940298092546065i</v>
      </c>
      <c r="AZ353" s="240" t="str">
        <f t="shared" ca="1" si="501"/>
        <v>1.82358005968083-0.808337446596253i</v>
      </c>
      <c r="BA353" s="240" t="str">
        <f t="shared" ca="1" si="502"/>
        <v>1.87810398200942-0.671996349986852i</v>
      </c>
      <c r="BB353" s="240" t="str">
        <f t="shared" ca="1" si="503"/>
        <v>1.92245029613565-0.532013646933287i</v>
      </c>
      <c r="BC353" s="240" t="str">
        <f t="shared" ca="1" si="504"/>
        <v>1.95637868554095-0.389147915831982i</v>
      </c>
      <c r="BD353" s="240" t="str">
        <f t="shared" ca="1" si="505"/>
        <v>1.97970528934351-0.244173358457985i</v>
      </c>
      <c r="BE353" s="240" t="str">
        <f t="shared" ca="1" si="506"/>
        <v>1.99230369865624-0.0978756044986812i</v>
      </c>
      <c r="BF353" s="240" t="str">
        <f t="shared" ca="1" si="507"/>
        <v>1.99410564160752+0.0489525458416001i</v>
      </c>
      <c r="BG353" s="240" t="str">
        <f t="shared" ca="1" si="508"/>
        <v>1.98510135331237+0.195515418094589i</v>
      </c>
      <c r="BH353" s="240" t="str">
        <f t="shared" ca="1" si="509"/>
        <v>1.96533962878922+0.341018775356952i</v>
      </c>
      <c r="BI353" s="240" t="str">
        <f t="shared" ca="1" si="510"/>
        <v>1.93492755853547+0.484674122328894i</v>
      </c>
      <c r="BJ353" s="240" t="str">
        <f t="shared" ca="1" si="511"/>
        <v>1.8940299481954+0.625702978236664i</v>
      </c>
      <c r="BK353" s="240" t="str">
        <f t="shared" ca="1" si="512"/>
        <v>1.84286842546186+0.763341095494686i</v>
      </c>
      <c r="BL353" s="240" t="str">
        <f t="shared" ca="1" si="513"/>
        <v>1.78172023905977+0.896842601218343i</v>
      </c>
      <c r="BM353" s="240" t="str">
        <f t="shared" ca="1" si="514"/>
        <v>1.7109167563093+1.0254840391812i</v>
      </c>
      <c r="BN353" s="240" t="str">
        <f t="shared" ca="1" si="515"/>
        <v>1.63084166741805+1.14856829028509i</v>
      </c>
      <c r="BO353" s="240" t="str">
        <f t="shared" ca="1" si="516"/>
        <v>1.54192890623065+1.26542835030896i</v>
      </c>
      <c r="BP353" s="240" t="str">
        <f t="shared" ca="1" si="517"/>
        <v>1.44466029870362+1.37543094446246i</v>
      </c>
      <c r="BQ353" s="240" t="str">
        <f t="shared" ca="1" si="518"/>
        <v>1.33956295184874+1.47797995915696i</v>
      </c>
      <c r="BR353" s="240" t="str">
        <f t="shared" ca="1" si="519"/>
        <v>1.22720639729453+1.57251967239672i</v>
      </c>
      <c r="BS353" s="240" t="str">
        <f t="shared" ca="1" si="520"/>
        <v>1.108199504945+1.65853776528452i</v>
      </c>
      <c r="BT353" s="240" t="str">
        <f t="shared" ca="1" si="521"/>
        <v>0.983187183460849+1.73556809832217i</v>
      </c>
      <c r="BU353" s="240" t="str">
        <f t="shared" ca="1" si="522"/>
        <v>0.8528468854436+1.80319323746083i</v>
      </c>
      <c r="BV353" s="240" t="str">
        <f t="shared" ca="1" si="523"/>
        <v>0.717884936261131+1.86104671621232i</v>
      </c>
      <c r="BW353" s="240" t="str">
        <f t="shared" ca="1" si="524"/>
        <v>0.579032706409724+1.90881502156263i</v>
      </c>
      <c r="BX353" s="240" t="str">
        <f t="shared" ca="1" si="525"/>
        <v>0.437042648155358+1.94623929292589i</v>
      </c>
      <c r="BY353" s="240" t="str">
        <f t="shared" ca="1" si="526"/>
        <v>0.292684217922161+1.97311672493408i</v>
      </c>
      <c r="BZ353" s="240" t="str">
        <f t="shared" ca="1" si="527"/>
        <v>0.146739706553114+1.98930166645384i</v>
      </c>
      <c r="CA353" s="240" t="str">
        <f t="shared" ca="1" si="528"/>
        <v>3.41133374076158E-13+1.99470640988475i</v>
      </c>
      <c r="CB353" s="240" t="str">
        <f t="shared" ca="1" si="529"/>
        <v>-0.146739706552434+1.98930166645389i</v>
      </c>
      <c r="CC353" s="240" t="str">
        <f t="shared" ca="1" si="530"/>
        <v>-0.292684217921487+1.97311672493418i</v>
      </c>
      <c r="CD353" s="240" t="str">
        <f t="shared" ca="1" si="531"/>
        <v>-0.437042648154692+1.94623929292604i</v>
      </c>
      <c r="CE353" s="240" t="str">
        <f t="shared" ca="1" si="532"/>
        <v>-0.579032706411132+1.9088150215622i</v>
      </c>
      <c r="CF353" s="240" t="str">
        <f t="shared" ca="1" si="533"/>
        <v>-0.717884936262503+1.86104671621179i</v>
      </c>
      <c r="CG353" s="240" t="str">
        <f t="shared" ca="1" si="534"/>
        <v>-0.852846885444829+1.80319323746025i</v>
      </c>
      <c r="CH353" s="240" t="str">
        <f t="shared" ca="1" si="535"/>
        <v>-0.983187183462031+1.7355680983215i</v>
      </c>
      <c r="CI353" s="240" t="str">
        <f t="shared" ca="1" si="536"/>
        <v>-1.10819950494613+1.65853776528376i</v>
      </c>
      <c r="CJ353" s="240" t="str">
        <f t="shared" ca="1" si="537"/>
        <v>-1.227206397294+1.57251967239714i</v>
      </c>
      <c r="CK353" s="240" t="str">
        <f t="shared" ca="1" si="538"/>
        <v>-1.33956295184823+1.47797995915742i</v>
      </c>
      <c r="CL353" s="240" t="str">
        <f t="shared" ca="1" si="539"/>
        <v>-1.44466029870315+1.37543094446295i</v>
      </c>
      <c r="CM353" s="240" t="str">
        <f t="shared" ca="1" si="540"/>
        <v>-1.54192890623022+1.26542835030948i</v>
      </c>
      <c r="CN353" s="240" t="str">
        <f t="shared" ca="1" si="541"/>
        <v>-1.63084166741772+1.14856829028556i</v>
      </c>
      <c r="CO353" s="240" t="str">
        <f t="shared" ca="1" si="542"/>
        <v>-1.710916756309+1.02548403918169i</v>
      </c>
      <c r="CP353" s="240" t="str">
        <f t="shared" ca="1" si="543"/>
        <v>-1.78172023905952+0.896842601218851i</v>
      </c>
      <c r="CQ353" s="240" t="str">
        <f t="shared" ca="1" si="544"/>
        <v>-1.84286842546164+0.763341095495212i</v>
      </c>
      <c r="CR353" s="240" t="str">
        <f t="shared" ca="1" si="545"/>
        <v>-1.89402994819522+0.625702978237202i</v>
      </c>
      <c r="CS353" s="240" t="str">
        <f t="shared" ca="1" si="546"/>
        <v>-1.9349275585358+0.484674122327575i</v>
      </c>
      <c r="CT353" s="240" t="str">
        <f t="shared" ca="1" si="547"/>
        <v>-1.96533962878943+0.341018775355725i</v>
      </c>
      <c r="CU353" s="240" t="str">
        <f t="shared" ca="1" si="548"/>
        <v>-1.9851013533125+0.195515418093236i</v>
      </c>
      <c r="CV353" s="240" t="str">
        <f t="shared" ca="1" si="549"/>
        <v>-1.99410564160755+0.0489525458401286i</v>
      </c>
      <c r="CW353" s="240" t="str">
        <f t="shared" ca="1" si="550"/>
        <v>-1.99230369865617-0.0978756045000384i</v>
      </c>
      <c r="CX353" s="240" t="str">
        <f t="shared" ca="1" si="551"/>
        <v>-1.97970528934358-0.24417335845742i</v>
      </c>
      <c r="CY353" s="240" t="str">
        <f t="shared" ca="1" si="552"/>
        <v>-1.95637868554108-0.389147915831312i</v>
      </c>
      <c r="CZ353" s="240" t="str">
        <f t="shared" ca="1" si="553"/>
        <v>-1.9224502961358-0.532013646932739i</v>
      </c>
      <c r="DA353" s="240" t="str">
        <f t="shared" ca="1" si="554"/>
        <v>-1.87810398200967-0.671996349986156i</v>
      </c>
      <c r="DB353" s="240" t="str">
        <f t="shared" ca="1" si="555"/>
        <v>-1.82358005968109-0.80833744659568i</v>
      </c>
      <c r="DC353" s="240" t="str">
        <f t="shared" ca="1" si="556"/>
        <v>-1.75917399900941-0.940298092545415i</v>
      </c>
      <c r="DD353" s="240" t="str">
        <f t="shared" ca="1" si="557"/>
        <v>-1.68523482201753-1.06716318166194i</v>
      </c>
      <c r="DE353" s="240" t="str">
        <f t="shared" ca="1" si="558"/>
        <v>-1.60216321151195-1.18824522103521i</v>
      </c>
      <c r="DF353" s="240" t="str">
        <f t="shared" ca="1" si="559"/>
        <v>-1.51040933974768-1.30288805660282i</v>
      </c>
      <c r="DG353" s="240" t="str">
        <f t="shared" ca="1" si="560"/>
        <v>-1.41047042890534-1.41047042890622i</v>
      </c>
      <c r="DH353" s="240" t="str">
        <f t="shared" ca="1" si="561"/>
        <v>-1.30288805660205-1.51040933974835i</v>
      </c>
      <c r="DI353" s="240" t="str">
        <f t="shared" ca="1" si="562"/>
        <v>-1.18824522103421-1.60216321151269i</v>
      </c>
      <c r="DJ353" s="240" t="str">
        <f t="shared" ca="1" si="563"/>
        <v>-1.06716318166108-1.68523482201808i</v>
      </c>
      <c r="DK353" s="240" t="str">
        <f t="shared" ca="1" si="564"/>
        <v>-0.940298092546316-1.75917399900893i</v>
      </c>
      <c r="DL353" s="240" t="str">
        <f t="shared" ca="1" si="565"/>
        <v>-0.808337446596616-1.82358005968067i</v>
      </c>
      <c r="DM353" s="240" t="str">
        <f t="shared" ca="1" si="566"/>
        <v>-0.671996349987119-1.87810398200933i</v>
      </c>
      <c r="DN353" s="240" t="str">
        <f t="shared" ca="1" si="567"/>
        <v>-0.532013646933507-1.92245029613559i</v>
      </c>
      <c r="DO353" s="240" t="str">
        <f t="shared" ca="1" si="568"/>
        <v>-0.389147915832316-1.95637868554088i</v>
      </c>
      <c r="DP353" s="240" t="str">
        <f t="shared" ca="1" si="569"/>
        <v>-0.24417335845821-1.97970528934348i</v>
      </c>
      <c r="DQ353" s="240" t="str">
        <f t="shared" ca="1" si="570"/>
        <v>-0.0978756044990221-1.99230369865622i</v>
      </c>
      <c r="DR353" s="240" t="str">
        <f t="shared" ca="1" si="571"/>
        <v>0.0489525458413725-1.99410564160752i</v>
      </c>
      <c r="DS353" s="240" t="str">
        <f t="shared" ca="1" si="572"/>
        <v>0.195515418094249-1.9851013533124i</v>
      </c>
      <c r="DT353" s="240" t="str">
        <f t="shared" ca="1" si="573"/>
        <v>0.341018775356728-1.96533962878926i</v>
      </c>
      <c r="DU353" s="240" t="str">
        <f t="shared" ca="1" si="574"/>
        <v>0.484674122328563-1.93492755853555i</v>
      </c>
      <c r="DV353" s="240" t="str">
        <f t="shared" ca="1" si="575"/>
        <v>0.625702978238277-1.89402994819487i</v>
      </c>
      <c r="DW353" s="240" t="str">
        <f t="shared" ca="1" si="576"/>
        <v>0.763341095496152-1.84286842546125i</v>
      </c>
      <c r="DX353" s="240" t="str">
        <f t="shared" ca="1" si="577"/>
        <v>0.896842601218038-1.78172023905993i</v>
      </c>
      <c r="DY353" s="240" t="str">
        <f t="shared" ca="1" si="578"/>
        <v>1.025484039181-1.71091675630941i</v>
      </c>
      <c r="DZ353" s="240" t="str">
        <f t="shared" ca="1" si="579"/>
        <v>1.14856829028481-1.63084166741825i</v>
      </c>
      <c r="EA353" s="240" t="str">
        <f t="shared" ca="1" si="580"/>
        <v>1.26542835030878-1.5419289062308i</v>
      </c>
      <c r="EB353" s="240" t="str">
        <f t="shared" ca="1" si="581"/>
        <v>1.37543094446221-1.44466029870385i</v>
      </c>
      <c r="EC353" s="240" t="str">
        <f t="shared" ca="1" si="582"/>
        <v>1.4779799591568-1.33956295184891i</v>
      </c>
      <c r="ED353" s="240" t="str">
        <f t="shared" ca="1" si="583"/>
        <v>1.57251967239651-1.2272063972948i</v>
      </c>
      <c r="EE353" s="240" t="str">
        <f t="shared" ca="1" si="584"/>
        <v>1.65853776528439-1.10819950494519i</v>
      </c>
      <c r="EF353" s="240" t="str">
        <f t="shared" ca="1" si="585"/>
        <v>1.735568098322-0.983187183461146i</v>
      </c>
      <c r="EG353" s="240" t="str">
        <f t="shared" ca="1" si="586"/>
        <v>1.80319323746073-0.852846885443807i</v>
      </c>
      <c r="EH353" s="240" t="str">
        <f t="shared" ca="1" si="587"/>
        <v>1.86104671621216-0.717884936261554i</v>
      </c>
      <c r="EI353" s="240" t="str">
        <f t="shared" ca="1" si="588"/>
        <v>1.90881502156253-0.579032706410051i</v>
      </c>
      <c r="EJ353" s="240" t="str">
        <f t="shared" ca="1" si="589"/>
        <v>1.94623929292623-0.43704264815381i</v>
      </c>
      <c r="EK353" s="240" t="str">
        <f t="shared" ca="1" si="590"/>
        <v>1.97311672493403-0.292684217922498i</v>
      </c>
      <c r="EL353" s="240" t="str">
        <f t="shared" ca="1" si="591"/>
        <v>1.98930166645382-0.146739706553341i</v>
      </c>
      <c r="EM353" s="240" t="str">
        <f t="shared" ca="1" si="592"/>
        <v>1.99470640988475-6.82266748152317E-13i</v>
      </c>
      <c r="EN353" s="240"/>
      <c r="EO353" s="240"/>
      <c r="EP353" s="240"/>
    </row>
    <row r="354" spans="1:262">
      <c r="A354" s="268">
        <f t="shared" si="461"/>
        <v>4.9609374999999801E-3</v>
      </c>
      <c r="B354" s="267">
        <v>254</v>
      </c>
      <c r="C354" s="266">
        <f t="shared" si="462"/>
        <v>50800</v>
      </c>
      <c r="N354" s="265">
        <f t="shared" ca="1" si="463"/>
        <v>2.0052858433401521</v>
      </c>
      <c r="O354" s="240">
        <f t="shared" ca="1" si="464"/>
        <v>-1.9947141566598476</v>
      </c>
      <c r="P354" s="240" t="str">
        <f t="shared" ca="1" si="465"/>
        <v>-1.99231143609999-0.0978759846152671i</v>
      </c>
      <c r="Q354" s="240" t="str">
        <f t="shared" ca="1" si="466"/>
        <v>-1.98510906278469-0.195516177410672i</v>
      </c>
      <c r="R354" s="240" t="str">
        <f t="shared" ca="1" si="467"/>
        <v>-1.97312438786212-0.292685354609601i</v>
      </c>
      <c r="S354" s="240" t="str">
        <f t="shared" ca="1" si="468"/>
        <v>-1.95638628346393-0.389149427152865i</v>
      </c>
      <c r="T354" s="240" t="str">
        <f t="shared" ca="1" si="469"/>
        <v>-1.93493507314964-0.484676004640857i</v>
      </c>
      <c r="U354" s="241" t="str">
        <f t="shared" ca="1" si="470"/>
        <v>-1.90882243476388-0.579034955180864i</v>
      </c>
      <c r="V354" s="240" t="str">
        <f t="shared" ca="1" si="471"/>
        <v>-1.87811127593962-0.671998959796566i</v>
      </c>
      <c r="W354" s="240" t="str">
        <f t="shared" ca="1" si="472"/>
        <v>-1.84287558254857-0.763344060057762i</v>
      </c>
      <c r="X354" s="240" t="str">
        <f t="shared" ca="1" si="473"/>
        <v>-1.80320024046225-0.852850197617431i</v>
      </c>
      <c r="Y354" s="240" t="str">
        <f t="shared" ca="1" si="474"/>
        <v>-1.75918083105505-0.940301744350007i</v>
      </c>
      <c r="Z354" s="240" t="str">
        <f t="shared" ca="1" si="475"/>
        <v>-1.71092340093971-1.02548802181991i</v>
      </c>
      <c r="AA354" s="240" t="str">
        <f t="shared" ca="1" si="476"/>
        <v>-1.65854420649231-1.10820380882309i</v>
      </c>
      <c r="AB354" s="240" t="str">
        <f t="shared" ca="1" si="477"/>
        <v>-1.60216943378026-1.18824983578347i</v>
      </c>
      <c r="AC354" s="240" t="str">
        <f t="shared" ca="1" si="478"/>
        <v>-1.54193489456864-1.26543326481123i</v>
      </c>
      <c r="AD354" s="240" t="str">
        <f t="shared" ca="1" si="479"/>
        <v>-1.4779856991386-1.33956815426502i</v>
      </c>
      <c r="AE354" s="240" t="str">
        <f t="shared" ca="1" si="480"/>
        <v>-1.41047590670294-1.41047590670302i</v>
      </c>
      <c r="AF354" s="240" t="str">
        <f t="shared" ca="1" si="481"/>
        <v>-1.33956815426477-1.47798569913883i</v>
      </c>
      <c r="AG354" s="240" t="str">
        <f t="shared" ca="1" si="482"/>
        <v>-1.2654332648105-1.54193489456924i</v>
      </c>
      <c r="AH354" s="240" t="str">
        <f t="shared" ca="1" si="483"/>
        <v>-1.18824983578401-1.60216943377986i</v>
      </c>
      <c r="AI354" s="240" t="str">
        <f t="shared" ca="1" si="484"/>
        <v>-1.10820380882314-1.65854420649228i</v>
      </c>
      <c r="AJ354" s="240" t="str">
        <f t="shared" ca="1" si="485"/>
        <v>-1.02548802181962-1.71092340093988i</v>
      </c>
      <c r="AK354" s="240" t="str">
        <f t="shared" ca="1" si="486"/>
        <v>-0.940301744349341-1.75918083105541i</v>
      </c>
      <c r="AL354" s="240" t="str">
        <f t="shared" ca="1" si="487"/>
        <v>-0.852850197618042-1.80320024046196i</v>
      </c>
      <c r="AM354" s="240" t="str">
        <f t="shared" ca="1" si="488"/>
        <v>-0.763344060058006-1.84287558254847i</v>
      </c>
      <c r="AN354" s="240" t="str">
        <f t="shared" ca="1" si="489"/>
        <v>-0.671998959796229-1.87811127593974i</v>
      </c>
      <c r="AO354" s="240" t="str">
        <f t="shared" ca="1" si="490"/>
        <v>-0.579034955180182-1.90882243476409i</v>
      </c>
      <c r="AP354" s="240" t="str">
        <f t="shared" ca="1" si="491"/>
        <v>-0.484676004641491-1.93493507314948i</v>
      </c>
      <c r="AQ354" s="240" t="str">
        <f t="shared" ca="1" si="492"/>
        <v>-0.389149427153104-1.95638628346388i</v>
      </c>
      <c r="AR354" s="240" t="str">
        <f t="shared" ca="1" si="493"/>
        <v>-0.389149427153104-1.95638628346388i</v>
      </c>
      <c r="AS354" s="240" t="str">
        <f t="shared" ca="1" si="494"/>
        <v>-0.195516177409944-1.98510906278477i</v>
      </c>
      <c r="AT354" s="240" t="str">
        <f t="shared" ca="1" si="495"/>
        <v>-0.0978759846160035-1.99231143609995i</v>
      </c>
      <c r="AU354" s="240" t="str">
        <f t="shared" ca="1" si="496"/>
        <v>-2.78577640050439E-13-1.99471415665985i</v>
      </c>
      <c r="AV354" s="240" t="str">
        <f t="shared" ca="1" si="497"/>
        <v>0.0978759846155036-1.99231143609998i</v>
      </c>
      <c r="AW354" s="240" t="str">
        <f t="shared" ca="1" si="498"/>
        <v>0.195516177411421-1.98510906278462i</v>
      </c>
      <c r="AX354" s="240" t="str">
        <f t="shared" ca="1" si="499"/>
        <v>0.292685354608737-1.97312438786225i</v>
      </c>
      <c r="AY354" s="240" t="str">
        <f t="shared" ca="1" si="500"/>
        <v>0.389149427152614-1.95638628346398i</v>
      </c>
      <c r="AZ354" s="240" t="str">
        <f t="shared" ca="1" si="501"/>
        <v>0.484676004641005-1.9349350731496i</v>
      </c>
      <c r="BA354" s="240" t="str">
        <f t="shared" ca="1" si="502"/>
        <v>0.579034955181547-1.90882243476367i</v>
      </c>
      <c r="BB354" s="240" t="str">
        <f t="shared" ca="1" si="503"/>
        <v>0.671998959795758-1.87811127593991i</v>
      </c>
      <c r="BC354" s="240" t="str">
        <f t="shared" ca="1" si="504"/>
        <v>0.763344060057543-1.84287558254866i</v>
      </c>
      <c r="BD354" s="240" t="str">
        <f t="shared" ca="1" si="505"/>
        <v>0.852850197617539-1.8032002404622i</v>
      </c>
      <c r="BE354" s="240" t="str">
        <f t="shared" ca="1" si="506"/>
        <v>0.940301744350649-1.75918083105471i</v>
      </c>
      <c r="BF354" s="240" t="str">
        <f t="shared" ca="1" si="507"/>
        <v>1.02548802181919-1.71092340094014i</v>
      </c>
      <c r="BG354" s="240" t="str">
        <f t="shared" ca="1" si="508"/>
        <v>1.1082038088227-1.65854420649257i</v>
      </c>
      <c r="BH354" s="240" t="str">
        <f t="shared" ca="1" si="509"/>
        <v>1.18824983578363-1.60216943378014i</v>
      </c>
      <c r="BI354" s="240" t="str">
        <f t="shared" ca="1" si="510"/>
        <v>1.26543326481165-1.54193489456829i</v>
      </c>
      <c r="BJ354" s="240" t="str">
        <f t="shared" ca="1" si="511"/>
        <v>1.33956815426442-1.47798569913915i</v>
      </c>
      <c r="BK354" s="240" t="str">
        <f t="shared" ca="1" si="512"/>
        <v>1.41047590670271-1.41047590670326i</v>
      </c>
      <c r="BL354" s="240" t="str">
        <f t="shared" ca="1" si="513"/>
        <v>1.47798569913862-1.33956815426499i</v>
      </c>
      <c r="BM354" s="240" t="str">
        <f t="shared" ca="1" si="514"/>
        <v>1.5419348945691-1.26543326481068i</v>
      </c>
      <c r="BN354" s="240" t="str">
        <f t="shared" ca="1" si="515"/>
        <v>1.60216943377968-1.18824983578426i</v>
      </c>
      <c r="BO354" s="240" t="str">
        <f t="shared" ca="1" si="516"/>
        <v>1.65854420649214-1.10820380882335i</v>
      </c>
      <c r="BP354" s="240" t="str">
        <f t="shared" ca="1" si="517"/>
        <v>1.71092340093974-1.02548802181985i</v>
      </c>
      <c r="BQ354" s="240" t="str">
        <f t="shared" ca="1" si="518"/>
        <v>1.7591808310553-0.940301744349536i</v>
      </c>
      <c r="BR354" s="240" t="str">
        <f t="shared" ca="1" si="519"/>
        <v>1.80320024046184-0.852850197618293i</v>
      </c>
      <c r="BS354" s="240" t="str">
        <f t="shared" ca="1" si="520"/>
        <v>1.84287558254839-0.763344060058211i</v>
      </c>
      <c r="BT354" s="240" t="str">
        <f t="shared" ca="1" si="521"/>
        <v>1.87811127593964-0.67199895979649i</v>
      </c>
      <c r="BU354" s="240" t="str">
        <f t="shared" ca="1" si="522"/>
        <v>1.908822434764-0.579034955180447i</v>
      </c>
      <c r="BV354" s="240" t="str">
        <f t="shared" ca="1" si="523"/>
        <v>1.93493507314991-0.484676004639782i</v>
      </c>
      <c r="BW354" s="240" t="str">
        <f t="shared" ca="1" si="524"/>
        <v>1.95638628346384-0.389149427153322i</v>
      </c>
      <c r="BX354" s="240" t="str">
        <f t="shared" ca="1" si="525"/>
        <v>1.97312438786213-0.292685354609507i</v>
      </c>
      <c r="BY354" s="240" t="str">
        <f t="shared" ca="1" si="526"/>
        <v>1.98510906278474-0.195516177410222i</v>
      </c>
      <c r="BZ354" s="240" t="str">
        <f t="shared" ca="1" si="527"/>
        <v>1.99231143610004-0.0978759846142432i</v>
      </c>
      <c r="CA354" s="240" t="str">
        <f t="shared" ca="1" si="528"/>
        <v>1.99471415665985-5.57155280100878E-13i</v>
      </c>
      <c r="CB354" s="240" t="str">
        <f t="shared" ca="1" si="529"/>
        <v>1.99231143609999+0.097875984615282i</v>
      </c>
      <c r="CC354" s="240" t="str">
        <f t="shared" ca="1" si="530"/>
        <v>1.98510906278465+0.195516177411144i</v>
      </c>
      <c r="CD354" s="240" t="str">
        <f t="shared" ca="1" si="531"/>
        <v>1.973124387862+0.292685354610422i</v>
      </c>
      <c r="CE354" s="240" t="str">
        <f t="shared" ca="1" si="532"/>
        <v>1.95638628346403+0.38914942715234i</v>
      </c>
      <c r="CF354" s="240" t="str">
        <f t="shared" ca="1" si="533"/>
        <v>1.93493507314965+0.484676004640789i</v>
      </c>
      <c r="CG354" s="240" t="str">
        <f t="shared" ca="1" si="534"/>
        <v>1.90882243476374+0.579034955181335i</v>
      </c>
      <c r="CH354" s="240" t="str">
        <f t="shared" ca="1" si="535"/>
        <v>1.87811127593933+0.671998959797364i</v>
      </c>
      <c r="CI354" s="240" t="str">
        <f t="shared" ca="1" si="536"/>
        <v>1.84287558254877+0.763344060057286i</v>
      </c>
      <c r="CJ354" s="240" t="str">
        <f t="shared" ca="1" si="537"/>
        <v>1.80320024046232+0.852850197617286i</v>
      </c>
      <c r="CK354" s="240" t="str">
        <f t="shared" ca="1" si="538"/>
        <v>1.75918083105481+0.940301744350452i</v>
      </c>
      <c r="CL354" s="240" t="str">
        <f t="shared" ca="1" si="539"/>
        <v>1.71092340093926+1.02548802182065i</v>
      </c>
      <c r="CM354" s="240" t="str">
        <f t="shared" ca="1" si="540"/>
        <v>1.65854420649269+1.10820380882251i</v>
      </c>
      <c r="CN354" s="240" t="str">
        <f t="shared" ca="1" si="541"/>
        <v>1.60216943378034+1.18824983578336i</v>
      </c>
      <c r="CO354" s="240" t="str">
        <f t="shared" ca="1" si="542"/>
        <v>1.54193489456844+1.26543326481148i</v>
      </c>
      <c r="CP354" s="240" t="str">
        <f t="shared" ca="1" si="543"/>
        <v>1.477985699138+1.33956815426568i</v>
      </c>
      <c r="CQ354" s="240" t="str">
        <f t="shared" ca="1" si="544"/>
        <v>1.41047590670342+1.41047590670255i</v>
      </c>
      <c r="CR354" s="240" t="str">
        <f t="shared" ca="1" si="545"/>
        <v>1.33956815426516+1.47798569913847i</v>
      </c>
      <c r="CS354" s="240" t="str">
        <f t="shared" ca="1" si="546"/>
        <v>1.26543326481093+1.54193489456888i</v>
      </c>
      <c r="CT354" s="240" t="str">
        <f t="shared" ca="1" si="547"/>
        <v>1.18824983578289+1.60216943378069i</v>
      </c>
      <c r="CU354" s="240" t="str">
        <f t="shared" ca="1" si="548"/>
        <v>1.10820380882362+1.65854420649195i</v>
      </c>
      <c r="CV354" s="240" t="str">
        <f t="shared" ca="1" si="549"/>
        <v>1.02548802182005+1.71092340093963i</v>
      </c>
      <c r="CW354" s="240" t="str">
        <f t="shared" ca="1" si="550"/>
        <v>0.940301744349732+1.7591808310552i</v>
      </c>
      <c r="CX354" s="240" t="str">
        <f t="shared" ca="1" si="551"/>
        <v>0.852850197616751+1.80320024046257i</v>
      </c>
      <c r="CY354" s="240" t="str">
        <f t="shared" ca="1" si="552"/>
        <v>0.763344060058521+1.84287558254826i</v>
      </c>
      <c r="CZ354" s="240" t="str">
        <f t="shared" ca="1" si="553"/>
        <v>0.671998959796699+1.87811127593957i</v>
      </c>
      <c r="DA354" s="240" t="str">
        <f t="shared" ca="1" si="554"/>
        <v>0.579034955180551+1.90882243476397i</v>
      </c>
      <c r="DB354" s="240" t="str">
        <f t="shared" ca="1" si="555"/>
        <v>0.484676004640107+1.93493507314982i</v>
      </c>
      <c r="DC354" s="240" t="str">
        <f t="shared" ca="1" si="556"/>
        <v>0.389149427153651+1.95638628346377i</v>
      </c>
      <c r="DD354" s="240" t="str">
        <f t="shared" ca="1" si="557"/>
        <v>0.292685354609726+1.9731243878621i</v>
      </c>
      <c r="DE354" s="240" t="str">
        <f t="shared" ca="1" si="558"/>
        <v>0.195516177410555+1.9851090627847i</v>
      </c>
      <c r="DF354" s="240" t="str">
        <f t="shared" ca="1" si="559"/>
        <v>0.0978759846145781+1.99231143610002i</v>
      </c>
      <c r="DG354" s="240" t="str">
        <f t="shared" ca="1" si="560"/>
        <v>7.79039733994017E-13+1.99471415665985i</v>
      </c>
      <c r="DH354" s="240" t="str">
        <f t="shared" ca="1" si="561"/>
        <v>-0.0978759846150604+1.9923114361i</v>
      </c>
      <c r="DI354" s="240" t="str">
        <f t="shared" ca="1" si="562"/>
        <v>-0.19551617741081+1.98510906278468i</v>
      </c>
      <c r="DJ354" s="240" t="str">
        <f t="shared" ca="1" si="563"/>
        <v>-0.292685354610203+1.97312438786203i</v>
      </c>
      <c r="DK354" s="240" t="str">
        <f t="shared" ca="1" si="564"/>
        <v>-0.389149427152123+1.95638628346408i</v>
      </c>
      <c r="DL354" s="240" t="str">
        <f t="shared" ca="1" si="565"/>
        <v>-0.484676004640574+1.93493507314971i</v>
      </c>
      <c r="DM354" s="240" t="str">
        <f t="shared" ca="1" si="566"/>
        <v>-0.579034955181014+1.90882243476383i</v>
      </c>
      <c r="DN354" s="240" t="str">
        <f t="shared" ca="1" si="567"/>
        <v>-0.671998959797154+1.87811127593941i</v>
      </c>
      <c r="DO354" s="240" t="str">
        <f t="shared" ca="1" si="568"/>
        <v>-0.76334406005708+1.84287558254885i</v>
      </c>
      <c r="DP354" s="240" t="str">
        <f t="shared" ca="1" si="569"/>
        <v>-0.852850197617188+1.80320024046236i</v>
      </c>
      <c r="DQ354" s="240" t="str">
        <f t="shared" ca="1" si="570"/>
        <v>-0.940301744350157+1.75918083105497i</v>
      </c>
      <c r="DR354" s="240" t="str">
        <f t="shared" ca="1" si="571"/>
        <v>-1.02548802182046+1.71092340093938i</v>
      </c>
      <c r="DS354" s="240" t="str">
        <f t="shared" ca="1" si="572"/>
        <v>-1.10820380882233+1.65854420649282i</v>
      </c>
      <c r="DT354" s="240" t="str">
        <f t="shared" ca="1" si="573"/>
        <v>-1.18824983578309+1.60216943378054i</v>
      </c>
      <c r="DU354" s="240" t="str">
        <f t="shared" ca="1" si="574"/>
        <v>-1.26543326481122+1.54193489456865i</v>
      </c>
      <c r="DV354" s="240" t="str">
        <f t="shared" ca="1" si="575"/>
        <v>-1.33956815426552+1.47798569913815i</v>
      </c>
      <c r="DW354" s="240" t="str">
        <f t="shared" ca="1" si="576"/>
        <v>-1.41047590670239+1.41047590670357i</v>
      </c>
      <c r="DX354" s="240" t="str">
        <f t="shared" ca="1" si="577"/>
        <v>-1.47798569913825+1.33956815426541i</v>
      </c>
      <c r="DY354" s="240" t="str">
        <f t="shared" ca="1" si="578"/>
        <v>-1.54193489456874+1.26543326481111i</v>
      </c>
      <c r="DZ354" s="240" t="str">
        <f t="shared" ca="1" si="579"/>
        <v>-1.60216943378063+1.18824983578297i</v>
      </c>
      <c r="EA354" s="240" t="str">
        <f t="shared" ca="1" si="580"/>
        <v>-1.65854420649189+1.10820380882371i</v>
      </c>
      <c r="EB354" s="240" t="str">
        <f t="shared" ca="1" si="581"/>
        <v>-1.71092340093945+1.02548802182033i</v>
      </c>
      <c r="EC354" s="240" t="str">
        <f t="shared" ca="1" si="582"/>
        <v>-1.75918083105504+0.940301744350027i</v>
      </c>
      <c r="ED354" s="240" t="str">
        <f t="shared" ca="1" si="583"/>
        <v>-1.80320024046253+0.852850197616849i</v>
      </c>
      <c r="EE354" s="240" t="str">
        <f t="shared" ca="1" si="584"/>
        <v>-1.84287558254891+0.763344060056945i</v>
      </c>
      <c r="EF354" s="240" t="str">
        <f t="shared" ca="1" si="585"/>
        <v>-1.87811127593946+0.671998959797015i</v>
      </c>
      <c r="EG354" s="240" t="str">
        <f t="shared" ca="1" si="586"/>
        <v>-1.90882243476388+0.579034955180872i</v>
      </c>
      <c r="EH354" s="240" t="str">
        <f t="shared" ca="1" si="587"/>
        <v>-1.9349350731498+0.484676004640211i</v>
      </c>
      <c r="EI354" s="240" t="str">
        <f t="shared" ca="1" si="588"/>
        <v>-1.9563862834641+0.389149427151977i</v>
      </c>
      <c r="EJ354" s="240" t="str">
        <f t="shared" ca="1" si="589"/>
        <v>-1.97312438786205+0.292685354610057i</v>
      </c>
      <c r="EK354" s="240" t="str">
        <f t="shared" ca="1" si="590"/>
        <v>-1.98510906278469+0.195516177410663i</v>
      </c>
      <c r="EL354" s="240" t="str">
        <f t="shared" ca="1" si="591"/>
        <v>-1.99231143610001+0.097875984614913i</v>
      </c>
      <c r="EM354" s="240" t="str">
        <f t="shared" ca="1" si="592"/>
        <v>-1.99471415665985-9.26644141461029E-13i</v>
      </c>
      <c r="EN354" s="240"/>
      <c r="EO354" s="240"/>
      <c r="EP354" s="240"/>
    </row>
    <row r="355" spans="1:262">
      <c r="A355" s="268">
        <f t="shared" si="461"/>
        <v>4.9804687499999797E-3</v>
      </c>
      <c r="B355" s="267">
        <v>255</v>
      </c>
      <c r="C355" s="266">
        <f t="shared" si="462"/>
        <v>51000</v>
      </c>
      <c r="N355" s="265">
        <f t="shared" ca="1" si="463"/>
        <v>2.0052811035380032</v>
      </c>
      <c r="O355" s="240">
        <f t="shared" ca="1" si="464"/>
        <v>-1.9947188964619966</v>
      </c>
      <c r="P355" s="240" t="str">
        <f t="shared" ca="1" si="465"/>
        <v>-1.99411812442405-0.0489528522770385i</v>
      </c>
      <c r="Q355" s="240" t="str">
        <f t="shared" ca="1" si="466"/>
        <v>-1.99231617019284-0.0978762171864083i</v>
      </c>
      <c r="R355" s="240" t="str">
        <f t="shared" ca="1" si="467"/>
        <v>-1.98931411919819-0.146740625122331i</v>
      </c>
      <c r="S355" s="240" t="str">
        <f t="shared" ca="1" si="468"/>
        <v>-1.9851137797634-0.195516641992473i</v>
      </c>
      <c r="T355" s="240" t="str">
        <f t="shared" ca="1" si="469"/>
        <v>-1.97971768201586-0.244174886948512i</v>
      </c>
      <c r="U355" s="241" t="str">
        <f t="shared" ca="1" si="470"/>
        <v>-1.97312907636308-0.292686050082935i</v>
      </c>
      <c r="V355" s="240" t="str">
        <f t="shared" ca="1" si="471"/>
        <v>-1.96535193153474-0.341020910085032i</v>
      </c>
      <c r="W355" s="240" t="str">
        <f t="shared" ca="1" si="472"/>
        <v>-1.95639093219209-0.389150351842484i</v>
      </c>
      <c r="X355" s="240" t="str">
        <f t="shared" ca="1" si="473"/>
        <v>-1.94625147610605-0.437045383979256i</v>
      </c>
      <c r="Y355" s="240" t="str">
        <f t="shared" ca="1" si="474"/>
        <v>-1.93493967090589-0.484677156318706i</v>
      </c>
      <c r="Z355" s="240" t="str">
        <f t="shared" ca="1" si="475"/>
        <v>-1.92246233039997-0.532016977262629i</v>
      </c>
      <c r="AA355" s="240" t="str">
        <f t="shared" ca="1" si="476"/>
        <v>-1.90882697047173-0.579036331072831i</v>
      </c>
      <c r="AB355" s="240" t="str">
        <f t="shared" ca="1" si="477"/>
        <v>-1.8940418045521-0.625706895048784i</v>
      </c>
      <c r="AC355" s="240" t="str">
        <f t="shared" ca="1" si="478"/>
        <v>-1.8781157386722-0.672000556587821i</v>
      </c>
      <c r="AD355" s="240" t="str">
        <f t="shared" ca="1" si="479"/>
        <v>-1.86105836609858-0.717889430119313i</v>
      </c>
      <c r="AE355" s="240" t="str">
        <f t="shared" ca="1" si="480"/>
        <v>-1.842879961555-0.763345873900957i</v>
      </c>
      <c r="AF355" s="240" t="str">
        <f t="shared" ca="1" si="481"/>
        <v>-1.82359147503168-0.808342506672969i</v>
      </c>
      <c r="AG355" s="240" t="str">
        <f t="shared" ca="1" si="482"/>
        <v>-1.80320452519224-0.852852224144844i</v>
      </c>
      <c r="AH355" s="240" t="str">
        <f t="shared" ca="1" si="483"/>
        <v>-1.78173139237384-0.896848215325277i</v>
      </c>
      <c r="AI355" s="240" t="str">
        <f t="shared" ca="1" si="484"/>
        <v>-1.75918501118701-0.940303978677915i</v>
      </c>
      <c r="AJ355" s="240" t="str">
        <f t="shared" ca="1" si="485"/>
        <v>-1.73557896273055-0.983193338072281i</v>
      </c>
      <c r="AK355" s="240" t="str">
        <f t="shared" ca="1" si="486"/>
        <v>-1.71092746640346-1.02549045856546i</v>
      </c>
      <c r="AL355" s="240" t="str">
        <f t="shared" ca="1" si="487"/>
        <v>-1.68524537134733-1.06716986195027i</v>
      </c>
      <c r="AM355" s="240" t="str">
        <f t="shared" ca="1" si="488"/>
        <v>-1.65854814749384-1.10820644211597i</v>
      </c>
      <c r="AN355" s="240" t="str">
        <f t="shared" ca="1" si="489"/>
        <v>-1.63085187625333-1.14857548015947i</v>
      </c>
      <c r="AO355" s="240" t="str">
        <f t="shared" ca="1" si="490"/>
        <v>-1.60217324082524-1.18825265928006i</v>
      </c>
      <c r="AP355" s="240" t="str">
        <f t="shared" ca="1" si="491"/>
        <v>-1.57252951614481-1.22721407943192i</v>
      </c>
      <c r="AQ355" s="240" t="str">
        <f t="shared" ca="1" si="492"/>
        <v>-1.54193855848575-1.26543627170927i</v>
      </c>
      <c r="AR355" s="240" t="str">
        <f t="shared" ca="1" si="493"/>
        <v>-1.54193855848575-1.26543627170927i</v>
      </c>
      <c r="AS355" s="240" t="str">
        <f t="shared" ca="1" si="494"/>
        <v>-1.47798921109965-1.33957133732235i</v>
      </c>
      <c r="AT355" s="240" t="str">
        <f t="shared" ca="1" si="495"/>
        <v>-1.44466934207089-1.3754395544636i</v>
      </c>
      <c r="AU355" s="240" t="str">
        <f t="shared" ca="1" si="496"/>
        <v>-1.41047925824878-1.41047925824967i</v>
      </c>
      <c r="AV355" s="240" t="str">
        <f t="shared" ca="1" si="497"/>
        <v>-1.37543955446412-1.4446693420704i</v>
      </c>
      <c r="AW355" s="240" t="str">
        <f t="shared" ca="1" si="498"/>
        <v>-1.33957133732141-1.4779892111005i</v>
      </c>
      <c r="AX355" s="240" t="str">
        <f t="shared" ca="1" si="499"/>
        <v>-1.30289621249634-1.51041879469413i</v>
      </c>
      <c r="AY355" s="240" t="str">
        <f t="shared" ca="1" si="500"/>
        <v>-1.26543627170983-1.54193855848529i</v>
      </c>
      <c r="AZ355" s="240" t="str">
        <f t="shared" ca="1" si="501"/>
        <v>-1.22721407943092-1.57252951614559i</v>
      </c>
      <c r="BA355" s="240" t="str">
        <f t="shared" ca="1" si="502"/>
        <v>-1.18825265928063-1.60217324082481i</v>
      </c>
      <c r="BB355" s="240" t="str">
        <f t="shared" ca="1" si="503"/>
        <v>-1.14857548015838-1.6308518762541i</v>
      </c>
      <c r="BC355" s="240" t="str">
        <f t="shared" ca="1" si="504"/>
        <v>-1.10820644211656-1.65854814749344i</v>
      </c>
      <c r="BD355" s="240" t="str">
        <f t="shared" ca="1" si="505"/>
        <v>-1.06716986195092-1.68524537134692i</v>
      </c>
      <c r="BE355" s="240" t="str">
        <f t="shared" ca="1" si="506"/>
        <v>-1.02549045856438-1.71092746640411i</v>
      </c>
      <c r="BF355" s="240" t="str">
        <f t="shared" ca="1" si="507"/>
        <v>-0.983193338072903-1.7355789627302i</v>
      </c>
      <c r="BG355" s="240" t="str">
        <f t="shared" ca="1" si="508"/>
        <v>-0.940303978676772-1.75918501118762i</v>
      </c>
      <c r="BH355" s="240" t="str">
        <f t="shared" ca="1" si="509"/>
        <v>-0.896848215325917-1.78173139237352i</v>
      </c>
      <c r="BI355" s="240" t="str">
        <f t="shared" ca="1" si="510"/>
        <v>-0.852852224143647-1.8032045251928i</v>
      </c>
      <c r="BJ355" s="240" t="str">
        <f t="shared" ca="1" si="511"/>
        <v>-0.808342506673599-1.8235914750314i</v>
      </c>
      <c r="BK355" s="240" t="str">
        <f t="shared" ca="1" si="512"/>
        <v>-0.763345873901645-1.84287996155471i</v>
      </c>
      <c r="BL355" s="240" t="str">
        <f t="shared" ca="1" si="513"/>
        <v>-0.717889430118475-1.86105836609891i</v>
      </c>
      <c r="BM355" s="240" t="str">
        <f t="shared" ca="1" si="514"/>
        <v>-0.672000556588122-1.87811573867209i</v>
      </c>
      <c r="BN355" s="240" t="str">
        <f t="shared" ca="1" si="515"/>
        <v>-0.62570689504828-1.89404180455227i</v>
      </c>
      <c r="BO355" s="240" t="str">
        <f t="shared" ca="1" si="516"/>
        <v>-0.57903633107349-1.90882697047153i</v>
      </c>
      <c r="BP355" s="240" t="str">
        <f t="shared" ca="1" si="517"/>
        <v>-0.532016977262583-1.92246233039999i</v>
      </c>
      <c r="BQ355" s="240" t="str">
        <f t="shared" ca="1" si="518"/>
        <v>-0.484677156317849-1.9349396709061i</v>
      </c>
      <c r="BR355" s="240" t="str">
        <f t="shared" ca="1" si="519"/>
        <v>-0.437045383979376-1.94625147610603i</v>
      </c>
      <c r="BS355" s="240" t="str">
        <f t="shared" ca="1" si="520"/>
        <v>-0.389150351841784-1.95639093219223i</v>
      </c>
      <c r="BT355" s="240" t="str">
        <f t="shared" ca="1" si="521"/>
        <v>-0.341020910085515-1.96535193153466i</v>
      </c>
      <c r="BU355" s="240" t="str">
        <f t="shared" ca="1" si="522"/>
        <v>-0.292686050082706-1.97312907636311i</v>
      </c>
      <c r="BV355" s="240" t="str">
        <f t="shared" ca="1" si="523"/>
        <v>-0.24417488694947-1.97971768201574i</v>
      </c>
      <c r="BW355" s="240" t="str">
        <f t="shared" ca="1" si="524"/>
        <v>-0.1955166419926-1.98511377976339i</v>
      </c>
      <c r="BX355" s="240" t="str">
        <f t="shared" ca="1" si="525"/>
        <v>-0.146740625121428-1.98931411919826i</v>
      </c>
      <c r="BY355" s="240" t="str">
        <f t="shared" ca="1" si="526"/>
        <v>-0.0978762171867027-1.99231617019282i</v>
      </c>
      <c r="BZ355" s="240" t="str">
        <f t="shared" ca="1" si="527"/>
        <v>-0.0489528522766478-1.99411812442406i</v>
      </c>
      <c r="CA355" s="240" t="str">
        <f t="shared" ca="1" si="528"/>
        <v>-7.73177698483127E-13-1.994718896462i</v>
      </c>
      <c r="CB355" s="240" t="str">
        <f t="shared" ca="1" si="529"/>
        <v>0.0489528522771422-1.99411812442405i</v>
      </c>
      <c r="CC355" s="240" t="str">
        <f t="shared" ca="1" si="530"/>
        <v>0.0978762171873099-1.99231617019279i</v>
      </c>
      <c r="CD355" s="240" t="str">
        <f t="shared" ca="1" si="531"/>
        <v>0.146740625122034-1.98931411919821i</v>
      </c>
      <c r="CE355" s="240" t="str">
        <f t="shared" ca="1" si="532"/>
        <v>0.195516641993093-1.98511377976334i</v>
      </c>
      <c r="CF355" s="240" t="str">
        <f t="shared" ca="1" si="533"/>
        <v>0.244174886948047-1.97971768201592i</v>
      </c>
      <c r="CG355" s="240" t="str">
        <f t="shared" ca="1" si="534"/>
        <v>0.292686050083194-1.97312907636304i</v>
      </c>
      <c r="CH355" s="240" t="str">
        <f t="shared" ca="1" si="535"/>
        <v>0.341020910084103-1.9653519315349i</v>
      </c>
      <c r="CI355" s="240" t="str">
        <f t="shared" ca="1" si="536"/>
        <v>0.389150351842381-1.95639093219211i</v>
      </c>
      <c r="CJ355" s="240" t="str">
        <f t="shared" ca="1" si="537"/>
        <v>0.437045383979859-1.94625147610592i</v>
      </c>
      <c r="CK355" s="240" t="str">
        <f t="shared" ca="1" si="538"/>
        <v>0.484677156318439-1.93493967090595i</v>
      </c>
      <c r="CL355" s="240" t="str">
        <f t="shared" ca="1" si="539"/>
        <v>0.53201697726306-1.92246233039985i</v>
      </c>
      <c r="CM355" s="240" t="str">
        <f t="shared" ca="1" si="540"/>
        <v>0.579036331072119-1.90882697047195i</v>
      </c>
      <c r="CN355" s="240" t="str">
        <f t="shared" ca="1" si="541"/>
        <v>0.625706895048858-1.89404180455208i</v>
      </c>
      <c r="CO355" s="240" t="str">
        <f t="shared" ca="1" si="542"/>
        <v>0.672000556588695-1.87811573867189i</v>
      </c>
      <c r="CP355" s="240" t="str">
        <f t="shared" ca="1" si="543"/>
        <v>0.717889430119042-1.86105836609869i</v>
      </c>
      <c r="CQ355" s="240" t="str">
        <f t="shared" ca="1" si="544"/>
        <v>0.763345873902102-1.84287996155452i</v>
      </c>
      <c r="CR355" s="240" t="str">
        <f t="shared" ca="1" si="545"/>
        <v>0.808342506672289-1.82359147503198i</v>
      </c>
      <c r="CS355" s="240" t="str">
        <f t="shared" ca="1" si="546"/>
        <v>0.852852224144094-1.80320452519259i</v>
      </c>
      <c r="CT355" s="240" t="str">
        <f t="shared" ca="1" si="547"/>
        <v>0.896848215324738-1.78173139237411i</v>
      </c>
      <c r="CU355" s="240" t="str">
        <f t="shared" ca="1" si="548"/>
        <v>0.940303978677207-1.75918501118739i</v>
      </c>
      <c r="CV355" s="240" t="str">
        <f t="shared" ca="1" si="549"/>
        <v>0.983193338073334-1.73557896272995i</v>
      </c>
      <c r="CW355" s="240" t="str">
        <f t="shared" ca="1" si="550"/>
        <v>1.0254904585648-1.71092746640386i</v>
      </c>
      <c r="CX355" s="240" t="str">
        <f t="shared" ca="1" si="551"/>
        <v>1.06716986195134-1.68524537134666i</v>
      </c>
      <c r="CY355" s="240" t="str">
        <f t="shared" ca="1" si="552"/>
        <v>1.10820644211537-1.65854814749424i</v>
      </c>
      <c r="CZ355" s="240" t="str">
        <f t="shared" ca="1" si="553"/>
        <v>1.14857548015888-1.63085187625375i</v>
      </c>
      <c r="DA355" s="240" t="str">
        <f t="shared" ca="1" si="554"/>
        <v>1.18825265928112-1.60217324082445i</v>
      </c>
      <c r="DB355" s="240" t="str">
        <f t="shared" ca="1" si="555"/>
        <v>1.2272140794314-1.57252951614521i</v>
      </c>
      <c r="DC355" s="240" t="str">
        <f t="shared" ca="1" si="556"/>
        <v>1.26543627171034-1.54193855848487i</v>
      </c>
      <c r="DD355" s="240" t="str">
        <f t="shared" ca="1" si="557"/>
        <v>1.30289621249534-1.51041879469499i</v>
      </c>
      <c r="DE355" s="240" t="str">
        <f t="shared" ca="1" si="558"/>
        <v>1.33957133732174-1.47798921110021i</v>
      </c>
      <c r="DF355" s="240" t="str">
        <f t="shared" ca="1" si="559"/>
        <v>1.37543955446299-1.44466934207147i</v>
      </c>
      <c r="DG355" s="240" t="str">
        <f t="shared" ca="1" si="560"/>
        <v>1.41047925824913-1.41047925824932i</v>
      </c>
      <c r="DH355" s="240" t="str">
        <f t="shared" ca="1" si="561"/>
        <v>1.44466934207128-1.3754395544632i</v>
      </c>
      <c r="DI355" s="240" t="str">
        <f t="shared" ca="1" si="562"/>
        <v>1.47798921110002-1.33957133732194i</v>
      </c>
      <c r="DJ355" s="240" t="str">
        <f t="shared" ca="1" si="563"/>
        <v>1.51041879469496-1.30289621249538i</v>
      </c>
      <c r="DK355" s="240" t="str">
        <f t="shared" ca="1" si="564"/>
        <v>1.54193855848484-1.26543627171038i</v>
      </c>
      <c r="DL355" s="240" t="str">
        <f t="shared" ca="1" si="565"/>
        <v>1.57252951614518-1.22721407943145i</v>
      </c>
      <c r="DM355" s="240" t="str">
        <f t="shared" ca="1" si="566"/>
        <v>1.60217324082563-1.18825265927952i</v>
      </c>
      <c r="DN355" s="240" t="str">
        <f t="shared" ca="1" si="567"/>
        <v>1.63085187625372-1.14857548015892i</v>
      </c>
      <c r="DO355" s="240" t="str">
        <f t="shared" ca="1" si="568"/>
        <v>1.65854814749408-1.1082064421156i</v>
      </c>
      <c r="DP355" s="240" t="str">
        <f t="shared" ca="1" si="569"/>
        <v>1.68524537134651-1.06716986195158i</v>
      </c>
      <c r="DQ355" s="240" t="str">
        <f t="shared" ca="1" si="570"/>
        <v>1.71092746640371-1.02549045856504i</v>
      </c>
      <c r="DR355" s="240" t="str">
        <f t="shared" ca="1" si="571"/>
        <v>1.73557896273082-0.9831933380718i</v>
      </c>
      <c r="DS355" s="240" t="str">
        <f t="shared" ca="1" si="572"/>
        <v>1.75918501118726-0.940303978677453i</v>
      </c>
      <c r="DT355" s="240" t="str">
        <f t="shared" ca="1" si="573"/>
        <v>1.78173139237409-0.896848215324784i</v>
      </c>
      <c r="DU355" s="240" t="str">
        <f t="shared" ca="1" si="574"/>
        <v>1.80320452519247-0.852852224144345i</v>
      </c>
      <c r="DV355" s="240" t="str">
        <f t="shared" ca="1" si="575"/>
        <v>1.82359147503192-0.80834250667244i</v>
      </c>
      <c r="DW355" s="240" t="str">
        <f t="shared" ca="1" si="576"/>
        <v>1.84287996155446-0.763345873902256i</v>
      </c>
      <c r="DX355" s="240" t="str">
        <f t="shared" ca="1" si="577"/>
        <v>1.86105836609867-0.71788943011909i</v>
      </c>
      <c r="DY355" s="240" t="str">
        <f t="shared" ca="1" si="578"/>
        <v>1.87811573867248-0.672000556587035i</v>
      </c>
      <c r="DZ355" s="240" t="str">
        <f t="shared" ca="1" si="579"/>
        <v>1.89404180455206-0.625706895048908i</v>
      </c>
      <c r="EA355" s="240" t="str">
        <f t="shared" ca="1" si="580"/>
        <v>1.90882697047186-0.579036331072385i</v>
      </c>
      <c r="EB355" s="240" t="str">
        <f t="shared" ca="1" si="581"/>
        <v>1.92246233039978-0.532016977263327i</v>
      </c>
      <c r="EC355" s="240" t="str">
        <f t="shared" ca="1" si="582"/>
        <v>1.93493967090591-0.484677156318599i</v>
      </c>
      <c r="ED355" s="240" t="str">
        <f t="shared" ca="1" si="583"/>
        <v>1.9462514761063-0.437045383978139i</v>
      </c>
      <c r="EE355" s="240" t="str">
        <f t="shared" ca="1" si="584"/>
        <v>1.95639093219208-0.389150351842542i</v>
      </c>
      <c r="EF355" s="240" t="str">
        <f t="shared" ca="1" si="585"/>
        <v>1.96535193153488-0.341020910084264i</v>
      </c>
      <c r="EG355" s="240" t="str">
        <f t="shared" ca="1" si="586"/>
        <v>1.97312907636302-0.292686050083358i</v>
      </c>
      <c r="EH355" s="240" t="str">
        <f t="shared" ca="1" si="587"/>
        <v>1.97971768201591-0.244174886948099i</v>
      </c>
      <c r="EI355" s="240" t="str">
        <f t="shared" ca="1" si="588"/>
        <v>1.98511377976333-0.195516641993257i</v>
      </c>
      <c r="EJ355" s="240" t="str">
        <f t="shared" ca="1" si="589"/>
        <v>1.98931411919821-0.146740625122086i</v>
      </c>
      <c r="EK355" s="240" t="str">
        <f t="shared" ca="1" si="590"/>
        <v>1.99231617019288-0.0978762171855498i</v>
      </c>
      <c r="EL355" s="240" t="str">
        <f t="shared" ca="1" si="591"/>
        <v>1.99411812442405-0.0489528522774207i</v>
      </c>
      <c r="EM355" s="240" t="str">
        <f t="shared" ca="1" si="592"/>
        <v>1.994718896462+4.94604154374589E-13i</v>
      </c>
      <c r="EN355" s="240"/>
      <c r="EO355" s="240"/>
      <c r="EP355" s="240"/>
    </row>
    <row r="356" spans="1:262" s="261" customFormat="1">
      <c r="A356" s="264">
        <f t="shared" si="461"/>
        <v>4.9999999999999793E-3</v>
      </c>
      <c r="B356" s="263">
        <v>256</v>
      </c>
      <c r="U356" s="262"/>
    </row>
    <row r="358" spans="1:262" ht="15" thickBot="1"/>
    <row r="359" spans="1:262" ht="1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7.4266824164181192E-2</v>
      </c>
      <c r="H361" s="249">
        <f t="shared" ref="H361:BS361" ca="1" si="593">SUM(H362:H498)</f>
        <v>7.9765886150068799E-2</v>
      </c>
      <c r="I361" s="249">
        <f t="shared" ca="1" si="593"/>
        <v>8.0378755629344517E-2</v>
      </c>
      <c r="J361" s="249">
        <f t="shared" ca="1" si="593"/>
        <v>8.2257421969534936E-2</v>
      </c>
      <c r="K361" s="249">
        <f t="shared" ca="1" si="593"/>
        <v>8.3179057006648321E-2</v>
      </c>
      <c r="L361" s="249">
        <f t="shared" ca="1" si="593"/>
        <v>8.3484296671050243E-2</v>
      </c>
      <c r="M361" s="249">
        <f t="shared" ca="1" si="593"/>
        <v>8.3639576922181727E-2</v>
      </c>
      <c r="N361" s="249">
        <f t="shared" ca="1" si="593"/>
        <v>8.2519027448866994E-2</v>
      </c>
      <c r="O361" s="249">
        <f t="shared" ca="1" si="593"/>
        <v>8.223208139850556E-2</v>
      </c>
      <c r="P361" s="249">
        <f t="shared" ca="1" si="593"/>
        <v>8.1004820804932903E-2</v>
      </c>
      <c r="Q361" s="249">
        <f t="shared" ca="1" si="593"/>
        <v>8.1349142342929184E-2</v>
      </c>
      <c r="R361" s="249">
        <f t="shared" ca="1" si="593"/>
        <v>8.088564630099411E-2</v>
      </c>
      <c r="S361" s="249">
        <f t="shared" ca="1" si="593"/>
        <v>8.1692033946857201E-2</v>
      </c>
      <c r="T361" s="249">
        <f t="shared" ca="1" si="593"/>
        <v>8.1268324424686636E-2</v>
      </c>
      <c r="U361" s="249">
        <f t="shared" ca="1" si="593"/>
        <v>8.131249093909601E-2</v>
      </c>
      <c r="V361" s="249">
        <f t="shared" ca="1" si="593"/>
        <v>8.007925863777017E-2</v>
      </c>
      <c r="W361" s="249">
        <f t="shared" ca="1" si="593"/>
        <v>7.9107530601912057E-2</v>
      </c>
      <c r="X361" s="249">
        <f t="shared" ca="1" si="593"/>
        <v>7.7696082129631819E-2</v>
      </c>
      <c r="Y361" s="249">
        <f t="shared" ca="1" si="593"/>
        <v>7.683008820104574E-2</v>
      </c>
      <c r="Z361" s="249">
        <f t="shared" ca="1" si="593"/>
        <v>7.6365300034726788E-2</v>
      </c>
      <c r="AA361" s="249">
        <f t="shared" ca="1" si="593"/>
        <v>7.6195742937674504E-2</v>
      </c>
      <c r="AB361" s="249">
        <f t="shared" ca="1" si="593"/>
        <v>7.6409275409073676E-2</v>
      </c>
      <c r="AC361" s="249">
        <f t="shared" ca="1" si="593"/>
        <v>7.6029325000644535E-2</v>
      </c>
      <c r="AD361" s="249">
        <f t="shared" ca="1" si="593"/>
        <v>7.570363258215336E-2</v>
      </c>
      <c r="AE361" s="249">
        <f t="shared" ca="1" si="593"/>
        <v>7.4324748311330277E-2</v>
      </c>
      <c r="AF361" s="249">
        <f t="shared" ca="1" si="593"/>
        <v>7.3323109224108923E-2</v>
      </c>
      <c r="AG361" s="249">
        <f t="shared" ca="1" si="593"/>
        <v>7.1705781367405741E-2</v>
      </c>
      <c r="AH361" s="249">
        <f t="shared" ca="1" si="593"/>
        <v>7.1138272224613289E-2</v>
      </c>
      <c r="AI361" s="249">
        <f t="shared" ca="1" si="593"/>
        <v>7.0384440793903782E-2</v>
      </c>
      <c r="AJ361" s="249">
        <f t="shared" ca="1" si="593"/>
        <v>7.0640611074569939E-2</v>
      </c>
      <c r="AK361" s="249">
        <f t="shared" ca="1" si="593"/>
        <v>7.0397263651983039E-2</v>
      </c>
      <c r="AL361" s="249">
        <f t="shared" ca="1" si="593"/>
        <v>7.0414949322226833E-2</v>
      </c>
      <c r="AM361" s="249">
        <f t="shared" ca="1" si="593"/>
        <v>6.9545291764179645E-2</v>
      </c>
      <c r="AN361" s="249">
        <f t="shared" ca="1" si="593"/>
        <v>6.8572302575072033E-2</v>
      </c>
      <c r="AO361" s="249">
        <f t="shared" ca="1" si="593"/>
        <v>6.714313180834261E-2</v>
      </c>
      <c r="AP361" s="249">
        <f t="shared" ca="1" si="593"/>
        <v>6.5990421605564537E-2</v>
      </c>
      <c r="AQ361" s="249">
        <f t="shared" ca="1" si="593"/>
        <v>6.5181956123281565E-2</v>
      </c>
      <c r="AR361" s="249">
        <f t="shared" ca="1" si="593"/>
        <v>6.4830657446636825E-2</v>
      </c>
      <c r="AS361" s="249">
        <f t="shared" ca="1" si="593"/>
        <v>6.4924105268303375E-2</v>
      </c>
      <c r="AT361" s="249">
        <f t="shared" ca="1" si="593"/>
        <v>6.4861047162427257E-2</v>
      </c>
      <c r="AU361" s="249">
        <f t="shared" ca="1" si="593"/>
        <v>6.4742473449897919E-2</v>
      </c>
      <c r="AV361" s="249">
        <f t="shared" ca="1" si="593"/>
        <v>6.3859676086501116E-2</v>
      </c>
      <c r="AW361" s="249">
        <f t="shared" ca="1" si="593"/>
        <v>6.2892829591632615E-2</v>
      </c>
      <c r="AX361" s="249">
        <f t="shared" ca="1" si="593"/>
        <v>6.140973384695611E-2</v>
      </c>
      <c r="AY361" s="249">
        <f t="shared" ca="1" si="593"/>
        <v>6.0488203763261673E-2</v>
      </c>
      <c r="AZ361" s="249">
        <f t="shared" ca="1" si="593"/>
        <v>5.9610111927528492E-2</v>
      </c>
      <c r="BA361" s="249">
        <f t="shared" ca="1" si="593"/>
        <v>5.95989455020738E-2</v>
      </c>
      <c r="BB361" s="249">
        <f t="shared" ca="1" si="593"/>
        <v>5.9489462173787214E-2</v>
      </c>
      <c r="BC361" s="249">
        <f t="shared" ca="1" si="593"/>
        <v>5.9719751695539128E-2</v>
      </c>
      <c r="BD361" s="249">
        <f t="shared" ca="1" si="593"/>
        <v>5.9243878017574421E-2</v>
      </c>
      <c r="BE361" s="249">
        <f t="shared" ca="1" si="593"/>
        <v>5.8631397911915371E-2</v>
      </c>
      <c r="BF361" s="249">
        <f t="shared" ca="1" si="593"/>
        <v>5.7305877601900347E-2</v>
      </c>
      <c r="BG361" s="249">
        <f t="shared" ca="1" si="593"/>
        <v>5.6184802282506226E-2</v>
      </c>
      <c r="BH361" s="249">
        <f t="shared" ca="1" si="593"/>
        <v>5.500647511942168E-2</v>
      </c>
      <c r="BI361" s="249">
        <f t="shared" ca="1" si="593"/>
        <v>5.4547262007442934E-2</v>
      </c>
      <c r="BJ361" s="249">
        <f t="shared" ca="1" si="593"/>
        <v>5.4283986068879547E-2</v>
      </c>
      <c r="BK361" s="249">
        <f t="shared" ca="1" si="593"/>
        <v>5.4486060610124086E-2</v>
      </c>
      <c r="BL361" s="249">
        <f t="shared" ca="1" si="593"/>
        <v>5.4339156122275023E-2</v>
      </c>
      <c r="BM361" s="249">
        <f t="shared" ca="1" si="593"/>
        <v>5.4020087899705534E-2</v>
      </c>
      <c r="BN361" s="249">
        <f t="shared" ca="1" si="593"/>
        <v>5.2907792951863548E-2</v>
      </c>
      <c r="BO361" s="249">
        <f t="shared" ca="1" si="593"/>
        <v>5.1701128038794855E-2</v>
      </c>
      <c r="BP361" s="249">
        <f t="shared" ca="1" si="593"/>
        <v>4.976623011603739E-2</v>
      </c>
      <c r="BQ361" s="249">
        <f t="shared" ca="1" si="593"/>
        <v>4.8720970152917362E-2</v>
      </c>
      <c r="BR361" s="249">
        <f t="shared" ca="1" si="593"/>
        <v>3.699245510201897E-2</v>
      </c>
      <c r="BS361" s="249">
        <f t="shared" ca="1" si="593"/>
        <v>9.3160605087099502E-3</v>
      </c>
      <c r="BT361" s="249">
        <f t="shared" ref="BT361:EE361" ca="1" si="594">SUM(BT362:BT498)</f>
        <v>-1.6073508561301717E-2</v>
      </c>
      <c r="BU361" s="249">
        <f t="shared" ca="1" si="594"/>
        <v>-3.5932005117713883E-2</v>
      </c>
      <c r="BV361" s="249">
        <f t="shared" ca="1" si="594"/>
        <v>-5.2712156345345144E-2</v>
      </c>
      <c r="BW361" s="249">
        <f t="shared" ca="1" si="594"/>
        <v>-6.7446037440869896E-2</v>
      </c>
      <c r="BX361" s="249">
        <f t="shared" ca="1" si="594"/>
        <v>-7.995387324872591E-2</v>
      </c>
      <c r="BY361" s="249">
        <f t="shared" ca="1" si="594"/>
        <v>-9.080912281162376E-2</v>
      </c>
      <c r="BZ361" s="249">
        <f t="shared" ca="1" si="594"/>
        <v>-9.9367407245998143E-2</v>
      </c>
      <c r="CA361" s="249">
        <f t="shared" ca="1" si="594"/>
        <v>-0.10634095980674522</v>
      </c>
      <c r="CB361" s="249">
        <f t="shared" ca="1" si="594"/>
        <v>-0.11140506041977022</v>
      </c>
      <c r="CC361" s="249">
        <f t="shared" ca="1" si="594"/>
        <v>-0.11558204548867951</v>
      </c>
      <c r="CD361" s="249">
        <f t="shared" ca="1" si="594"/>
        <v>-0.11885279629458589</v>
      </c>
      <c r="CE361" s="249">
        <f t="shared" ca="1" si="594"/>
        <v>-0.12200191298510074</v>
      </c>
      <c r="CF361" s="249">
        <f t="shared" ca="1" si="594"/>
        <v>-0.12484173447263203</v>
      </c>
      <c r="CG361" s="249">
        <f t="shared" ca="1" si="594"/>
        <v>-0.12745573470348734</v>
      </c>
      <c r="CH361" s="249">
        <f t="shared" ca="1" si="594"/>
        <v>-0.12953268586256125</v>
      </c>
      <c r="CI361" s="249">
        <f t="shared" ca="1" si="594"/>
        <v>-0.13076598015697474</v>
      </c>
      <c r="CJ361" s="249">
        <f t="shared" ca="1" si="594"/>
        <v>-0.13132807533390387</v>
      </c>
      <c r="CK361" s="249">
        <f t="shared" ca="1" si="594"/>
        <v>-0.13101611659350981</v>
      </c>
      <c r="CL361" s="249">
        <f t="shared" ca="1" si="594"/>
        <v>-0.13068372110888912</v>
      </c>
      <c r="CM361" s="249">
        <f t="shared" ca="1" si="594"/>
        <v>-0.13005762276141009</v>
      </c>
      <c r="CN361" s="249">
        <f t="shared" ca="1" si="594"/>
        <v>-0.13012187090295443</v>
      </c>
      <c r="CO361" s="249">
        <f t="shared" ca="1" si="594"/>
        <v>-0.13004208924265512</v>
      </c>
      <c r="CP361" s="249">
        <f t="shared" ca="1" si="594"/>
        <v>-0.13050277410154967</v>
      </c>
      <c r="CQ361" s="249">
        <f t="shared" ca="1" si="594"/>
        <v>-0.13025593532142798</v>
      </c>
      <c r="CR361" s="249">
        <f t="shared" ca="1" si="594"/>
        <v>-0.1299765491822677</v>
      </c>
      <c r="CS361" s="249">
        <f t="shared" ca="1" si="594"/>
        <v>-0.12870756150959903</v>
      </c>
      <c r="CT361" s="249">
        <f t="shared" ca="1" si="594"/>
        <v>-0.12744759689976579</v>
      </c>
      <c r="CU361" s="249">
        <f t="shared" ca="1" si="594"/>
        <v>-0.12579361236226505</v>
      </c>
      <c r="CV361" s="249">
        <f t="shared" ca="1" si="594"/>
        <v>-0.12467126060782287</v>
      </c>
      <c r="CW361" s="249">
        <f t="shared" ca="1" si="594"/>
        <v>-0.12381371271031509</v>
      </c>
      <c r="CX361" s="249">
        <f t="shared" ca="1" si="594"/>
        <v>-0.12342766326794094</v>
      </c>
      <c r="CY361" s="249">
        <f t="shared" ca="1" si="594"/>
        <v>-0.12318127438724362</v>
      </c>
      <c r="CZ361" s="249">
        <f t="shared" ca="1" si="594"/>
        <v>-0.1226118830846626</v>
      </c>
      <c r="DA361" s="249">
        <f t="shared" ca="1" si="594"/>
        <v>-0.12181168013640206</v>
      </c>
      <c r="DB361" s="249">
        <f t="shared" ca="1" si="594"/>
        <v>-0.12021731200058335</v>
      </c>
      <c r="DC361" s="249">
        <f t="shared" ca="1" si="594"/>
        <v>-0.11874356839763697</v>
      </c>
      <c r="DD361" s="249">
        <f t="shared" ca="1" si="594"/>
        <v>-0.11683489197992544</v>
      </c>
      <c r="DE361" s="249">
        <f t="shared" ca="1" si="594"/>
        <v>-0.11582255849743874</v>
      </c>
      <c r="DF361" s="249">
        <f t="shared" ca="1" si="594"/>
        <v>-0.11470139385457527</v>
      </c>
      <c r="DG361" s="249">
        <f t="shared" ca="1" si="594"/>
        <v>-0.11458133094515989</v>
      </c>
      <c r="DH361" s="249">
        <f t="shared" ca="1" si="594"/>
        <v>-0.11392393966177522</v>
      </c>
      <c r="DI361" s="249">
        <f t="shared" ca="1" si="594"/>
        <v>-0.11364589908687751</v>
      </c>
      <c r="DJ361" s="249">
        <f t="shared" ca="1" si="594"/>
        <v>-0.1123258778763102</v>
      </c>
      <c r="DK361" s="249">
        <f t="shared" ca="1" si="594"/>
        <v>-0.11109839552340797</v>
      </c>
      <c r="DL361" s="249">
        <f t="shared" ca="1" si="594"/>
        <v>-0.10917877359079482</v>
      </c>
      <c r="DM361" s="249">
        <f t="shared" ca="1" si="594"/>
        <v>-0.10776676973528979</v>
      </c>
      <c r="DN361" s="249">
        <f t="shared" ca="1" si="594"/>
        <v>-0.10645348977091931</v>
      </c>
      <c r="DO361" s="249">
        <f t="shared" ca="1" si="594"/>
        <v>-0.10582867772388244</v>
      </c>
      <c r="DP361" s="249">
        <f t="shared" ca="1" si="594"/>
        <v>-0.10545732606834415</v>
      </c>
      <c r="DQ361" s="249">
        <f t="shared" ca="1" si="594"/>
        <v>-0.10511225441716526</v>
      </c>
      <c r="DR361" s="249">
        <f t="shared" ca="1" si="594"/>
        <v>-0.10459830639973831</v>
      </c>
      <c r="DS361" s="249">
        <f t="shared" ca="1" si="594"/>
        <v>-0.10340598932609575</v>
      </c>
      <c r="DT361" s="249">
        <f t="shared" ca="1" si="594"/>
        <v>-0.10209432410337656</v>
      </c>
      <c r="DU361" s="249">
        <f t="shared" ca="1" si="594"/>
        <v>-0.10024773601544804</v>
      </c>
      <c r="DV361" s="249">
        <f t="shared" ca="1" si="594"/>
        <v>-9.900619777314279E-2</v>
      </c>
      <c r="DW361" s="249">
        <f t="shared" ca="1" si="594"/>
        <v>-9.7725461642704098E-2</v>
      </c>
      <c r="DX361" s="249">
        <f t="shared" ca="1" si="594"/>
        <v>-9.7420619766869179E-2</v>
      </c>
      <c r="DY361" s="249">
        <f t="shared" ca="1" si="594"/>
        <v>-9.6922106493094559E-2</v>
      </c>
      <c r="DZ361" s="249">
        <f t="shared" ca="1" si="594"/>
        <v>-9.6885349218154199E-2</v>
      </c>
      <c r="EA361" s="249">
        <f t="shared" ca="1" si="594"/>
        <v>-9.6070860591611684E-2</v>
      </c>
      <c r="EB361" s="249">
        <f t="shared" ca="1" si="594"/>
        <v>-9.5180931047154207E-2</v>
      </c>
      <c r="EC361" s="249">
        <f t="shared" ca="1" si="594"/>
        <v>-9.356886764102415E-2</v>
      </c>
      <c r="ED361" s="249">
        <f t="shared" ca="1" si="594"/>
        <v>-9.2112032340138622E-2</v>
      </c>
      <c r="EE361" s="249">
        <f t="shared" ca="1" si="594"/>
        <v>-9.0706901893958872E-2</v>
      </c>
      <c r="EF361" s="249">
        <f t="shared" ref="EF361:GQ361" ca="1" si="595">SUM(EF362:EF498)</f>
        <v>-8.9847709298254849E-2</v>
      </c>
      <c r="EG361" s="249">
        <f t="shared" ca="1" si="595"/>
        <v>-8.9457813903152703E-2</v>
      </c>
      <c r="EH361" s="249">
        <f t="shared" ca="1" si="595"/>
        <v>-8.9228777467820597E-2</v>
      </c>
      <c r="EI361" s="249">
        <f t="shared" ca="1" si="595"/>
        <v>-8.9099311223088618E-2</v>
      </c>
      <c r="EJ361" s="249">
        <f t="shared" ca="1" si="595"/>
        <v>-8.8342459734801537E-2</v>
      </c>
      <c r="EK361" s="249">
        <f t="shared" ca="1" si="595"/>
        <v>-8.7436019898459602E-2</v>
      </c>
      <c r="EL361" s="249">
        <f t="shared" ca="1" si="595"/>
        <v>-8.5795257573856795E-2</v>
      </c>
      <c r="EM361" s="249">
        <f t="shared" ca="1" si="595"/>
        <v>-8.4536795368863354E-2</v>
      </c>
      <c r="EN361" s="249">
        <f t="shared" ca="1" si="595"/>
        <v>-8.3097507312277358E-2</v>
      </c>
      <c r="EO361" s="249">
        <f t="shared" ca="1" si="595"/>
        <v>-8.2610537012687182E-2</v>
      </c>
      <c r="EP361" s="249">
        <f t="shared" ca="1" si="595"/>
        <v>-8.2089437620744818E-2</v>
      </c>
      <c r="EQ361" s="249">
        <f t="shared" ca="1" si="595"/>
        <v>-8.2233064720456411E-2</v>
      </c>
      <c r="ER361" s="249">
        <f t="shared" ca="1" si="595"/>
        <v>-8.1800933028119374E-2</v>
      </c>
      <c r="ES361" s="249">
        <f t="shared" ca="1" si="595"/>
        <v>-8.1364126936318823E-2</v>
      </c>
      <c r="ET361" s="249">
        <f t="shared" ca="1" si="595"/>
        <v>-8.010413577705229E-2</v>
      </c>
      <c r="EU361" s="249">
        <f t="shared" ca="1" si="595"/>
        <v>-7.8831640052262564E-2</v>
      </c>
      <c r="EV361" s="249">
        <f t="shared" ca="1" si="595"/>
        <v>-7.7339292784871477E-2</v>
      </c>
      <c r="EW361" s="249">
        <f t="shared" ca="1" si="595"/>
        <v>-7.6336377874346578E-2</v>
      </c>
      <c r="EX361" s="249">
        <f t="shared" ca="1" si="595"/>
        <v>-7.5727120935325534E-2</v>
      </c>
      <c r="EY361" s="249">
        <f t="shared" ca="1" si="595"/>
        <v>-7.5555040622453495E-2</v>
      </c>
      <c r="EZ361" s="249">
        <f t="shared" ca="1" si="595"/>
        <v>-7.5571532378487558E-2</v>
      </c>
      <c r="FA361" s="249">
        <f t="shared" ca="1" si="595"/>
        <v>-7.5284433127754874E-2</v>
      </c>
      <c r="FB361" s="249">
        <f t="shared" ca="1" si="595"/>
        <v>-7.4733850037221661E-2</v>
      </c>
      <c r="FC361" s="249">
        <f t="shared" ca="1" si="595"/>
        <v>-7.349949045212141E-2</v>
      </c>
      <c r="FD361" s="249">
        <f t="shared" ca="1" si="595"/>
        <v>-7.2276484541608704E-2</v>
      </c>
      <c r="FE361" s="249">
        <f t="shared" ca="1" si="595"/>
        <v>-7.0812495561773006E-2</v>
      </c>
      <c r="FF361" s="249">
        <f t="shared" ca="1" si="595"/>
        <v>-7.0058380140243612E-2</v>
      </c>
      <c r="FG361" s="249">
        <f t="shared" ca="1" si="595"/>
        <v>-6.9429968215190957E-2</v>
      </c>
      <c r="FH361" s="249">
        <f t="shared" ca="1" si="595"/>
        <v>-6.9559600517716688E-2</v>
      </c>
      <c r="FI361" s="249">
        <f t="shared" ca="1" si="595"/>
        <v>-6.9387399065474017E-2</v>
      </c>
      <c r="FJ361" s="249">
        <f t="shared" ca="1" si="595"/>
        <v>-6.9353821145786129E-2</v>
      </c>
      <c r="FK361" s="249">
        <f t="shared" ca="1" si="595"/>
        <v>-6.8487673487074949E-2</v>
      </c>
      <c r="FL361" s="249">
        <f t="shared" ca="1" si="595"/>
        <v>-6.7541659982718022E-2</v>
      </c>
      <c r="FM361" s="249">
        <f t="shared" ca="1" si="595"/>
        <v>-6.6048623910960766E-2</v>
      </c>
      <c r="FN361" s="249">
        <f t="shared" ca="1" si="595"/>
        <v>-6.4991880444019698E-2</v>
      </c>
      <c r="FO361" s="249">
        <f t="shared" ca="1" si="595"/>
        <v>-6.4064684195874577E-2</v>
      </c>
      <c r="FP361" s="249">
        <f t="shared" ca="1" si="595"/>
        <v>-6.3858909935402927E-2</v>
      </c>
      <c r="FQ361" s="249">
        <f t="shared" ca="1" si="595"/>
        <v>-6.38004198323293E-2</v>
      </c>
      <c r="FR361" s="249">
        <f t="shared" ca="1" si="595"/>
        <v>-6.390641000858116E-2</v>
      </c>
      <c r="FS361" s="249">
        <f t="shared" ca="1" si="595"/>
        <v>-6.3629206114584086E-2</v>
      </c>
      <c r="FT361" s="249">
        <f t="shared" ca="1" si="595"/>
        <v>-6.2910839516103101E-2</v>
      </c>
      <c r="FU361" s="249">
        <f t="shared" ca="1" si="595"/>
        <v>-6.1805256640064921E-2</v>
      </c>
      <c r="FV361" s="249">
        <f t="shared" ca="1" si="595"/>
        <v>-6.045637334671132E-2</v>
      </c>
      <c r="FW361" s="249">
        <f t="shared" ca="1" si="595"/>
        <v>-5.9438128590318794E-2</v>
      </c>
      <c r="FX361" s="249">
        <f t="shared" ca="1" si="595"/>
        <v>-5.8645033088219091E-2</v>
      </c>
      <c r="FY361" s="249">
        <f t="shared" ca="1" si="595"/>
        <v>-5.8593253098664824E-2</v>
      </c>
      <c r="FZ361" s="249">
        <f t="shared" ca="1" si="595"/>
        <v>-5.8510016168805919E-2</v>
      </c>
      <c r="GA361" s="249">
        <f t="shared" ca="1" si="595"/>
        <v>-5.8759681895288074E-2</v>
      </c>
      <c r="GB361" s="249">
        <f t="shared" ca="1" si="595"/>
        <v>-5.8252498681111528E-2</v>
      </c>
      <c r="GC361" s="249">
        <f t="shared" ca="1" si="595"/>
        <v>-5.7712642745989029E-2</v>
      </c>
      <c r="GD361" s="249">
        <f t="shared" ca="1" si="595"/>
        <v>-5.6309734040745595E-2</v>
      </c>
      <c r="GE361" s="249">
        <f t="shared" ca="1" si="595"/>
        <v>-5.5298371774747009E-2</v>
      </c>
      <c r="GF361" s="249">
        <f t="shared" ca="1" si="595"/>
        <v>-5.4016391438989904E-2</v>
      </c>
      <c r="GG361" s="249">
        <f t="shared" ca="1" si="595"/>
        <v>-5.3680888193493176E-2</v>
      </c>
      <c r="GH361" s="249">
        <f t="shared" ca="1" si="595"/>
        <v>-5.3312956330955619E-2</v>
      </c>
      <c r="GI361" s="249">
        <f t="shared" ca="1" si="595"/>
        <v>-5.3625681624346555E-2</v>
      </c>
      <c r="GJ361" s="249">
        <f t="shared" ca="1" si="595"/>
        <v>-5.3401072081511333E-2</v>
      </c>
      <c r="GK361" s="249">
        <f t="shared" ca="1" si="595"/>
        <v>-5.3150398184562575E-2</v>
      </c>
      <c r="GL361" s="249">
        <f t="shared" ca="1" si="595"/>
        <v>-5.201804239435881E-2</v>
      </c>
      <c r="GM361" s="249">
        <f t="shared" ca="1" si="595"/>
        <v>-5.0801237533924765E-2</v>
      </c>
      <c r="GN361" s="249">
        <f t="shared" ca="1" si="595"/>
        <v>-4.8954063452714199E-2</v>
      </c>
      <c r="GO361" s="249">
        <f t="shared" ca="1" si="595"/>
        <v>-4.7711635414061933E-2</v>
      </c>
      <c r="GP361" s="249">
        <f t="shared" ca="1" si="595"/>
        <v>-3.7130417354027223E-2</v>
      </c>
      <c r="GQ361" s="249">
        <f t="shared" ca="1" si="595"/>
        <v>-9.8703547954715493E-3</v>
      </c>
      <c r="GR361" s="249">
        <f t="shared" ref="GR361:JB361" ca="1" si="596">SUM(GR362:GR498)</f>
        <v>1.6036944492141207E-2</v>
      </c>
      <c r="GS361" s="249">
        <f t="shared" ca="1" si="596"/>
        <v>3.5971702141142467E-2</v>
      </c>
      <c r="GT361" s="249">
        <f t="shared" ca="1" si="596"/>
        <v>5.2904107090329409E-2</v>
      </c>
      <c r="GU361" s="249">
        <f t="shared" ca="1" si="596"/>
        <v>6.7734049041207514E-2</v>
      </c>
      <c r="GV361" s="249">
        <f t="shared" ca="1" si="596"/>
        <v>8.0302238713558807E-2</v>
      </c>
      <c r="GW361" s="249">
        <f t="shared" ca="1" si="596"/>
        <v>9.1254102747373042E-2</v>
      </c>
      <c r="GX361" s="249">
        <f t="shared" ca="1" si="596"/>
        <v>9.9837557615856221E-2</v>
      </c>
      <c r="GY361" s="249">
        <f t="shared" ca="1" si="596"/>
        <v>0.10688441840924644</v>
      </c>
      <c r="GZ361" s="249">
        <f t="shared" ca="1" si="596"/>
        <v>0.111971566478788</v>
      </c>
      <c r="HA361" s="249">
        <f t="shared" ca="1" si="596"/>
        <v>0.11618228200082889</v>
      </c>
      <c r="HB361" s="249">
        <f t="shared" ca="1" si="596"/>
        <v>0.11949582799392507</v>
      </c>
      <c r="HC361" s="249">
        <f t="shared" ca="1" si="596"/>
        <v>0.12263059850589077</v>
      </c>
      <c r="HD361" s="249">
        <f t="shared" ca="1" si="596"/>
        <v>0.12554402604368484</v>
      </c>
      <c r="HE361" s="249">
        <f t="shared" ca="1" si="596"/>
        <v>0.12809586972929515</v>
      </c>
      <c r="HF361" s="249">
        <f t="shared" ca="1" si="596"/>
        <v>0.13027744683968853</v>
      </c>
      <c r="HG361" s="249">
        <f t="shared" ca="1" si="596"/>
        <v>0.13140997634796467</v>
      </c>
      <c r="HH361" s="249">
        <f t="shared" ca="1" si="596"/>
        <v>0.1320980798138183</v>
      </c>
      <c r="HI361" s="249">
        <f t="shared" ca="1" si="596"/>
        <v>0.13166363135144282</v>
      </c>
      <c r="HJ361" s="249">
        <f t="shared" ca="1" si="596"/>
        <v>0.13146149132860915</v>
      </c>
      <c r="HK361" s="249">
        <f t="shared" ca="1" si="596"/>
        <v>0.13071308117253999</v>
      </c>
      <c r="HL361" s="249">
        <f t="shared" ca="1" si="596"/>
        <v>0.13089070747292814</v>
      </c>
      <c r="HM361" s="249">
        <f t="shared" ca="1" si="596"/>
        <v>0.1307120176097214</v>
      </c>
      <c r="HN361" s="249">
        <f t="shared" ca="1" si="596"/>
        <v>0.1312482857076174</v>
      </c>
      <c r="HO361" s="249">
        <f t="shared" ca="1" si="596"/>
        <v>0.13094635152694822</v>
      </c>
      <c r="HP361" s="249">
        <f t="shared" ca="1" si="596"/>
        <v>0.13068828663420345</v>
      </c>
      <c r="HQ361" s="249">
        <f t="shared" ca="1" si="596"/>
        <v>0.12942172381804526</v>
      </c>
      <c r="HR361" s="249">
        <f t="shared" ca="1" si="596"/>
        <v>0.12812040277335929</v>
      </c>
      <c r="HS361" s="249">
        <f t="shared" ca="1" si="596"/>
        <v>0.12653042034132719</v>
      </c>
      <c r="HT361" s="249">
        <f t="shared" ca="1" si="596"/>
        <v>0.12530600646483758</v>
      </c>
      <c r="HU361" s="249">
        <f t="shared" ca="1" si="596"/>
        <v>0.12456698736975347</v>
      </c>
      <c r="HV361" s="249">
        <f t="shared" ca="1" si="596"/>
        <v>0.12403115437914031</v>
      </c>
      <c r="HW361" s="249">
        <f t="shared" ca="1" si="596"/>
        <v>0.12394003219047452</v>
      </c>
      <c r="HX361" s="249">
        <f t="shared" ca="1" si="596"/>
        <v>0.12319585112454789</v>
      </c>
      <c r="HY361" s="249">
        <f t="shared" ca="1" si="596"/>
        <v>0.12256137630032907</v>
      </c>
      <c r="HZ361" s="249">
        <f t="shared" ca="1" si="596"/>
        <v>0.12079656912395555</v>
      </c>
      <c r="IA361" s="249">
        <f t="shared" ca="1" si="596"/>
        <v>0.11946814179746983</v>
      </c>
      <c r="IB361" s="249">
        <f t="shared" ca="1" si="596"/>
        <v>0.11742486218708967</v>
      </c>
      <c r="IC361" s="249">
        <f t="shared" ca="1" si="596"/>
        <v>0.11650698715484453</v>
      </c>
      <c r="ID361" s="249">
        <f t="shared" ca="1" si="596"/>
        <v>0.11531534755451679</v>
      </c>
      <c r="IE361" s="249">
        <f t="shared" ca="1" si="596"/>
        <v>0.12313267252052917</v>
      </c>
      <c r="IF361" s="249">
        <f t="shared" ca="1" si="596"/>
        <v>0.11457031686559992</v>
      </c>
      <c r="IG361" s="249">
        <f t="shared" ca="1" si="596"/>
        <v>0.11422232759896696</v>
      </c>
      <c r="IH361" s="249">
        <f t="shared" ca="1" si="596"/>
        <v>0.11300608304931355</v>
      </c>
      <c r="II361" s="249">
        <f t="shared" ca="1" si="596"/>
        <v>0.11162109272946912</v>
      </c>
      <c r="IJ361" s="249">
        <f t="shared" ca="1" si="596"/>
        <v>0.10988575697968216</v>
      </c>
      <c r="IK361" s="249">
        <f t="shared" ca="1" si="596"/>
        <v>0.10824744863824116</v>
      </c>
      <c r="IL361" s="249">
        <f t="shared" ca="1" si="596"/>
        <v>0.107171298357738</v>
      </c>
      <c r="IM361" s="249">
        <f t="shared" ca="1" si="596"/>
        <v>0.1062878616919158</v>
      </c>
      <c r="IN361" s="249">
        <f t="shared" ca="1" si="596"/>
        <v>0.10616161518977425</v>
      </c>
      <c r="IO361" s="249">
        <f t="shared" ca="1" si="596"/>
        <v>0.10557835118543696</v>
      </c>
      <c r="IP361" s="249">
        <f t="shared" ca="1" si="596"/>
        <v>0.10525753833673943</v>
      </c>
      <c r="IQ361" s="249">
        <f t="shared" ca="1" si="596"/>
        <v>0.10391395787345037</v>
      </c>
      <c r="IR361" s="249">
        <f t="shared" ca="1" si="596"/>
        <v>0.10267096660823652</v>
      </c>
      <c r="IS361" s="249">
        <f t="shared" ca="1" si="596"/>
        <v>0.10083837276867143</v>
      </c>
      <c r="IT361" s="249">
        <f t="shared" ca="1" si="596"/>
        <v>9.9456351780451577E-2</v>
      </c>
      <c r="IU361" s="249">
        <f t="shared" ca="1" si="596"/>
        <v>9.844782982796485E-2</v>
      </c>
      <c r="IV361" s="249">
        <f t="shared" ca="1" si="596"/>
        <v>9.7687713735458939E-2</v>
      </c>
      <c r="IW361" s="249">
        <f t="shared" ca="1" si="596"/>
        <v>9.7847358355919414E-2</v>
      </c>
      <c r="IX361" s="249">
        <f t="shared" ca="1" si="596"/>
        <v>9.6870509118574907E-2</v>
      </c>
      <c r="IY361" s="249">
        <f t="shared" ca="1" si="596"/>
        <v>9.7359448920135622E-2</v>
      </c>
      <c r="IZ361" s="249">
        <f t="shared" ca="1" si="596"/>
        <v>9.4567320031307148E-2</v>
      </c>
      <c r="JA361" s="249">
        <f t="shared" ca="1" si="596"/>
        <v>9.6089710574980766E-2</v>
      </c>
      <c r="JB361" s="249">
        <f t="shared" ca="1" si="596"/>
        <v>8.0248830515587385E-2</v>
      </c>
    </row>
    <row r="362" spans="1:262">
      <c r="B362" s="248">
        <v>1</v>
      </c>
      <c r="C362" s="247">
        <f>0+Div_Nt_load2</f>
        <v>1.953125E-5</v>
      </c>
      <c r="D362" s="244">
        <f t="shared" ref="D362:D425" ca="1" si="597">Vo_set2+E362</f>
        <v>6.0742668241641811</v>
      </c>
      <c r="E362" s="243">
        <f ca="1">G361</f>
        <v>7.4266824164181192E-2</v>
      </c>
      <c r="F362" s="242">
        <v>1</v>
      </c>
      <c r="G362" s="240">
        <f ca="1">2*IMREAL(K101)*COS(2*PI()*B101*1/Nt_load2)-2*IMAGINARY(K101)*SIN(2*PI()*B101*1/Nt_load2)</f>
        <v>0.11777709908890012</v>
      </c>
      <c r="H362" s="240">
        <f t="shared" ref="H362:H425" ca="1" si="598">2*IMREAL(K101)*COS(2*PI()*B101*2/Nt_load2)-2*IMAGINARY(K101)*SIN(2*PI()*B101*2/Nt_load2)</f>
        <v>0.11700437639205206</v>
      </c>
      <c r="I362" s="240">
        <f t="shared" ref="I362:I425" ca="1" si="599">2*IMREAL(K101)*COS(2*PI()*B101*3/Nt_load2)-2*IMAGINARY(K101)*SIN(2*PI()*B101*3/Nt_load2)</f>
        <v>0.11616117463394088</v>
      </c>
      <c r="J362" s="240">
        <f t="shared" ref="J362:J425" ca="1" si="600">2*IMREAL(K101)*COS(2*PI()*B101*4/Nt_load2)-2*IMAGINARY(K101)*SIN(2*PI()*B101*4/Nt_load2)</f>
        <v>0.11524800172777629</v>
      </c>
      <c r="K362" s="240">
        <f t="shared" ref="K362:K425" ca="1" si="601">2*IMREAL(K101)*COS(2*PI()*B101*5/Nt_load2)-2*IMAGINARY(K101)*SIN(2*PI()*B101*5/Nt_load2)</f>
        <v>0.11426540773477124</v>
      </c>
      <c r="L362" s="240">
        <f t="shared" ref="L362:L425" ca="1" si="602">2*IMREAL(K101)*COS(2*PI()*B101*6/Nt_load2)-2*IMAGINARY(K101)*SIN(2*PI()*B101*6/Nt_load2)</f>
        <v>0.11321398453280558</v>
      </c>
      <c r="M362" s="240">
        <f t="shared" ref="M362:M425" ca="1" si="603">2*IMREAL(K101)*COS(2*PI()*B101*7/Nt_load2)-2*IMAGINARY(K101)*SIN(2*PI()*B101*7/Nt_load2)</f>
        <v>0.11209436545990088</v>
      </c>
      <c r="N362" s="240">
        <f t="shared" ref="N362:N425" ca="1" si="604">2*IMREAL(K101)*COS(2*PI()*B101*8/Nt_load2)-2*IMAGINARY(K101)*SIN(2*PI()*B101*8/Nt_load2)</f>
        <v>0.11090722493272144</v>
      </c>
      <c r="O362" s="240">
        <f t="shared" ref="O362:O425" ca="1" si="605">2*IMREAL(K101)*COS(2*PI()*B101*9/Nt_load2)-2*IMAGINARY(K101)*SIN(2*PI()*B101*9/Nt_load2)</f>
        <v>0.10965327804033079</v>
      </c>
      <c r="P362" s="240">
        <f t="shared" ref="P362:P425" ca="1" si="606">2*IMREAL(K101)*COS(2*PI()*B101*10/Nt_load2)-2*IMAGINARY(K101)*SIN(2*PI()*B101*10/Nt_load2)</f>
        <v>0.1083332801134488</v>
      </c>
      <c r="Q362" s="240">
        <f t="shared" ref="Q362:Q425" ca="1" si="607">2*IMREAL(K101)*COS(2*PI()*B101*11/Nt_load2)-2*IMAGINARY(K101)*SIN(2*PI()*B101*11/Nt_load2)</f>
        <v>0.10694802626946873</v>
      </c>
      <c r="R362" s="240">
        <f t="shared" ref="R362:R425" ca="1" si="608">2*IMREAL(K101)*COS(2*PI()*B101*12/Nt_load2)-2*IMAGINARY(K101)*SIN(2*PI()*B101*12/Nt_load2)</f>
        <v>0.10549835093350821</v>
      </c>
      <c r="S362" s="240">
        <f t="shared" ref="S362:S425" ca="1" si="609">2*IMREAL(K101)*COS(2*PI()*B101*13/Nt_load2)-2*IMAGINARY(K101)*SIN(2*PI()*B101*13/Nt_load2)</f>
        <v>0.10398512733578276</v>
      </c>
      <c r="T362" s="240">
        <f t="shared" ref="T362:T425" ca="1" si="610">2*IMREAL(K101)*COS(2*PI()*B101*14/Nt_load2)-2*IMAGINARY(K101)*SIN(2*PI()*B101*14/Nt_load2)</f>
        <v>0.1024092669856046</v>
      </c>
      <c r="U362" s="241">
        <f t="shared" ref="U362:U425" ca="1" si="611">2*IMREAL(K101)*COS(2*PI()*B101*15/Nt_load2)-2*IMAGINARY(K101)*SIN(2*PI()*B101*15/Nt_load2)</f>
        <v>0.10077171912232347</v>
      </c>
      <c r="V362" s="240">
        <f t="shared" ref="V362:V425" ca="1" si="612">2*IMREAL(K101)*COS(2*PI()*B101*16/Nt_load2)-2*IMAGINARY(K101)*SIN(2*PI()*B101*16/Nt_load2)</f>
        <v>9.9073470143540288E-2</v>
      </c>
      <c r="W362" s="240">
        <f t="shared" ref="W362:W425" ca="1" si="613">2*IMREAL(K101)*COS(2*PI()*B101*17/Nt_load2)-2*IMAGINARY(K101)*SIN(2*PI()*B101*17/Nt_load2)</f>
        <v>9.7315543010938338E-2</v>
      </c>
      <c r="X362" s="240">
        <f t="shared" ref="X362:X425" ca="1" si="614">2*IMREAL(K101)*COS(2*PI()*B101*18/Nt_load2)-2*IMAGINARY(K101)*SIN(2*PI()*B101*18/Nt_load2)</f>
        <v>9.5498996634089103E-2</v>
      </c>
      <c r="Y362" s="240">
        <f t="shared" ref="Y362:Y425" ca="1" si="615">2*IMREAL(K101)*COS(2*PI()*B101*19/Nt_load2)-2*IMAGINARY(K101)*SIN(2*PI()*B101*19/Nt_load2)</f>
        <v>9.3624925232604989E-2</v>
      </c>
      <c r="Z362" s="240">
        <f t="shared" ref="Z362:Z425" ca="1" si="616">2*IMREAL(K101)*COS(2*PI()*B101*20/Nt_load2)-2*IMAGINARY(K101)*SIN(2*PI()*B101*20/Nt_load2)</f>
        <v>9.1694457677022209E-2</v>
      </c>
      <c r="AA362" s="240">
        <f t="shared" ref="AA362:AA425" ca="1" si="617">2*IMREAL(K101)*COS(2*PI()*B101*21/Nt_load2)-2*IMAGINARY(K101)*SIN(2*PI()*B101*21/Nt_load2)</f>
        <v>8.9708756808811407E-2</v>
      </c>
      <c r="AB362" s="240">
        <f t="shared" ref="AB362:AB425" ca="1" si="618">2*IMREAL(K101)*COS(2*PI()*B101*22/Nt_load2)-2*IMAGINARY(K101)*SIN(2*PI()*B101*22/Nt_load2)</f>
        <v>8.7669018739925442E-2</v>
      </c>
      <c r="AC362" s="240">
        <f t="shared" ref="AC362:AC425" ca="1" si="619">2*IMREAL(K101)*COS(2*PI()*B101*23/Nt_load2)-2*IMAGINARY(K101)*SIN(2*PI()*B101*23/Nt_load2)</f>
        <v>8.5576472132306292E-2</v>
      </c>
      <c r="AD362" s="240">
        <f t="shared" ref="AD362:AD425" ca="1" si="620">2*IMREAL(K101)*COS(2*PI()*B101*24/Nt_load2)-2*IMAGINARY(K101)*SIN(2*PI()*B101*24/Nt_load2)</f>
        <v>8.3432377457785048E-2</v>
      </c>
      <c r="AE362" s="240">
        <f t="shared" ref="AE362:AE425" ca="1" si="621">2*IMREAL(K101)*COS(2*PI()*B101*25/Nt_load2)-2*IMAGINARY(K101)*SIN(2*PI()*B101*25/Nt_load2)</f>
        <v>8.1238026238820774E-2</v>
      </c>
      <c r="AF362" s="240">
        <f t="shared" ref="AF362:AF425" ca="1" si="622">2*IMREAL(K101)*COS(2*PI()*B101*26/Nt_load2)-2*IMAGINARY(K101)*SIN(2*PI()*B101*26/Nt_load2)</f>
        <v>7.8994740270535685E-2</v>
      </c>
      <c r="AG362" s="240">
        <f t="shared" ref="AG362:AG425" ca="1" si="623">2*IMREAL(K101)*COS(2*PI()*B101*27/Nt_load2)-2*IMAGINARY(K101)*SIN(2*PI()*B101*27/Nt_load2)</f>
        <v>7.6703870824515241E-2</v>
      </c>
      <c r="AH362" s="240">
        <f t="shared" ref="AH362:AH425" ca="1" si="624">2*IMREAL(K101)*COS(2*PI()*B101*28/Nt_load2)-2*IMAGINARY(K101)*SIN(2*PI()*B101*28/Nt_load2)</f>
        <v>7.4366797834852547E-2</v>
      </c>
      <c r="AI362" s="240">
        <f t="shared" ref="AI362:AI425" ca="1" si="625">2*IMREAL(K101)*COS(2*PI()*B101*29/Nt_load2)-2*IMAGINARY(K101)*SIN(2*PI()*B101*29/Nt_load2)</f>
        <v>7.1984929066927827E-2</v>
      </c>
      <c r="AJ362" s="240">
        <f t="shared" ref="AJ362:AJ425" ca="1" si="626">2*IMREAL(K101)*COS(2*PI()*B101*30/Nt_load2)-2*IMAGINARY(K101)*SIN(2*PI()*B101*30/Nt_load2)</f>
        <v>6.9559699269423056E-2</v>
      </c>
      <c r="AK362" s="240">
        <f t="shared" ref="AK362:AK425" ca="1" si="627">2*IMREAL(K101)*COS(2*PI()*B101*31/Nt_load2)-2*IMAGINARY(K101)*SIN(2*PI()*B101*31/Nt_load2)</f>
        <v>6.7092569310083089E-2</v>
      </c>
      <c r="AL362" s="240">
        <f t="shared" ref="AL362:AL425" ca="1" si="628">2*IMREAL(K101)*COS(2*PI()*B101*32/Nt_load2)-2*IMAGINARY(K101)*SIN(2*PI()*B101*32/Nt_load2)</f>
        <v>6.4585025295743462E-2</v>
      </c>
      <c r="AM362" s="240">
        <f t="shared" ref="AM362:AM425" ca="1" si="629">2*IMREAL(K101)*COS(2*PI()*B101*33/Nt_load2)-2*IMAGINARY(K101)*SIN(2*PI()*B101*33/Nt_load2)</f>
        <v>6.2038577677155322E-2</v>
      </c>
      <c r="AN362" s="240">
        <f t="shared" ref="AN362:AN425" ca="1" si="630">2*IMREAL(K101)*COS(2*PI()*B101*34/Nt_load2)-2*IMAGINARY(K101)*SIN(2*PI()*B101*34/Nt_load2)</f>
        <v>5.945476033914629E-2</v>
      </c>
      <c r="AO362" s="240">
        <f t="shared" ref="AO362:AO425" ca="1" si="631">2*IMREAL(K101)*COS(2*PI()*B101*35/Nt_load2)-2*IMAGINARY(K101)*SIN(2*PI()*B101*35/Nt_load2)</f>
        <v>5.6835129676665673E-2</v>
      </c>
      <c r="AP362" s="240">
        <f t="shared" ref="AP362:AP425" ca="1" si="632">2*IMREAL(K101)*COS(2*PI()*B101*36/Nt_load2)-2*IMAGINARY(K101)*SIN(2*PI()*B101*36/Nt_load2)</f>
        <v>5.4181263657270204E-2</v>
      </c>
      <c r="AQ362" s="240">
        <f t="shared" ref="AQ362:AQ425" ca="1" si="633">2*IMREAL(K101)*COS(2*PI()*B101*37/Nt_load2)-2*IMAGINARY(K101)*SIN(2*PI()*B101*37/Nt_load2)</f>
        <v>5.1494760870615525E-2</v>
      </c>
      <c r="AR362" s="240">
        <f t="shared" ref="AR362:AR425" ca="1" si="634">2*IMREAL(K101)*COS(2*PI()*B101*38/Nt_load2)-2*IMAGINARY(K101)*SIN(2*PI()*B101*38/Nt_load2)</f>
        <v>4.8777239565525543E-2</v>
      </c>
      <c r="AS362" s="240">
        <f t="shared" ref="AS362:AS425" ca="1" si="635">2*IMREAL(K101)*COS(2*PI()*B101*39/Nt_load2)-2*IMAGINARY(K101)*SIN(2*PI()*B101*39/Nt_load2)</f>
        <v>4.6030336675219719E-2</v>
      </c>
      <c r="AT362" s="240">
        <f t="shared" ref="AT362:AT425" ca="1" si="636">2*IMREAL(K101)*COS(2*PI()*B101*40/Nt_load2)-2*IMAGINARY(K101)*SIN(2*PI()*B101*40/Nt_load2)</f>
        <v>4.3255706831285906E-2</v>
      </c>
      <c r="AU362" s="240">
        <f t="shared" ref="AU362:AU425" ca="1" si="637">2*IMREAL(K101)*COS(2*PI()*B101*41/Nt_load2)-2*IMAGINARY(K101)*SIN(2*PI()*B101*41/Nt_load2)</f>
        <v>4.0455021366991986E-2</v>
      </c>
      <c r="AV362" s="240">
        <f t="shared" ref="AV362:AV425" ca="1" si="638">2*IMREAL(K101)*COS(2*PI()*B101*42/Nt_load2)-2*IMAGINARY(K101)*SIN(2*PI()*B101*42/Nt_load2)</f>
        <v>3.7629967310537249E-2</v>
      </c>
      <c r="AW362" s="240">
        <f t="shared" ref="AW362:AW425" ca="1" si="639">2*IMREAL(K101)*COS(2*PI()*B101*43/Nt_load2)-2*IMAGINARY(K101)*SIN(2*PI()*B101*43/Nt_load2)</f>
        <v>3.4782246368849794E-2</v>
      </c>
      <c r="AX362" s="240">
        <f t="shared" ref="AX362:AX425" ca="1" si="640">2*IMREAL(K101)*COS(2*PI()*B101*44/Nt_load2)-2*IMAGINARY(K101)*SIN(2*PI()*B101*44/Nt_load2)</f>
        <v>3.1913573902541702E-2</v>
      </c>
      <c r="AY362" s="240">
        <f t="shared" ref="AY362:AY425" ca="1" si="641">2*IMREAL(K101)*COS(2*PI()*B101*45/Nt_load2)-2*IMAGINARY(K101)*SIN(2*PI()*B101*45/Nt_load2)</f>
        <v>2.9025677892640069E-2</v>
      </c>
      <c r="AZ362" s="240">
        <f t="shared" ref="AZ362:AZ425" ca="1" si="642">2*IMREAL(K101)*COS(2*PI()*B101*46/Nt_load2)-2*IMAGINARY(K101)*SIN(2*PI()*B101*46/Nt_load2)</f>
        <v>2.6120297899715948E-2</v>
      </c>
      <c r="BA362" s="240">
        <f t="shared" ref="BA362:BA425" ca="1" si="643">2*IMREAL(K101)*COS(2*PI()*B101*47/Nt_load2)-2*IMAGINARY(K101)*SIN(2*PI()*B101*47/Nt_load2)</f>
        <v>2.319918401603786E-2</v>
      </c>
      <c r="BB362" s="240">
        <f t="shared" ref="BB362:BB425" ca="1" si="644">2*IMREAL(K101)*COS(2*PI()*B101*48/Nt_load2)-2*IMAGINARY(K101)*SIN(2*PI()*B101*48/Nt_load2)</f>
        <v>2.0264095811381898E-2</v>
      </c>
      <c r="BC362" s="240">
        <f t="shared" ref="BC362:BC425" ca="1" si="645">2*IMREAL(K101)*COS(2*PI()*B101*49/Nt_load2)-2*IMAGINARY(K101)*SIN(2*PI()*B101*49/Nt_load2)</f>
        <v>1.7316801273132509E-2</v>
      </c>
      <c r="BD362" s="240">
        <f t="shared" ref="BD362:BD425" ca="1" si="646">2*IMREAL(K101)*COS(2*PI()*B101*50/Nt_load2)-2*IMAGINARY(K101)*SIN(2*PI()*B101*50/Nt_load2)</f>
        <v>1.4359075741313065E-2</v>
      </c>
      <c r="BE362" s="240">
        <f t="shared" ref="BE362:BE425" ca="1" si="647">2*IMREAL(K101)*COS(2*PI()*B101*51/Nt_load2)-2*IMAGINARY(K101)*SIN(2*PI()*B101*51/Nt_load2)</f>
        <v>1.1392700839187506E-2</v>
      </c>
      <c r="BF362" s="240">
        <f t="shared" ref="BF362:BF425" ca="1" si="648">2*IMREAL(K101)*COS(2*PI()*B101*52/Nt_load2)-2*IMAGINARY(K101)*SIN(2*PI()*B101*52/Nt_load2)</f>
        <v>8.4194634000769111E-3</v>
      </c>
      <c r="BG362" s="240">
        <f t="shared" ref="BG362:BG425" ca="1" si="649">2*IMREAL(K101)*COS(2*PI()*B101*53/Nt_load2)-2*IMAGINARY(K101)*SIN(2*PI()*B101*53/Nt_load2)</f>
        <v>5.4411543910381568E-3</v>
      </c>
      <c r="BH362" s="240">
        <f t="shared" ref="BH362:BH425" ca="1" si="650">2*IMREAL(K101)*COS(2*PI()*B101*54/Nt_load2)-2*IMAGINARY(K101)*SIN(2*PI()*B101*54/Nt_load2)</f>
        <v>2.459567834052101E-3</v>
      </c>
      <c r="BI362" s="240">
        <f t="shared" ref="BI362:BI425" ca="1" si="651">2*IMREAL(K101)*COS(2*PI()*B101*55/Nt_load2)-2*IMAGINARY(K101)*SIN(2*PI()*B101*55/Nt_load2)</f>
        <v>-5.2350027462804219E-4</v>
      </c>
      <c r="BJ362" s="240">
        <f t="shared" ref="BJ362:BJ425" ca="1" si="652">2*IMREAL(K101)*COS(2*PI()*B101*56/Nt_load2)-2*IMAGINARY(K101)*SIN(2*PI()*B101*56/Nt_load2)</f>
        <v>-3.5062530463176624E-3</v>
      </c>
      <c r="BK362" s="240">
        <f t="shared" ref="BK362:BK425" ca="1" si="653">2*IMREAL(K101)*COS(2*PI()*B101*57/Nt_load2)-2*IMAGINARY(K101)*SIN(2*PI()*B101*57/Nt_load2)</f>
        <v>-6.4868937822794258E-3</v>
      </c>
      <c r="BL362" s="240">
        <f t="shared" ref="BL362:BL425" ca="1" si="654">2*IMREAL(K101)*COS(2*PI()*B101*58/Nt_load2)-2*IMAGINARY(K101)*SIN(2*PI()*B101*58/Nt_load2)</f>
        <v>-9.4636270559873489E-3</v>
      </c>
      <c r="BM362" s="240">
        <f t="shared" ref="BM362:BM425" ca="1" si="655">2*IMREAL(K101)*COS(2*PI()*B101*59/Nt_load2)-2*IMAGINARY(K101)*SIN(2*PI()*B101*59/Nt_load2)</f>
        <v>-1.243465979462453E-2</v>
      </c>
      <c r="BN362" s="240">
        <f t="shared" ref="BN362:BN425" ca="1" si="656">2*IMREAL(K101)*COS(2*PI()*B101*60/Nt_load2)-2*IMAGINARY(K101)*SIN(2*PI()*B101*60/Nt_load2)</f>
        <v>-1.5398202359163306E-2</v>
      </c>
      <c r="BO362" s="240">
        <f t="shared" ref="BO362:BO425" ca="1" si="657">2*IMREAL(K101)*COS(2*PI()*B101*61/Nt_load2)-2*IMAGINARY(K101)*SIN(2*PI()*B101*61/Nt_load2)</f>
        <v>-1.8352469622376827E-2</v>
      </c>
      <c r="BP362" s="240">
        <f t="shared" ref="BP362:BP425" ca="1" si="658">2*IMREAL(K101)*COS(2*PI()*B101*62/Nt_load2)-2*IMAGINARY(K101)*SIN(2*PI()*B101*62/Nt_load2)</f>
        <v>-2.1295682044132833E-2</v>
      </c>
      <c r="BQ362" s="240">
        <f t="shared" ref="BQ362:BQ425" ca="1" si="659">2*IMREAL(K101)*COS(2*PI()*B101*63/Nt_load2)-2*IMAGINARY(K101)*SIN(2*PI()*B101*63/Nt_load2)</f>
        <v>-2.4226066743322325E-2</v>
      </c>
      <c r="BR362" s="240">
        <f t="shared" ref="BR362:BR425" ca="1" si="660">2*IMREAL(K101)*COS(2*PI()*B101*64/Nt_load2)-2*IMAGINARY(K101)*SIN(2*PI()*B101*64/Nt_load2)</f>
        <v>-2.7141858565776594E-2</v>
      </c>
      <c r="BS362" s="240">
        <f t="shared" ref="BS362:BS425" ca="1" si="661">2*IMREAL(K101)*COS(2*PI()*B101*65/Nt_load2)-2*IMAGINARY(K101)*SIN(2*PI()*B101*65/Nt_load2)</f>
        <v>-3.00413011475303E-2</v>
      </c>
      <c r="BT362" s="240">
        <f t="shared" ref="BT362:BT425" ca="1" si="662">2*IMREAL(K101)*COS(2*PI()*B101*66/Nt_load2)-2*IMAGINARY(K101)*SIN(2*PI()*B101*66/Nt_load2)</f>
        <v>-3.2922647972789362E-2</v>
      </c>
      <c r="BU362" s="240">
        <f t="shared" ref="BU362:BU425" ca="1" si="663">2*IMREAL(K101)*COS(2*PI()*B101*67/Nt_load2)-2*IMAGINARY(K101)*SIN(2*PI()*B101*67/Nt_load2)</f>
        <v>-3.5784163425966693E-2</v>
      </c>
      <c r="BV362" s="240">
        <f t="shared" ref="BV362:BV425" ca="1" si="664">2*IMREAL(K101)*COS(2*PI()*B101*68/Nt_load2)-2*IMAGINARY(K101)*SIN(2*PI()*B101*68/Nt_load2)</f>
        <v>-3.8624123837152302E-2</v>
      </c>
      <c r="BW362" s="240">
        <f t="shared" ref="BW362:BW425" ca="1" si="665">2*IMREAL(K101)*COS(2*PI()*B101*69/Nt_load2)-2*IMAGINARY(K101)*SIN(2*PI()*B101*69/Nt_load2)</f>
        <v>-4.144081852038739E-2</v>
      </c>
      <c r="BX362" s="240">
        <f t="shared" ref="BX362:BX425" ca="1" si="666">2*IMREAL(K101)*COS(2*PI()*B101*70/Nt_load2)-2*IMAGINARY(K101)*SIN(2*PI()*B101*70/Nt_load2)</f>
        <v>-4.4232550804117823E-2</v>
      </c>
      <c r="BY362" s="240">
        <f t="shared" ref="BY362:BY425" ca="1" si="667">2*IMREAL(K101)*COS(2*PI()*B101*71/Nt_load2)-2*IMAGINARY(K101)*SIN(2*PI()*B101*71/Nt_load2)</f>
        <v>-4.6997639053205476E-2</v>
      </c>
      <c r="BZ362" s="240">
        <f t="shared" ref="BZ362:BZ425" ca="1" si="668">2*IMREAL(K101)*COS(2*PI()*B101*72/Nt_load2)-2*IMAGINARY(K101)*SIN(2*PI()*B101*72/Nt_load2)</f>
        <v>-4.9734417681882373E-2</v>
      </c>
      <c r="CA362" s="240">
        <f t="shared" ref="CA362:CA425" ca="1" si="669">2*IMREAL(K101)*COS(2*PI()*B101*73/Nt_load2)-2*IMAGINARY(K101)*SIN(2*PI()*B101*73/Nt_load2)</f>
        <v>-5.244123815703737E-2</v>
      </c>
      <c r="CB362" s="240">
        <f t="shared" ref="CB362:CB425" ca="1" si="670">2*IMREAL(K101)*COS(2*PI()*B101*74/Nt_load2)-2*IMAGINARY(K101)*SIN(2*PI()*B101*74/Nt_load2)</f>
        <v>-5.5116469991230779E-2</v>
      </c>
      <c r="CC362" s="240">
        <f t="shared" ref="CC362:CC425" ca="1" si="671">2*IMREAL(K101)*COS(2*PI()*B101*75/Nt_load2)-2*IMAGINARY(K101)*SIN(2*PI()*B101*75/Nt_load2)</f>
        <v>-5.7758501724839005E-2</v>
      </c>
      <c r="CD362" s="240">
        <f t="shared" ref="CD362:CD425" ca="1" si="672">2*IMREAL(K101)*COS(2*PI()*B101*76/Nt_load2)-2*IMAGINARY(K101)*SIN(2*PI()*B101*76/Nt_load2)</f>
        <v>-6.0365741896737671E-2</v>
      </c>
      <c r="CE362" s="240">
        <f t="shared" ref="CE362:CE425" ca="1" si="673">2*IMREAL(K101)*COS(2*PI()*B101*77/Nt_load2)-2*IMAGINARY(K101)*SIN(2*PI()*B101*77/Nt_load2)</f>
        <v>-6.2936620002938246E-2</v>
      </c>
      <c r="CF362" s="240">
        <f t="shared" ref="CF362:CF425" ca="1" si="674">2*IMREAL(K101)*COS(2*PI()*B101*78/Nt_load2)-2*IMAGINARY(K101)*SIN(2*PI()*B101*78/Nt_load2)</f>
        <v>-6.5469587442600841E-2</v>
      </c>
      <c r="CG362" s="240">
        <f t="shared" ref="CG362:CG425" ca="1" si="675">2*IMREAL(K101)*COS(2*PI()*B101*79/Nt_load2)-2*IMAGINARY(K101)*SIN(2*PI()*B101*79/Nt_load2)</f>
        <v>-6.796311845085358E-2</v>
      </c>
      <c r="CH362" s="240">
        <f t="shared" ref="CH362:CH425" ca="1" si="676">2*IMREAL(K101)*COS(2*PI()*B101*80/Nt_load2)-2*IMAGINARY(K101)*SIN(2*PI()*B101*80/Nt_load2)</f>
        <v>-7.0415711017856181E-2</v>
      </c>
      <c r="CI362" s="240">
        <f t="shared" ref="CI362:CI425" ca="1" si="677">2*IMREAL(K101)*COS(2*PI()*B101*81/Nt_load2)-2*IMAGINARY(K101)*SIN(2*PI()*B101*81/Nt_load2)</f>
        <v>-7.2825887793554658E-2</v>
      </c>
      <c r="CJ362" s="240">
        <f t="shared" ref="CJ362:CJ425" ca="1" si="678">2*IMREAL(K101)*COS(2*PI()*B101*82/Nt_load2)-2*IMAGINARY(K101)*SIN(2*PI()*B101*82/Nt_load2)</f>
        <v>-7.5192196977581643E-2</v>
      </c>
      <c r="CK362" s="240">
        <f t="shared" ref="CK362:CK425" ca="1" si="679">2*IMREAL(K101)*COS(2*PI()*B101*83/Nt_load2)-2*IMAGINARY(K101)*SIN(2*PI()*B101*83/Nt_load2)</f>
        <v>-7.7513213193766708E-2</v>
      </c>
      <c r="CL362" s="240">
        <f t="shared" ref="CL362:CL425" ca="1" si="680">2*IMREAL(K101)*COS(2*PI()*B101*84/Nt_load2)-2*IMAGINARY(K101)*SIN(2*PI()*B101*84/Nt_load2)</f>
        <v>-7.978753834872955E-2</v>
      </c>
      <c r="CM362" s="240">
        <f t="shared" ref="CM362:CM425" ca="1" si="681">2*IMREAL(K101)*COS(2*PI()*B101*85/Nt_load2)-2*IMAGINARY(K101)*SIN(2*PI()*B101*85/Nt_load2)</f>
        <v>-8.2013802474039318E-2</v>
      </c>
      <c r="CN362" s="240">
        <f t="shared" ref="CN362:CN425" ca="1" si="682">2*IMREAL(K101)*COS(2*PI()*B101*86/Nt_load2)-2*IMAGINARY(K101)*SIN(2*PI()*B101*86/Nt_load2)</f>
        <v>-8.4190664551432343E-2</v>
      </c>
      <c r="CO362" s="240">
        <f t="shared" ref="CO362:CO425" ca="1" si="683">2*IMREAL(K101)*COS(2*PI()*B101*87/Nt_load2)-2*IMAGINARY(K101)*SIN(2*PI()*B101*87/Nt_load2)</f>
        <v>-8.6316813320591282E-2</v>
      </c>
      <c r="CP362" s="240">
        <f t="shared" ref="CP362:CP425" ca="1" si="684">2*IMREAL(K101)*COS(2*PI()*B101*88/Nt_load2)-2*IMAGINARY(K101)*SIN(2*PI()*B101*88/Nt_load2)</f>
        <v>-8.8390968068999445E-2</v>
      </c>
      <c r="CQ362" s="240">
        <f t="shared" ref="CQ362:CQ425" ca="1" si="685">2*IMREAL(K101)*COS(2*PI()*B101*89/Nt_load2)-2*IMAGINARY(K101)*SIN(2*PI()*B101*89/Nt_load2)</f>
        <v>-9.0411879403394069E-2</v>
      </c>
      <c r="CR362" s="240">
        <f t="shared" ref="CR362:CR425" ca="1" si="686">2*IMREAL(K101)*COS(2*PI()*B101*90/Nt_load2)-2*IMAGINARY(K101)*SIN(2*PI()*B101*90/Nt_load2)</f>
        <v>-9.2378330002353973E-2</v>
      </c>
      <c r="CS362" s="240">
        <f t="shared" ref="CS362:CS425" ca="1" si="687">2*IMREAL(K101)*COS(2*PI()*B101*91/Nt_load2)-2*IMAGINARY(K101)*SIN(2*PI()*B101*91/Nt_load2)</f>
        <v>-9.428913534956869E-2</v>
      </c>
      <c r="CT362" s="240">
        <f t="shared" ref="CT362:CT425" ca="1" si="688">2*IMREAL(K101)*COS(2*PI()*B101*92/Nt_load2)-2*IMAGINARY(K101)*SIN(2*PI()*B101*92/Nt_load2)</f>
        <v>-9.6143144447346701E-2</v>
      </c>
      <c r="CU362" s="240">
        <f t="shared" ref="CU362:CU425" ca="1" si="689">2*IMREAL(K101)*COS(2*PI()*B101*93/Nt_load2)-2*IMAGINARY(K101)*SIN(2*PI()*B101*93/Nt_load2)</f>
        <v>-9.7939240509933342E-2</v>
      </c>
      <c r="CV362" s="240">
        <f t="shared" ref="CV362:CV425" ca="1" si="690">2*IMREAL(K101)*COS(2*PI()*B101*94/Nt_load2)-2*IMAGINARY(K101)*SIN(2*PI()*B101*94/Nt_load2)</f>
        <v>-9.9676341636220925E-2</v>
      </c>
      <c r="CW362" s="240">
        <f t="shared" ref="CW362:CW425" ca="1" si="691">2*IMREAL(K101)*COS(2*PI()*B101*95/Nt_load2)-2*IMAGINARY(K101)*SIN(2*PI()*B101*95/Nt_load2)</f>
        <v>-0.10135340146144531</v>
      </c>
      <c r="CX362" s="240">
        <f t="shared" ref="CX362:CX425" ca="1" si="692">2*IMREAL(K101)*COS(2*PI()*B101*96/Nt_load2)-2*IMAGINARY(K101)*SIN(2*PI()*B101*96/Nt_load2)</f>
        <v>-0.10296940978747707</v>
      </c>
      <c r="CY362" s="240">
        <f t="shared" ref="CY362:CY425" ca="1" si="693">2*IMREAL(K101)*COS(2*PI()*B101*97/Nt_load2)-2*IMAGINARY(K101)*SIN(2*PI()*B101*97/Nt_load2)</f>
        <v>-0.10452339319132711</v>
      </c>
      <c r="CZ362" s="240">
        <f t="shared" ref="CZ362:CZ425" ca="1" si="694">2*IMREAL(K101)*COS(2*PI()*B101*98/Nt_load2)-2*IMAGINARY(K101)*SIN(2*PI()*B101*98/Nt_load2)</f>
        <v>-0.10601441561150009</v>
      </c>
      <c r="DA362" s="240">
        <f t="shared" ref="DA362:DA425" ca="1" si="695">2*IMREAL(K101)*COS(2*PI()*B101*99/Nt_load2)-2*IMAGINARY(K101)*SIN(2*PI()*B101*99/Nt_load2)</f>
        <v>-0.10744157891184306</v>
      </c>
      <c r="DB362" s="240">
        <f t="shared" ref="DB362:DB425" ca="1" si="696">2*IMREAL(K101)*COS(2*PI()*B101*100/Nt_load2)-2*IMAGINARY(K101)*SIN(2*PI()*B101*100/Nt_load2)</f>
        <v>-0.10880402342254893</v>
      </c>
      <c r="DC362" s="240">
        <f t="shared" ref="DC362:DC425" ca="1" si="697">2*IMREAL(K101)*COS(2*PI()*B101*101/Nt_load2)-2*IMAGINARY(K101)*SIN(2*PI()*B101*101/Nt_load2)</f>
        <v>-0.11010092845798952</v>
      </c>
      <c r="DD362" s="240">
        <f t="shared" ref="DD362:DD425" ca="1" si="698">2*IMREAL(K101)*COS(2*PI()*B101*102/Nt_load2)-2*IMAGINARY(K101)*SIN(2*PI()*B101*102/Nt_load2)</f>
        <v>-0.11133151281106592</v>
      </c>
      <c r="DE362" s="240">
        <f t="shared" ref="DE362:DE425" ca="1" si="699">2*IMREAL(K101)*COS(2*PI()*B101*103/Nt_load2)-2*IMAGINARY(K101)*SIN(2*PI()*B101*103/Nt_load2)</f>
        <v>-0.11249503522377832</v>
      </c>
      <c r="DF362" s="240">
        <f t="shared" ref="DF362:DF425" ca="1" si="700">2*IMREAL(K101)*COS(2*PI()*B101*104/Nt_load2)-2*IMAGINARY(K101)*SIN(2*PI()*B101*104/Nt_load2)</f>
        <v>-0.11359079483373224</v>
      </c>
      <c r="DG362" s="240">
        <f t="shared" ref="DG362:DG425" ca="1" si="701">2*IMREAL(K101)*COS(2*PI()*B101*105/Nt_load2)-2*IMAGINARY(K101)*SIN(2*PI()*B101*105/Nt_load2)</f>
        <v>-0.11461813159631171</v>
      </c>
      <c r="DH362" s="240">
        <f t="shared" ref="DH362:DH425" ca="1" si="702">2*IMREAL(K101)*COS(2*PI()*B101*106/Nt_load2)-2*IMAGINARY(K101)*SIN(2*PI()*B101*106/Nt_load2)</f>
        <v>-0.11557642668226553</v>
      </c>
      <c r="DI362" s="240">
        <f t="shared" ref="DI362:DI425" ca="1" si="703">2*IMREAL(K101)*COS(2*PI()*B101*107/Nt_load2)-2*IMAGINARY(K101)*SIN(2*PI()*B101*107/Nt_load2)</f>
        <v>-0.11646510285046692</v>
      </c>
      <c r="DJ362" s="240">
        <f t="shared" ref="DJ362:DJ425" ca="1" si="704">2*IMREAL(K101)*COS(2*PI()*B101*108/Nt_load2)-2*IMAGINARY(K101)*SIN(2*PI()*B101*108/Nt_load2)</f>
        <v>-0.11728362479562188</v>
      </c>
      <c r="DK362" s="240">
        <f t="shared" ref="DK362:DK425" ca="1" si="705">2*IMREAL(K101)*COS(2*PI()*B101*109/Nt_load2)-2*IMAGINARY(K101)*SIN(2*PI()*B101*109/Nt_load2)</f>
        <v>-0.11803149947071717</v>
      </c>
      <c r="DL362" s="240">
        <f t="shared" ref="DL362:DL425" ca="1" si="706">2*IMREAL(K101)*COS(2*PI()*B101*110/Nt_load2)-2*IMAGINARY(K101)*SIN(2*PI()*B101*110/Nt_load2)</f>
        <v>-0.11870827638401334</v>
      </c>
      <c r="DM362" s="240">
        <f t="shared" ref="DM362:DM425" ca="1" si="707">2*IMREAL(K101)*COS(2*PI()*B101*111/Nt_load2)-2*IMAGINARY(K101)*SIN(2*PI()*B101*111/Nt_load2)</f>
        <v>-0.11931354787040413</v>
      </c>
      <c r="DN362" s="240">
        <f t="shared" ref="DN362:DN425" ca="1" si="708">2*IMREAL(K101)*COS(2*PI()*B101*112/Nt_load2)-2*IMAGINARY(K101)*SIN(2*PI()*B101*112/Nt_load2)</f>
        <v>-0.1198469493369787</v>
      </c>
      <c r="DO362" s="240">
        <f t="shared" ref="DO362:DO425" ca="1" si="709">2*IMREAL(K101)*COS(2*PI()*B101*113/Nt_load2)-2*IMAGINARY(K101)*SIN(2*PI()*B101*113/Nt_load2)</f>
        <v>-0.12030815948263876</v>
      </c>
      <c r="DP362" s="240">
        <f t="shared" ref="DP362:DP425" ca="1" si="710">2*IMREAL(K101)*COS(2*PI()*B101*114/Nt_load2)-2*IMAGINARY(K101)*SIN(2*PI()*B101*114/Nt_load2)</f>
        <v>-0.1206969004916383</v>
      </c>
      <c r="DQ362" s="240">
        <f t="shared" ref="DQ362:DQ425" ca="1" si="711">2*IMREAL(K101)*COS(2*PI()*B101*115/Nt_load2)-2*IMAGINARY(K101)*SIN(2*PI()*B101*115/Nt_load2)</f>
        <v>-0.1210129382009295</v>
      </c>
      <c r="DR362" s="240">
        <f t="shared" ref="DR362:DR425" ca="1" si="712">2*IMREAL(K101)*COS(2*PI()*B101*116/Nt_load2)-2*IMAGINARY(K101)*SIN(2*PI()*B101*116/Nt_load2)</f>
        <v>-0.12125608224121365</v>
      </c>
      <c r="DS362" s="240">
        <f t="shared" ref="DS362:DS425" ca="1" si="713">2*IMREAL(K101)*COS(2*PI()*B101*117/Nt_load2)-2*IMAGINARY(K101)*SIN(2*PI()*B101*117/Nt_load2)</f>
        <v>-0.12142618615161266</v>
      </c>
      <c r="DT362" s="240">
        <f t="shared" ref="DT362:DT425" ca="1" si="714">2*IMREAL(K101)*COS(2*PI()*B101*118/Nt_load2)-2*IMAGINARY(K101)*SIN(2*PI()*B101*118/Nt_load2)</f>
        <v>-0.12152314746789149</v>
      </c>
      <c r="DU362" s="240">
        <f t="shared" ref="DU362:DU425" ca="1" si="715">2*IMREAL(K101)*COS(2*PI()*B101*119/Nt_load2)-2*IMAGINARY(K101)*SIN(2*PI()*B101*119/Nt_load2)</f>
        <v>-0.1215469077841788</v>
      </c>
      <c r="DV362" s="240">
        <f t="shared" ref="DV362:DV425" ca="1" si="716">2*IMREAL(K101)*COS(2*PI()*B101*120/Nt_load2)-2*IMAGINARY(K101)*SIN(2*PI()*B101*120/Nt_load2)</f>
        <v>-0.12149745278814858</v>
      </c>
      <c r="DW362" s="240">
        <f t="shared" ref="DW362:DW425" ca="1" si="717">2*IMREAL(K101)*COS(2*PI()*B101*121/Nt_load2)-2*IMAGINARY(K101)*SIN(2*PI()*B101*121/Nt_load2)</f>
        <v>-0.12137481226964113</v>
      </c>
      <c r="DX362" s="240">
        <f t="shared" ref="DX362:DX425" ca="1" si="718">2*IMREAL(K101)*COS(2*PI()*B101*122/Nt_load2)-2*IMAGINARY(K101)*SIN(2*PI()*B101*122/Nt_load2)</f>
        <v>-0.12117906010271903</v>
      </c>
      <c r="DY362" s="240">
        <f t="shared" ref="DY362:DY425" ca="1" si="719">2*IMREAL(K101)*COS(2*PI()*B101*123/Nt_load2)-2*IMAGINARY(K101)*SIN(2*PI()*B101*123/Nt_load2)</f>
        <v>-0.12091031420116793</v>
      </c>
      <c r="DZ362" s="240">
        <f t="shared" ref="DZ362:DZ425" ca="1" si="720">2*IMREAL(K101)*COS(2*PI()*B101*124/Nt_load2)-2*IMAGINARY(K101)*SIN(2*PI()*B101*124/Nt_load2)</f>
        <v>-0.1205687364474699</v>
      </c>
      <c r="EA362" s="240">
        <f t="shared" ref="EA362:EA425" ca="1" si="721">2*IMREAL(K101)*COS(2*PI()*B101*125/Nt_load2)-2*IMAGINARY(K101)*SIN(2*PI()*B101*125/Nt_load2)</f>
        <v>-0.12015453259529139</v>
      </c>
      <c r="EB362" s="240">
        <f t="shared" ref="EB362:EB425" ca="1" si="722">2*IMREAL(K101)*COS(2*PI()*B101*126/Nt_load2)-2*IMAGINARY(K101)*SIN(2*PI()*B101*126/Nt_load2)</f>
        <v>-0.11966795214554481</v>
      </c>
      <c r="EC362" s="240">
        <f t="shared" ref="EC362:EC425" ca="1" si="723">2*IMREAL(K101)*COS(2*PI()*B101*127/Nt_load2)-2*IMAGINARY(K101)*SIN(2*PI()*B101*127/Nt_load2)</f>
        <v>-0.11910928819609869</v>
      </c>
      <c r="ED362" s="240">
        <f t="shared" ref="ED362:ED425" ca="1" si="724">2*IMREAL(K101)*COS(2*PI()*B101*128/Nt_load2)-2*IMAGINARY(K101)*SIN(2*PI()*B101*128/Nt_load2)</f>
        <v>-0.11847887726522641</v>
      </c>
      <c r="EE362" s="240">
        <f t="shared" ref="EE362:EE425" ca="1" si="725">2*IMREAL(K101)*COS(2*PI()*B101*129/Nt_load2)-2*IMAGINARY(K101)*SIN(2*PI()*B101*129/Nt_load2)</f>
        <v>-0.11777709908890012</v>
      </c>
      <c r="EF362" s="240">
        <f t="shared" ref="EF362:EF425" ca="1" si="726">2*IMREAL(K101)*COS(2*PI()*B101*130/Nt_load2)-2*IMAGINARY(K101)*SIN(2*PI()*B101*130/Nt_load2)</f>
        <v>-0.11700437639205208</v>
      </c>
      <c r="EG362" s="240">
        <f t="shared" ref="EG362:EG425" ca="1" si="727">2*IMREAL(K101)*COS(2*PI()*B101*131/Nt_load2)-2*IMAGINARY(K101)*SIN(2*PI()*B101*131/Nt_load2)</f>
        <v>-0.11616117463394088</v>
      </c>
      <c r="EH362" s="240">
        <f t="shared" ref="EH362:EH425" ca="1" si="728">2*IMREAL(K101)*COS(2*PI()*B101*132/Nt_load2)-2*IMAGINARY(K101)*SIN(2*PI()*B101*132/Nt_load2)</f>
        <v>-0.11524800172777629</v>
      </c>
      <c r="EI362" s="240">
        <f t="shared" ref="EI362:EI425" ca="1" si="729">2*IMREAL(K101)*COS(2*PI()*B101*133/Nt_load2)-2*IMAGINARY(K101)*SIN(2*PI()*B101*133/Nt_load2)</f>
        <v>-0.11426540773477124</v>
      </c>
      <c r="EJ362" s="240">
        <f t="shared" ref="EJ362:EJ425" ca="1" si="730">2*IMREAL(K101)*COS(2*PI()*B101*134/Nt_load2)-2*IMAGINARY(K101)*SIN(2*PI()*B101*134/Nt_load2)</f>
        <v>-0.11321398453280558</v>
      </c>
      <c r="EK362" s="240">
        <f t="shared" ref="EK362:EK425" ca="1" si="731">2*IMREAL(K101)*COS(2*PI()*B101*135/Nt_load2)-2*IMAGINARY(K101)*SIN(2*PI()*B101*135/Nt_load2)</f>
        <v>-0.1120943654599009</v>
      </c>
      <c r="EL362" s="240">
        <f t="shared" ref="EL362:EL425" ca="1" si="732">2*IMREAL(K101)*COS(2*PI()*B101*136/Nt_load2)-2*IMAGINARY(K101)*SIN(2*PI()*B101*136/Nt_load2)</f>
        <v>-0.11090722493272144</v>
      </c>
      <c r="EM362" s="240">
        <f t="shared" ref="EM362:EM425" ca="1" si="733">2*IMREAL(K101)*COS(2*PI()*B101*137/Nt_load2)-2*IMAGINARY(K101)*SIN(2*PI()*B101*137/Nt_load2)</f>
        <v>-0.10965327804033079</v>
      </c>
      <c r="EN362" s="240">
        <f t="shared" ref="EN362:EN425" ca="1" si="734">2*IMREAL(K101)*COS(2*PI()*B101*138/Nt_load2)-2*IMAGINARY(K101)*SIN(2*PI()*B101*138/Nt_load2)</f>
        <v>-0.1083332801134488</v>
      </c>
      <c r="EO362" s="240">
        <f t="shared" ref="EO362:EO425" ca="1" si="735">2*IMREAL(K101)*COS(2*PI()*B101*139/Nt_load2)-2*IMAGINARY(K101)*SIN(2*PI()*B101*139/Nt_load2)</f>
        <v>-0.10694802626946874</v>
      </c>
      <c r="EP362" s="240">
        <f t="shared" ref="EP362:EP425" ca="1" si="736">2*IMREAL(K101)*COS(2*PI()*B101*140/Nt_load2)-2*IMAGINARY(K101)*SIN(2*PI()*B101*140/Nt_load2)</f>
        <v>-0.10549835093350822</v>
      </c>
      <c r="EQ362" s="240">
        <f t="shared" ref="EQ362:EQ425" ca="1" si="737">2*IMREAL(K101)*COS(2*PI()*B101*141/Nt_load2)-2*IMAGINARY(K101)*SIN(2*PI()*B101*141/Nt_load2)</f>
        <v>-0.10398512733578279</v>
      </c>
      <c r="ER362" s="240">
        <f t="shared" ref="ER362:ER425" ca="1" si="738">2*IMREAL(K101)*COS(2*PI()*B101*142/Nt_load2)-2*IMAGINARY(K101)*SIN(2*PI()*B101*142/Nt_load2)</f>
        <v>-0.1024092669856046</v>
      </c>
      <c r="ES362" s="240">
        <f t="shared" ref="ES362:ES425" ca="1" si="739">2*IMREAL(K101)*COS(2*PI()*B101*143/Nt_load2)-2*IMAGINARY(K101)*SIN(2*PI()*B101*143/Nt_load2)</f>
        <v>-0.10077171912232347</v>
      </c>
      <c r="ET362" s="240">
        <f t="shared" ref="ET362:ET425" ca="1" si="740">2*IMREAL(K101)*COS(2*PI()*B101*144/Nt_load2)-2*IMAGINARY(K101)*SIN(2*PI()*B101*144/Nt_load2)</f>
        <v>-9.9073470143540315E-2</v>
      </c>
      <c r="EU362" s="240">
        <f t="shared" ref="EU362:EU425" ca="1" si="741">2*IMREAL(K101)*COS(2*PI()*B101*145/Nt_load2)-2*IMAGINARY(K101)*SIN(2*PI()*B101*145/Nt_load2)</f>
        <v>-9.7315543010938338E-2</v>
      </c>
      <c r="EV362" s="240">
        <f t="shared" ref="EV362:EV425" ca="1" si="742">2*IMREAL(K101)*COS(2*PI()*B101*146/Nt_load2)-2*IMAGINARY(K101)*SIN(2*PI()*B101*146/Nt_load2)</f>
        <v>-9.5498996634089117E-2</v>
      </c>
      <c r="EW362" s="240">
        <f t="shared" ref="EW362:EW425" ca="1" si="743">2*IMREAL(K101)*COS(2*PI()*B101*147/Nt_load2)-2*IMAGINARY(K101)*SIN(2*PI()*B101*147/Nt_load2)</f>
        <v>-9.3624925232604989E-2</v>
      </c>
      <c r="EX362" s="240">
        <f t="shared" ref="EX362:EX425" ca="1" si="744">2*IMREAL(K101)*COS(2*PI()*B101*148/Nt_load2)-2*IMAGINARY(K101)*SIN(2*PI()*B101*148/Nt_load2)</f>
        <v>-9.1694457677022209E-2</v>
      </c>
      <c r="EY362" s="240">
        <f t="shared" ref="EY362:EY425" ca="1" si="745">2*IMREAL(K101)*COS(2*PI()*B101*149/Nt_load2)-2*IMAGINARY(K101)*SIN(2*PI()*B101*149/Nt_load2)</f>
        <v>-8.9708756808811407E-2</v>
      </c>
      <c r="EZ362" s="240">
        <f t="shared" ref="EZ362:EZ425" ca="1" si="746">2*IMREAL(K101)*COS(2*PI()*B101*150/Nt_load2)-2*IMAGINARY(K101)*SIN(2*PI()*B101*150/Nt_load2)</f>
        <v>-8.7669018739925442E-2</v>
      </c>
      <c r="FA362" s="240">
        <f t="shared" ref="FA362:FA425" ca="1" si="747">2*IMREAL(K101)*COS(2*PI()*B101*151/Nt_load2)-2*IMAGINARY(K101)*SIN(2*PI()*B101*151/Nt_load2)</f>
        <v>-8.5576472132306319E-2</v>
      </c>
      <c r="FB362" s="240">
        <f t="shared" ref="FB362:FB425" ca="1" si="748">2*IMREAL(K101)*COS(2*PI()*B101*152/Nt_load2)-2*IMAGINARY(K101)*SIN(2*PI()*B101*152/Nt_load2)</f>
        <v>-8.343237745778509E-2</v>
      </c>
      <c r="FC362" s="240">
        <f t="shared" ref="FC362:FC425" ca="1" si="749">2*IMREAL(K101)*COS(2*PI()*B101*153/Nt_load2)-2*IMAGINARY(K101)*SIN(2*PI()*B101*153/Nt_load2)</f>
        <v>-8.1238026238820774E-2</v>
      </c>
      <c r="FD362" s="240">
        <f t="shared" ref="FD362:FD425" ca="1" si="750">2*IMREAL(K101)*COS(2*PI()*B101*154/Nt_load2)-2*IMAGINARY(K101)*SIN(2*PI()*B101*154/Nt_load2)</f>
        <v>-7.8994740270535699E-2</v>
      </c>
      <c r="FE362" s="240">
        <f t="shared" ref="FE362:FE425" ca="1" si="751">2*IMREAL(K101)*COS(2*PI()*B101*155/Nt_load2)-2*IMAGINARY(K101)*SIN(2*PI()*B101*155/Nt_load2)</f>
        <v>-7.6703870824515241E-2</v>
      </c>
      <c r="FF362" s="240">
        <f t="shared" ref="FF362:FF425" ca="1" si="752">2*IMREAL(K101)*COS(2*PI()*B101*156/Nt_load2)-2*IMAGINARY(K101)*SIN(2*PI()*B101*156/Nt_load2)</f>
        <v>-7.436679783485256E-2</v>
      </c>
      <c r="FG362" s="240">
        <f t="shared" ref="FG362:FG425" ca="1" si="753">2*IMREAL(K101)*COS(2*PI()*B101*157/Nt_load2)-2*IMAGINARY(K101)*SIN(2*PI()*B101*157/Nt_load2)</f>
        <v>-7.1984929066927855E-2</v>
      </c>
      <c r="FH362" s="240">
        <f t="shared" ref="FH362:FH425" ca="1" si="754">2*IMREAL(K101)*COS(2*PI()*B101*158/Nt_load2)-2*IMAGINARY(K101)*SIN(2*PI()*B101*158/Nt_load2)</f>
        <v>-6.9559699269423056E-2</v>
      </c>
      <c r="FI362" s="240">
        <f t="shared" ref="FI362:FI425" ca="1" si="755">2*IMREAL(K101)*COS(2*PI()*B101*159/Nt_load2)-2*IMAGINARY(K101)*SIN(2*PI()*B101*159/Nt_load2)</f>
        <v>-6.7092569310083089E-2</v>
      </c>
      <c r="FJ362" s="240">
        <f t="shared" ref="FJ362:FJ425" ca="1" si="756">2*IMREAL(K101)*COS(2*PI()*B101*160/Nt_load2)-2*IMAGINARY(K101)*SIN(2*PI()*B101*160/Nt_load2)</f>
        <v>-6.4585025295743476E-2</v>
      </c>
      <c r="FK362" s="240">
        <f t="shared" ref="FK362:FK425" ca="1" si="757">2*IMREAL(K101)*COS(2*PI()*B101*161/Nt_load2)-2*IMAGINARY(K101)*SIN(2*PI()*B101*161/Nt_load2)</f>
        <v>-6.2038577677155343E-2</v>
      </c>
      <c r="FL362" s="240">
        <f t="shared" ref="FL362:FL425" ca="1" si="758">2*IMREAL(K101)*COS(2*PI()*B101*162/Nt_load2)-2*IMAGINARY(K101)*SIN(2*PI()*B101*162/Nt_load2)</f>
        <v>-5.9454760339146338E-2</v>
      </c>
      <c r="FM362" s="240">
        <f t="shared" ref="FM362:FM425" ca="1" si="759">2*IMREAL(K101)*COS(2*PI()*B101*163/Nt_load2)-2*IMAGINARY(K101)*SIN(2*PI()*B101*163/Nt_load2)</f>
        <v>-5.6835129676665722E-2</v>
      </c>
      <c r="FN362" s="240">
        <f t="shared" ref="FN362:FN425" ca="1" si="760">2*IMREAL(K101)*COS(2*PI()*B101*164/Nt_load2)-2*IMAGINARY(K101)*SIN(2*PI()*B101*164/Nt_load2)</f>
        <v>-5.4181263657270252E-2</v>
      </c>
      <c r="FO362" s="240">
        <f t="shared" ref="FO362:FO425" ca="1" si="761">2*IMREAL(K101)*COS(2*PI()*B101*165/Nt_load2)-2*IMAGINARY(K101)*SIN(2*PI()*B101*165/Nt_load2)</f>
        <v>-5.149476087061558E-2</v>
      </c>
      <c r="FP362" s="240">
        <f t="shared" ref="FP362:FP425" ca="1" si="762">2*IMREAL(K101)*COS(2*PI()*B101*166/Nt_load2)-2*IMAGINARY(K101)*SIN(2*PI()*B101*166/Nt_load2)</f>
        <v>-4.8777239565525501E-2</v>
      </c>
      <c r="FQ362" s="240">
        <f t="shared" ref="FQ362:FQ425" ca="1" si="763">2*IMREAL(K101)*COS(2*PI()*B101*167/Nt_load2)-2*IMAGINARY(K101)*SIN(2*PI()*B101*167/Nt_load2)</f>
        <v>-4.6030336675219705E-2</v>
      </c>
      <c r="FR362" s="240">
        <f t="shared" ref="FR362:FR425" ca="1" si="764">2*IMREAL(K101)*COS(2*PI()*B101*168/Nt_load2)-2*IMAGINARY(K101)*SIN(2*PI()*B101*168/Nt_load2)</f>
        <v>-4.3255706831285892E-2</v>
      </c>
      <c r="FS362" s="240">
        <f t="shared" ref="FS362:FS425" ca="1" si="765">2*IMREAL(K101)*COS(2*PI()*B101*169/Nt_load2)-2*IMAGINARY(K101)*SIN(2*PI()*B101*169/Nt_load2)</f>
        <v>-4.0455021366991986E-2</v>
      </c>
      <c r="FT362" s="240">
        <f t="shared" ref="FT362:FT425" ca="1" si="766">2*IMREAL(K101)*COS(2*PI()*B101*170/Nt_load2)-2*IMAGINARY(K101)*SIN(2*PI()*B101*170/Nt_load2)</f>
        <v>-3.762996731053727E-2</v>
      </c>
      <c r="FU362" s="240">
        <f t="shared" ref="FU362:FU425" ca="1" si="767">2*IMREAL(K101)*COS(2*PI()*B101*171/Nt_load2)-2*IMAGINARY(K101)*SIN(2*PI()*B101*171/Nt_load2)</f>
        <v>-3.4782246368849808E-2</v>
      </c>
      <c r="FV362" s="240">
        <f t="shared" ref="FV362:FV425" ca="1" si="768">2*IMREAL(K101)*COS(2*PI()*B101*172/Nt_load2)-2*IMAGINARY(K101)*SIN(2*PI()*B101*172/Nt_load2)</f>
        <v>-3.1913573902541709E-2</v>
      </c>
      <c r="FW362" s="240">
        <f t="shared" ref="FW362:FW425" ca="1" si="769">2*IMREAL(K101)*COS(2*PI()*B101*173/Nt_load2)-2*IMAGINARY(K101)*SIN(2*PI()*B101*173/Nt_load2)</f>
        <v>-2.9025677892640111E-2</v>
      </c>
      <c r="FX362" s="240">
        <f t="shared" ref="FX362:FX425" ca="1" si="770">2*IMREAL(K101)*COS(2*PI()*B101*174/Nt_load2)-2*IMAGINARY(K101)*SIN(2*PI()*B101*174/Nt_load2)</f>
        <v>-2.612029789971599E-2</v>
      </c>
      <c r="FY362" s="240">
        <f t="shared" ref="FY362:FY425" ca="1" si="771">2*IMREAL(K101)*COS(2*PI()*B101*175/Nt_load2)-2*IMAGINARY(K101)*SIN(2*PI()*B101*175/Nt_load2)</f>
        <v>-2.3199184016037929E-2</v>
      </c>
      <c r="FZ362" s="240">
        <f t="shared" ref="FZ362:FZ425" ca="1" si="772">2*IMREAL(K101)*COS(2*PI()*B101*176/Nt_load2)-2*IMAGINARY(K101)*SIN(2*PI()*B101*176/Nt_load2)</f>
        <v>-2.0264095811381968E-2</v>
      </c>
      <c r="GA362" s="240">
        <f t="shared" ref="GA362:GA425" ca="1" si="773">2*IMREAL(K101)*COS(2*PI()*B101*177/Nt_load2)-2*IMAGINARY(K101)*SIN(2*PI()*B101*177/Nt_load2)</f>
        <v>-1.7316801273132464E-2</v>
      </c>
      <c r="GB362" s="240">
        <f t="shared" ref="GB362:GB425" ca="1" si="774">2*IMREAL(K101)*COS(2*PI()*B101*178/Nt_load2)-2*IMAGINARY(K101)*SIN(2*PI()*B101*178/Nt_load2)</f>
        <v>-1.4359075741313052E-2</v>
      </c>
      <c r="GC362" s="240">
        <f t="shared" ref="GC362:GC425" ca="1" si="775">2*IMREAL(K101)*COS(2*PI()*B101*179/Nt_load2)-2*IMAGINARY(K101)*SIN(2*PI()*B101*179/Nt_load2)</f>
        <v>-1.1392700839187492E-2</v>
      </c>
      <c r="GD362" s="240">
        <f t="shared" ref="GD362:GD425" ca="1" si="776">2*IMREAL(K101)*COS(2*PI()*B101*180/Nt_load2)-2*IMAGINARY(K101)*SIN(2*PI()*B101*180/Nt_load2)</f>
        <v>-8.4194634000769285E-3</v>
      </c>
      <c r="GE362" s="240">
        <f t="shared" ref="GE362:GE425" ca="1" si="777">2*IMREAL(K101)*COS(2*PI()*B101*181/Nt_load2)-2*IMAGINARY(K101)*SIN(2*PI()*B101*181/Nt_load2)</f>
        <v>-5.4411543910381707E-3</v>
      </c>
      <c r="GF362" s="240">
        <f t="shared" ref="GF362:GF425" ca="1" si="778">2*IMREAL(K101)*COS(2*PI()*B101*182/Nt_load2)-2*IMAGINARY(K101)*SIN(2*PI()*B101*182/Nt_load2)</f>
        <v>-2.4595678340521183E-3</v>
      </c>
      <c r="GG362" s="240">
        <f t="shared" ref="GG362:GG425" ca="1" si="779">2*IMREAL(K101)*COS(2*PI()*B101*183/Nt_load2)-2*IMAGINARY(K101)*SIN(2*PI()*B101*183/Nt_load2)</f>
        <v>5.2350027462800056E-4</v>
      </c>
      <c r="GH362" s="240">
        <f t="shared" ref="GH362:GH425" ca="1" si="780">2*IMREAL(K101)*COS(2*PI()*B101*184/Nt_load2)-2*IMAGINARY(K101)*SIN(2*PI()*B101*184/Nt_load2)</f>
        <v>3.5062530463176173E-3</v>
      </c>
      <c r="GI362" s="240">
        <f t="shared" ref="GI362:GI425" ca="1" si="781">2*IMREAL(K101)*COS(2*PI()*B101*185/Nt_load2)-2*IMAGINARY(K101)*SIN(2*PI()*B101*185/Nt_load2)</f>
        <v>6.4868937822793807E-3</v>
      </c>
      <c r="GJ362" s="240">
        <f t="shared" ref="GJ362:GJ425" ca="1" si="782">2*IMREAL(K101)*COS(2*PI()*B101*186/Nt_load2)-2*IMAGINARY(K101)*SIN(2*PI()*B101*186/Nt_load2)</f>
        <v>9.463627055987283E-3</v>
      </c>
      <c r="GK362" s="240">
        <f t="shared" ref="GK362:GK425" ca="1" si="783">2*IMREAL(K101)*COS(2*PI()*B101*187/Nt_load2)-2*IMAGINARY(K101)*SIN(2*PI()*B101*187/Nt_load2)</f>
        <v>1.243465979462457E-2</v>
      </c>
      <c r="GL362" s="240">
        <f t="shared" ref="GL362:GL425" ca="1" si="784">2*IMREAL(K101)*COS(2*PI()*B101*188/Nt_load2)-2*IMAGINARY(K101)*SIN(2*PI()*B101*188/Nt_load2)</f>
        <v>1.5398202359163346E-2</v>
      </c>
      <c r="GM362" s="240">
        <f t="shared" ref="GM362:GM425" ca="1" si="785">2*IMREAL(K101)*COS(2*PI()*B101*189/Nt_load2)-2*IMAGINARY(K101)*SIN(2*PI()*B101*189/Nt_load2)</f>
        <v>1.8352469622376834E-2</v>
      </c>
      <c r="GN362" s="240">
        <f t="shared" ref="GN362:GN425" ca="1" si="786">2*IMREAL(K101)*COS(2*PI()*B101*190/Nt_load2)-2*IMAGINARY(K101)*SIN(2*PI()*B101*190/Nt_load2)</f>
        <v>2.1295682044132843E-2</v>
      </c>
      <c r="GO362" s="240">
        <f t="shared" ref="GO362:GO425" ca="1" si="787">2*IMREAL(K101)*COS(2*PI()*B101*191/Nt_load2)-2*IMAGINARY(K101)*SIN(2*PI()*B101*191/Nt_load2)</f>
        <v>2.4226066743322307E-2</v>
      </c>
      <c r="GP362" s="240">
        <f t="shared" ref="GP362:GP425" ca="1" si="788">2*IMREAL(K101)*COS(2*PI()*B101*192/Nt_load2)-2*IMAGINARY(K101)*SIN(2*PI()*B101*192/Nt_load2)</f>
        <v>2.714185856577658E-2</v>
      </c>
      <c r="GQ362" s="240">
        <f t="shared" ref="GQ362:GQ425" ca="1" si="789">2*IMREAL(K101)*COS(2*PI()*B101*193/Nt_load2)-2*IMAGINARY(K101)*SIN(2*PI()*B101*193/Nt_load2)</f>
        <v>3.0041301147530286E-2</v>
      </c>
      <c r="GR362" s="240">
        <f t="shared" ref="GR362:GR425" ca="1" si="790">2*IMREAL(K101)*COS(2*PI()*B101*194/Nt_load2)-2*IMAGINARY(K101)*SIN(2*PI()*B101*194/Nt_load2)</f>
        <v>3.2922647972789321E-2</v>
      </c>
      <c r="GS362" s="240">
        <f t="shared" ref="GS362:GS425" ca="1" si="791">2*IMREAL(K101)*COS(2*PI()*B101*195/Nt_load2)-2*IMAGINARY(K101)*SIN(2*PI()*B101*195/Nt_load2)</f>
        <v>3.5784163425966652E-2</v>
      </c>
      <c r="GT362" s="240">
        <f t="shared" ref="GT362:GT425" ca="1" si="792">2*IMREAL(K101)*COS(2*PI()*B101*196/Nt_load2)-2*IMAGINARY(K101)*SIN(2*PI()*B101*196/Nt_load2)</f>
        <v>3.8624123837152233E-2</v>
      </c>
      <c r="GU362" s="240">
        <f t="shared" ref="GU362:GU425" ca="1" si="793">2*IMREAL(K101)*COS(2*PI()*B101*197/Nt_load2)-2*IMAGINARY(K101)*SIN(2*PI()*B101*197/Nt_load2)</f>
        <v>4.1440818520387335E-2</v>
      </c>
      <c r="GV362" s="240">
        <f t="shared" ref="GV362:GV425" ca="1" si="794">2*IMREAL(K101)*COS(2*PI()*B101*198/Nt_load2)-2*IMAGINARY(K101)*SIN(2*PI()*B101*198/Nt_load2)</f>
        <v>4.4232550804117858E-2</v>
      </c>
      <c r="GW362" s="240">
        <f t="shared" ref="GW362:GW425" ca="1" si="795">2*IMREAL(K101)*COS(2*PI()*B101*199/Nt_load2)-2*IMAGINARY(K101)*SIN(2*PI()*B101*199/Nt_load2)</f>
        <v>4.6997639053205489E-2</v>
      </c>
      <c r="GX362" s="240">
        <f t="shared" ref="GX362:GX425" ca="1" si="796">2*IMREAL(K101)*COS(2*PI()*B101*200/Nt_load2)-2*IMAGINARY(K101)*SIN(2*PI()*B101*200/Nt_load2)</f>
        <v>4.9734417681882387E-2</v>
      </c>
      <c r="GY362" s="240">
        <f t="shared" ref="GY362:GY425" ca="1" si="797">2*IMREAL(K101)*COS(2*PI()*B101*201/Nt_load2)-2*IMAGINARY(K101)*SIN(2*PI()*B101*201/Nt_load2)</f>
        <v>5.2441238157037377E-2</v>
      </c>
      <c r="GZ362" s="240">
        <f t="shared" ref="GZ362:GZ425" ca="1" si="798">2*IMREAL(K101)*COS(2*PI()*B101*202/Nt_load2)-2*IMAGINARY(K101)*SIN(2*PI()*B101*202/Nt_load2)</f>
        <v>5.5116469991230765E-2</v>
      </c>
      <c r="HA362" s="240">
        <f t="shared" ref="HA362:HA425" ca="1" si="799">2*IMREAL(K101)*COS(2*PI()*B101*203/Nt_load2)-2*IMAGINARY(K101)*SIN(2*PI()*B101*203/Nt_load2)</f>
        <v>5.7758501724838998E-2</v>
      </c>
      <c r="HB362" s="240">
        <f t="shared" ref="HB362:HB425" ca="1" si="800">2*IMREAL(K101)*COS(2*PI()*B101*204/Nt_load2)-2*IMAGINARY(K101)*SIN(2*PI()*B101*204/Nt_load2)</f>
        <v>6.0365741896737657E-2</v>
      </c>
      <c r="HC362" s="240">
        <f t="shared" ref="HC362:HC425" ca="1" si="801">2*IMREAL(K101)*COS(2*PI()*B101*205/Nt_load2)-2*IMAGINARY(K101)*SIN(2*PI()*B101*205/Nt_load2)</f>
        <v>6.2936620002938218E-2</v>
      </c>
      <c r="HD362" s="240">
        <f t="shared" ref="HD362:HD425" ca="1" si="802">2*IMREAL(K101)*COS(2*PI()*B101*206/Nt_load2)-2*IMAGINARY(K101)*SIN(2*PI()*B101*206/Nt_load2)</f>
        <v>6.5469587442600799E-2</v>
      </c>
      <c r="HE362" s="240">
        <f t="shared" ref="HE362:HE425" ca="1" si="803">2*IMREAL(K101)*COS(2*PI()*B101*207/Nt_load2)-2*IMAGINARY(K101)*SIN(2*PI()*B101*207/Nt_load2)</f>
        <v>6.796311845085351E-2</v>
      </c>
      <c r="HF362" s="240">
        <f t="shared" ref="HF362:HF425" ca="1" si="804">2*IMREAL(K101)*COS(2*PI()*B101*208/Nt_load2)-2*IMAGINARY(K101)*SIN(2*PI()*B101*208/Nt_load2)</f>
        <v>7.0415711017856208E-2</v>
      </c>
      <c r="HG362" s="240">
        <f t="shared" ref="HG362:HG425" ca="1" si="805">2*IMREAL(K101)*COS(2*PI()*B101*209/Nt_load2)-2*IMAGINARY(K101)*SIN(2*PI()*B101*209/Nt_load2)</f>
        <v>7.28258877935547E-2</v>
      </c>
      <c r="HH362" s="240">
        <f t="shared" ref="HH362:HH425" ca="1" si="806">2*IMREAL(K101)*COS(2*PI()*B101*210/Nt_load2)-2*IMAGINARY(K101)*SIN(2*PI()*B101*210/Nt_load2)</f>
        <v>7.5192196977581671E-2</v>
      </c>
      <c r="HI362" s="240">
        <f t="shared" ref="HI362:HI425" ca="1" si="807">2*IMREAL(K101)*COS(2*PI()*B101*211/Nt_load2)-2*IMAGINARY(K101)*SIN(2*PI()*B101*211/Nt_load2)</f>
        <v>7.7513213193766695E-2</v>
      </c>
      <c r="HJ362" s="240">
        <f t="shared" ref="HJ362:HJ425" ca="1" si="808">2*IMREAL(K101)*COS(2*PI()*B101*212/Nt_load2)-2*IMAGINARY(K101)*SIN(2*PI()*B101*212/Nt_load2)</f>
        <v>7.9787538348729536E-2</v>
      </c>
      <c r="HK362" s="240">
        <f t="shared" ref="HK362:HK425" ca="1" si="809">2*IMREAL(K101)*COS(2*PI()*B101*213/Nt_load2)-2*IMAGINARY(K101)*SIN(2*PI()*B101*213/Nt_load2)</f>
        <v>8.2013802474039305E-2</v>
      </c>
      <c r="HL362" s="240">
        <f t="shared" ref="HL362:HL425" ca="1" si="810">2*IMREAL(K101)*COS(2*PI()*B101*214/Nt_load2)-2*IMAGINARY(K101)*SIN(2*PI()*B101*214/Nt_load2)</f>
        <v>8.4190664551432329E-2</v>
      </c>
      <c r="HM362" s="240">
        <f t="shared" ref="HM362:HM425" ca="1" si="811">2*IMREAL(K101)*COS(2*PI()*B101*215/Nt_load2)-2*IMAGINARY(K101)*SIN(2*PI()*B101*215/Nt_load2)</f>
        <v>8.6316813320591268E-2</v>
      </c>
      <c r="HN362" s="240">
        <f t="shared" ref="HN362:HN425" ca="1" si="812">2*IMREAL(K101)*COS(2*PI()*B101*216/Nt_load2)-2*IMAGINARY(K101)*SIN(2*PI()*B101*216/Nt_load2)</f>
        <v>8.8390968068999431E-2</v>
      </c>
      <c r="HO362" s="240">
        <f t="shared" ref="HO362:HO425" ca="1" si="813">2*IMREAL(K101)*COS(2*PI()*B101*217/Nt_load2)-2*IMAGINARY(K101)*SIN(2*PI()*B101*217/Nt_load2)</f>
        <v>9.0411879403394013E-2</v>
      </c>
      <c r="HP362" s="240">
        <f t="shared" ref="HP362:HP425" ca="1" si="814">2*IMREAL(K101)*COS(2*PI()*B101*218/Nt_load2)-2*IMAGINARY(K101)*SIN(2*PI()*B101*218/Nt_load2)</f>
        <v>9.2378330002353931E-2</v>
      </c>
      <c r="HQ362" s="240">
        <f t="shared" ref="HQ362:HQ425" ca="1" si="815">2*IMREAL(K101)*COS(2*PI()*B101*219/Nt_load2)-2*IMAGINARY(K101)*SIN(2*PI()*B101*219/Nt_load2)</f>
        <v>9.4289135349568703E-2</v>
      </c>
      <c r="HR362" s="240">
        <f t="shared" ref="HR362:HR425" ca="1" si="816">2*IMREAL(K101)*COS(2*PI()*B101*220/Nt_load2)-2*IMAGINARY(K101)*SIN(2*PI()*B101*220/Nt_load2)</f>
        <v>9.6143144447346715E-2</v>
      </c>
      <c r="HS362" s="240">
        <f t="shared" ref="HS362:HS425" ca="1" si="817">2*IMREAL(K101)*COS(2*PI()*B101*221/Nt_load2)-2*IMAGINARY(K101)*SIN(2*PI()*B101*221/Nt_load2)</f>
        <v>9.793924050993337E-2</v>
      </c>
      <c r="HT362" s="240">
        <f t="shared" ref="HT362:HT425" ca="1" si="818">2*IMREAL(K101)*COS(2*PI()*B101*222/Nt_load2)-2*IMAGINARY(K101)*SIN(2*PI()*B101*222/Nt_load2)</f>
        <v>9.9676341636220911E-2</v>
      </c>
      <c r="HU362" s="240">
        <f t="shared" ref="HU362:HU425" ca="1" si="819">2*IMREAL(K101)*COS(2*PI()*B101*223/Nt_load2)-2*IMAGINARY(K101)*SIN(2*PI()*B101*223/Nt_load2)</f>
        <v>0.10135340146144528</v>
      </c>
      <c r="HV362" s="240">
        <f t="shared" ref="HV362:HV425" ca="1" si="820">2*IMREAL(K101)*COS(2*PI()*B101*224/Nt_load2)-2*IMAGINARY(K101)*SIN(2*PI()*B101*224/Nt_load2)</f>
        <v>0.10296940978747707</v>
      </c>
      <c r="HW362" s="240">
        <f t="shared" ref="HW362:HW425" ca="1" si="821">2*IMREAL(K101)*COS(2*PI()*B101*225/Nt_load2)-2*IMAGINARY(K101)*SIN(2*PI()*B101*225/Nt_load2)</f>
        <v>0.1045233931913271</v>
      </c>
      <c r="HX362" s="240">
        <f t="shared" ref="HX362:HX425" ca="1" si="822">2*IMREAL(K101)*COS(2*PI()*B101*226/Nt_load2)-2*IMAGINARY(K101)*SIN(2*PI()*B101*226/Nt_load2)</f>
        <v>0.10601441561150009</v>
      </c>
      <c r="HY362" s="240">
        <f t="shared" ref="HY362:HY425" ca="1" si="823">2*IMREAL(K101)*COS(2*PI()*B101*227/Nt_load2)-2*IMAGINARY(K101)*SIN(2*PI()*B101*227/Nt_load2)</f>
        <v>0.10744157891184304</v>
      </c>
      <c r="HZ362" s="240">
        <f t="shared" ref="HZ362:HZ425" ca="1" si="824">2*IMREAL(K101)*COS(2*PI()*B101*228/Nt_load2)-2*IMAGINARY(K101)*SIN(2*PI()*B101*228/Nt_load2)</f>
        <v>0.1088040234225489</v>
      </c>
      <c r="IA362" s="240">
        <f t="shared" ref="IA362:IA425" ca="1" si="825">2*IMREAL(K101)*COS(2*PI()*B101*229/Nt_load2)-2*IMAGINARY(K101)*SIN(2*PI()*B101*229/Nt_load2)</f>
        <v>0.11010092845798949</v>
      </c>
      <c r="IB362" s="240">
        <f t="shared" ref="IB362:IB425" ca="1" si="826">2*IMREAL(K101)*COS(2*PI()*B101*230/Nt_load2)-2*IMAGINARY(K101)*SIN(2*PI()*B101*230/Nt_load2)</f>
        <v>0.11133151281106593</v>
      </c>
      <c r="IC362" s="240">
        <f t="shared" ref="IC362:IC425" ca="1" si="827">2*IMREAL(K101)*COS(2*PI()*B101*231/Nt_load2)-2*IMAGINARY(K101)*SIN(2*PI()*B101*231/Nt_load2)</f>
        <v>0.11249503522377832</v>
      </c>
      <c r="ID362" s="240">
        <f t="shared" ref="ID362:ID425" ca="1" si="828">2*IMREAL(K101)*COS(2*PI()*B101*232/Nt_load2)-2*IMAGINARY(K101)*SIN(2*PI()*B101*232/Nt_load2)</f>
        <v>0.11359079483373223</v>
      </c>
      <c r="IE362" s="240">
        <f t="shared" ref="IE362:IE425" ca="1" si="829">2*IMREAL(K101)*COS(2*PI()*B101*233/Nt_load2)-2*IMAGINARY(K101)*SIN(2*PI()*B101*223/Nt_load2)</f>
        <v>0.11975471375645397</v>
      </c>
      <c r="IF362" s="240">
        <f t="shared" ref="IF362:IF425" ca="1" si="830">2*IMREAL(K101)*COS(2*PI()*B101*234/Nt_load2)-2*IMAGINARY(K101)*SIN(2*PI()*B101*234/Nt_load2)</f>
        <v>0.11557642668226553</v>
      </c>
      <c r="IG362" s="240">
        <f t="shared" ref="IG362:IG425" ca="1" si="831">2*IMREAL(K101)*COS(2*PI()*B101*235/Nt_load2)-2*IMAGINARY(K101)*SIN(2*PI()*B101*235/Nt_load2)</f>
        <v>0.11646510285046693</v>
      </c>
      <c r="IH362" s="240">
        <f t="shared" ref="IH362:IH425" ca="1" si="832">2*IMREAL(K101)*COS(2*PI()*B101*236/Nt_load2)-2*IMAGINARY(K101)*SIN(2*PI()*B101*236/Nt_load2)</f>
        <v>0.11728362479562188</v>
      </c>
      <c r="II362" s="240">
        <f t="shared" ref="II362:II425" ca="1" si="833">2*IMREAL(K101)*COS(2*PI()*B101*237/Nt_load2)-2*IMAGINARY(K101)*SIN(2*PI()*B101*237/Nt_load2)</f>
        <v>0.11803149947071716</v>
      </c>
      <c r="IJ362" s="240">
        <f t="shared" ref="IJ362:IJ425" ca="1" si="834">2*IMREAL(K101)*COS(2*PI()*B101*238/Nt_load2)-2*IMAGINARY(K101)*SIN(2*PI()*B101*238/Nt_load2)</f>
        <v>0.11870827638401332</v>
      </c>
      <c r="IK362" s="240">
        <f t="shared" ref="IK362:IK425" ca="1" si="835">2*IMREAL(K101)*COS(2*PI()*B101*239/Nt_load2)-2*IMAGINARY(K101)*SIN(2*PI()*B101*239/Nt_load2)</f>
        <v>0.11931354787040412</v>
      </c>
      <c r="IL362" s="240">
        <f t="shared" ref="IL362:IL425" ca="1" si="836">2*IMREAL(K101)*COS(2*PI()*B101*240/Nt_load2)-2*IMAGINARY(K101)*SIN(2*PI()*B101*240/Nt_load2)</f>
        <v>0.11984694933697869</v>
      </c>
      <c r="IM362" s="240">
        <f t="shared" ref="IM362:IM425" ca="1" si="837">2*IMREAL(K101)*COS(2*PI()*B101*241/Nt_load2)-2*IMAGINARY(K101)*SIN(2*PI()*B101*241/Nt_load2)</f>
        <v>0.12030815948263876</v>
      </c>
      <c r="IN362" s="240">
        <f t="shared" ref="IN362:IN425" ca="1" si="838">2*IMREAL(K101)*COS(2*PI()*B101*242/Nt_load2)-2*IMAGINARY(K101)*SIN(2*PI()*B101*242/Nt_load2)</f>
        <v>0.12069690049163831</v>
      </c>
      <c r="IO362" s="240">
        <f t="shared" ref="IO362:IO425" ca="1" si="839">2*IMREAL(K101)*COS(2*PI()*B101*243/Nt_load2)-2*IMAGINARY(K101)*SIN(2*PI()*B101*243/Nt_load2)</f>
        <v>0.1210129382009295</v>
      </c>
      <c r="IP362" s="240">
        <f t="shared" ref="IP362:IP425" ca="1" si="840">2*IMREAL(K101)*COS(2*PI()*B101*244/Nt_load2)-2*IMAGINARY(K101)*SIN(2*PI()*B101*244/Nt_load2)</f>
        <v>0.12125608224121366</v>
      </c>
      <c r="IQ362" s="240">
        <f t="shared" ref="IQ362:IQ425" ca="1" si="841">2*IMREAL(K101)*COS(2*PI()*B101*245/Nt_load2)-2*IMAGINARY(K101)*SIN(2*PI()*B101*245/Nt_load2)</f>
        <v>0.12142618615161267</v>
      </c>
      <c r="IR362" s="240">
        <f t="shared" ref="IR362:IR425" ca="1" si="842">2*IMREAL(K101)*COS(2*PI()*B101*246/Nt_load2)-2*IMAGINARY(K101)*SIN(2*PI()*B101*246/Nt_load2)</f>
        <v>0.12152314746789149</v>
      </c>
      <c r="IS362" s="240">
        <f t="shared" ref="IS362:IS425" ca="1" si="843">2*IMREAL(K101)*COS(2*PI()*B101*247/Nt_load2)-2*IMAGINARY(K101)*SIN(2*PI()*B101*247/Nt_load2)</f>
        <v>0.12154690778417881</v>
      </c>
      <c r="IT362" s="240">
        <f t="shared" ref="IT362:IT425" ca="1" si="844">2*IMREAL(K101)*COS(2*PI()*B101*248/Nt_load2)-2*IMAGINARY(K101)*SIN(2*PI()*B101*248/Nt_load2)</f>
        <v>0.12149745278814857</v>
      </c>
      <c r="IU362" s="240">
        <f t="shared" ref="IU362:IU425" ca="1" si="845">2*IMREAL(K101)*COS(2*PI()*B101*249/Nt_load2)-2*IMAGINARY(K101)*SIN(2*PI()*B101*249/Nt_load2)</f>
        <v>0.12137481226964114</v>
      </c>
      <c r="IV362" s="240">
        <f t="shared" ref="IV362:IV425" ca="1" si="846">2*IMREAL(K101)*COS(2*PI()*B101*250/Nt_load2)-2*IMAGINARY(K101)*SIN(2*PI()*B101*250/Nt_load2)</f>
        <v>0.12117906010271903</v>
      </c>
      <c r="IW362" s="240">
        <f t="shared" ref="IW362:IW425" ca="1" si="847">2*IMREAL(K101)*COS(2*PI()*B101*251/Nt_load2)-2*IMAGINARY(K101)*SIN(2*PI()*B101*251/Nt_load2)</f>
        <v>0.12091031420116792</v>
      </c>
      <c r="IX362" s="240">
        <f t="shared" ref="IX362:IX425" ca="1" si="848">2*IMREAL(K101)*COS(2*PI()*B101*252/Nt_load2)-2*IMAGINARY(K101)*SIN(2*PI()*B101*252/Nt_load2)</f>
        <v>0.1205687364474699</v>
      </c>
      <c r="IY362" s="240">
        <f t="shared" ref="IY362:IY425" ca="1" si="849">2*IMREAL(K101)*COS(2*PI()*B101*253/Nt_load2)-2*IMAGINARY(K101)*SIN(2*PI()*B101*253/Nt_load2)</f>
        <v>0.12015453259529138</v>
      </c>
      <c r="IZ362" s="240">
        <f t="shared" ref="IZ362:IZ425" ca="1" si="850">2*IMREAL(K101)*COS(2*PI()*B101*254/Nt_load2)-2*IMAGINARY(K101)*SIN(2*PI()*B101*254/Nt_load2)</f>
        <v>0.11966795214554481</v>
      </c>
      <c r="JA362" s="240">
        <f t="shared" ref="JA362:JA425" ca="1" si="851">2*IMREAL(K101)*COS(2*PI()*B101*255/Nt_load2)-2*IMAGINARY(K101)*SIN(2*PI()*B101*255/Nt_load2)</f>
        <v>0.1191092881960987</v>
      </c>
      <c r="JB362" s="240">
        <f t="shared" ref="JB362:JB425" ca="1" si="852">2*IMREAL(K101)*COS(2*PI()*B101*256/Nt_load2)-2*IMAGINARY(K101)*SIN(2*PI()*B101*256/Nt_load2)</f>
        <v>0.11847887726522641</v>
      </c>
    </row>
    <row r="363" spans="1:262">
      <c r="B363" s="248">
        <v>2</v>
      </c>
      <c r="C363" s="247">
        <f t="shared" ref="C363:C426" si="853">C362+Div_Nt_load2</f>
        <v>3.9062500000000001E-5</v>
      </c>
      <c r="D363" s="244">
        <f t="shared" ca="1" si="597"/>
        <v>6.079765886150069</v>
      </c>
      <c r="E363" s="243">
        <f ca="1">H361</f>
        <v>7.9765886150068799E-2</v>
      </c>
      <c r="F363" s="242">
        <v>2</v>
      </c>
      <c r="G363" s="240">
        <f t="shared" ref="G363:G425" ca="1" si="854">2*IMREAL(K102)*COS(2*PI()*B102*1/Nt_load2)-2*IMAGINARY(K102)*SIN(2*PI()*B102*1/Nt_load2)</f>
        <v>-7.0151753951465552E-4</v>
      </c>
      <c r="H363" s="240">
        <f t="shared" ca="1" si="598"/>
        <v>-7.0197976161669097E-4</v>
      </c>
      <c r="I363" s="240">
        <f t="shared" ca="1" si="599"/>
        <v>-7.0075085298682634E-4</v>
      </c>
      <c r="J363" s="240">
        <f t="shared" ca="1" si="600"/>
        <v>-6.9783377417359082E-4</v>
      </c>
      <c r="K363" s="240">
        <f t="shared" ca="1" si="601"/>
        <v>-6.9323555267535161E-4</v>
      </c>
      <c r="L363" s="240">
        <f t="shared" ca="1" si="602"/>
        <v>-6.8696726601045425E-4</v>
      </c>
      <c r="M363" s="240">
        <f t="shared" ca="1" si="603"/>
        <v>-6.7904401503051184E-4</v>
      </c>
      <c r="N363" s="240">
        <f t="shared" ca="1" si="604"/>
        <v>-6.6948488754112981E-4</v>
      </c>
      <c r="O363" s="240">
        <f t="shared" ca="1" si="605"/>
        <v>-6.5831291231771062E-4</v>
      </c>
      <c r="P363" s="240">
        <f t="shared" ca="1" si="606"/>
        <v>-6.4555500362711707E-4</v>
      </c>
      <c r="Q363" s="240">
        <f t="shared" ca="1" si="607"/>
        <v>-6.312418963888458E-4</v>
      </c>
      <c r="R363" s="240">
        <f t="shared" ca="1" si="608"/>
        <v>-6.1540807213191341E-4</v>
      </c>
      <c r="S363" s="240">
        <f t="shared" ca="1" si="609"/>
        <v>-5.9809167592583465E-4</v>
      </c>
      <c r="T363" s="240">
        <f t="shared" ca="1" si="610"/>
        <v>-5.7933442448580678E-4</v>
      </c>
      <c r="U363" s="241">
        <f t="shared" ca="1" si="611"/>
        <v>-5.5918150567349013E-4</v>
      </c>
      <c r="V363" s="240">
        <f t="shared" ca="1" si="612"/>
        <v>-5.3768146963549068E-4</v>
      </c>
      <c r="W363" s="240">
        <f t="shared" ca="1" si="613"/>
        <v>-5.148861118418048E-4</v>
      </c>
      <c r="X363" s="240">
        <f t="shared" ca="1" si="614"/>
        <v>-4.9085034830599508E-4</v>
      </c>
      <c r="Y363" s="240">
        <f t="shared" ca="1" si="615"/>
        <v>-4.6563208328770351E-4</v>
      </c>
      <c r="Z363" s="240">
        <f t="shared" ca="1" si="616"/>
        <v>-4.392920697962181E-4</v>
      </c>
      <c r="AA363" s="240">
        <f t="shared" ca="1" si="617"/>
        <v>-4.1189376323115263E-4</v>
      </c>
      <c r="AB363" s="240">
        <f t="shared" ca="1" si="618"/>
        <v>-3.8350316851283085E-4</v>
      </c>
      <c r="AC363" s="240">
        <f t="shared" ca="1" si="619"/>
        <v>-3.5418868107065112E-4</v>
      </c>
      <c r="AD363" s="240">
        <f t="shared" ca="1" si="620"/>
        <v>-3.2402092207250782E-4</v>
      </c>
      <c r="AE363" s="240">
        <f t="shared" ca="1" si="621"/>
        <v>-2.9307256829221094E-4</v>
      </c>
      <c r="AF363" s="240">
        <f t="shared" ca="1" si="622"/>
        <v>-2.614181770247729E-4</v>
      </c>
      <c r="AG363" s="240">
        <f t="shared" ca="1" si="623"/>
        <v>-2.2913400647135436E-4</v>
      </c>
      <c r="AH363" s="240">
        <f t="shared" ca="1" si="624"/>
        <v>-1.9629783202657758E-4</v>
      </c>
      <c r="AI363" s="240">
        <f t="shared" ca="1" si="625"/>
        <v>-1.6298875891078931E-4</v>
      </c>
      <c r="AJ363" s="240">
        <f t="shared" ca="1" si="626"/>
        <v>-1.2928703159865591E-4</v>
      </c>
      <c r="AK363" s="240">
        <f t="shared" ca="1" si="627"/>
        <v>-9.5273840503194707E-5</v>
      </c>
      <c r="AL363" s="240">
        <f t="shared" ca="1" si="628"/>
        <v>-6.1031126380958439E-5</v>
      </c>
      <c r="AM363" s="240">
        <f t="shared" ca="1" si="629"/>
        <v>-2.6641382929575132E-5</v>
      </c>
      <c r="AN363" s="240">
        <f t="shared" ca="1" si="630"/>
        <v>7.8125419467950705E-6</v>
      </c>
      <c r="AO363" s="240">
        <f t="shared" ca="1" si="631"/>
        <v>4.2247645725317438E-5</v>
      </c>
      <c r="AP363" s="240">
        <f t="shared" ca="1" si="632"/>
        <v>7.6580971224830935E-5</v>
      </c>
      <c r="AQ363" s="240">
        <f t="shared" ca="1" si="633"/>
        <v>1.1072980645696295E-4</v>
      </c>
      <c r="AR363" s="240">
        <f t="shared" ca="1" si="634"/>
        <v>1.4461188388655442E-4</v>
      </c>
      <c r="AS363" s="240">
        <f t="shared" ca="1" si="635"/>
        <v>1.7814557862135832E-4</v>
      </c>
      <c r="AT363" s="240">
        <f t="shared" ca="1" si="636"/>
        <v>2.1125010505355349E-4</v>
      </c>
      <c r="AU363" s="240">
        <f t="shared" ca="1" si="637"/>
        <v>2.4384571147935069E-4</v>
      </c>
      <c r="AV363" s="240">
        <f t="shared" ca="1" si="638"/>
        <v>2.7585387222783261E-4</v>
      </c>
      <c r="AW363" s="240">
        <f t="shared" ca="1" si="639"/>
        <v>3.0719747683617183E-4</v>
      </c>
      <c r="AX363" s="240">
        <f t="shared" ca="1" si="640"/>
        <v>3.3780101581549164E-4</v>
      </c>
      <c r="AY363" s="240">
        <f t="shared" ca="1" si="641"/>
        <v>3.6759076255983775E-4</v>
      </c>
      <c r="AZ363" s="240">
        <f t="shared" ca="1" si="642"/>
        <v>3.9649495096002872E-4</v>
      </c>
      <c r="BA363" s="240">
        <f t="shared" ca="1" si="643"/>
        <v>4.2444394829450118E-4</v>
      </c>
      <c r="BB363" s="240">
        <f t="shared" ca="1" si="644"/>
        <v>4.5137042298063287E-4</v>
      </c>
      <c r="BC363" s="240">
        <f t="shared" ca="1" si="645"/>
        <v>4.7720950678242443E-4</v>
      </c>
      <c r="BD363" s="240">
        <f t="shared" ca="1" si="646"/>
        <v>5.0189895108376131E-4</v>
      </c>
      <c r="BE363" s="240">
        <f t="shared" ca="1" si="647"/>
        <v>5.253792768507811E-4</v>
      </c>
      <c r="BF363" s="240">
        <f t="shared" ca="1" si="648"/>
        <v>5.4759391792207784E-4</v>
      </c>
      <c r="BG363" s="240">
        <f t="shared" ca="1" si="649"/>
        <v>5.6848935728153751E-4</v>
      </c>
      <c r="BH363" s="240">
        <f t="shared" ca="1" si="650"/>
        <v>5.8801525598551935E-4</v>
      </c>
      <c r="BI363" s="240">
        <f t="shared" ca="1" si="651"/>
        <v>6.0612457443377852E-4</v>
      </c>
      <c r="BJ363" s="240">
        <f t="shared" ca="1" si="652"/>
        <v>6.2277368569198428E-4</v>
      </c>
      <c r="BK363" s="240">
        <f t="shared" ca="1" si="653"/>
        <v>6.3792248059282549E-4</v>
      </c>
      <c r="BL363" s="240">
        <f t="shared" ca="1" si="654"/>
        <v>6.5153446436250857E-4</v>
      </c>
      <c r="BM363" s="240">
        <f t="shared" ca="1" si="655"/>
        <v>6.6357684453986331E-4</v>
      </c>
      <c r="BN363" s="240">
        <f t="shared" ca="1" si="656"/>
        <v>6.740206099762544E-4</v>
      </c>
      <c r="BO363" s="240">
        <f t="shared" ca="1" si="657"/>
        <v>6.8284060072597991E-4</v>
      </c>
      <c r="BP363" s="240">
        <f t="shared" ca="1" si="658"/>
        <v>6.9001556865878368E-4</v>
      </c>
      <c r="BQ363" s="240">
        <f t="shared" ca="1" si="659"/>
        <v>6.9552822864846285E-4</v>
      </c>
      <c r="BR363" s="240">
        <f t="shared" ca="1" si="660"/>
        <v>6.9936530021425002E-4</v>
      </c>
      <c r="BS363" s="240">
        <f t="shared" ca="1" si="661"/>
        <v>7.0151753951465552E-4</v>
      </c>
      <c r="BT363" s="240">
        <f t="shared" ca="1" si="662"/>
        <v>7.0197976161669097E-4</v>
      </c>
      <c r="BU363" s="240">
        <f t="shared" ca="1" si="663"/>
        <v>7.0075085298682634E-4</v>
      </c>
      <c r="BV363" s="240">
        <f t="shared" ca="1" si="664"/>
        <v>6.9783377417359082E-4</v>
      </c>
      <c r="BW363" s="240">
        <f t="shared" ca="1" si="665"/>
        <v>6.9323555267535161E-4</v>
      </c>
      <c r="BX363" s="240">
        <f t="shared" ca="1" si="666"/>
        <v>6.8696726601045436E-4</v>
      </c>
      <c r="BY363" s="240">
        <f t="shared" ca="1" si="667"/>
        <v>6.7904401503051184E-4</v>
      </c>
      <c r="BZ363" s="240">
        <f t="shared" ca="1" si="668"/>
        <v>6.6948488754112981E-4</v>
      </c>
      <c r="CA363" s="240">
        <f t="shared" ca="1" si="669"/>
        <v>6.5831291231771072E-4</v>
      </c>
      <c r="CB363" s="240">
        <f t="shared" ca="1" si="670"/>
        <v>6.4555500362711707E-4</v>
      </c>
      <c r="CC363" s="240">
        <f t="shared" ca="1" si="671"/>
        <v>6.3124189638884569E-4</v>
      </c>
      <c r="CD363" s="240">
        <f t="shared" ca="1" si="672"/>
        <v>6.1540807213191363E-4</v>
      </c>
      <c r="CE363" s="240">
        <f t="shared" ca="1" si="673"/>
        <v>5.9809167592583454E-4</v>
      </c>
      <c r="CF363" s="240">
        <f t="shared" ca="1" si="674"/>
        <v>5.7933442448580689E-4</v>
      </c>
      <c r="CG363" s="240">
        <f t="shared" ca="1" si="675"/>
        <v>5.5918150567349013E-4</v>
      </c>
      <c r="CH363" s="240">
        <f t="shared" ca="1" si="676"/>
        <v>5.3768146963549079E-4</v>
      </c>
      <c r="CI363" s="240">
        <f t="shared" ca="1" si="677"/>
        <v>5.1488611184180501E-4</v>
      </c>
      <c r="CJ363" s="240">
        <f t="shared" ca="1" si="678"/>
        <v>4.9085034830599541E-4</v>
      </c>
      <c r="CK363" s="240">
        <f t="shared" ca="1" si="679"/>
        <v>4.6563208328770329E-4</v>
      </c>
      <c r="CL363" s="240">
        <f t="shared" ca="1" si="680"/>
        <v>4.3929206979621805E-4</v>
      </c>
      <c r="CM363" s="240">
        <f t="shared" ca="1" si="681"/>
        <v>4.1189376323115274E-4</v>
      </c>
      <c r="CN363" s="240">
        <f t="shared" ca="1" si="682"/>
        <v>3.8350316851283085E-4</v>
      </c>
      <c r="CO363" s="240">
        <f t="shared" ca="1" si="683"/>
        <v>3.5418868107065134E-4</v>
      </c>
      <c r="CP363" s="240">
        <f t="shared" ca="1" si="684"/>
        <v>3.2402092207250814E-4</v>
      </c>
      <c r="CQ363" s="240">
        <f t="shared" ca="1" si="685"/>
        <v>2.9307256829221083E-4</v>
      </c>
      <c r="CR363" s="240">
        <f t="shared" ca="1" si="686"/>
        <v>2.6141817702477301E-4</v>
      </c>
      <c r="CS363" s="240">
        <f t="shared" ca="1" si="687"/>
        <v>2.2913400647135446E-4</v>
      </c>
      <c r="CT363" s="240">
        <f t="shared" ca="1" si="688"/>
        <v>1.962978320265778E-4</v>
      </c>
      <c r="CU363" s="240">
        <f t="shared" ca="1" si="689"/>
        <v>1.6298875891078971E-4</v>
      </c>
      <c r="CV363" s="240">
        <f t="shared" ca="1" si="690"/>
        <v>1.2928703159865572E-4</v>
      </c>
      <c r="CW363" s="240">
        <f t="shared" ca="1" si="691"/>
        <v>9.5273840503194625E-5</v>
      </c>
      <c r="CX363" s="240">
        <f t="shared" ca="1" si="692"/>
        <v>6.1031126380958527E-5</v>
      </c>
      <c r="CY363" s="240">
        <f t="shared" ca="1" si="693"/>
        <v>2.6641382929575376E-5</v>
      </c>
      <c r="CZ363" s="240">
        <f t="shared" ca="1" si="694"/>
        <v>-7.8125419467946775E-6</v>
      </c>
      <c r="DA363" s="240">
        <f t="shared" ca="1" si="695"/>
        <v>-4.2247645725317648E-5</v>
      </c>
      <c r="DB363" s="240">
        <f t="shared" ca="1" si="696"/>
        <v>-7.6580971224831016E-5</v>
      </c>
      <c r="DC363" s="240">
        <f t="shared" ca="1" si="697"/>
        <v>-1.1072980645696287E-4</v>
      </c>
      <c r="DD363" s="240">
        <f t="shared" ca="1" si="698"/>
        <v>-1.4461188388655434E-4</v>
      </c>
      <c r="DE363" s="240">
        <f t="shared" ca="1" si="699"/>
        <v>-1.7814557862135807E-4</v>
      </c>
      <c r="DF363" s="240">
        <f t="shared" ca="1" si="700"/>
        <v>-2.112501050535537E-4</v>
      </c>
      <c r="DG363" s="240">
        <f t="shared" ca="1" si="701"/>
        <v>-2.4384571147935085E-4</v>
      </c>
      <c r="DH363" s="240">
        <f t="shared" ca="1" si="702"/>
        <v>-2.758538722278325E-4</v>
      </c>
      <c r="DI363" s="240">
        <f t="shared" ca="1" si="703"/>
        <v>-3.0719747683617178E-4</v>
      </c>
      <c r="DJ363" s="240">
        <f t="shared" ca="1" si="704"/>
        <v>-3.3780101581549159E-4</v>
      </c>
      <c r="DK363" s="240">
        <f t="shared" ca="1" si="705"/>
        <v>-3.6759076255983737E-4</v>
      </c>
      <c r="DL363" s="240">
        <f t="shared" ca="1" si="706"/>
        <v>-3.9649495096002888E-4</v>
      </c>
      <c r="DM363" s="240">
        <f t="shared" ca="1" si="707"/>
        <v>-4.2444394829450113E-4</v>
      </c>
      <c r="DN363" s="240">
        <f t="shared" ca="1" si="708"/>
        <v>-4.5137042298063276E-4</v>
      </c>
      <c r="DO363" s="240">
        <f t="shared" ca="1" si="709"/>
        <v>-4.7720950678242443E-4</v>
      </c>
      <c r="DP363" s="240">
        <f t="shared" ca="1" si="710"/>
        <v>-5.0189895108376109E-4</v>
      </c>
      <c r="DQ363" s="240">
        <f t="shared" ca="1" si="711"/>
        <v>-5.2537927685078131E-4</v>
      </c>
      <c r="DR363" s="240">
        <f t="shared" ca="1" si="712"/>
        <v>-5.4759391792207773E-4</v>
      </c>
      <c r="DS363" s="240">
        <f t="shared" ca="1" si="713"/>
        <v>-5.6848935728153751E-4</v>
      </c>
      <c r="DT363" s="240">
        <f t="shared" ca="1" si="714"/>
        <v>-5.8801525598551924E-4</v>
      </c>
      <c r="DU363" s="240">
        <f t="shared" ca="1" si="715"/>
        <v>-6.0612457443377842E-4</v>
      </c>
      <c r="DV363" s="240">
        <f t="shared" ca="1" si="716"/>
        <v>-6.2277368569198406E-4</v>
      </c>
      <c r="DW363" s="240">
        <f t="shared" ca="1" si="717"/>
        <v>-6.379224805928256E-4</v>
      </c>
      <c r="DX363" s="240">
        <f t="shared" ca="1" si="718"/>
        <v>-6.5153446436250857E-4</v>
      </c>
      <c r="DY363" s="240">
        <f t="shared" ca="1" si="719"/>
        <v>-6.6357684453986331E-4</v>
      </c>
      <c r="DZ363" s="240">
        <f t="shared" ca="1" si="720"/>
        <v>-6.740206099762544E-4</v>
      </c>
      <c r="EA363" s="240">
        <f t="shared" ca="1" si="721"/>
        <v>-6.8284060072597991E-4</v>
      </c>
      <c r="EB363" s="240">
        <f t="shared" ca="1" si="722"/>
        <v>-6.9001556865878378E-4</v>
      </c>
      <c r="EC363" s="240">
        <f t="shared" ca="1" si="723"/>
        <v>-6.9552822864846285E-4</v>
      </c>
      <c r="ED363" s="240">
        <f t="shared" ca="1" si="724"/>
        <v>-6.9936530021425002E-4</v>
      </c>
      <c r="EE363" s="240">
        <f t="shared" ca="1" si="725"/>
        <v>-7.0151753951465552E-4</v>
      </c>
      <c r="EF363" s="240">
        <f t="shared" ca="1" si="726"/>
        <v>-7.0197976161669087E-4</v>
      </c>
      <c r="EG363" s="240">
        <f t="shared" ca="1" si="727"/>
        <v>-7.0075085298682634E-4</v>
      </c>
      <c r="EH363" s="240">
        <f t="shared" ca="1" si="728"/>
        <v>-6.9783377417359082E-4</v>
      </c>
      <c r="EI363" s="240">
        <f t="shared" ca="1" si="729"/>
        <v>-6.9323555267535161E-4</v>
      </c>
      <c r="EJ363" s="240">
        <f t="shared" ca="1" si="730"/>
        <v>-6.8696726601045436E-4</v>
      </c>
      <c r="EK363" s="240">
        <f t="shared" ca="1" si="731"/>
        <v>-6.7904401503051195E-4</v>
      </c>
      <c r="EL363" s="240">
        <f t="shared" ca="1" si="732"/>
        <v>-6.6948488754112981E-4</v>
      </c>
      <c r="EM363" s="240">
        <f t="shared" ca="1" si="733"/>
        <v>-6.5831291231771062E-4</v>
      </c>
      <c r="EN363" s="240">
        <f t="shared" ca="1" si="734"/>
        <v>-6.4555500362711707E-4</v>
      </c>
      <c r="EO363" s="240">
        <f t="shared" ca="1" si="735"/>
        <v>-6.3124189638884569E-4</v>
      </c>
      <c r="EP363" s="240">
        <f t="shared" ca="1" si="736"/>
        <v>-6.1540807213191363E-4</v>
      </c>
      <c r="EQ363" s="240">
        <f t="shared" ca="1" si="737"/>
        <v>-5.9809167592583487E-4</v>
      </c>
      <c r="ER363" s="240">
        <f t="shared" ca="1" si="738"/>
        <v>-5.7933442448580678E-4</v>
      </c>
      <c r="ES363" s="240">
        <f t="shared" ca="1" si="739"/>
        <v>-5.5918150567349023E-4</v>
      </c>
      <c r="ET363" s="240">
        <f t="shared" ca="1" si="740"/>
        <v>-5.3768146963549079E-4</v>
      </c>
      <c r="EU363" s="240">
        <f t="shared" ca="1" si="741"/>
        <v>-5.1488611184180512E-4</v>
      </c>
      <c r="EV363" s="240">
        <f t="shared" ca="1" si="742"/>
        <v>-4.9085034830599541E-4</v>
      </c>
      <c r="EW363" s="240">
        <f t="shared" ca="1" si="743"/>
        <v>-4.6563208328770334E-4</v>
      </c>
      <c r="EX363" s="240">
        <f t="shared" ca="1" si="744"/>
        <v>-4.392920697962181E-4</v>
      </c>
      <c r="EY363" s="240">
        <f t="shared" ca="1" si="745"/>
        <v>-4.1189376323115279E-4</v>
      </c>
      <c r="EZ363" s="240">
        <f t="shared" ca="1" si="746"/>
        <v>-3.835031685128309E-4</v>
      </c>
      <c r="FA363" s="240">
        <f t="shared" ca="1" si="747"/>
        <v>-3.5418868107065139E-4</v>
      </c>
      <c r="FB363" s="240">
        <f t="shared" ca="1" si="748"/>
        <v>-3.2402092207250825E-4</v>
      </c>
      <c r="FC363" s="240">
        <f t="shared" ca="1" si="749"/>
        <v>-2.9307256829221094E-4</v>
      </c>
      <c r="FD363" s="240">
        <f t="shared" ca="1" si="750"/>
        <v>-2.6141817702477306E-4</v>
      </c>
      <c r="FE363" s="240">
        <f t="shared" ca="1" si="751"/>
        <v>-2.2913400647135452E-4</v>
      </c>
      <c r="FF363" s="240">
        <f t="shared" ca="1" si="752"/>
        <v>-1.9629783202657788E-4</v>
      </c>
      <c r="FG363" s="240">
        <f t="shared" ca="1" si="753"/>
        <v>-1.6298875891078979E-4</v>
      </c>
      <c r="FH363" s="240">
        <f t="shared" ca="1" si="754"/>
        <v>-1.2928703159865578E-4</v>
      </c>
      <c r="FI363" s="240">
        <f t="shared" ca="1" si="755"/>
        <v>-9.527384050319472E-5</v>
      </c>
      <c r="FJ363" s="240">
        <f t="shared" ca="1" si="756"/>
        <v>-6.1031126380958615E-5</v>
      </c>
      <c r="FK363" s="240">
        <f t="shared" ca="1" si="757"/>
        <v>-2.6641382929575457E-5</v>
      </c>
      <c r="FL363" s="240">
        <f t="shared" ca="1" si="758"/>
        <v>7.8125419467945962E-6</v>
      </c>
      <c r="FM363" s="240">
        <f t="shared" ca="1" si="759"/>
        <v>4.2247645725316944E-5</v>
      </c>
      <c r="FN363" s="240">
        <f t="shared" ca="1" si="760"/>
        <v>7.6580971224830298E-5</v>
      </c>
      <c r="FO363" s="240">
        <f t="shared" ca="1" si="761"/>
        <v>1.1072980645696218E-4</v>
      </c>
      <c r="FP363" s="240">
        <f t="shared" ca="1" si="762"/>
        <v>1.4461188388655488E-4</v>
      </c>
      <c r="FQ363" s="240">
        <f t="shared" ca="1" si="763"/>
        <v>1.7814557862135859E-4</v>
      </c>
      <c r="FR363" s="240">
        <f t="shared" ca="1" si="764"/>
        <v>2.1125010505355365E-4</v>
      </c>
      <c r="FS363" s="240">
        <f t="shared" ca="1" si="765"/>
        <v>2.438457114793508E-4</v>
      </c>
      <c r="FT363" s="240">
        <f t="shared" ca="1" si="766"/>
        <v>2.7585387222783244E-4</v>
      </c>
      <c r="FU363" s="240">
        <f t="shared" ca="1" si="767"/>
        <v>3.0719747683617167E-4</v>
      </c>
      <c r="FV363" s="240">
        <f t="shared" ca="1" si="768"/>
        <v>3.3780101581549148E-4</v>
      </c>
      <c r="FW363" s="240">
        <f t="shared" ca="1" si="769"/>
        <v>3.6759076255983732E-4</v>
      </c>
      <c r="FX363" s="240">
        <f t="shared" ca="1" si="770"/>
        <v>3.9649495096002834E-4</v>
      </c>
      <c r="FY363" s="240">
        <f t="shared" ca="1" si="771"/>
        <v>4.2444394829450058E-4</v>
      </c>
      <c r="FZ363" s="240">
        <f t="shared" ca="1" si="772"/>
        <v>4.5137042298063227E-4</v>
      </c>
      <c r="GA363" s="240">
        <f t="shared" ca="1" si="773"/>
        <v>4.7720950678242481E-4</v>
      </c>
      <c r="GB363" s="240">
        <f t="shared" ca="1" si="774"/>
        <v>5.0189895108376141E-4</v>
      </c>
      <c r="GC363" s="240">
        <f t="shared" ca="1" si="775"/>
        <v>5.253792768507811E-4</v>
      </c>
      <c r="GD363" s="240">
        <f t="shared" ca="1" si="776"/>
        <v>5.4759391792207773E-4</v>
      </c>
      <c r="GE363" s="240">
        <f t="shared" ca="1" si="777"/>
        <v>5.684893572815374E-4</v>
      </c>
      <c r="GF363" s="240">
        <f t="shared" ca="1" si="778"/>
        <v>5.8801525598551924E-4</v>
      </c>
      <c r="GG363" s="240">
        <f t="shared" ca="1" si="779"/>
        <v>6.0612457443377842E-4</v>
      </c>
      <c r="GH363" s="240">
        <f t="shared" ca="1" si="780"/>
        <v>6.2277368569198406E-4</v>
      </c>
      <c r="GI363" s="240">
        <f t="shared" ca="1" si="781"/>
        <v>6.3792248059282527E-4</v>
      </c>
      <c r="GJ363" s="240">
        <f t="shared" ca="1" si="782"/>
        <v>6.5153446436250835E-4</v>
      </c>
      <c r="GK363" s="240">
        <f t="shared" ca="1" si="783"/>
        <v>6.6357684453986342E-4</v>
      </c>
      <c r="GL363" s="240">
        <f t="shared" ca="1" si="784"/>
        <v>6.7402060997625451E-4</v>
      </c>
      <c r="GM363" s="240">
        <f t="shared" ca="1" si="785"/>
        <v>6.8284060072597991E-4</v>
      </c>
      <c r="GN363" s="240">
        <f t="shared" ca="1" si="786"/>
        <v>6.9001556865878378E-4</v>
      </c>
      <c r="GO363" s="240">
        <f t="shared" ca="1" si="787"/>
        <v>6.9552822864846285E-4</v>
      </c>
      <c r="GP363" s="240">
        <f t="shared" ca="1" si="788"/>
        <v>6.9936530021425002E-4</v>
      </c>
      <c r="GQ363" s="240">
        <f t="shared" ca="1" si="789"/>
        <v>7.0151753951465552E-4</v>
      </c>
      <c r="GR363" s="240">
        <f t="shared" ca="1" si="790"/>
        <v>7.0197976161669087E-4</v>
      </c>
      <c r="GS363" s="240">
        <f t="shared" ca="1" si="791"/>
        <v>7.0075085298682634E-4</v>
      </c>
      <c r="GT363" s="240">
        <f t="shared" ca="1" si="792"/>
        <v>6.9783377417359093E-4</v>
      </c>
      <c r="GU363" s="240">
        <f t="shared" ca="1" si="793"/>
        <v>6.9323555267535172E-4</v>
      </c>
      <c r="GV363" s="240">
        <f t="shared" ca="1" si="794"/>
        <v>6.8696726601045414E-4</v>
      </c>
      <c r="GW363" s="240">
        <f t="shared" ca="1" si="795"/>
        <v>6.7904401503051173E-4</v>
      </c>
      <c r="GX363" s="240">
        <f t="shared" ca="1" si="796"/>
        <v>6.6948488754112981E-4</v>
      </c>
      <c r="GY363" s="240">
        <f t="shared" ca="1" si="797"/>
        <v>6.5831291231771062E-4</v>
      </c>
      <c r="GZ363" s="240">
        <f t="shared" ca="1" si="798"/>
        <v>6.4555500362711718E-4</v>
      </c>
      <c r="HA363" s="240">
        <f t="shared" ca="1" si="799"/>
        <v>6.312418963888458E-4</v>
      </c>
      <c r="HB363" s="240">
        <f t="shared" ca="1" si="800"/>
        <v>6.1540807213191374E-4</v>
      </c>
      <c r="HC363" s="240">
        <f t="shared" ca="1" si="801"/>
        <v>5.9809167592583487E-4</v>
      </c>
      <c r="HD363" s="240">
        <f t="shared" ca="1" si="802"/>
        <v>5.7933442448580711E-4</v>
      </c>
      <c r="HE363" s="240">
        <f t="shared" ca="1" si="803"/>
        <v>5.5918150567349056E-4</v>
      </c>
      <c r="HF363" s="240">
        <f t="shared" ca="1" si="804"/>
        <v>5.3768146963549047E-4</v>
      </c>
      <c r="HG363" s="240">
        <f t="shared" ca="1" si="805"/>
        <v>5.1488611184180469E-4</v>
      </c>
      <c r="HH363" s="240">
        <f t="shared" ca="1" si="806"/>
        <v>4.9085034830599508E-4</v>
      </c>
      <c r="HI363" s="240">
        <f t="shared" ca="1" si="807"/>
        <v>4.6563208328770345E-4</v>
      </c>
      <c r="HJ363" s="240">
        <f t="shared" ca="1" si="808"/>
        <v>4.3929206979621821E-4</v>
      </c>
      <c r="HK363" s="240">
        <f t="shared" ca="1" si="809"/>
        <v>4.1189376323115285E-4</v>
      </c>
      <c r="HL363" s="240">
        <f t="shared" ca="1" si="810"/>
        <v>3.8350316851283101E-4</v>
      </c>
      <c r="HM363" s="240">
        <f t="shared" ca="1" si="811"/>
        <v>3.5418868107065145E-4</v>
      </c>
      <c r="HN363" s="240">
        <f t="shared" ca="1" si="812"/>
        <v>3.2402092207250825E-4</v>
      </c>
      <c r="HO363" s="240">
        <f t="shared" ca="1" si="813"/>
        <v>2.9307256829221159E-4</v>
      </c>
      <c r="HP363" s="240">
        <f t="shared" ca="1" si="814"/>
        <v>2.6141817702477372E-4</v>
      </c>
      <c r="HQ363" s="240">
        <f t="shared" ca="1" si="815"/>
        <v>2.2913400647135403E-4</v>
      </c>
      <c r="HR363" s="240">
        <f t="shared" ca="1" si="816"/>
        <v>1.9629783202657736E-4</v>
      </c>
      <c r="HS363" s="240">
        <f t="shared" ca="1" si="817"/>
        <v>1.6298875891078925E-4</v>
      </c>
      <c r="HT363" s="240">
        <f t="shared" ca="1" si="818"/>
        <v>1.2928703159865589E-4</v>
      </c>
      <c r="HU363" s="240">
        <f t="shared" ca="1" si="819"/>
        <v>9.5273840503194802E-5</v>
      </c>
      <c r="HV363" s="240">
        <f t="shared" ca="1" si="820"/>
        <v>6.1031126380958696E-5</v>
      </c>
      <c r="HW363" s="240">
        <f t="shared" ca="1" si="821"/>
        <v>2.6641382929575545E-5</v>
      </c>
      <c r="HX363" s="240">
        <f t="shared" ca="1" si="822"/>
        <v>-7.8125419467945013E-6</v>
      </c>
      <c r="HY363" s="240">
        <f t="shared" ca="1" si="823"/>
        <v>-4.2247645725316862E-5</v>
      </c>
      <c r="HZ363" s="240">
        <f t="shared" ca="1" si="824"/>
        <v>-7.6580971224830217E-5</v>
      </c>
      <c r="IA363" s="240">
        <f t="shared" ca="1" si="825"/>
        <v>-1.1072980645696207E-4</v>
      </c>
      <c r="IB363" s="240">
        <f t="shared" ca="1" si="826"/>
        <v>-1.4461188388655477E-4</v>
      </c>
      <c r="IC363" s="240">
        <f t="shared" ca="1" si="827"/>
        <v>-1.7814557862135851E-4</v>
      </c>
      <c r="ID363" s="240">
        <f t="shared" ca="1" si="828"/>
        <v>-2.1125010505355354E-4</v>
      </c>
      <c r="IE363" s="240">
        <f t="shared" ca="1" si="829"/>
        <v>-2.3805958455861594E-4</v>
      </c>
      <c r="IF363" s="240">
        <f t="shared" ca="1" si="830"/>
        <v>-2.7585387222783234E-4</v>
      </c>
      <c r="IG363" s="240">
        <f t="shared" ca="1" si="831"/>
        <v>-3.0719747683617162E-4</v>
      </c>
      <c r="IH363" s="240">
        <f t="shared" ca="1" si="832"/>
        <v>-3.3780101581549143E-4</v>
      </c>
      <c r="II363" s="240">
        <f t="shared" ca="1" si="833"/>
        <v>-3.6759076255983721E-4</v>
      </c>
      <c r="IJ363" s="240">
        <f t="shared" ca="1" si="834"/>
        <v>-3.9649495096002823E-4</v>
      </c>
      <c r="IK363" s="240">
        <f t="shared" ca="1" si="835"/>
        <v>-4.2444394829450053E-4</v>
      </c>
      <c r="IL363" s="240">
        <f t="shared" ca="1" si="836"/>
        <v>-4.5137042298063217E-4</v>
      </c>
      <c r="IM363" s="240">
        <f t="shared" ca="1" si="837"/>
        <v>-4.7720950678242481E-4</v>
      </c>
      <c r="IN363" s="240">
        <f t="shared" ca="1" si="838"/>
        <v>-5.0189895108376131E-4</v>
      </c>
      <c r="IO363" s="240">
        <f t="shared" ca="1" si="839"/>
        <v>-5.253792768507811E-4</v>
      </c>
      <c r="IP363" s="240">
        <f t="shared" ca="1" si="840"/>
        <v>-5.4759391792207773E-4</v>
      </c>
      <c r="IQ363" s="240">
        <f t="shared" ca="1" si="841"/>
        <v>-5.684893572815374E-4</v>
      </c>
      <c r="IR363" s="240">
        <f t="shared" ca="1" si="842"/>
        <v>-5.8801525598551913E-4</v>
      </c>
      <c r="IS363" s="240">
        <f t="shared" ca="1" si="843"/>
        <v>-6.0612457443377831E-4</v>
      </c>
      <c r="IT363" s="240">
        <f t="shared" ca="1" si="844"/>
        <v>-6.2277368569198406E-4</v>
      </c>
      <c r="IU363" s="240">
        <f t="shared" ca="1" si="845"/>
        <v>-6.3792248059282516E-4</v>
      </c>
      <c r="IV363" s="240">
        <f t="shared" ca="1" si="846"/>
        <v>-6.5153446436250835E-4</v>
      </c>
      <c r="IW363" s="240">
        <f t="shared" ca="1" si="847"/>
        <v>-6.6357684453986342E-4</v>
      </c>
      <c r="IX363" s="240">
        <f t="shared" ca="1" si="848"/>
        <v>-6.740206099762544E-4</v>
      </c>
      <c r="IY363" s="240">
        <f t="shared" ca="1" si="849"/>
        <v>-6.8284060072597991E-4</v>
      </c>
      <c r="IZ363" s="240">
        <f t="shared" ca="1" si="850"/>
        <v>-6.9001556865878368E-4</v>
      </c>
      <c r="JA363" s="240">
        <f t="shared" ca="1" si="851"/>
        <v>-6.9552822864846285E-4</v>
      </c>
      <c r="JB363" s="240">
        <f t="shared" ca="1" si="852"/>
        <v>-6.9936530021425002E-4</v>
      </c>
    </row>
    <row r="364" spans="1:262">
      <c r="B364" s="248">
        <v>3</v>
      </c>
      <c r="C364" s="247">
        <f t="shared" si="853"/>
        <v>5.8593749999999998E-5</v>
      </c>
      <c r="D364" s="244">
        <f t="shared" ca="1" si="597"/>
        <v>6.0803787556293445</v>
      </c>
      <c r="E364" s="243">
        <f ca="1">I361</f>
        <v>8.0378755629344517E-2</v>
      </c>
      <c r="F364" s="242">
        <v>3</v>
      </c>
      <c r="G364" s="240">
        <f t="shared" ca="1" si="854"/>
        <v>-3.9446828949031391E-2</v>
      </c>
      <c r="H364" s="240">
        <f t="shared" ca="1" si="598"/>
        <v>-3.9929879387012784E-2</v>
      </c>
      <c r="I364" s="240">
        <f t="shared" ca="1" si="599"/>
        <v>-4.0196546348966605E-2</v>
      </c>
      <c r="J364" s="240">
        <f t="shared" ca="1" si="600"/>
        <v>-4.0245384743521302E-2</v>
      </c>
      <c r="K364" s="240">
        <f t="shared" ca="1" si="601"/>
        <v>-4.0076129911185296E-2</v>
      </c>
      <c r="L364" s="240">
        <f t="shared" ca="1" si="602"/>
        <v>-3.9689699058559701E-2</v>
      </c>
      <c r="M364" s="240">
        <f t="shared" ca="1" si="603"/>
        <v>-3.9088186287916278E-2</v>
      </c>
      <c r="N364" s="240">
        <f t="shared" ca="1" si="604"/>
        <v>-3.8274851249075779E-2</v>
      </c>
      <c r="O364" s="240">
        <f t="shared" ca="1" si="605"/>
        <v>-3.7254101475083165E-2</v>
      </c>
      <c r="P364" s="240">
        <f t="shared" ca="1" si="606"/>
        <v>-3.6031468497404136E-2</v>
      </c>
      <c r="Q364" s="240">
        <f t="shared" ca="1" si="607"/>
        <v>-3.461357787007685E-2</v>
      </c>
      <c r="R364" s="240">
        <f t="shared" ca="1" si="608"/>
        <v>-3.3008113265260562E-2</v>
      </c>
      <c r="S364" s="240">
        <f t="shared" ca="1" si="609"/>
        <v>-3.1223774834750424E-2</v>
      </c>
      <c r="T364" s="240">
        <f t="shared" ca="1" si="610"/>
        <v>-2.9270232063101129E-2</v>
      </c>
      <c r="U364" s="241">
        <f t="shared" ca="1" si="611"/>
        <v>-2.715807136785231E-2</v>
      </c>
      <c r="V364" s="240">
        <f t="shared" ca="1" si="612"/>
        <v>-2.4898738730814659E-2</v>
      </c>
      <c r="W364" s="240">
        <f t="shared" ca="1" si="613"/>
        <v>-2.2504477671302772E-2</v>
      </c>
      <c r="X364" s="240">
        <f t="shared" ca="1" si="614"/>
        <v>-1.9988262897443196E-2</v>
      </c>
      <c r="Y364" s="240">
        <f t="shared" ca="1" si="615"/>
        <v>-1.7363729995106915E-2</v>
      </c>
      <c r="Z364" s="240">
        <f t="shared" ca="1" si="616"/>
        <v>-1.4645101535488102E-2</v>
      </c>
      <c r="AA364" s="240">
        <f t="shared" ca="1" si="617"/>
        <v>-1.1847110001758511E-2</v>
      </c>
      <c r="AB364" s="240">
        <f t="shared" ca="1" si="618"/>
        <v>-8.9849179524647514E-3</v>
      </c>
      <c r="AC364" s="240">
        <f t="shared" ca="1" si="619"/>
        <v>-6.0740358543097568E-3</v>
      </c>
      <c r="AD364" s="240">
        <f t="shared" ca="1" si="620"/>
        <v>-3.1302380295898814E-3</v>
      </c>
      <c r="AE364" s="240">
        <f t="shared" ca="1" si="621"/>
        <v>-1.6947717377563398E-4</v>
      </c>
      <c r="AF364" s="240">
        <f t="shared" ca="1" si="622"/>
        <v>2.7922020935272473E-3</v>
      </c>
      <c r="AG364" s="240">
        <f t="shared" ca="1" si="623"/>
        <v>5.738750175761604E-3</v>
      </c>
      <c r="AH364" s="240">
        <f t="shared" ca="1" si="624"/>
        <v>8.6541994735731646E-3</v>
      </c>
      <c r="AI364" s="240">
        <f t="shared" ca="1" si="625"/>
        <v>1.1522750914614906E-2</v>
      </c>
      <c r="AJ364" s="240">
        <f t="shared" ca="1" si="626"/>
        <v>1.4328859570089045E-2</v>
      </c>
      <c r="AK364" s="240">
        <f t="shared" ca="1" si="627"/>
        <v>1.7057318894062916E-2</v>
      </c>
      <c r="AL364" s="240">
        <f t="shared" ca="1" si="628"/>
        <v>1.9693343129059092E-2</v>
      </c>
      <c r="AM364" s="240">
        <f t="shared" ca="1" si="629"/>
        <v>2.2222647431356057E-2</v>
      </c>
      <c r="AN364" s="240">
        <f t="shared" ca="1" si="630"/>
        <v>2.4631525281794107E-2</v>
      </c>
      <c r="AO364" s="240">
        <f t="shared" ca="1" si="631"/>
        <v>2.6906922762590255E-2</v>
      </c>
      <c r="AP364" s="240">
        <f t="shared" ca="1" si="632"/>
        <v>2.9036509297649636E-2</v>
      </c>
      <c r="AQ364" s="240">
        <f t="shared" ca="1" si="633"/>
        <v>3.1008744473025832E-2</v>
      </c>
      <c r="AR364" s="240">
        <f t="shared" ca="1" si="634"/>
        <v>3.2812940575423846E-2</v>
      </c>
      <c r="AS364" s="240">
        <f t="shared" ca="1" si="635"/>
        <v>3.4439320509844523E-2</v>
      </c>
      <c r="AT364" s="240">
        <f t="shared" ca="1" si="636"/>
        <v>3.5879070782509397E-2</v>
      </c>
      <c r="AU364" s="240">
        <f t="shared" ca="1" si="637"/>
        <v>3.7124389261947173E-2</v>
      </c>
      <c r="AV364" s="240">
        <f t="shared" ca="1" si="638"/>
        <v>3.8168527459420135E-2</v>
      </c>
      <c r="AW364" s="240">
        <f t="shared" ca="1" si="639"/>
        <v>3.9005827099569276E-2</v>
      </c>
      <c r="AX364" s="240">
        <f t="shared" ca="1" si="640"/>
        <v>3.9631750783098829E-2</v>
      </c>
      <c r="AY364" s="240">
        <f t="shared" ca="1" si="641"/>
        <v>4.0042906575336053E-2</v>
      </c>
      <c r="AZ364" s="240">
        <f t="shared" ca="1" si="642"/>
        <v>4.023706638741921E-2</v>
      </c>
      <c r="BA364" s="240">
        <f t="shared" ca="1" si="643"/>
        <v>4.021317805050411E-2</v>
      </c>
      <c r="BB364" s="240">
        <f t="shared" ca="1" si="644"/>
        <v>3.9971371017558238E-2</v>
      </c>
      <c r="BC364" s="240">
        <f t="shared" ca="1" si="645"/>
        <v>3.9512955661843929E-2</v>
      </c>
      <c r="BD364" s="240">
        <f t="shared" ca="1" si="646"/>
        <v>3.8840416175892102E-2</v>
      </c>
      <c r="BE364" s="240">
        <f t="shared" ca="1" si="647"/>
        <v>3.7957397109447712E-2</v>
      </c>
      <c r="BF364" s="240">
        <f t="shared" ca="1" si="648"/>
        <v>3.6868683619338913E-2</v>
      </c>
      <c r="BG364" s="240">
        <f t="shared" ca="1" si="649"/>
        <v>3.5580175538297579E-2</v>
      </c>
      <c r="BH364" s="240">
        <f t="shared" ca="1" si="650"/>
        <v>3.4098855403254608E-2</v>
      </c>
      <c r="BI364" s="240">
        <f t="shared" ca="1" si="651"/>
        <v>3.2432750616367238E-2</v>
      </c>
      <c r="BJ364" s="240">
        <f t="shared" ca="1" si="652"/>
        <v>3.0590889943831287E-2</v>
      </c>
      <c r="BK364" s="240">
        <f t="shared" ca="1" si="653"/>
        <v>2.8583254588214892E-2</v>
      </c>
      <c r="BL364" s="240">
        <f t="shared" ca="1" si="654"/>
        <v>2.6420724099456911E-2</v>
      </c>
      <c r="BM364" s="240">
        <f t="shared" ca="1" si="655"/>
        <v>2.4115017417643193E-2</v>
      </c>
      <c r="BN364" s="240">
        <f t="shared" ca="1" si="656"/>
        <v>2.1678629367055023E-2</v>
      </c>
      <c r="BO364" s="240">
        <f t="shared" ca="1" si="657"/>
        <v>1.912476294563354E-2</v>
      </c>
      <c r="BP364" s="240">
        <f t="shared" ca="1" si="658"/>
        <v>1.646725777679011E-2</v>
      </c>
      <c r="BQ364" s="240">
        <f t="shared" ca="1" si="659"/>
        <v>1.3720515111287874E-2</v>
      </c>
      <c r="BR364" s="240">
        <f t="shared" ca="1" si="660"/>
        <v>1.0899419785616227E-2</v>
      </c>
      <c r="BS364" s="240">
        <f t="shared" ca="1" si="661"/>
        <v>8.0192595597720455E-3</v>
      </c>
      <c r="BT364" s="240">
        <f t="shared" ca="1" si="662"/>
        <v>5.0956422715637681E-3</v>
      </c>
      <c r="BU364" s="240">
        <f t="shared" ca="1" si="663"/>
        <v>2.1444112563861282E-3</v>
      </c>
      <c r="BV364" s="240">
        <f t="shared" ca="1" si="664"/>
        <v>-8.1844050918727582E-4</v>
      </c>
      <c r="BW364" s="240">
        <f t="shared" ca="1" si="665"/>
        <v>-3.7768570747295661E-3</v>
      </c>
      <c r="BX364" s="240">
        <f t="shared" ca="1" si="666"/>
        <v>-6.7148065245471403E-3</v>
      </c>
      <c r="BY364" s="240">
        <f t="shared" ca="1" si="667"/>
        <v>-9.6163678560197349E-3</v>
      </c>
      <c r="BZ364" s="240">
        <f t="shared" ca="1" si="668"/>
        <v>-1.2465817256893252E-2</v>
      </c>
      <c r="CA364" s="240">
        <f t="shared" ca="1" si="669"/>
        <v>-1.5247713313980641E-2</v>
      </c>
      <c r="CB364" s="240">
        <f t="shared" ca="1" si="670"/>
        <v>-1.7946980691517705E-2</v>
      </c>
      <c r="CC364" s="240">
        <f t="shared" ca="1" si="671"/>
        <v>-2.0548991825714017E-2</v>
      </c>
      <c r="CD364" s="240">
        <f t="shared" ca="1" si="672"/>
        <v>-2.303964619278831E-2</v>
      </c>
      <c r="CE364" s="240">
        <f t="shared" ca="1" si="673"/>
        <v>-2.54054467209286E-2</v>
      </c>
      <c r="CF364" s="240">
        <f t="shared" ca="1" si="674"/>
        <v>-2.763357293209371E-2</v>
      </c>
      <c r="CG364" s="240">
        <f t="shared" ca="1" si="675"/>
        <v>-2.9711950417294648E-2</v>
      </c>
      <c r="CH364" s="240">
        <f t="shared" ca="1" si="676"/>
        <v>-3.1629316268863047E-2</v>
      </c>
      <c r="CI364" s="240">
        <f t="shared" ca="1" si="677"/>
        <v>-3.3375280115123689E-2</v>
      </c>
      <c r="CJ364" s="240">
        <f t="shared" ca="1" si="678"/>
        <v>-3.4940380426718765E-2</v>
      </c>
      <c r="CK364" s="240">
        <f t="shared" ca="1" si="679"/>
        <v>-3.6316135789455348E-2</v>
      </c>
      <c r="CL364" s="240">
        <f t="shared" ca="1" si="680"/>
        <v>-3.7495090865823762E-2</v>
      </c>
      <c r="CM364" s="240">
        <f t="shared" ca="1" si="681"/>
        <v>-3.8470856796117357E-2</v>
      </c>
      <c r="CN364" s="240">
        <f t="shared" ca="1" si="682"/>
        <v>-3.9238145820216994E-2</v>
      </c>
      <c r="CO364" s="240">
        <f t="shared" ca="1" si="683"/>
        <v>-3.979279993242113E-2</v>
      </c>
      <c r="CP364" s="240">
        <f t="shared" ca="1" si="684"/>
        <v>-4.0131813414039055E-2</v>
      </c>
      <c r="CQ364" s="240">
        <f t="shared" ca="1" si="685"/>
        <v>-4.0253349121640858E-2</v>
      </c>
      <c r="CR364" s="240">
        <f t="shared" ca="1" si="686"/>
        <v>-4.0156748442696871E-2</v>
      </c>
      <c r="CS364" s="240">
        <f t="shared" ca="1" si="687"/>
        <v>-3.984253486465604E-2</v>
      </c>
      <c r="CT364" s="240">
        <f t="shared" ca="1" si="688"/>
        <v>-3.931241113812204E-2</v>
      </c>
      <c r="CU364" s="240">
        <f t="shared" ca="1" si="689"/>
        <v>-3.8569250049500285E-2</v>
      </c>
      <c r="CV364" s="240">
        <f t="shared" ca="1" si="690"/>
        <v>-3.7617078853119421E-2</v>
      </c>
      <c r="CW364" s="240">
        <f t="shared" ca="1" si="691"/>
        <v>-3.6461057447191234E-2</v>
      </c>
      <c r="CX364" s="240">
        <f t="shared" ca="1" si="692"/>
        <v>-3.5107450411875213E-2</v>
      </c>
      <c r="CY364" s="240">
        <f t="shared" ca="1" si="693"/>
        <v>-3.3563593060975769E-2</v>
      </c>
      <c r="CZ364" s="240">
        <f t="shared" ca="1" si="694"/>
        <v>-3.1837851691241245E-2</v>
      </c>
      <c r="DA364" s="240">
        <f t="shared" ca="1" si="695"/>
        <v>-2.9939578244677044E-2</v>
      </c>
      <c r="DB364" s="240">
        <f t="shared" ca="1" si="696"/>
        <v>-2.7879059629561442E-2</v>
      </c>
      <c r="DC364" s="240">
        <f t="shared" ca="1" si="697"/>
        <v>-2.5667461974798494E-2</v>
      </c>
      <c r="DD364" s="240">
        <f t="shared" ca="1" si="698"/>
        <v>-2.3316770119697943E-2</v>
      </c>
      <c r="DE364" s="240">
        <f t="shared" ca="1" si="699"/>
        <v>-2.0839722667092733E-2</v>
      </c>
      <c r="DF364" s="240">
        <f t="shared" ca="1" si="700"/>
        <v>-1.8249742951746382E-2</v>
      </c>
      <c r="DG364" s="240">
        <f t="shared" ca="1" si="701"/>
        <v>-1.5560866298138954E-2</v>
      </c>
      <c r="DH364" s="240">
        <f t="shared" ca="1" si="702"/>
        <v>-1.2787663961827725E-2</v>
      </c>
      <c r="DI364" s="240">
        <f t="shared" ca="1" si="703"/>
        <v>-9.9451641665506459E-3</v>
      </c>
      <c r="DJ364" s="240">
        <f t="shared" ca="1" si="704"/>
        <v>-7.0487706649799541E-3</v>
      </c>
      <c r="DK364" s="240">
        <f t="shared" ca="1" si="705"/>
        <v>-4.1141792644517443E-3</v>
      </c>
      <c r="DL364" s="240">
        <f t="shared" ca="1" si="706"/>
        <v>-1.1572927700262744E-3</v>
      </c>
      <c r="DM364" s="240">
        <f t="shared" ca="1" si="707"/>
        <v>1.8058651941909153E-3</v>
      </c>
      <c r="DN364" s="240">
        <f t="shared" ca="1" si="708"/>
        <v>4.7592370184558943E-3</v>
      </c>
      <c r="DO364" s="240">
        <f t="shared" ca="1" si="709"/>
        <v>7.6868181249650294E-3</v>
      </c>
      <c r="DP364" s="240">
        <f t="shared" ca="1" si="710"/>
        <v>1.0572743698048989E-2</v>
      </c>
      <c r="DQ364" s="240">
        <f t="shared" ca="1" si="711"/>
        <v>1.3401374656983014E-2</v>
      </c>
      <c r="DR364" s="240">
        <f t="shared" ca="1" si="712"/>
        <v>1.6157382405520566E-2</v>
      </c>
      <c r="DS364" s="240">
        <f t="shared" ca="1" si="713"/>
        <v>1.8825831898884739E-2</v>
      </c>
      <c r="DT364" s="240">
        <f t="shared" ca="1" si="714"/>
        <v>2.1392262578069459E-2</v>
      </c>
      <c r="DU364" s="240">
        <f t="shared" ca="1" si="715"/>
        <v>2.3842766732861898E-2</v>
      </c>
      <c r="DV364" s="240">
        <f t="shared" ca="1" si="716"/>
        <v>2.6164064868929242E-2</v>
      </c>
      <c r="DW364" s="240">
        <f t="shared" ca="1" si="717"/>
        <v>2.834357767054874E-2</v>
      </c>
      <c r="DX364" s="240">
        <f t="shared" ca="1" si="718"/>
        <v>3.0369494169009671E-2</v>
      </c>
      <c r="DY364" s="240">
        <f t="shared" ca="1" si="719"/>
        <v>3.2230835747276254E-2</v>
      </c>
      <c r="DZ364" s="240">
        <f t="shared" ca="1" si="720"/>
        <v>3.3917515634064262E-2</v>
      </c>
      <c r="EA364" s="240">
        <f t="shared" ca="1" si="721"/>
        <v>3.5420393564928918E-2</v>
      </c>
      <c r="EB364" s="240">
        <f t="shared" ca="1" si="722"/>
        <v>3.6731325314149535E-2</v>
      </c>
      <c r="EC364" s="240">
        <f t="shared" ca="1" si="723"/>
        <v>3.7843206828994495E-2</v>
      </c>
      <c r="ED364" s="240">
        <f t="shared" ca="1" si="724"/>
        <v>3.8750012727198593E-2</v>
      </c>
      <c r="EE364" s="240">
        <f t="shared" ca="1" si="725"/>
        <v>3.9446828949031391E-2</v>
      </c>
      <c r="EF364" s="240">
        <f t="shared" ca="1" si="726"/>
        <v>3.9929879387012777E-2</v>
      </c>
      <c r="EG364" s="240">
        <f t="shared" ca="1" si="727"/>
        <v>4.0196546348966605E-2</v>
      </c>
      <c r="EH364" s="240">
        <f t="shared" ca="1" si="728"/>
        <v>4.0245384743521302E-2</v>
      </c>
      <c r="EI364" s="240">
        <f t="shared" ca="1" si="729"/>
        <v>4.0076129911185303E-2</v>
      </c>
      <c r="EJ364" s="240">
        <f t="shared" ca="1" si="730"/>
        <v>3.9689699058559701E-2</v>
      </c>
      <c r="EK364" s="240">
        <f t="shared" ca="1" si="731"/>
        <v>3.9088186287916285E-2</v>
      </c>
      <c r="EL364" s="240">
        <f t="shared" ca="1" si="732"/>
        <v>3.8274851249075786E-2</v>
      </c>
      <c r="EM364" s="240">
        <f t="shared" ca="1" si="733"/>
        <v>3.7254101475083165E-2</v>
      </c>
      <c r="EN364" s="240">
        <f t="shared" ca="1" si="734"/>
        <v>3.6031468497404157E-2</v>
      </c>
      <c r="EO364" s="240">
        <f t="shared" ca="1" si="735"/>
        <v>3.4613577870076857E-2</v>
      </c>
      <c r="EP364" s="240">
        <f t="shared" ca="1" si="736"/>
        <v>3.3008113265260555E-2</v>
      </c>
      <c r="EQ364" s="240">
        <f t="shared" ca="1" si="737"/>
        <v>3.1223774834750452E-2</v>
      </c>
      <c r="ER364" s="240">
        <f t="shared" ca="1" si="738"/>
        <v>2.9270232063101143E-2</v>
      </c>
      <c r="ES364" s="240">
        <f t="shared" ca="1" si="739"/>
        <v>2.7158071367852307E-2</v>
      </c>
      <c r="ET364" s="240">
        <f t="shared" ca="1" si="740"/>
        <v>2.4898738730814683E-2</v>
      </c>
      <c r="EU364" s="240">
        <f t="shared" ca="1" si="741"/>
        <v>2.2504477671302772E-2</v>
      </c>
      <c r="EV364" s="240">
        <f t="shared" ca="1" si="742"/>
        <v>1.9988262897443175E-2</v>
      </c>
      <c r="EW364" s="240">
        <f t="shared" ca="1" si="743"/>
        <v>1.7363729995106939E-2</v>
      </c>
      <c r="EX364" s="240">
        <f t="shared" ca="1" si="744"/>
        <v>1.4645101535488102E-2</v>
      </c>
      <c r="EY364" s="240">
        <f t="shared" ca="1" si="745"/>
        <v>1.184711000175856E-2</v>
      </c>
      <c r="EZ364" s="240">
        <f t="shared" ca="1" si="746"/>
        <v>8.984917952464774E-3</v>
      </c>
      <c r="FA364" s="240">
        <f t="shared" ca="1" si="747"/>
        <v>6.0740358543097542E-3</v>
      </c>
      <c r="FB364" s="240">
        <f t="shared" ca="1" si="748"/>
        <v>3.1302380295899221E-3</v>
      </c>
      <c r="FC364" s="240">
        <f t="shared" ca="1" si="749"/>
        <v>1.6947717377564959E-4</v>
      </c>
      <c r="FD364" s="240">
        <f t="shared" ca="1" si="750"/>
        <v>-2.7922020935272612E-3</v>
      </c>
      <c r="FE364" s="240">
        <f t="shared" ca="1" si="751"/>
        <v>-5.7387501757615693E-3</v>
      </c>
      <c r="FF364" s="240">
        <f t="shared" ca="1" si="752"/>
        <v>-8.6541994735731525E-3</v>
      </c>
      <c r="FG364" s="240">
        <f t="shared" ca="1" si="753"/>
        <v>-1.1522750914614927E-2</v>
      </c>
      <c r="FH364" s="240">
        <f t="shared" ca="1" si="754"/>
        <v>-1.4328859570089012E-2</v>
      </c>
      <c r="FI364" s="240">
        <f t="shared" ca="1" si="755"/>
        <v>-1.7057318894062923E-2</v>
      </c>
      <c r="FJ364" s="240">
        <f t="shared" ca="1" si="756"/>
        <v>-1.969334312905905E-2</v>
      </c>
      <c r="FK364" s="240">
        <f t="shared" ca="1" si="757"/>
        <v>-2.2222647431356032E-2</v>
      </c>
      <c r="FL364" s="240">
        <f t="shared" ca="1" si="758"/>
        <v>-2.463152528179411E-2</v>
      </c>
      <c r="FM364" s="240">
        <f t="shared" ca="1" si="759"/>
        <v>-2.6906922762590213E-2</v>
      </c>
      <c r="FN364" s="240">
        <f t="shared" ca="1" si="760"/>
        <v>-2.9036509297649619E-2</v>
      </c>
      <c r="FO364" s="240">
        <f t="shared" ca="1" si="761"/>
        <v>-3.1008744473025835E-2</v>
      </c>
      <c r="FP364" s="240">
        <f t="shared" ca="1" si="762"/>
        <v>-3.2812940575423825E-2</v>
      </c>
      <c r="FQ364" s="240">
        <f t="shared" ca="1" si="763"/>
        <v>-3.4439320509844509E-2</v>
      </c>
      <c r="FR364" s="240">
        <f t="shared" ca="1" si="764"/>
        <v>-3.5879070782509404E-2</v>
      </c>
      <c r="FS364" s="240">
        <f t="shared" ca="1" si="765"/>
        <v>-3.7124389261947159E-2</v>
      </c>
      <c r="FT364" s="240">
        <f t="shared" ca="1" si="766"/>
        <v>-3.8168527459420128E-2</v>
      </c>
      <c r="FU364" s="240">
        <f t="shared" ca="1" si="767"/>
        <v>-3.9005827099569283E-2</v>
      </c>
      <c r="FV364" s="240">
        <f t="shared" ca="1" si="768"/>
        <v>-3.9631750783098815E-2</v>
      </c>
      <c r="FW364" s="240">
        <f t="shared" ca="1" si="769"/>
        <v>-4.0042906575336053E-2</v>
      </c>
      <c r="FX364" s="240">
        <f t="shared" ca="1" si="770"/>
        <v>-4.023706638741921E-2</v>
      </c>
      <c r="FY364" s="240">
        <f t="shared" ca="1" si="771"/>
        <v>-4.0213178050504117E-2</v>
      </c>
      <c r="FZ364" s="240">
        <f t="shared" ca="1" si="772"/>
        <v>-3.9971371017558245E-2</v>
      </c>
      <c r="GA364" s="240">
        <f t="shared" ca="1" si="773"/>
        <v>-3.9512955661843936E-2</v>
      </c>
      <c r="GB364" s="240">
        <f t="shared" ca="1" si="774"/>
        <v>-3.8840416175892109E-2</v>
      </c>
      <c r="GC364" s="240">
        <f t="shared" ca="1" si="775"/>
        <v>-3.7957397109447712E-2</v>
      </c>
      <c r="GD364" s="240">
        <f t="shared" ca="1" si="776"/>
        <v>-3.6868683619338927E-2</v>
      </c>
      <c r="GE364" s="240">
        <f t="shared" ca="1" si="777"/>
        <v>-3.5580175538297586E-2</v>
      </c>
      <c r="GF364" s="240">
        <f t="shared" ca="1" si="778"/>
        <v>-3.4098855403254594E-2</v>
      </c>
      <c r="GG364" s="240">
        <f t="shared" ca="1" si="779"/>
        <v>-3.2432750616367245E-2</v>
      </c>
      <c r="GH364" s="240">
        <f t="shared" ca="1" si="780"/>
        <v>-3.0590889943831294E-2</v>
      </c>
      <c r="GI364" s="240">
        <f t="shared" ca="1" si="781"/>
        <v>-2.8583254588214875E-2</v>
      </c>
      <c r="GJ364" s="240">
        <f t="shared" ca="1" si="782"/>
        <v>-2.6420724099456921E-2</v>
      </c>
      <c r="GK364" s="240">
        <f t="shared" ca="1" si="783"/>
        <v>-2.4115017417643207E-2</v>
      </c>
      <c r="GL364" s="240">
        <f t="shared" ca="1" si="784"/>
        <v>-2.1678629367055065E-2</v>
      </c>
      <c r="GM364" s="240">
        <f t="shared" ca="1" si="785"/>
        <v>-1.9124762945633554E-2</v>
      </c>
      <c r="GN364" s="240">
        <f t="shared" ca="1" si="786"/>
        <v>-1.6467257776790093E-2</v>
      </c>
      <c r="GO364" s="240">
        <f t="shared" ca="1" si="787"/>
        <v>-1.3720515111287921E-2</v>
      </c>
      <c r="GP364" s="240">
        <f t="shared" ca="1" si="788"/>
        <v>-1.0899419785616241E-2</v>
      </c>
      <c r="GQ364" s="240">
        <f t="shared" ca="1" si="789"/>
        <v>-8.0192595597720264E-3</v>
      </c>
      <c r="GR364" s="240">
        <f t="shared" ca="1" si="790"/>
        <v>-5.0956422715638201E-3</v>
      </c>
      <c r="GS364" s="240">
        <f t="shared" ca="1" si="791"/>
        <v>-2.1444112563861438E-3</v>
      </c>
      <c r="GT364" s="240">
        <f t="shared" ca="1" si="792"/>
        <v>8.1844050918729663E-4</v>
      </c>
      <c r="GU364" s="240">
        <f t="shared" ca="1" si="793"/>
        <v>3.7768570747295522E-3</v>
      </c>
      <c r="GV364" s="240">
        <f t="shared" ca="1" si="794"/>
        <v>6.7148065245471247E-3</v>
      </c>
      <c r="GW364" s="240">
        <f t="shared" ca="1" si="795"/>
        <v>9.6163678560196864E-3</v>
      </c>
      <c r="GX364" s="240">
        <f t="shared" ca="1" si="796"/>
        <v>1.2465817256893235E-2</v>
      </c>
      <c r="GY364" s="240">
        <f t="shared" ca="1" si="797"/>
        <v>1.5247713313980624E-2</v>
      </c>
      <c r="GZ364" s="240">
        <f t="shared" ca="1" si="798"/>
        <v>1.794698069151766E-2</v>
      </c>
      <c r="HA364" s="240">
        <f t="shared" ca="1" si="799"/>
        <v>2.0548991825714007E-2</v>
      </c>
      <c r="HB364" s="240">
        <f t="shared" ca="1" si="800"/>
        <v>2.3039646192788327E-2</v>
      </c>
      <c r="HC364" s="240">
        <f t="shared" ca="1" si="801"/>
        <v>2.5405446720928572E-2</v>
      </c>
      <c r="HD364" s="240">
        <f t="shared" ca="1" si="802"/>
        <v>2.7633572932093699E-2</v>
      </c>
      <c r="HE364" s="240">
        <f t="shared" ca="1" si="803"/>
        <v>2.9711950417294658E-2</v>
      </c>
      <c r="HF364" s="240">
        <f t="shared" ca="1" si="804"/>
        <v>3.1629316268863047E-2</v>
      </c>
      <c r="HG364" s="240">
        <f t="shared" ca="1" si="805"/>
        <v>3.3375280115123689E-2</v>
      </c>
      <c r="HH364" s="240">
        <f t="shared" ca="1" si="806"/>
        <v>3.4940380426718771E-2</v>
      </c>
      <c r="HI364" s="240">
        <f t="shared" ca="1" si="807"/>
        <v>3.6316135789455341E-2</v>
      </c>
      <c r="HJ364" s="240">
        <f t="shared" ca="1" si="808"/>
        <v>3.7495090865823748E-2</v>
      </c>
      <c r="HK364" s="240">
        <f t="shared" ca="1" si="809"/>
        <v>3.8470856796117336E-2</v>
      </c>
      <c r="HL364" s="240">
        <f t="shared" ca="1" si="810"/>
        <v>3.9238145820216987E-2</v>
      </c>
      <c r="HM364" s="240">
        <f t="shared" ca="1" si="811"/>
        <v>3.979279993242113E-2</v>
      </c>
      <c r="HN364" s="240">
        <f t="shared" ca="1" si="812"/>
        <v>4.0131813414039048E-2</v>
      </c>
      <c r="HO364" s="240">
        <f t="shared" ca="1" si="813"/>
        <v>4.0253349121640858E-2</v>
      </c>
      <c r="HP364" s="240">
        <f t="shared" ca="1" si="814"/>
        <v>4.0156748442696878E-2</v>
      </c>
      <c r="HQ364" s="240">
        <f t="shared" ca="1" si="815"/>
        <v>3.9842534864656026E-2</v>
      </c>
      <c r="HR364" s="240">
        <f t="shared" ca="1" si="816"/>
        <v>3.9312411138122061E-2</v>
      </c>
      <c r="HS364" s="240">
        <f t="shared" ca="1" si="817"/>
        <v>3.8569250049500299E-2</v>
      </c>
      <c r="HT364" s="240">
        <f t="shared" ca="1" si="818"/>
        <v>3.7617078853119421E-2</v>
      </c>
      <c r="HU364" s="240">
        <f t="shared" ca="1" si="819"/>
        <v>3.6461057447191247E-2</v>
      </c>
      <c r="HV364" s="240">
        <f t="shared" ca="1" si="820"/>
        <v>3.5107450411875199E-2</v>
      </c>
      <c r="HW364" s="240">
        <f t="shared" ca="1" si="821"/>
        <v>3.3563593060975734E-2</v>
      </c>
      <c r="HX364" s="240">
        <f t="shared" ca="1" si="822"/>
        <v>3.1837851691241301E-2</v>
      </c>
      <c r="HY364" s="240">
        <f t="shared" ca="1" si="823"/>
        <v>2.9939578244677075E-2</v>
      </c>
      <c r="HZ364" s="240">
        <f t="shared" ca="1" si="824"/>
        <v>2.7879059629561453E-2</v>
      </c>
      <c r="IA364" s="240">
        <f t="shared" ca="1" si="825"/>
        <v>2.5667461974798481E-2</v>
      </c>
      <c r="IB364" s="240">
        <f t="shared" ca="1" si="826"/>
        <v>2.3316770119697926E-2</v>
      </c>
      <c r="IC364" s="240">
        <f t="shared" ca="1" si="827"/>
        <v>2.0839722667092806E-2</v>
      </c>
      <c r="ID364" s="240">
        <f t="shared" ca="1" si="828"/>
        <v>1.8249742951746431E-2</v>
      </c>
      <c r="IE364" s="240">
        <f t="shared" ca="1" si="829"/>
        <v>1.1862620229832232E-2</v>
      </c>
      <c r="IF364" s="240">
        <f t="shared" ca="1" si="830"/>
        <v>1.2787663961827738E-2</v>
      </c>
      <c r="IG364" s="240">
        <f t="shared" ca="1" si="831"/>
        <v>9.9451641665506251E-3</v>
      </c>
      <c r="IH364" s="240">
        <f t="shared" ca="1" si="832"/>
        <v>7.0487706649798977E-3</v>
      </c>
      <c r="II364" s="240">
        <f t="shared" ca="1" si="833"/>
        <v>4.114179264451831E-3</v>
      </c>
      <c r="IJ364" s="240">
        <f t="shared" ca="1" si="834"/>
        <v>1.1572927700262883E-3</v>
      </c>
      <c r="IK364" s="240">
        <f t="shared" ca="1" si="835"/>
        <v>-1.8058651941909015E-3</v>
      </c>
      <c r="IL364" s="240">
        <f t="shared" ca="1" si="836"/>
        <v>-4.7592370184558822E-3</v>
      </c>
      <c r="IM364" s="240">
        <f t="shared" ca="1" si="837"/>
        <v>-7.6868181249650849E-3</v>
      </c>
      <c r="IN364" s="240">
        <f t="shared" ca="1" si="838"/>
        <v>-1.0572743698049046E-2</v>
      </c>
      <c r="IO364" s="240">
        <f t="shared" ca="1" si="839"/>
        <v>-1.340137465698293E-2</v>
      </c>
      <c r="IP364" s="240">
        <f t="shared" ca="1" si="840"/>
        <v>-1.6157382405520553E-2</v>
      </c>
      <c r="IQ364" s="240">
        <f t="shared" ca="1" si="841"/>
        <v>-1.8825831898884732E-2</v>
      </c>
      <c r="IR364" s="240">
        <f t="shared" ca="1" si="842"/>
        <v>-2.1392262578069449E-2</v>
      </c>
      <c r="IS364" s="240">
        <f t="shared" ca="1" si="843"/>
        <v>-2.3842766732861943E-2</v>
      </c>
      <c r="IT364" s="240">
        <f t="shared" ca="1" si="844"/>
        <v>-2.6164064868929183E-2</v>
      </c>
      <c r="IU364" s="240">
        <f t="shared" ca="1" si="845"/>
        <v>-2.8343577670548677E-2</v>
      </c>
      <c r="IV364" s="240">
        <f t="shared" ca="1" si="846"/>
        <v>-3.0369494169009661E-2</v>
      </c>
      <c r="IW364" s="240">
        <f t="shared" ca="1" si="847"/>
        <v>-3.223083574727624E-2</v>
      </c>
      <c r="IX364" s="240">
        <f t="shared" ca="1" si="848"/>
        <v>-3.3917515634064296E-2</v>
      </c>
      <c r="IY364" s="240">
        <f t="shared" ca="1" si="849"/>
        <v>-3.5420393564928945E-2</v>
      </c>
      <c r="IZ364" s="240">
        <f t="shared" ca="1" si="850"/>
        <v>-3.67313253141495E-2</v>
      </c>
      <c r="JA364" s="240">
        <f t="shared" ca="1" si="851"/>
        <v>-3.7843206828994488E-2</v>
      </c>
      <c r="JB364" s="240">
        <f t="shared" ca="1" si="852"/>
        <v>-3.8750012727198593E-2</v>
      </c>
    </row>
    <row r="365" spans="1:262">
      <c r="B365" s="248">
        <v>4</v>
      </c>
      <c r="C365" s="247">
        <f t="shared" si="853"/>
        <v>7.8125000000000002E-5</v>
      </c>
      <c r="D365" s="244">
        <f t="shared" ca="1" si="597"/>
        <v>6.0822574219695351</v>
      </c>
      <c r="E365" s="243">
        <f ca="1">J361</f>
        <v>8.2257421969534936E-2</v>
      </c>
      <c r="F365" s="242">
        <v>4</v>
      </c>
      <c r="G365" s="240">
        <f t="shared" ca="1" si="854"/>
        <v>-7.107957617503714E-4</v>
      </c>
      <c r="H365" s="240">
        <f t="shared" ca="1" si="598"/>
        <v>-7.303664160881085E-4</v>
      </c>
      <c r="I365" s="240">
        <f t="shared" ca="1" si="599"/>
        <v>-7.4290324258002134E-4</v>
      </c>
      <c r="J365" s="240">
        <f t="shared" ca="1" si="600"/>
        <v>-7.4828550473366611E-4</v>
      </c>
      <c r="K365" s="240">
        <f t="shared" ca="1" si="601"/>
        <v>-7.4646136842225941E-4</v>
      </c>
      <c r="L365" s="240">
        <f t="shared" ca="1" si="602"/>
        <v>-7.3744840107565438E-4</v>
      </c>
      <c r="M365" s="240">
        <f t="shared" ca="1" si="603"/>
        <v>-7.2133340249638822E-4</v>
      </c>
      <c r="N365" s="240">
        <f t="shared" ca="1" si="604"/>
        <v>-6.9827156893013335E-4</v>
      </c>
      <c r="O365" s="240">
        <f t="shared" ca="1" si="605"/>
        <v>-6.6848499844101347E-4</v>
      </c>
      <c r="P365" s="240">
        <f t="shared" ca="1" si="606"/>
        <v>-6.3226055198583458E-4</v>
      </c>
      <c r="Q365" s="240">
        <f t="shared" ca="1" si="607"/>
        <v>-5.8994709078625672E-4</v>
      </c>
      <c r="R365" s="240">
        <f t="shared" ca="1" si="608"/>
        <v>-5.4195211660452254E-4</v>
      </c>
      <c r="S365" s="240">
        <f t="shared" ca="1" si="609"/>
        <v>-4.8873784727872412E-4</v>
      </c>
      <c r="T365" s="240">
        <f t="shared" ca="1" si="610"/>
        <v>-4.3081676531234734E-4</v>
      </c>
      <c r="U365" s="241">
        <f t="shared" ca="1" si="611"/>
        <v>-3.6874668238761265E-4</v>
      </c>
      <c r="V365" s="240">
        <f t="shared" ca="1" si="612"/>
        <v>-3.0312536733404405E-4</v>
      </c>
      <c r="W365" s="240">
        <f t="shared" ca="1" si="613"/>
        <v>-2.3458478928786708E-4</v>
      </c>
      <c r="X365" s="240">
        <f t="shared" ca="1" si="614"/>
        <v>-1.6378503148375791E-4</v>
      </c>
      <c r="Y365" s="240">
        <f t="shared" ca="1" si="615"/>
        <v>-9.1407934292454492E-5</v>
      </c>
      <c r="Z365" s="240">
        <f t="shared" ca="1" si="616"/>
        <v>-1.8150528725254748E-5</v>
      </c>
      <c r="AA365" s="240">
        <f t="shared" ca="1" si="617"/>
        <v>5.5281676355657368E-5</v>
      </c>
      <c r="AB365" s="240">
        <f t="shared" ca="1" si="618"/>
        <v>1.2818148867322591E-4</v>
      </c>
      <c r="AC365" s="240">
        <f t="shared" ca="1" si="619"/>
        <v>1.9984684318374225E-4</v>
      </c>
      <c r="AD365" s="240">
        <f t="shared" ca="1" si="620"/>
        <v>2.6958756334700187E-4</v>
      </c>
      <c r="AE365" s="240">
        <f t="shared" ca="1" si="621"/>
        <v>3.3673200790367702E-4</v>
      </c>
      <c r="AF365" s="240">
        <f t="shared" ca="1" si="622"/>
        <v>4.0063353914779988E-4</v>
      </c>
      <c r="AG365" s="240">
        <f t="shared" ca="1" si="623"/>
        <v>4.6067675040135881E-4</v>
      </c>
      <c r="AH365" s="240">
        <f t="shared" ca="1" si="624"/>
        <v>5.1628339271702489E-4</v>
      </c>
      <c r="AI365" s="240">
        <f t="shared" ca="1" si="625"/>
        <v>5.6691794373161478E-4</v>
      </c>
      <c r="AJ365" s="240">
        <f t="shared" ca="1" si="626"/>
        <v>6.1209276503919688E-4</v>
      </c>
      <c r="AK365" s="240">
        <f t="shared" ca="1" si="627"/>
        <v>6.5137279841551014E-4</v>
      </c>
      <c r="AL365" s="240">
        <f t="shared" ca="1" si="628"/>
        <v>6.8437975566649004E-4</v>
      </c>
      <c r="AM365" s="240">
        <f t="shared" ca="1" si="629"/>
        <v>7.107957617503714E-4</v>
      </c>
      <c r="AN365" s="240">
        <f t="shared" ca="1" si="630"/>
        <v>7.3036641608810861E-4</v>
      </c>
      <c r="AO365" s="240">
        <f t="shared" ca="1" si="631"/>
        <v>7.4290324258002134E-4</v>
      </c>
      <c r="AP365" s="240">
        <f t="shared" ca="1" si="632"/>
        <v>7.4828550473366611E-4</v>
      </c>
      <c r="AQ365" s="240">
        <f t="shared" ca="1" si="633"/>
        <v>7.4646136842225941E-4</v>
      </c>
      <c r="AR365" s="240">
        <f t="shared" ca="1" si="634"/>
        <v>7.3744840107565449E-4</v>
      </c>
      <c r="AS365" s="240">
        <f t="shared" ca="1" si="635"/>
        <v>7.2133340249638822E-4</v>
      </c>
      <c r="AT365" s="240">
        <f t="shared" ca="1" si="636"/>
        <v>6.9827156893013335E-4</v>
      </c>
      <c r="AU365" s="240">
        <f t="shared" ca="1" si="637"/>
        <v>6.6848499844101368E-4</v>
      </c>
      <c r="AV365" s="240">
        <f t="shared" ca="1" si="638"/>
        <v>6.3226055198583448E-4</v>
      </c>
      <c r="AW365" s="240">
        <f t="shared" ca="1" si="639"/>
        <v>5.8994709078625672E-4</v>
      </c>
      <c r="AX365" s="240">
        <f t="shared" ca="1" si="640"/>
        <v>5.4195211660452286E-4</v>
      </c>
      <c r="AY365" s="240">
        <f t="shared" ca="1" si="641"/>
        <v>4.8873784727872412E-4</v>
      </c>
      <c r="AZ365" s="240">
        <f t="shared" ca="1" si="642"/>
        <v>4.3081676531234756E-4</v>
      </c>
      <c r="BA365" s="240">
        <f t="shared" ca="1" si="643"/>
        <v>3.6874668238761254E-4</v>
      </c>
      <c r="BB365" s="240">
        <f t="shared" ca="1" si="644"/>
        <v>3.0312536733404411E-4</v>
      </c>
      <c r="BC365" s="240">
        <f t="shared" ca="1" si="645"/>
        <v>2.3458478928786746E-4</v>
      </c>
      <c r="BD365" s="240">
        <f t="shared" ca="1" si="646"/>
        <v>1.6378503148375783E-4</v>
      </c>
      <c r="BE365" s="240">
        <f t="shared" ca="1" si="647"/>
        <v>9.1407934292454574E-5</v>
      </c>
      <c r="BF365" s="240">
        <f t="shared" ca="1" si="648"/>
        <v>1.8150528725254531E-5</v>
      </c>
      <c r="BG365" s="240">
        <f t="shared" ca="1" si="649"/>
        <v>-5.5281676355657314E-5</v>
      </c>
      <c r="BH365" s="240">
        <f t="shared" ca="1" si="650"/>
        <v>-1.281814886732258E-4</v>
      </c>
      <c r="BI365" s="240">
        <f t="shared" ca="1" si="651"/>
        <v>-1.9984684318374247E-4</v>
      </c>
      <c r="BJ365" s="240">
        <f t="shared" ca="1" si="652"/>
        <v>-2.6958756334700181E-4</v>
      </c>
      <c r="BK365" s="240">
        <f t="shared" ca="1" si="653"/>
        <v>-3.367320079036767E-4</v>
      </c>
      <c r="BL365" s="240">
        <f t="shared" ca="1" si="654"/>
        <v>-4.0063353914779977E-4</v>
      </c>
      <c r="BM365" s="240">
        <f t="shared" ca="1" si="655"/>
        <v>-4.6067675040135871E-4</v>
      </c>
      <c r="BN365" s="240">
        <f t="shared" ca="1" si="656"/>
        <v>-5.1628339271702446E-4</v>
      </c>
      <c r="BO365" s="240">
        <f t="shared" ca="1" si="657"/>
        <v>-5.6691794373161467E-4</v>
      </c>
      <c r="BP365" s="240">
        <f t="shared" ca="1" si="658"/>
        <v>-6.1209276503919666E-4</v>
      </c>
      <c r="BQ365" s="240">
        <f t="shared" ca="1" si="659"/>
        <v>-6.5137279841551024E-4</v>
      </c>
      <c r="BR365" s="240">
        <f t="shared" ca="1" si="660"/>
        <v>-6.8437975566648993E-4</v>
      </c>
      <c r="BS365" s="240">
        <f t="shared" ca="1" si="661"/>
        <v>-7.1079576175037118E-4</v>
      </c>
      <c r="BT365" s="240">
        <f t="shared" ca="1" si="662"/>
        <v>-7.303664160881085E-4</v>
      </c>
      <c r="BU365" s="240">
        <f t="shared" ca="1" si="663"/>
        <v>-7.4290324258002123E-4</v>
      </c>
      <c r="BV365" s="240">
        <f t="shared" ca="1" si="664"/>
        <v>-7.4828550473366622E-4</v>
      </c>
      <c r="BW365" s="240">
        <f t="shared" ca="1" si="665"/>
        <v>-7.4646136842225941E-4</v>
      </c>
      <c r="BX365" s="240">
        <f t="shared" ca="1" si="666"/>
        <v>-7.3744840107565438E-4</v>
      </c>
      <c r="BY365" s="240">
        <f t="shared" ca="1" si="667"/>
        <v>-7.2133340249638811E-4</v>
      </c>
      <c r="BZ365" s="240">
        <f t="shared" ca="1" si="668"/>
        <v>-6.9827156893013335E-4</v>
      </c>
      <c r="CA365" s="240">
        <f t="shared" ca="1" si="669"/>
        <v>-6.6848499844101357E-4</v>
      </c>
      <c r="CB365" s="240">
        <f t="shared" ca="1" si="670"/>
        <v>-6.3226055198583458E-4</v>
      </c>
      <c r="CC365" s="240">
        <f t="shared" ca="1" si="671"/>
        <v>-5.8994709078625672E-4</v>
      </c>
      <c r="CD365" s="240">
        <f t="shared" ca="1" si="672"/>
        <v>-5.4195211660452297E-4</v>
      </c>
      <c r="CE365" s="240">
        <f t="shared" ca="1" si="673"/>
        <v>-4.8873784727872412E-4</v>
      </c>
      <c r="CF365" s="240">
        <f t="shared" ca="1" si="674"/>
        <v>-4.3081676531234761E-4</v>
      </c>
      <c r="CG365" s="240">
        <f t="shared" ca="1" si="675"/>
        <v>-3.687466823876126E-4</v>
      </c>
      <c r="CH365" s="240">
        <f t="shared" ca="1" si="676"/>
        <v>-3.0312536733404421E-4</v>
      </c>
      <c r="CI365" s="240">
        <f t="shared" ca="1" si="677"/>
        <v>-2.3458478928786757E-4</v>
      </c>
      <c r="CJ365" s="240">
        <f t="shared" ca="1" si="678"/>
        <v>-1.6378503148375856E-4</v>
      </c>
      <c r="CK365" s="240">
        <f t="shared" ca="1" si="679"/>
        <v>-9.1407934292453977E-5</v>
      </c>
      <c r="CL365" s="240">
        <f t="shared" ca="1" si="680"/>
        <v>-1.8150528725254639E-5</v>
      </c>
      <c r="CM365" s="240">
        <f t="shared" ca="1" si="681"/>
        <v>5.5281676355657206E-5</v>
      </c>
      <c r="CN365" s="240">
        <f t="shared" ca="1" si="682"/>
        <v>1.2818148867322569E-4</v>
      </c>
      <c r="CO365" s="240">
        <f t="shared" ca="1" si="683"/>
        <v>1.9984684318374174E-4</v>
      </c>
      <c r="CP365" s="240">
        <f t="shared" ca="1" si="684"/>
        <v>2.6958756334700111E-4</v>
      </c>
      <c r="CQ365" s="240">
        <f t="shared" ca="1" si="685"/>
        <v>3.3673200790367713E-4</v>
      </c>
      <c r="CR365" s="240">
        <f t="shared" ca="1" si="686"/>
        <v>4.006335391477996E-4</v>
      </c>
      <c r="CS365" s="240">
        <f t="shared" ca="1" si="687"/>
        <v>4.6067675040135871E-4</v>
      </c>
      <c r="CT365" s="240">
        <f t="shared" ca="1" si="688"/>
        <v>5.1628339271702435E-4</v>
      </c>
      <c r="CU365" s="240">
        <f t="shared" ca="1" si="689"/>
        <v>5.6691794373161424E-4</v>
      </c>
      <c r="CV365" s="240">
        <f t="shared" ca="1" si="690"/>
        <v>6.1209276503919709E-4</v>
      </c>
      <c r="CW365" s="240">
        <f t="shared" ca="1" si="691"/>
        <v>6.5137279841551014E-4</v>
      </c>
      <c r="CX365" s="240">
        <f t="shared" ca="1" si="692"/>
        <v>6.8437975566648993E-4</v>
      </c>
      <c r="CY365" s="240">
        <f t="shared" ca="1" si="693"/>
        <v>7.1079576175037118E-4</v>
      </c>
      <c r="CZ365" s="240">
        <f t="shared" ca="1" si="694"/>
        <v>7.303664160881085E-4</v>
      </c>
      <c r="DA365" s="240">
        <f t="shared" ca="1" si="695"/>
        <v>7.4290324258002144E-4</v>
      </c>
      <c r="DB365" s="240">
        <f t="shared" ca="1" si="696"/>
        <v>7.4828550473366611E-4</v>
      </c>
      <c r="DC365" s="240">
        <f t="shared" ca="1" si="697"/>
        <v>7.4646136842225941E-4</v>
      </c>
      <c r="DD365" s="240">
        <f t="shared" ca="1" si="698"/>
        <v>7.3744840107565449E-4</v>
      </c>
      <c r="DE365" s="240">
        <f t="shared" ca="1" si="699"/>
        <v>7.2133340249638843E-4</v>
      </c>
      <c r="DF365" s="240">
        <f t="shared" ca="1" si="700"/>
        <v>6.9827156893013313E-4</v>
      </c>
      <c r="DG365" s="240">
        <f t="shared" ca="1" si="701"/>
        <v>6.6848499844101336E-4</v>
      </c>
      <c r="DH365" s="240">
        <f t="shared" ca="1" si="702"/>
        <v>6.3226055198583458E-4</v>
      </c>
      <c r="DI365" s="240">
        <f t="shared" ca="1" si="703"/>
        <v>5.8994709078625683E-4</v>
      </c>
      <c r="DJ365" s="240">
        <f t="shared" ca="1" si="704"/>
        <v>5.4195211660452297E-4</v>
      </c>
      <c r="DK365" s="240">
        <f t="shared" ca="1" si="705"/>
        <v>4.8873784727872477E-4</v>
      </c>
      <c r="DL365" s="240">
        <f t="shared" ca="1" si="706"/>
        <v>4.3081676531234712E-4</v>
      </c>
      <c r="DM365" s="240">
        <f t="shared" ca="1" si="707"/>
        <v>3.6874668238761265E-4</v>
      </c>
      <c r="DN365" s="240">
        <f t="shared" ca="1" si="708"/>
        <v>3.0312536733404427E-4</v>
      </c>
      <c r="DO365" s="240">
        <f t="shared" ca="1" si="709"/>
        <v>2.3458478928786762E-4</v>
      </c>
      <c r="DP365" s="240">
        <f t="shared" ca="1" si="710"/>
        <v>1.6378503148375864E-4</v>
      </c>
      <c r="DQ365" s="240">
        <f t="shared" ca="1" si="711"/>
        <v>9.1407934292454086E-5</v>
      </c>
      <c r="DR365" s="240">
        <f t="shared" ca="1" si="712"/>
        <v>1.8150528725254748E-5</v>
      </c>
      <c r="DS365" s="240">
        <f t="shared" ca="1" si="713"/>
        <v>-5.5281676355657097E-5</v>
      </c>
      <c r="DT365" s="240">
        <f t="shared" ca="1" si="714"/>
        <v>-1.2818148867322564E-4</v>
      </c>
      <c r="DU365" s="240">
        <f t="shared" ca="1" si="715"/>
        <v>-1.9984684318374163E-4</v>
      </c>
      <c r="DV365" s="240">
        <f t="shared" ca="1" si="716"/>
        <v>-2.69587563347001E-4</v>
      </c>
      <c r="DW365" s="240">
        <f t="shared" ca="1" si="717"/>
        <v>-3.3673200790367702E-4</v>
      </c>
      <c r="DX365" s="240">
        <f t="shared" ca="1" si="718"/>
        <v>-4.006335391477996E-4</v>
      </c>
      <c r="DY365" s="240">
        <f t="shared" ca="1" si="719"/>
        <v>-4.6067675040135865E-4</v>
      </c>
      <c r="DZ365" s="240">
        <f t="shared" ca="1" si="720"/>
        <v>-5.1628339271702435E-4</v>
      </c>
      <c r="EA365" s="240">
        <f t="shared" ca="1" si="721"/>
        <v>-5.6691794373161413E-4</v>
      </c>
      <c r="EB365" s="240">
        <f t="shared" ca="1" si="722"/>
        <v>-6.1209276503919698E-4</v>
      </c>
      <c r="EC365" s="240">
        <f t="shared" ca="1" si="723"/>
        <v>-6.5137279841551014E-4</v>
      </c>
      <c r="ED365" s="240">
        <f t="shared" ca="1" si="724"/>
        <v>-6.8437975566648993E-4</v>
      </c>
      <c r="EE365" s="240">
        <f t="shared" ca="1" si="725"/>
        <v>-7.1079576175037107E-4</v>
      </c>
      <c r="EF365" s="240">
        <f t="shared" ca="1" si="726"/>
        <v>-7.3036641608810839E-4</v>
      </c>
      <c r="EG365" s="240">
        <f t="shared" ca="1" si="727"/>
        <v>-7.4290324258002144E-4</v>
      </c>
      <c r="EH365" s="240">
        <f t="shared" ca="1" si="728"/>
        <v>-7.4828550473366611E-4</v>
      </c>
      <c r="EI365" s="240">
        <f t="shared" ca="1" si="729"/>
        <v>-7.4646136842225941E-4</v>
      </c>
      <c r="EJ365" s="240">
        <f t="shared" ca="1" si="730"/>
        <v>-7.374484010756546E-4</v>
      </c>
      <c r="EK365" s="240">
        <f t="shared" ca="1" si="731"/>
        <v>-7.2133340249638843E-4</v>
      </c>
      <c r="EL365" s="240">
        <f t="shared" ca="1" si="732"/>
        <v>-6.9827156893013313E-4</v>
      </c>
      <c r="EM365" s="240">
        <f t="shared" ca="1" si="733"/>
        <v>-6.6848499844101347E-4</v>
      </c>
      <c r="EN365" s="240">
        <f t="shared" ca="1" si="734"/>
        <v>-6.3226055198583458E-4</v>
      </c>
      <c r="EO365" s="240">
        <f t="shared" ca="1" si="735"/>
        <v>-5.8994709078625694E-4</v>
      </c>
      <c r="EP365" s="240">
        <f t="shared" ca="1" si="736"/>
        <v>-5.4195211660452297E-4</v>
      </c>
      <c r="EQ365" s="240">
        <f t="shared" ca="1" si="737"/>
        <v>-4.8873784727872477E-4</v>
      </c>
      <c r="ER365" s="240">
        <f t="shared" ca="1" si="738"/>
        <v>-4.3081676531234723E-4</v>
      </c>
      <c r="ES365" s="240">
        <f t="shared" ca="1" si="739"/>
        <v>-3.6874668238761271E-4</v>
      </c>
      <c r="ET365" s="240">
        <f t="shared" ca="1" si="740"/>
        <v>-3.0312536733404438E-4</v>
      </c>
      <c r="EU365" s="240">
        <f t="shared" ca="1" si="741"/>
        <v>-2.3458478928786773E-4</v>
      </c>
      <c r="EV365" s="240">
        <f t="shared" ca="1" si="742"/>
        <v>-1.6378503148375875E-4</v>
      </c>
      <c r="EW365" s="240">
        <f t="shared" ca="1" si="743"/>
        <v>-9.1407934292454167E-5</v>
      </c>
      <c r="EX365" s="240">
        <f t="shared" ca="1" si="744"/>
        <v>-1.8150528725254802E-5</v>
      </c>
      <c r="EY365" s="240">
        <f t="shared" ca="1" si="745"/>
        <v>5.5281676355656989E-5</v>
      </c>
      <c r="EZ365" s="240">
        <f t="shared" ca="1" si="746"/>
        <v>1.2818148867322553E-4</v>
      </c>
      <c r="FA365" s="240">
        <f t="shared" ca="1" si="747"/>
        <v>1.9984684318374155E-4</v>
      </c>
      <c r="FB365" s="240">
        <f t="shared" ca="1" si="748"/>
        <v>2.6958756334700084E-4</v>
      </c>
      <c r="FC365" s="240">
        <f t="shared" ca="1" si="749"/>
        <v>3.3673200790367702E-4</v>
      </c>
      <c r="FD365" s="240">
        <f t="shared" ca="1" si="750"/>
        <v>4.0063353914779955E-4</v>
      </c>
      <c r="FE365" s="240">
        <f t="shared" ca="1" si="751"/>
        <v>4.606767504013586E-4</v>
      </c>
      <c r="FF365" s="240">
        <f t="shared" ca="1" si="752"/>
        <v>5.1628339271702424E-4</v>
      </c>
      <c r="FG365" s="240">
        <f t="shared" ca="1" si="753"/>
        <v>5.6691794373161413E-4</v>
      </c>
      <c r="FH365" s="240">
        <f t="shared" ca="1" si="754"/>
        <v>6.1209276503919698E-4</v>
      </c>
      <c r="FI365" s="240">
        <f t="shared" ca="1" si="755"/>
        <v>6.5137279841551014E-4</v>
      </c>
      <c r="FJ365" s="240">
        <f t="shared" ca="1" si="756"/>
        <v>6.8437975566648982E-4</v>
      </c>
      <c r="FK365" s="240">
        <f t="shared" ca="1" si="757"/>
        <v>7.1079576175037107E-4</v>
      </c>
      <c r="FL365" s="240">
        <f t="shared" ca="1" si="758"/>
        <v>7.3036641608810839E-4</v>
      </c>
      <c r="FM365" s="240">
        <f t="shared" ca="1" si="759"/>
        <v>7.4290324258002123E-4</v>
      </c>
      <c r="FN365" s="240">
        <f t="shared" ca="1" si="760"/>
        <v>7.48285504733666E-4</v>
      </c>
      <c r="FO365" s="240">
        <f t="shared" ca="1" si="761"/>
        <v>7.4646136842225963E-4</v>
      </c>
      <c r="FP365" s="240">
        <f t="shared" ca="1" si="762"/>
        <v>7.3744840107565438E-4</v>
      </c>
      <c r="FQ365" s="240">
        <f t="shared" ca="1" si="763"/>
        <v>7.21333402496388E-4</v>
      </c>
      <c r="FR365" s="240">
        <f t="shared" ca="1" si="764"/>
        <v>6.9827156893013324E-4</v>
      </c>
      <c r="FS365" s="240">
        <f t="shared" ca="1" si="765"/>
        <v>6.6848499844101347E-4</v>
      </c>
      <c r="FT365" s="240">
        <f t="shared" ca="1" si="766"/>
        <v>6.3226055198583469E-4</v>
      </c>
      <c r="FU365" s="240">
        <f t="shared" ca="1" si="767"/>
        <v>5.8994709078625694E-4</v>
      </c>
      <c r="FV365" s="240">
        <f t="shared" ca="1" si="768"/>
        <v>5.4195211660452308E-4</v>
      </c>
      <c r="FW365" s="240">
        <f t="shared" ca="1" si="769"/>
        <v>4.8873784727872488E-4</v>
      </c>
      <c r="FX365" s="240">
        <f t="shared" ca="1" si="770"/>
        <v>4.3081676531234842E-4</v>
      </c>
      <c r="FY365" s="240">
        <f t="shared" ca="1" si="771"/>
        <v>3.6874668238761401E-4</v>
      </c>
      <c r="FZ365" s="240">
        <f t="shared" ca="1" si="772"/>
        <v>3.0312536733404568E-4</v>
      </c>
      <c r="GA365" s="240">
        <f t="shared" ca="1" si="773"/>
        <v>2.3458478928786654E-4</v>
      </c>
      <c r="GB365" s="240">
        <f t="shared" ca="1" si="774"/>
        <v>1.637850314837575E-4</v>
      </c>
      <c r="GC365" s="240">
        <f t="shared" ca="1" si="775"/>
        <v>9.1407934292454248E-5</v>
      </c>
      <c r="GD365" s="240">
        <f t="shared" ca="1" si="776"/>
        <v>1.815052872525491E-5</v>
      </c>
      <c r="GE365" s="240">
        <f t="shared" ca="1" si="777"/>
        <v>-5.528167635565688E-5</v>
      </c>
      <c r="GF365" s="240">
        <f t="shared" ca="1" si="778"/>
        <v>-1.2818148867322547E-4</v>
      </c>
      <c r="GG365" s="240">
        <f t="shared" ca="1" si="779"/>
        <v>-1.9984684318374144E-4</v>
      </c>
      <c r="GH365" s="240">
        <f t="shared" ca="1" si="780"/>
        <v>-2.6958756334700078E-4</v>
      </c>
      <c r="GI365" s="240">
        <f t="shared" ca="1" si="781"/>
        <v>-3.3673200790367572E-4</v>
      </c>
      <c r="GJ365" s="240">
        <f t="shared" ca="1" si="782"/>
        <v>-4.006335391477983E-4</v>
      </c>
      <c r="GK365" s="240">
        <f t="shared" ca="1" si="783"/>
        <v>-4.6067675040135957E-4</v>
      </c>
      <c r="GL365" s="240">
        <f t="shared" ca="1" si="784"/>
        <v>-5.1628339271702511E-4</v>
      </c>
      <c r="GM365" s="240">
        <f t="shared" ca="1" si="785"/>
        <v>-5.6691794373161478E-4</v>
      </c>
      <c r="GN365" s="240">
        <f t="shared" ca="1" si="786"/>
        <v>-6.1209276503919688E-4</v>
      </c>
      <c r="GO365" s="240">
        <f t="shared" ca="1" si="787"/>
        <v>-6.5137279841551003E-4</v>
      </c>
      <c r="GP365" s="240">
        <f t="shared" ca="1" si="788"/>
        <v>-6.8437975566648982E-4</v>
      </c>
      <c r="GQ365" s="240">
        <f t="shared" ca="1" si="789"/>
        <v>-7.1079576175037118E-4</v>
      </c>
      <c r="GR365" s="240">
        <f t="shared" ca="1" si="790"/>
        <v>-7.3036641608810839E-4</v>
      </c>
      <c r="GS365" s="240">
        <f t="shared" ca="1" si="791"/>
        <v>-7.4290324258002123E-4</v>
      </c>
      <c r="GT365" s="240">
        <f t="shared" ca="1" si="792"/>
        <v>-7.48285504733666E-4</v>
      </c>
      <c r="GU365" s="240">
        <f t="shared" ca="1" si="793"/>
        <v>-7.4646136842225952E-4</v>
      </c>
      <c r="GV365" s="240">
        <f t="shared" ca="1" si="794"/>
        <v>-7.3744840107565427E-4</v>
      </c>
      <c r="GW365" s="240">
        <f t="shared" ca="1" si="795"/>
        <v>-7.2133340249638811E-4</v>
      </c>
      <c r="GX365" s="240">
        <f t="shared" ca="1" si="796"/>
        <v>-6.9827156893013335E-4</v>
      </c>
      <c r="GY365" s="240">
        <f t="shared" ca="1" si="797"/>
        <v>-6.6848499844101347E-4</v>
      </c>
      <c r="GZ365" s="240">
        <f t="shared" ca="1" si="798"/>
        <v>-6.322605519858348E-4</v>
      </c>
      <c r="HA365" s="240">
        <f t="shared" ca="1" si="799"/>
        <v>-5.8994709078625694E-4</v>
      </c>
      <c r="HB365" s="240">
        <f t="shared" ca="1" si="800"/>
        <v>-5.4195211660452319E-4</v>
      </c>
      <c r="HC365" s="240">
        <f t="shared" ca="1" si="801"/>
        <v>-4.8873784727872498E-4</v>
      </c>
      <c r="HD365" s="240">
        <f t="shared" ca="1" si="802"/>
        <v>-4.3081676531234848E-4</v>
      </c>
      <c r="HE365" s="240">
        <f t="shared" ca="1" si="803"/>
        <v>-3.6874668238761406E-4</v>
      </c>
      <c r="HF365" s="240">
        <f t="shared" ca="1" si="804"/>
        <v>-3.0312536733404335E-4</v>
      </c>
      <c r="HG365" s="240">
        <f t="shared" ca="1" si="805"/>
        <v>-2.3458478928786662E-4</v>
      </c>
      <c r="HH365" s="240">
        <f t="shared" ca="1" si="806"/>
        <v>-1.6378503148375764E-4</v>
      </c>
      <c r="HI365" s="240">
        <f t="shared" ca="1" si="807"/>
        <v>-9.140793429245433E-5</v>
      </c>
      <c r="HJ365" s="240">
        <f t="shared" ca="1" si="808"/>
        <v>-1.8150528725254965E-5</v>
      </c>
      <c r="HK365" s="240">
        <f t="shared" ca="1" si="809"/>
        <v>5.5281676355656826E-5</v>
      </c>
      <c r="HL365" s="240">
        <f t="shared" ca="1" si="810"/>
        <v>1.2818148867322542E-4</v>
      </c>
      <c r="HM365" s="240">
        <f t="shared" ca="1" si="811"/>
        <v>1.998468431837413E-4</v>
      </c>
      <c r="HN365" s="240">
        <f t="shared" ca="1" si="812"/>
        <v>2.6958756334700078E-4</v>
      </c>
      <c r="HO365" s="240">
        <f t="shared" ca="1" si="813"/>
        <v>3.3673200790367572E-4</v>
      </c>
      <c r="HP365" s="240">
        <f t="shared" ca="1" si="814"/>
        <v>4.006335391477983E-4</v>
      </c>
      <c r="HQ365" s="240">
        <f t="shared" ca="1" si="815"/>
        <v>4.6067675040135946E-4</v>
      </c>
      <c r="HR365" s="240">
        <f t="shared" ca="1" si="816"/>
        <v>5.1628339271702511E-4</v>
      </c>
      <c r="HS365" s="240">
        <f t="shared" ca="1" si="817"/>
        <v>5.6691794373161478E-4</v>
      </c>
      <c r="HT365" s="240">
        <f t="shared" ca="1" si="818"/>
        <v>6.1209276503919688E-4</v>
      </c>
      <c r="HU365" s="240">
        <f t="shared" ca="1" si="819"/>
        <v>6.5137279841551003E-4</v>
      </c>
      <c r="HV365" s="240">
        <f t="shared" ca="1" si="820"/>
        <v>6.8437975566648982E-4</v>
      </c>
      <c r="HW365" s="240">
        <f t="shared" ca="1" si="821"/>
        <v>7.1079576175037107E-4</v>
      </c>
      <c r="HX365" s="240">
        <f t="shared" ca="1" si="822"/>
        <v>7.3036641608810828E-4</v>
      </c>
      <c r="HY365" s="240">
        <f t="shared" ca="1" si="823"/>
        <v>7.4290324258002112E-4</v>
      </c>
      <c r="HZ365" s="240">
        <f t="shared" ca="1" si="824"/>
        <v>7.48285504733666E-4</v>
      </c>
      <c r="IA365" s="240">
        <f t="shared" ca="1" si="825"/>
        <v>7.4646136842225963E-4</v>
      </c>
      <c r="IB365" s="240">
        <f t="shared" ca="1" si="826"/>
        <v>7.3744840107565438E-4</v>
      </c>
      <c r="IC365" s="240">
        <f t="shared" ca="1" si="827"/>
        <v>7.2133340249638822E-4</v>
      </c>
      <c r="ID365" s="240">
        <f t="shared" ca="1" si="828"/>
        <v>6.9827156893013335E-4</v>
      </c>
      <c r="IE365" s="240">
        <f t="shared" ca="1" si="829"/>
        <v>4.0445443914494729E-4</v>
      </c>
      <c r="IF365" s="240">
        <f t="shared" ca="1" si="830"/>
        <v>6.322605519858348E-4</v>
      </c>
      <c r="IG365" s="240">
        <f t="shared" ca="1" si="831"/>
        <v>5.8994709078625716E-4</v>
      </c>
      <c r="IH365" s="240">
        <f t="shared" ca="1" si="832"/>
        <v>5.4195211660452319E-4</v>
      </c>
      <c r="II365" s="240">
        <f t="shared" ca="1" si="833"/>
        <v>4.8873784727872498E-4</v>
      </c>
      <c r="IJ365" s="240">
        <f t="shared" ca="1" si="834"/>
        <v>4.3081676531234853E-4</v>
      </c>
      <c r="IK365" s="240">
        <f t="shared" ca="1" si="835"/>
        <v>3.6874668238761417E-4</v>
      </c>
      <c r="IL365" s="240">
        <f t="shared" ca="1" si="836"/>
        <v>3.0312536733404584E-4</v>
      </c>
      <c r="IM365" s="240">
        <f t="shared" ca="1" si="837"/>
        <v>2.345847892878667E-4</v>
      </c>
      <c r="IN365" s="240">
        <f t="shared" ca="1" si="838"/>
        <v>1.6378503148375774E-4</v>
      </c>
      <c r="IO365" s="240">
        <f t="shared" ca="1" si="839"/>
        <v>9.1407934292454438E-5</v>
      </c>
      <c r="IP365" s="240">
        <f t="shared" ca="1" si="840"/>
        <v>1.8150528725255073E-5</v>
      </c>
      <c r="IQ365" s="240">
        <f t="shared" ca="1" si="841"/>
        <v>-5.5281676355656772E-5</v>
      </c>
      <c r="IR365" s="240">
        <f t="shared" ca="1" si="842"/>
        <v>-1.2818148867322526E-4</v>
      </c>
      <c r="IS365" s="240">
        <f t="shared" ca="1" si="843"/>
        <v>-1.998468431837413E-4</v>
      </c>
      <c r="IT365" s="240">
        <f t="shared" ca="1" si="844"/>
        <v>-2.6958756334700073E-4</v>
      </c>
      <c r="IU365" s="240">
        <f t="shared" ca="1" si="845"/>
        <v>-3.367320079036755E-4</v>
      </c>
      <c r="IV365" s="240">
        <f t="shared" ca="1" si="846"/>
        <v>-4.006335391477982E-4</v>
      </c>
      <c r="IW365" s="240">
        <f t="shared" ca="1" si="847"/>
        <v>-4.6067675040135941E-4</v>
      </c>
      <c r="IX365" s="240">
        <f t="shared" ca="1" si="848"/>
        <v>-5.16283392717025E-4</v>
      </c>
      <c r="IY365" s="240">
        <f t="shared" ca="1" si="849"/>
        <v>-5.6691794373161478E-4</v>
      </c>
      <c r="IZ365" s="240">
        <f t="shared" ca="1" si="850"/>
        <v>-6.1209276503919688E-4</v>
      </c>
      <c r="JA365" s="240">
        <f t="shared" ca="1" si="851"/>
        <v>-6.5137279841551003E-4</v>
      </c>
      <c r="JB365" s="240">
        <f t="shared" ca="1" si="852"/>
        <v>-6.8437975566648971E-4</v>
      </c>
    </row>
    <row r="366" spans="1:262">
      <c r="B366" s="248">
        <v>5</v>
      </c>
      <c r="C366" s="247">
        <f t="shared" si="853"/>
        <v>9.7656250000000005E-5</v>
      </c>
      <c r="D366" s="244">
        <f t="shared" ca="1" si="597"/>
        <v>6.0831790570066486</v>
      </c>
      <c r="E366" s="243">
        <f ca="1">K361</f>
        <v>8.3179057006648321E-2</v>
      </c>
      <c r="F366" s="242">
        <v>5</v>
      </c>
      <c r="G366" s="240">
        <f t="shared" ca="1" si="854"/>
        <v>1.8416535821854915E-2</v>
      </c>
      <c r="H366" s="240">
        <f t="shared" ca="1" si="598"/>
        <v>1.9243710465918457E-2</v>
      </c>
      <c r="I366" s="240">
        <f t="shared" ca="1" si="599"/>
        <v>1.9781441792479232E-2</v>
      </c>
      <c r="J366" s="240">
        <f t="shared" ca="1" si="600"/>
        <v>2.0021641821864063E-2</v>
      </c>
      <c r="K366" s="240">
        <f t="shared" ca="1" si="601"/>
        <v>1.9960697722052195E-2</v>
      </c>
      <c r="L366" s="240">
        <f t="shared" ca="1" si="602"/>
        <v>1.9599526149031724E-2</v>
      </c>
      <c r="M366" s="240">
        <f t="shared" ca="1" si="603"/>
        <v>1.8943559459440307E-2</v>
      </c>
      <c r="N366" s="240">
        <f t="shared" ca="1" si="604"/>
        <v>1.800266400286489E-2</v>
      </c>
      <c r="O366" s="240">
        <f t="shared" ca="1" si="605"/>
        <v>1.6790991722760287E-2</v>
      </c>
      <c r="P366" s="240">
        <f t="shared" ca="1" si="606"/>
        <v>1.5326767298046952E-2</v>
      </c>
      <c r="Q366" s="240">
        <f t="shared" ca="1" si="607"/>
        <v>1.3632014026976445E-2</v>
      </c>
      <c r="R366" s="240">
        <f t="shared" ca="1" si="608"/>
        <v>1.1732222576226387E-2</v>
      </c>
      <c r="S366" s="240">
        <f t="shared" ca="1" si="609"/>
        <v>9.6559675775468416E-3</v>
      </c>
      <c r="T366" s="240">
        <f t="shared" ca="1" si="610"/>
        <v>7.4344778387014556E-3</v>
      </c>
      <c r="U366" s="241">
        <f t="shared" ca="1" si="611"/>
        <v>5.1011666331308462E-3</v>
      </c>
      <c r="V366" s="240">
        <f t="shared" ca="1" si="612"/>
        <v>2.6911291332188869E-3</v>
      </c>
      <c r="W366" s="240">
        <f t="shared" ca="1" si="613"/>
        <v>2.4061454623337461E-4</v>
      </c>
      <c r="X366" s="240">
        <f t="shared" ca="1" si="614"/>
        <v>-2.2135191074921269E-3</v>
      </c>
      <c r="Y366" s="240">
        <f t="shared" ca="1" si="615"/>
        <v>-4.6343593734916536E-3</v>
      </c>
      <c r="Z366" s="240">
        <f t="shared" ca="1" si="616"/>
        <v>-6.9854945608401999E-3</v>
      </c>
      <c r="AA366" s="240">
        <f t="shared" ca="1" si="617"/>
        <v>-9.2315614078773527E-3</v>
      </c>
      <c r="AB366" s="240">
        <f t="shared" ca="1" si="618"/>
        <v>-1.1338776978578855E-2</v>
      </c>
      <c r="AC366" s="240">
        <f t="shared" ca="1" si="619"/>
        <v>-1.3275446789359661E-2</v>
      </c>
      <c r="AD366" s="240">
        <f t="shared" ca="1" si="620"/>
        <v>-1.5012441523608375E-2</v>
      </c>
      <c r="AE366" s="240">
        <f t="shared" ca="1" si="621"/>
        <v>-1.6523635163722721E-2</v>
      </c>
      <c r="AF366" s="240">
        <f t="shared" ca="1" si="622"/>
        <v>-1.7786297950732437E-2</v>
      </c>
      <c r="AG366" s="240">
        <f t="shared" ca="1" si="623"/>
        <v>-1.8781438261031114E-2</v>
      </c>
      <c r="AH366" s="240">
        <f t="shared" ca="1" si="624"/>
        <v>-1.9494088258072691E-2</v>
      </c>
      <c r="AI366" s="240">
        <f t="shared" ca="1" si="625"/>
        <v>-1.9913529022565213E-2</v>
      </c>
      <c r="AJ366" s="240">
        <f t="shared" ca="1" si="626"/>
        <v>-2.003345177499416E-2</v>
      </c>
      <c r="AK366" s="240">
        <f t="shared" ca="1" si="627"/>
        <v>-1.98520527655386E-2</v>
      </c>
      <c r="AL366" s="240">
        <f t="shared" ca="1" si="628"/>
        <v>-1.9372060404147406E-2</v>
      </c>
      <c r="AM366" s="240">
        <f t="shared" ca="1" si="629"/>
        <v>-1.8600694222714029E-2</v>
      </c>
      <c r="AN366" s="240">
        <f t="shared" ca="1" si="630"/>
        <v>-1.7549556286596862E-2</v>
      </c>
      <c r="AO366" s="240">
        <f t="shared" ca="1" si="631"/>
        <v>-1.6234456688757011E-2</v>
      </c>
      <c r="AP366" s="240">
        <f t="shared" ca="1" si="632"/>
        <v>-1.4675175751244076E-2</v>
      </c>
      <c r="AQ366" s="240">
        <f t="shared" ca="1" si="633"/>
        <v>-1.2895166510740991E-2</v>
      </c>
      <c r="AR366" s="240">
        <f t="shared" ca="1" si="634"/>
        <v>-1.0921201963062089E-2</v>
      </c>
      <c r="AS366" s="240">
        <f t="shared" ca="1" si="635"/>
        <v>-8.782972372375783E-3</v>
      </c>
      <c r="AT366" s="240">
        <f t="shared" ca="1" si="636"/>
        <v>-6.5126387019955861E-3</v>
      </c>
      <c r="AU366" s="240">
        <f t="shared" ca="1" si="637"/>
        <v>-4.1443488835564857E-3</v>
      </c>
      <c r="AV366" s="240">
        <f t="shared" ca="1" si="638"/>
        <v>-1.7137242003380463E-3</v>
      </c>
      <c r="AW366" s="240">
        <f t="shared" ca="1" si="639"/>
        <v>7.4267648999236727E-4</v>
      </c>
      <c r="AX366" s="240">
        <f t="shared" ca="1" si="640"/>
        <v>3.1879066346281208E-3</v>
      </c>
      <c r="AY366" s="240">
        <f t="shared" ca="1" si="641"/>
        <v>5.5851876961673305E-3</v>
      </c>
      <c r="AZ366" s="240">
        <f t="shared" ca="1" si="642"/>
        <v>7.8984623360490828E-3</v>
      </c>
      <c r="BA366" s="240">
        <f t="shared" ca="1" si="643"/>
        <v>1.009293675048752E-2</v>
      </c>
      <c r="BB366" s="240">
        <f t="shared" ca="1" si="644"/>
        <v>1.2135604001667057E-2</v>
      </c>
      <c r="BC366" s="240">
        <f t="shared" ca="1" si="645"/>
        <v>1.3995740472810025E-2</v>
      </c>
      <c r="BD366" s="240">
        <f t="shared" ca="1" si="646"/>
        <v>1.564536797997057E-2</v>
      </c>
      <c r="BE366" s="240">
        <f t="shared" ca="1" si="647"/>
        <v>1.7059674589963495E-2</v>
      </c>
      <c r="BF366" s="240">
        <f t="shared" ca="1" si="648"/>
        <v>1.8217387814934233E-2</v>
      </c>
      <c r="BG366" s="240">
        <f t="shared" ca="1" si="649"/>
        <v>1.9101094570376786E-2</v>
      </c>
      <c r="BH366" s="240">
        <f t="shared" ca="1" si="650"/>
        <v>1.9697503084132761E-2</v>
      </c>
      <c r="BI366" s="240">
        <f t="shared" ca="1" si="651"/>
        <v>1.9997642817016693E-2</v>
      </c>
      <c r="BJ366" s="240">
        <f t="shared" ca="1" si="652"/>
        <v>1.9996999388075167E-2</v>
      </c>
      <c r="BK366" s="240">
        <f t="shared" ca="1" si="653"/>
        <v>1.9695582475078365E-2</v>
      </c>
      <c r="BL366" s="240">
        <f t="shared" ca="1" si="654"/>
        <v>1.9097925668957405E-2</v>
      </c>
      <c r="BM366" s="240">
        <f t="shared" ca="1" si="655"/>
        <v>1.8213018284376832E-2</v>
      </c>
      <c r="BN366" s="240">
        <f t="shared" ca="1" si="656"/>
        <v>1.7054170152074836E-2</v>
      </c>
      <c r="BO366" s="240">
        <f t="shared" ca="1" si="657"/>
        <v>1.5638811426620047E-2</v>
      </c>
      <c r="BP366" s="240">
        <f t="shared" ca="1" si="658"/>
        <v>1.3988230420662873E-2</v>
      </c>
      <c r="BQ366" s="240">
        <f t="shared" ca="1" si="659"/>
        <v>1.2127253408897955E-2</v>
      </c>
      <c r="BR366" s="240">
        <f t="shared" ca="1" si="660"/>
        <v>1.0083871217784465E-2</v>
      </c>
      <c r="BS366" s="240">
        <f t="shared" ca="1" si="661"/>
        <v>7.8888182174621513E-3</v>
      </c>
      <c r="BT366" s="240">
        <f t="shared" ca="1" si="662"/>
        <v>5.5751100482168579E-3</v>
      </c>
      <c r="BU366" s="240">
        <f t="shared" ca="1" si="663"/>
        <v>3.1775470345195497E-3</v>
      </c>
      <c r="BV366" s="240">
        <f t="shared" ca="1" si="664"/>
        <v>7.3219075575408667E-4</v>
      </c>
      <c r="BW366" s="240">
        <f t="shared" ca="1" si="665"/>
        <v>-1.7241783535029594E-3</v>
      </c>
      <c r="BX366" s="240">
        <f t="shared" ca="1" si="666"/>
        <v>-4.1546142154536289E-3</v>
      </c>
      <c r="BY366" s="240">
        <f t="shared" ca="1" si="667"/>
        <v>-6.5225608124782775E-3</v>
      </c>
      <c r="BZ366" s="240">
        <f t="shared" ca="1" si="668"/>
        <v>-8.7924020236668197E-3</v>
      </c>
      <c r="CA366" s="240">
        <f t="shared" ca="1" si="669"/>
        <v>-1.0929997324428925E-2</v>
      </c>
      <c r="CB366" s="240">
        <f t="shared" ca="1" si="670"/>
        <v>-1.2903195291761883E-2</v>
      </c>
      <c r="CC366" s="240">
        <f t="shared" ca="1" si="671"/>
        <v>-1.4682317191579303E-2</v>
      </c>
      <c r="CD366" s="240">
        <f t="shared" ca="1" si="672"/>
        <v>-1.6240603374496645E-2</v>
      </c>
      <c r="CE366" s="240">
        <f t="shared" ca="1" si="673"/>
        <v>-1.7554615765866033E-2</v>
      </c>
      <c r="CF366" s="240">
        <f t="shared" ca="1" si="674"/>
        <v>-1.8604590396235132E-2</v>
      </c>
      <c r="CG366" s="240">
        <f t="shared" ca="1" si="675"/>
        <v>-1.9374734669844133E-2</v>
      </c>
      <c r="CH366" s="240">
        <f t="shared" ca="1" si="676"/>
        <v>-1.9853464899965655E-2</v>
      </c>
      <c r="CI366" s="240">
        <f t="shared" ca="1" si="677"/>
        <v>-2.0033580538335344E-2</v>
      </c>
      <c r="CJ366" s="240">
        <f t="shared" ca="1" si="678"/>
        <v>-1.9912372478100022E-2</v>
      </c>
      <c r="CK366" s="240">
        <f t="shared" ca="1" si="679"/>
        <v>-1.9491663801306392E-2</v>
      </c>
      <c r="CL366" s="240">
        <f t="shared" ca="1" si="680"/>
        <v>-1.8777782358050159E-2</v>
      </c>
      <c r="CM366" s="240">
        <f t="shared" ca="1" si="681"/>
        <v>-1.7781465589720599E-2</v>
      </c>
      <c r="CN366" s="240">
        <f t="shared" ca="1" si="682"/>
        <v>-1.6517699027887578E-2</v>
      </c>
      <c r="CO366" s="240">
        <f t="shared" ca="1" si="683"/>
        <v>-1.500549089795826E-2</v>
      </c>
      <c r="CP366" s="240">
        <f t="shared" ca="1" si="684"/>
        <v>-1.3267586217774003E-2</v>
      </c>
      <c r="CQ366" s="240">
        <f t="shared" ca="1" si="685"/>
        <v>-1.133012469137097E-2</v>
      </c>
      <c r="CR366" s="240">
        <f t="shared" ca="1" si="686"/>
        <v>-9.2222475435003951E-3</v>
      </c>
      <c r="CS366" s="240">
        <f t="shared" ca="1" si="687"/>
        <v>-6.9756592084837671E-3</v>
      </c>
      <c r="CT366" s="240">
        <f t="shared" ca="1" si="688"/>
        <v>-4.6241504660099568E-3</v>
      </c>
      <c r="CU366" s="240">
        <f t="shared" ca="1" si="689"/>
        <v>-2.2030901963562034E-3</v>
      </c>
      <c r="CV366" s="240">
        <f t="shared" ca="1" si="690"/>
        <v>2.5110660049281787E-4</v>
      </c>
      <c r="CW366" s="240">
        <f t="shared" ca="1" si="691"/>
        <v>2.7015265203397566E-3</v>
      </c>
      <c r="CX366" s="240">
        <f t="shared" ca="1" si="692"/>
        <v>5.1113129667328967E-3</v>
      </c>
      <c r="CY366" s="240">
        <f t="shared" ca="1" si="693"/>
        <v>7.4442205084831112E-3</v>
      </c>
      <c r="CZ366" s="240">
        <f t="shared" ca="1" si="694"/>
        <v>9.6651600446860837E-3</v>
      </c>
      <c r="DA366" s="240">
        <f t="shared" ca="1" si="695"/>
        <v>1.1740726577461072E-2</v>
      </c>
      <c r="DB366" s="240">
        <f t="shared" ca="1" si="696"/>
        <v>1.3639701654212426E-2</v>
      </c>
      <c r="DC366" s="240">
        <f t="shared" ca="1" si="697"/>
        <v>1.5333522922214965E-2</v>
      </c>
      <c r="DD366" s="240">
        <f t="shared" ca="1" si="698"/>
        <v>1.6796713732984692E-2</v>
      </c>
      <c r="DE366" s="240">
        <f t="shared" ca="1" si="699"/>
        <v>1.8007266334785846E-2</v>
      </c>
      <c r="DF366" s="240">
        <f t="shared" ca="1" si="700"/>
        <v>1.8946972889701846E-2</v>
      </c>
      <c r="DG366" s="240">
        <f t="shared" ca="1" si="701"/>
        <v>1.9601699336465495E-2</v>
      </c>
      <c r="DH366" s="240">
        <f t="shared" ca="1" si="702"/>
        <v>1.9961597979896387E-2</v>
      </c>
      <c r="DI366" s="240">
        <f t="shared" ca="1" si="703"/>
        <v>2.0021255609402731E-2</v>
      </c>
      <c r="DJ366" s="240">
        <f t="shared" ca="1" si="704"/>
        <v>1.9779774918707291E-2</v>
      </c>
      <c r="DK366" s="240">
        <f t="shared" ca="1" si="705"/>
        <v>1.9240788002168961E-2</v>
      </c>
      <c r="DL366" s="240">
        <f t="shared" ca="1" si="706"/>
        <v>1.841240172470289E-2</v>
      </c>
      <c r="DM366" s="240">
        <f t="shared" ca="1" si="707"/>
        <v>1.7307075786986259E-2</v>
      </c>
      <c r="DN366" s="240">
        <f t="shared" ca="1" si="708"/>
        <v>1.5941435319962581E-2</v>
      </c>
      <c r="DO366" s="240">
        <f t="shared" ca="1" si="709"/>
        <v>1.4336020827397518E-2</v>
      </c>
      <c r="DP366" s="240">
        <f t="shared" ca="1" si="710"/>
        <v>1.2514979237583225E-2</v>
      </c>
      <c r="DQ366" s="240">
        <f t="shared" ca="1" si="711"/>
        <v>1.0505700711060741E-2</v>
      </c>
      <c r="DR366" s="240">
        <f t="shared" ca="1" si="712"/>
        <v>8.3384066671105522E-3</v>
      </c>
      <c r="DS366" s="240">
        <f t="shared" ca="1" si="713"/>
        <v>6.0456952254765804E-3</v>
      </c>
      <c r="DT366" s="240">
        <f t="shared" ca="1" si="714"/>
        <v>3.6620509003027256E-3</v>
      </c>
      <c r="DU366" s="240">
        <f t="shared" ca="1" si="715"/>
        <v>1.2233259209419277E-3</v>
      </c>
      <c r="DV366" s="240">
        <f t="shared" ca="1" si="716"/>
        <v>-1.2337990189447961E-3</v>
      </c>
      <c r="DW366" s="240">
        <f t="shared" ca="1" si="717"/>
        <v>-3.6723664731632801E-3</v>
      </c>
      <c r="DX366" s="240">
        <f t="shared" ca="1" si="718"/>
        <v>-6.0556981173772E-3</v>
      </c>
      <c r="DY366" s="240">
        <f t="shared" ca="1" si="719"/>
        <v>-8.3479464252463054E-3</v>
      </c>
      <c r="DZ366" s="240">
        <f t="shared" ca="1" si="720"/>
        <v>-1.0514633848589663E-2</v>
      </c>
      <c r="EA366" s="240">
        <f t="shared" ca="1" si="721"/>
        <v>-1.2523171391801922E-2</v>
      </c>
      <c r="EB366" s="240">
        <f t="shared" ca="1" si="722"/>
        <v>-1.4343348780681234E-2</v>
      </c>
      <c r="EC366" s="240">
        <f t="shared" ca="1" si="723"/>
        <v>-1.5947788853073026E-2</v>
      </c>
      <c r="ED366" s="240">
        <f t="shared" ca="1" si="724"/>
        <v>-1.7312359336871613E-2</v>
      </c>
      <c r="EE366" s="240">
        <f t="shared" ca="1" si="725"/>
        <v>-1.8416535821854915E-2</v>
      </c>
      <c r="EF366" s="240">
        <f t="shared" ca="1" si="726"/>
        <v>-1.9243710465918447E-2</v>
      </c>
      <c r="EG366" s="240">
        <f t="shared" ca="1" si="727"/>
        <v>-1.9781441792479228E-2</v>
      </c>
      <c r="EH366" s="240">
        <f t="shared" ca="1" si="728"/>
        <v>-2.0021641821864063E-2</v>
      </c>
      <c r="EI366" s="240">
        <f t="shared" ca="1" si="729"/>
        <v>-1.9960697722052195E-2</v>
      </c>
      <c r="EJ366" s="240">
        <f t="shared" ca="1" si="730"/>
        <v>-1.959952614903173E-2</v>
      </c>
      <c r="EK366" s="240">
        <f t="shared" ca="1" si="731"/>
        <v>-1.8943559459440304E-2</v>
      </c>
      <c r="EL366" s="240">
        <f t="shared" ca="1" si="732"/>
        <v>-1.8002664002864897E-2</v>
      </c>
      <c r="EM366" s="240">
        <f t="shared" ca="1" si="733"/>
        <v>-1.6790991722760308E-2</v>
      </c>
      <c r="EN366" s="240">
        <f t="shared" ca="1" si="734"/>
        <v>-1.5326767298046945E-2</v>
      </c>
      <c r="EO366" s="240">
        <f t="shared" ca="1" si="735"/>
        <v>-1.3632014026976455E-2</v>
      </c>
      <c r="EP366" s="240">
        <f t="shared" ca="1" si="736"/>
        <v>-1.1732222576226421E-2</v>
      </c>
      <c r="EQ366" s="240">
        <f t="shared" ca="1" si="737"/>
        <v>-9.6559675775468364E-3</v>
      </c>
      <c r="ER366" s="240">
        <f t="shared" ca="1" si="738"/>
        <v>-7.4344778387014756E-3</v>
      </c>
      <c r="ES366" s="240">
        <f t="shared" ca="1" si="739"/>
        <v>-5.1011666331308237E-3</v>
      </c>
      <c r="ET366" s="240">
        <f t="shared" ca="1" si="740"/>
        <v>-2.6911291332188903E-3</v>
      </c>
      <c r="EU366" s="240">
        <f t="shared" ca="1" si="741"/>
        <v>-2.4061454623340583E-4</v>
      </c>
      <c r="EV366" s="240">
        <f t="shared" ca="1" si="742"/>
        <v>2.2135191074921425E-3</v>
      </c>
      <c r="EW366" s="240">
        <f t="shared" ca="1" si="743"/>
        <v>4.6343593734916406E-3</v>
      </c>
      <c r="EX366" s="240">
        <f t="shared" ca="1" si="744"/>
        <v>6.9854945608401635E-3</v>
      </c>
      <c r="EY366" s="240">
        <f t="shared" ca="1" si="745"/>
        <v>9.2315614078773579E-3</v>
      </c>
      <c r="EZ366" s="240">
        <f t="shared" ca="1" si="746"/>
        <v>1.1338776978578838E-2</v>
      </c>
      <c r="FA366" s="240">
        <f t="shared" ca="1" si="747"/>
        <v>1.3275446789359624E-2</v>
      </c>
      <c r="FB366" s="240">
        <f t="shared" ca="1" si="748"/>
        <v>1.5012441523608379E-2</v>
      </c>
      <c r="FC366" s="240">
        <f t="shared" ca="1" si="749"/>
        <v>1.6523635163722707E-2</v>
      </c>
      <c r="FD366" s="240">
        <f t="shared" ca="1" si="750"/>
        <v>1.7786297950732447E-2</v>
      </c>
      <c r="FE366" s="240">
        <f t="shared" ca="1" si="751"/>
        <v>1.8781438261031111E-2</v>
      </c>
      <c r="FF366" s="240">
        <f t="shared" ca="1" si="752"/>
        <v>1.9494088258072684E-2</v>
      </c>
      <c r="FG366" s="240">
        <f t="shared" ca="1" si="753"/>
        <v>1.9913529022565216E-2</v>
      </c>
      <c r="FH366" s="240">
        <f t="shared" ca="1" si="754"/>
        <v>2.0033451774994163E-2</v>
      </c>
      <c r="FI366" s="240">
        <f t="shared" ca="1" si="755"/>
        <v>1.9852052765538607E-2</v>
      </c>
      <c r="FJ366" s="240">
        <f t="shared" ca="1" si="756"/>
        <v>1.9372060404147403E-2</v>
      </c>
      <c r="FK366" s="240">
        <f t="shared" ca="1" si="757"/>
        <v>1.8600694222714036E-2</v>
      </c>
      <c r="FL366" s="240">
        <f t="shared" ca="1" si="758"/>
        <v>1.7549556286596886E-2</v>
      </c>
      <c r="FM366" s="240">
        <f t="shared" ca="1" si="759"/>
        <v>1.6234456688757011E-2</v>
      </c>
      <c r="FN366" s="240">
        <f t="shared" ca="1" si="760"/>
        <v>1.4675175751244097E-2</v>
      </c>
      <c r="FO366" s="240">
        <f t="shared" ca="1" si="761"/>
        <v>1.2895166510740972E-2</v>
      </c>
      <c r="FP366" s="240">
        <f t="shared" ca="1" si="762"/>
        <v>1.0921201963062099E-2</v>
      </c>
      <c r="FQ366" s="240">
        <f t="shared" ca="1" si="763"/>
        <v>8.7829723723758107E-3</v>
      </c>
      <c r="FR366" s="240">
        <f t="shared" ca="1" si="764"/>
        <v>6.5126387019955817E-3</v>
      </c>
      <c r="FS366" s="240">
        <f t="shared" ca="1" si="765"/>
        <v>4.1443488835564979E-3</v>
      </c>
      <c r="FT366" s="240">
        <f t="shared" ca="1" si="766"/>
        <v>1.7137242003380931E-3</v>
      </c>
      <c r="FU366" s="240">
        <f t="shared" ca="1" si="767"/>
        <v>-7.4267648999237421E-4</v>
      </c>
      <c r="FV366" s="240">
        <f t="shared" ca="1" si="768"/>
        <v>-3.1879066346280904E-3</v>
      </c>
      <c r="FW366" s="240">
        <f t="shared" ca="1" si="769"/>
        <v>-5.5851876961673531E-3</v>
      </c>
      <c r="FX366" s="240">
        <f t="shared" ca="1" si="770"/>
        <v>-7.8984623360490707E-3</v>
      </c>
      <c r="FY366" s="240">
        <f t="shared" ca="1" si="771"/>
        <v>-1.0092936750487494E-2</v>
      </c>
      <c r="FZ366" s="240">
        <f t="shared" ca="1" si="772"/>
        <v>-1.2135604001667077E-2</v>
      </c>
      <c r="GA366" s="240">
        <f t="shared" ca="1" si="773"/>
        <v>-1.3995740472810011E-2</v>
      </c>
      <c r="GB366" s="240">
        <f t="shared" ca="1" si="774"/>
        <v>-1.5645367979970553E-2</v>
      </c>
      <c r="GC366" s="240">
        <f t="shared" ca="1" si="775"/>
        <v>-1.7059674589963499E-2</v>
      </c>
      <c r="GD366" s="240">
        <f t="shared" ca="1" si="776"/>
        <v>-1.8217387814934226E-2</v>
      </c>
      <c r="GE366" s="240">
        <f t="shared" ca="1" si="777"/>
        <v>-1.9101094570376773E-2</v>
      </c>
      <c r="GF366" s="240">
        <f t="shared" ca="1" si="778"/>
        <v>-1.9697503084132765E-2</v>
      </c>
      <c r="GG366" s="240">
        <f t="shared" ca="1" si="779"/>
        <v>-1.9997642817016693E-2</v>
      </c>
      <c r="GH366" s="240">
        <f t="shared" ca="1" si="780"/>
        <v>-1.9996999388075167E-2</v>
      </c>
      <c r="GI366" s="240">
        <f t="shared" ca="1" si="781"/>
        <v>-1.9695582475078369E-2</v>
      </c>
      <c r="GJ366" s="240">
        <f t="shared" ca="1" si="782"/>
        <v>-1.9097925668957415E-2</v>
      </c>
      <c r="GK366" s="240">
        <f t="shared" ca="1" si="783"/>
        <v>-1.8213018284376832E-2</v>
      </c>
      <c r="GL366" s="240">
        <f t="shared" ca="1" si="784"/>
        <v>-1.7054170152074843E-2</v>
      </c>
      <c r="GM366" s="240">
        <f t="shared" ca="1" si="785"/>
        <v>-1.5638811426620075E-2</v>
      </c>
      <c r="GN366" s="240">
        <f t="shared" ca="1" si="786"/>
        <v>-1.398823042066287E-2</v>
      </c>
      <c r="GO366" s="240">
        <f t="shared" ca="1" si="787"/>
        <v>-1.2127253408897979E-2</v>
      </c>
      <c r="GP366" s="240">
        <f t="shared" ca="1" si="788"/>
        <v>-1.0083871217784507E-2</v>
      </c>
      <c r="GQ366" s="240">
        <f t="shared" ca="1" si="789"/>
        <v>-7.8888182174621478E-3</v>
      </c>
      <c r="GR366" s="240">
        <f t="shared" ca="1" si="790"/>
        <v>-5.57511004821687E-3</v>
      </c>
      <c r="GS366" s="240">
        <f t="shared" ca="1" si="791"/>
        <v>-3.1775470345195254E-3</v>
      </c>
      <c r="GT366" s="240">
        <f t="shared" ca="1" si="792"/>
        <v>-7.3219075575409881E-4</v>
      </c>
      <c r="GU366" s="240">
        <f t="shared" ca="1" si="793"/>
        <v>1.7241783535029108E-3</v>
      </c>
      <c r="GV366" s="240">
        <f t="shared" ca="1" si="794"/>
        <v>4.1546142154536506E-3</v>
      </c>
      <c r="GW366" s="240">
        <f t="shared" ca="1" si="795"/>
        <v>6.5225608124782663E-3</v>
      </c>
      <c r="GX366" s="240">
        <f t="shared" ca="1" si="796"/>
        <v>8.7924020236667781E-3</v>
      </c>
      <c r="GY366" s="240">
        <f t="shared" ca="1" si="797"/>
        <v>1.0929997324428915E-2</v>
      </c>
      <c r="GZ366" s="240">
        <f t="shared" ca="1" si="798"/>
        <v>1.2903195291761874E-2</v>
      </c>
      <c r="HA366" s="240">
        <f t="shared" ca="1" si="799"/>
        <v>1.4682317191579317E-2</v>
      </c>
      <c r="HB366" s="240">
        <f t="shared" ca="1" si="800"/>
        <v>1.6240603374496634E-2</v>
      </c>
      <c r="HC366" s="240">
        <f t="shared" ca="1" si="801"/>
        <v>1.7554615765866009E-2</v>
      </c>
      <c r="HD366" s="240">
        <f t="shared" ca="1" si="802"/>
        <v>1.8604590396235143E-2</v>
      </c>
      <c r="HE366" s="240">
        <f t="shared" ca="1" si="803"/>
        <v>1.9374734669844129E-2</v>
      </c>
      <c r="HF366" s="240">
        <f t="shared" ca="1" si="804"/>
        <v>1.9853464899965652E-2</v>
      </c>
      <c r="HG366" s="240">
        <f t="shared" ca="1" si="805"/>
        <v>2.0033580538335344E-2</v>
      </c>
      <c r="HH366" s="240">
        <f t="shared" ca="1" si="806"/>
        <v>1.9912372478100022E-2</v>
      </c>
      <c r="HI366" s="240">
        <f t="shared" ca="1" si="807"/>
        <v>1.9491663801306403E-2</v>
      </c>
      <c r="HJ366" s="240">
        <f t="shared" ca="1" si="808"/>
        <v>1.8777782358050162E-2</v>
      </c>
      <c r="HK366" s="240">
        <f t="shared" ca="1" si="809"/>
        <v>1.7781465589720602E-2</v>
      </c>
      <c r="HL366" s="240">
        <f t="shared" ca="1" si="810"/>
        <v>1.6517699027887564E-2</v>
      </c>
      <c r="HM366" s="240">
        <f t="shared" ca="1" si="811"/>
        <v>1.5005490897958267E-2</v>
      </c>
      <c r="HN366" s="240">
        <f t="shared" ca="1" si="812"/>
        <v>1.3267586217774036E-2</v>
      </c>
      <c r="HO366" s="240">
        <f t="shared" ca="1" si="813"/>
        <v>1.1330124691370951E-2</v>
      </c>
      <c r="HP366" s="240">
        <f t="shared" ca="1" si="814"/>
        <v>9.2222475435004073E-3</v>
      </c>
      <c r="HQ366" s="240">
        <f t="shared" ca="1" si="815"/>
        <v>6.9756592084838139E-3</v>
      </c>
      <c r="HR366" s="240">
        <f t="shared" ca="1" si="816"/>
        <v>4.6241504660099681E-3</v>
      </c>
      <c r="HS366" s="240">
        <f t="shared" ca="1" si="817"/>
        <v>2.2030901963562164E-3</v>
      </c>
      <c r="HT366" s="240">
        <f t="shared" ca="1" si="818"/>
        <v>-2.5110660049284216E-4</v>
      </c>
      <c r="HU366" s="240">
        <f t="shared" ca="1" si="819"/>
        <v>-2.7015265203397462E-3</v>
      </c>
      <c r="HV366" s="240">
        <f t="shared" ca="1" si="820"/>
        <v>-5.1113129667328854E-3</v>
      </c>
      <c r="HW366" s="240">
        <f t="shared" ca="1" si="821"/>
        <v>-7.4442205084831337E-3</v>
      </c>
      <c r="HX366" s="240">
        <f t="shared" ca="1" si="822"/>
        <v>-9.6651600446860733E-3</v>
      </c>
      <c r="HY366" s="240">
        <f t="shared" ca="1" si="823"/>
        <v>-1.174072657746103E-2</v>
      </c>
      <c r="HZ366" s="240">
        <f t="shared" ca="1" si="824"/>
        <v>-1.3639701654212445E-2</v>
      </c>
      <c r="IA366" s="240">
        <f t="shared" ca="1" si="825"/>
        <v>-1.5333522922214954E-2</v>
      </c>
      <c r="IB366" s="240">
        <f t="shared" ca="1" si="826"/>
        <v>-1.6796713732984664E-2</v>
      </c>
      <c r="IC366" s="240">
        <f t="shared" ca="1" si="827"/>
        <v>-1.8007266334785842E-2</v>
      </c>
      <c r="ID366" s="240">
        <f t="shared" ca="1" si="828"/>
        <v>-1.8946972889701843E-2</v>
      </c>
      <c r="IE366" s="240">
        <f t="shared" ca="1" si="829"/>
        <v>-8.4889892117254399E-3</v>
      </c>
      <c r="IF366" s="240">
        <f t="shared" ca="1" si="830"/>
        <v>-1.9961597979896384E-2</v>
      </c>
      <c r="IG366" s="240">
        <f t="shared" ca="1" si="831"/>
        <v>-2.0021255609402735E-2</v>
      </c>
      <c r="IH366" s="240">
        <f t="shared" ca="1" si="832"/>
        <v>-1.9779774918707284E-2</v>
      </c>
      <c r="II366" s="240">
        <f t="shared" ca="1" si="833"/>
        <v>-1.9240788002168961E-2</v>
      </c>
      <c r="IJ366" s="240">
        <f t="shared" ca="1" si="834"/>
        <v>-1.8412401724702911E-2</v>
      </c>
      <c r="IK366" s="240">
        <f t="shared" ca="1" si="835"/>
        <v>-1.7307075786986266E-2</v>
      </c>
      <c r="IL366" s="240">
        <f t="shared" ca="1" si="836"/>
        <v>-1.5941435319962588E-2</v>
      </c>
      <c r="IM366" s="240">
        <f t="shared" ca="1" si="837"/>
        <v>-1.4336020827397551E-2</v>
      </c>
      <c r="IN366" s="240">
        <f t="shared" ca="1" si="838"/>
        <v>-1.2514979237583233E-2</v>
      </c>
      <c r="IO366" s="240">
        <f t="shared" ca="1" si="839"/>
        <v>-1.0505700711060752E-2</v>
      </c>
      <c r="IP366" s="240">
        <f t="shared" ca="1" si="840"/>
        <v>-8.3384066671105313E-3</v>
      </c>
      <c r="IQ366" s="240">
        <f t="shared" ca="1" si="841"/>
        <v>-6.0456952254765925E-3</v>
      </c>
      <c r="IR366" s="240">
        <f t="shared" ca="1" si="842"/>
        <v>-3.6620509003027742E-3</v>
      </c>
      <c r="IS366" s="240">
        <f t="shared" ca="1" si="843"/>
        <v>-1.2233259209419034E-3</v>
      </c>
      <c r="IT366" s="240">
        <f t="shared" ca="1" si="844"/>
        <v>1.2337990189447839E-3</v>
      </c>
      <c r="IU366" s="240">
        <f t="shared" ca="1" si="845"/>
        <v>3.6723664731632332E-3</v>
      </c>
      <c r="IV366" s="240">
        <f t="shared" ca="1" si="846"/>
        <v>6.0556981173771887E-3</v>
      </c>
      <c r="IW366" s="240">
        <f t="shared" ca="1" si="847"/>
        <v>8.3479464252462915E-3</v>
      </c>
      <c r="IX366" s="240">
        <f t="shared" ca="1" si="848"/>
        <v>1.0514633848589684E-2</v>
      </c>
      <c r="IY366" s="240">
        <f t="shared" ca="1" si="849"/>
        <v>1.252317139180191E-2</v>
      </c>
      <c r="IZ366" s="240">
        <f t="shared" ca="1" si="850"/>
        <v>1.4343348780681199E-2</v>
      </c>
      <c r="JA366" s="240">
        <f t="shared" ca="1" si="851"/>
        <v>1.594778885307304E-2</v>
      </c>
      <c r="JB366" s="240">
        <f t="shared" ca="1" si="852"/>
        <v>1.7312359336871606E-2</v>
      </c>
    </row>
    <row r="367" spans="1:262">
      <c r="B367" s="248">
        <v>6</v>
      </c>
      <c r="C367" s="247">
        <f t="shared" si="853"/>
        <v>1.1718750000000001E-4</v>
      </c>
      <c r="D367" s="244">
        <f t="shared" ca="1" si="597"/>
        <v>6.0834842966710498</v>
      </c>
      <c r="E367" s="243">
        <f ca="1">L361</f>
        <v>8.3484296671050243E-2</v>
      </c>
      <c r="F367" s="242">
        <v>6</v>
      </c>
      <c r="G367" s="240">
        <f t="shared" ca="1" si="854"/>
        <v>-4.904563379148722E-4</v>
      </c>
      <c r="H367" s="240">
        <f t="shared" ca="1" si="598"/>
        <v>-5.2192503397260914E-4</v>
      </c>
      <c r="I367" s="240">
        <f t="shared" ca="1" si="599"/>
        <v>-5.4209562922167838E-4</v>
      </c>
      <c r="J367" s="240">
        <f t="shared" ca="1" si="600"/>
        <v>-5.5053149118871421E-4</v>
      </c>
      <c r="K367" s="240">
        <f t="shared" ca="1" si="601"/>
        <v>-5.470500089378395E-4</v>
      </c>
      <c r="L367" s="240">
        <f t="shared" ca="1" si="602"/>
        <v>-5.3172654604595449E-4</v>
      </c>
      <c r="M367" s="240">
        <f t="shared" ca="1" si="603"/>
        <v>-5.0489280920888973E-4</v>
      </c>
      <c r="N367" s="240">
        <f t="shared" ca="1" si="604"/>
        <v>-4.671296677931728E-4</v>
      </c>
      <c r="O367" s="240">
        <f t="shared" ca="1" si="605"/>
        <v>-4.1925457976842655E-4</v>
      </c>
      <c r="P367" s="240">
        <f t="shared" ca="1" si="606"/>
        <v>-3.623038962109934E-4</v>
      </c>
      <c r="Q367" s="240">
        <f t="shared" ca="1" si="607"/>
        <v>-2.9751042743283876E-4</v>
      </c>
      <c r="R367" s="240">
        <f t="shared" ca="1" si="608"/>
        <v>-2.2627675636129792E-4</v>
      </c>
      <c r="S367" s="240">
        <f t="shared" ca="1" si="609"/>
        <v>-1.5014487685440075E-4</v>
      </c>
      <c r="T367" s="240">
        <f t="shared" ca="1" si="610"/>
        <v>-7.0762814190557949E-5</v>
      </c>
      <c r="U367" s="241">
        <f t="shared" ca="1" si="611"/>
        <v>1.015104970179592E-5</v>
      </c>
      <c r="V367" s="240">
        <f t="shared" ca="1" si="612"/>
        <v>9.0845174023561012E-5</v>
      </c>
      <c r="W367" s="240">
        <f t="shared" ca="1" si="613"/>
        <v>1.6957277467374252E-4</v>
      </c>
      <c r="X367" s="240">
        <f t="shared" ca="1" si="614"/>
        <v>2.4462963685007268E-4</v>
      </c>
      <c r="Y367" s="240">
        <f t="shared" ca="1" si="615"/>
        <v>3.1439100615287088E-4</v>
      </c>
      <c r="Z367" s="240">
        <f t="shared" ca="1" si="616"/>
        <v>3.7734675961115287E-4</v>
      </c>
      <c r="AA367" s="240">
        <f t="shared" ca="1" si="617"/>
        <v>4.3213409528448802E-4</v>
      </c>
      <c r="AB367" s="240">
        <f t="shared" ca="1" si="618"/>
        <v>4.7756703280944291E-4</v>
      </c>
      <c r="AC367" s="240">
        <f t="shared" ca="1" si="619"/>
        <v>5.1266208629287355E-4</v>
      </c>
      <c r="AD367" s="240">
        <f t="shared" ca="1" si="620"/>
        <v>5.3665955381145317E-4</v>
      </c>
      <c r="AE367" s="240">
        <f t="shared" ca="1" si="621"/>
        <v>5.4903996266406616E-4</v>
      </c>
      <c r="AF367" s="240">
        <f t="shared" ca="1" si="622"/>
        <v>5.4953531438701596E-4</v>
      </c>
      <c r="AG367" s="240">
        <f t="shared" ca="1" si="623"/>
        <v>5.3813488611142817E-4</v>
      </c>
      <c r="AH367" s="240">
        <f t="shared" ca="1" si="624"/>
        <v>5.150854626809788E-4</v>
      </c>
      <c r="AI367" s="240">
        <f t="shared" ca="1" si="625"/>
        <v>4.8088599450530207E-4</v>
      </c>
      <c r="AJ367" s="240">
        <f t="shared" ca="1" si="626"/>
        <v>4.3627679679041607E-4</v>
      </c>
      <c r="AK367" s="240">
        <f t="shared" ca="1" si="627"/>
        <v>3.8222352395021368E-4</v>
      </c>
      <c r="AL367" s="240">
        <f t="shared" ca="1" si="628"/>
        <v>3.1989626610460809E-4</v>
      </c>
      <c r="AM367" s="240">
        <f t="shared" ca="1" si="629"/>
        <v>2.5064422016202843E-4</v>
      </c>
      <c r="AN367" s="240">
        <f t="shared" ca="1" si="630"/>
        <v>1.7596648378083126E-4</v>
      </c>
      <c r="AO367" s="240">
        <f t="shared" ca="1" si="631"/>
        <v>9.7479604432164997E-5</v>
      </c>
      <c r="AP367" s="240">
        <f t="shared" ca="1" si="632"/>
        <v>1.6882586029081889E-5</v>
      </c>
      <c r="AQ367" s="240">
        <f t="shared" ca="1" si="633"/>
        <v>-6.4079889377310629E-5</v>
      </c>
      <c r="AR367" s="240">
        <f t="shared" ca="1" si="634"/>
        <v>-1.4365522869543622E-4</v>
      </c>
      <c r="AS367" s="240">
        <f t="shared" ca="1" si="635"/>
        <v>-2.2012086614097792E-4</v>
      </c>
      <c r="AT367" s="240">
        <f t="shared" ca="1" si="636"/>
        <v>-2.9182155158407794E-4</v>
      </c>
      <c r="AU367" s="240">
        <f t="shared" ca="1" si="637"/>
        <v>-3.5720518171591345E-4</v>
      </c>
      <c r="AV367" s="240">
        <f t="shared" ca="1" si="638"/>
        <v>-4.1485639839808732E-4</v>
      </c>
      <c r="AW367" s="240">
        <f t="shared" ca="1" si="639"/>
        <v>-4.6352722689204382E-4</v>
      </c>
      <c r="AX367" s="240">
        <f t="shared" ca="1" si="640"/>
        <v>-5.0216409074336306E-4</v>
      </c>
      <c r="AY367" s="240">
        <f t="shared" ca="1" si="641"/>
        <v>-5.2993061853027091E-4</v>
      </c>
      <c r="AZ367" s="240">
        <f t="shared" ca="1" si="642"/>
        <v>-5.4622574877913918E-4</v>
      </c>
      <c r="BA367" s="240">
        <f t="shared" ca="1" si="643"/>
        <v>-5.5069674113022537E-4</v>
      </c>
      <c r="BB367" s="240">
        <f t="shared" ca="1" si="644"/>
        <v>-5.4324681210121022E-4</v>
      </c>
      <c r="BC367" s="240">
        <f t="shared" ca="1" si="645"/>
        <v>-5.2403723015731127E-4</v>
      </c>
      <c r="BD367" s="240">
        <f t="shared" ca="1" si="646"/>
        <v>-4.9348382473602954E-4</v>
      </c>
      <c r="BE367" s="240">
        <f t="shared" ca="1" si="647"/>
        <v>-4.5224798479560321E-4</v>
      </c>
      <c r="BF367" s="240">
        <f t="shared" ca="1" si="648"/>
        <v>-4.0122234174141101E-4</v>
      </c>
      <c r="BG367" s="240">
        <f t="shared" ca="1" si="649"/>
        <v>-3.4151144665172772E-4</v>
      </c>
      <c r="BH367" s="240">
        <f t="shared" ca="1" si="650"/>
        <v>-2.7440786008254826E-4</v>
      </c>
      <c r="BI367" s="240">
        <f t="shared" ca="1" si="651"/>
        <v>-2.0136417203499044E-4</v>
      </c>
      <c r="BJ367" s="240">
        <f t="shared" ca="1" si="652"/>
        <v>-1.2396155776849005E-4</v>
      </c>
      <c r="BK367" s="240">
        <f t="shared" ca="1" si="653"/>
        <v>-4.3875550131475526E-5</v>
      </c>
      <c r="BL367" s="240">
        <f t="shared" ca="1" si="654"/>
        <v>3.7160230664814455E-5</v>
      </c>
      <c r="BM367" s="240">
        <f t="shared" ca="1" si="655"/>
        <v>1.1739160468849134E-4</v>
      </c>
      <c r="BN367" s="240">
        <f t="shared" ca="1" si="656"/>
        <v>1.9508180498503872E-4</v>
      </c>
      <c r="BO367" s="240">
        <f t="shared" ca="1" si="657"/>
        <v>2.6854907333696999E-4</v>
      </c>
      <c r="BP367" s="240">
        <f t="shared" ca="1" si="658"/>
        <v>3.3620306525044121E-4</v>
      </c>
      <c r="BQ367" s="240">
        <f t="shared" ca="1" si="659"/>
        <v>3.965792761108167E-4</v>
      </c>
      <c r="BR367" s="240">
        <f t="shared" ca="1" si="660"/>
        <v>4.4837074328487188E-4</v>
      </c>
      <c r="BS367" s="240">
        <f t="shared" ca="1" si="661"/>
        <v>4.9045633791487198E-4</v>
      </c>
      <c r="BT367" s="240">
        <f t="shared" ca="1" si="662"/>
        <v>5.2192503397260925E-4</v>
      </c>
      <c r="BU367" s="240">
        <f t="shared" ca="1" si="663"/>
        <v>5.4209562922167827E-4</v>
      </c>
      <c r="BV367" s="240">
        <f t="shared" ca="1" si="664"/>
        <v>5.5053149118871431E-4</v>
      </c>
      <c r="BW367" s="240">
        <f t="shared" ca="1" si="665"/>
        <v>5.4705000893783971E-4</v>
      </c>
      <c r="BX367" s="240">
        <f t="shared" ca="1" si="666"/>
        <v>5.3172654604595449E-4</v>
      </c>
      <c r="BY367" s="240">
        <f t="shared" ca="1" si="667"/>
        <v>5.0489280920888984E-4</v>
      </c>
      <c r="BZ367" s="240">
        <f t="shared" ca="1" si="668"/>
        <v>4.6712966779317302E-4</v>
      </c>
      <c r="CA367" s="240">
        <f t="shared" ca="1" si="669"/>
        <v>4.1925457976842639E-4</v>
      </c>
      <c r="CB367" s="240">
        <f t="shared" ca="1" si="670"/>
        <v>3.623038962109934E-4</v>
      </c>
      <c r="CC367" s="240">
        <f t="shared" ca="1" si="671"/>
        <v>2.9751042743283903E-4</v>
      </c>
      <c r="CD367" s="240">
        <f t="shared" ca="1" si="672"/>
        <v>2.2627675636129849E-4</v>
      </c>
      <c r="CE367" s="240">
        <f t="shared" ca="1" si="673"/>
        <v>1.5014487685440064E-4</v>
      </c>
      <c r="CF367" s="240">
        <f t="shared" ca="1" si="674"/>
        <v>7.0762814190558084E-5</v>
      </c>
      <c r="CG367" s="240">
        <f t="shared" ca="1" si="675"/>
        <v>-1.0151049701795541E-5</v>
      </c>
      <c r="CH367" s="240">
        <f t="shared" ca="1" si="676"/>
        <v>-9.0845174023560307E-5</v>
      </c>
      <c r="CI367" s="240">
        <f t="shared" ca="1" si="677"/>
        <v>-1.6957277467374258E-4</v>
      </c>
      <c r="CJ367" s="240">
        <f t="shared" ca="1" si="678"/>
        <v>-2.4462963685007252E-4</v>
      </c>
      <c r="CK367" s="240">
        <f t="shared" ca="1" si="679"/>
        <v>-3.1439100615287044E-4</v>
      </c>
      <c r="CL367" s="240">
        <f t="shared" ca="1" si="680"/>
        <v>-3.7734675961115303E-4</v>
      </c>
      <c r="CM367" s="240">
        <f t="shared" ca="1" si="681"/>
        <v>-4.3213409528448791E-4</v>
      </c>
      <c r="CN367" s="240">
        <f t="shared" ca="1" si="682"/>
        <v>-4.7756703280944269E-4</v>
      </c>
      <c r="CO367" s="240">
        <f t="shared" ca="1" si="683"/>
        <v>-5.1266208629287334E-4</v>
      </c>
      <c r="CP367" s="240">
        <f t="shared" ca="1" si="684"/>
        <v>-5.3665955381145317E-4</v>
      </c>
      <c r="CQ367" s="240">
        <f t="shared" ca="1" si="685"/>
        <v>-5.4903996266406616E-4</v>
      </c>
      <c r="CR367" s="240">
        <f t="shared" ca="1" si="686"/>
        <v>-5.4953531438701607E-4</v>
      </c>
      <c r="CS367" s="240">
        <f t="shared" ca="1" si="687"/>
        <v>-5.3813488611142817E-4</v>
      </c>
      <c r="CT367" s="240">
        <f t="shared" ca="1" si="688"/>
        <v>-5.150854626809789E-4</v>
      </c>
      <c r="CU367" s="240">
        <f t="shared" ca="1" si="689"/>
        <v>-4.8088599450530213E-4</v>
      </c>
      <c r="CV367" s="240">
        <f t="shared" ca="1" si="690"/>
        <v>-4.3627679679041651E-4</v>
      </c>
      <c r="CW367" s="240">
        <f t="shared" ca="1" si="691"/>
        <v>-3.8222352395021346E-4</v>
      </c>
      <c r="CX367" s="240">
        <f t="shared" ca="1" si="692"/>
        <v>-3.1989626610460825E-4</v>
      </c>
      <c r="CY367" s="240">
        <f t="shared" ca="1" si="693"/>
        <v>-2.5064422016202902E-4</v>
      </c>
      <c r="CZ367" s="240">
        <f t="shared" ca="1" si="694"/>
        <v>-1.7596648378083104E-4</v>
      </c>
      <c r="DA367" s="240">
        <f t="shared" ca="1" si="695"/>
        <v>-9.7479604432165187E-5</v>
      </c>
      <c r="DB367" s="240">
        <f t="shared" ca="1" si="696"/>
        <v>-1.688258602908216E-5</v>
      </c>
      <c r="DC367" s="240">
        <f t="shared" ca="1" si="697"/>
        <v>6.4079889377309979E-5</v>
      </c>
      <c r="DD367" s="240">
        <f t="shared" ca="1" si="698"/>
        <v>1.4365522869543652E-4</v>
      </c>
      <c r="DE367" s="240">
        <f t="shared" ca="1" si="699"/>
        <v>2.2012086614097771E-4</v>
      </c>
      <c r="DF367" s="240">
        <f t="shared" ca="1" si="700"/>
        <v>2.9182155158407773E-4</v>
      </c>
      <c r="DG367" s="240">
        <f t="shared" ca="1" si="701"/>
        <v>3.5720518171591362E-4</v>
      </c>
      <c r="DH367" s="240">
        <f t="shared" ca="1" si="702"/>
        <v>4.1485639839808716E-4</v>
      </c>
      <c r="DI367" s="240">
        <f t="shared" ca="1" si="703"/>
        <v>4.6352722689204366E-4</v>
      </c>
      <c r="DJ367" s="240">
        <f t="shared" ca="1" si="704"/>
        <v>5.0216409074336273E-4</v>
      </c>
      <c r="DK367" s="240">
        <f t="shared" ca="1" si="705"/>
        <v>5.2993061853027102E-4</v>
      </c>
      <c r="DL367" s="240">
        <f t="shared" ca="1" si="706"/>
        <v>5.4622574877913907E-4</v>
      </c>
      <c r="DM367" s="240">
        <f t="shared" ca="1" si="707"/>
        <v>5.5069674113022537E-4</v>
      </c>
      <c r="DN367" s="240">
        <f t="shared" ca="1" si="708"/>
        <v>5.4324681210121022E-4</v>
      </c>
      <c r="DO367" s="240">
        <f t="shared" ca="1" si="709"/>
        <v>5.240372301573117E-4</v>
      </c>
      <c r="DP367" s="240">
        <f t="shared" ca="1" si="710"/>
        <v>4.9348382473602965E-4</v>
      </c>
      <c r="DQ367" s="240">
        <f t="shared" ca="1" si="711"/>
        <v>4.5224798479560305E-4</v>
      </c>
      <c r="DR367" s="240">
        <f t="shared" ca="1" si="712"/>
        <v>4.0122234174141144E-4</v>
      </c>
      <c r="DS367" s="240">
        <f t="shared" ca="1" si="713"/>
        <v>3.4151144665172788E-4</v>
      </c>
      <c r="DT367" s="240">
        <f t="shared" ca="1" si="714"/>
        <v>2.7440786008254756E-4</v>
      </c>
      <c r="DU367" s="240">
        <f t="shared" ca="1" si="715"/>
        <v>2.013641720349906E-4</v>
      </c>
      <c r="DV367" s="240">
        <f t="shared" ca="1" si="716"/>
        <v>1.2396155776849018E-4</v>
      </c>
      <c r="DW367" s="240">
        <f t="shared" ca="1" si="717"/>
        <v>4.387555013147474E-5</v>
      </c>
      <c r="DX367" s="240">
        <f t="shared" ca="1" si="718"/>
        <v>-3.7160230664814292E-5</v>
      </c>
      <c r="DY367" s="240">
        <f t="shared" ca="1" si="719"/>
        <v>-1.1739160468849115E-4</v>
      </c>
      <c r="DZ367" s="240">
        <f t="shared" ca="1" si="720"/>
        <v>-1.9508180498503766E-4</v>
      </c>
      <c r="EA367" s="240">
        <f t="shared" ca="1" si="721"/>
        <v>-2.6854907333696978E-4</v>
      </c>
      <c r="EB367" s="240">
        <f t="shared" ca="1" si="722"/>
        <v>-3.362030652504418E-4</v>
      </c>
      <c r="EC367" s="240">
        <f t="shared" ca="1" si="723"/>
        <v>-3.9657927611081584E-4</v>
      </c>
      <c r="ED367" s="240">
        <f t="shared" ca="1" si="724"/>
        <v>-4.4837074328487177E-4</v>
      </c>
      <c r="EE367" s="240">
        <f t="shared" ca="1" si="725"/>
        <v>-4.9045633791487231E-4</v>
      </c>
      <c r="EF367" s="240">
        <f t="shared" ca="1" si="726"/>
        <v>-5.2192503397260892E-4</v>
      </c>
      <c r="EG367" s="240">
        <f t="shared" ca="1" si="727"/>
        <v>-5.4209562922167827E-4</v>
      </c>
      <c r="EH367" s="240">
        <f t="shared" ca="1" si="728"/>
        <v>-5.5053149118871431E-4</v>
      </c>
      <c r="EI367" s="240">
        <f t="shared" ca="1" si="729"/>
        <v>-5.4705000893783971E-4</v>
      </c>
      <c r="EJ367" s="240">
        <f t="shared" ca="1" si="730"/>
        <v>-5.3172654604595449E-4</v>
      </c>
      <c r="EK367" s="240">
        <f t="shared" ca="1" si="731"/>
        <v>-5.0489280920889027E-4</v>
      </c>
      <c r="EL367" s="240">
        <f t="shared" ca="1" si="732"/>
        <v>-4.6712966779317313E-4</v>
      </c>
      <c r="EM367" s="240">
        <f t="shared" ca="1" si="733"/>
        <v>-4.192545797684265E-4</v>
      </c>
      <c r="EN367" s="240">
        <f t="shared" ca="1" si="734"/>
        <v>-3.6230389621099432E-4</v>
      </c>
      <c r="EO367" s="240">
        <f t="shared" ca="1" si="735"/>
        <v>-2.9751042743283919E-4</v>
      </c>
      <c r="EP367" s="240">
        <f t="shared" ca="1" si="736"/>
        <v>-2.2627675636129773E-4</v>
      </c>
      <c r="EQ367" s="240">
        <f t="shared" ca="1" si="737"/>
        <v>-1.5014487685440178E-4</v>
      </c>
      <c r="ER367" s="240">
        <f t="shared" ca="1" si="738"/>
        <v>-7.0762814190558355E-5</v>
      </c>
      <c r="ES367" s="240">
        <f t="shared" ca="1" si="739"/>
        <v>1.0151049701796245E-5</v>
      </c>
      <c r="ET367" s="240">
        <f t="shared" ca="1" si="740"/>
        <v>9.0845174023560118E-5</v>
      </c>
      <c r="EU367" s="240">
        <f t="shared" ca="1" si="741"/>
        <v>1.6957277467374236E-4</v>
      </c>
      <c r="EV367" s="240">
        <f t="shared" ca="1" si="742"/>
        <v>2.4462963685007317E-4</v>
      </c>
      <c r="EW367" s="240">
        <f t="shared" ca="1" si="743"/>
        <v>3.1439100615287028E-4</v>
      </c>
      <c r="EX367" s="240">
        <f t="shared" ca="1" si="744"/>
        <v>3.7734675961115292E-4</v>
      </c>
      <c r="EY367" s="240">
        <f t="shared" ca="1" si="745"/>
        <v>4.3213409528448715E-4</v>
      </c>
      <c r="EZ367" s="240">
        <f t="shared" ca="1" si="746"/>
        <v>4.7756703280944258E-4</v>
      </c>
      <c r="FA367" s="240">
        <f t="shared" ca="1" si="747"/>
        <v>5.1266208629287355E-4</v>
      </c>
      <c r="FB367" s="240">
        <f t="shared" ca="1" si="748"/>
        <v>5.3665955381145295E-4</v>
      </c>
      <c r="FC367" s="240">
        <f t="shared" ca="1" si="749"/>
        <v>5.4903996266406616E-4</v>
      </c>
      <c r="FD367" s="240">
        <f t="shared" ca="1" si="750"/>
        <v>5.4953531438701596E-4</v>
      </c>
      <c r="FE367" s="240">
        <f t="shared" ca="1" si="751"/>
        <v>5.3813488611142838E-4</v>
      </c>
      <c r="FF367" s="240">
        <f t="shared" ca="1" si="752"/>
        <v>5.150854626809789E-4</v>
      </c>
      <c r="FG367" s="240">
        <f t="shared" ca="1" si="753"/>
        <v>4.808859945053018E-4</v>
      </c>
      <c r="FH367" s="240">
        <f t="shared" ca="1" si="754"/>
        <v>4.3627679679041661E-4</v>
      </c>
      <c r="FI367" s="240">
        <f t="shared" ca="1" si="755"/>
        <v>3.8222352395021362E-4</v>
      </c>
      <c r="FJ367" s="240">
        <f t="shared" ca="1" si="756"/>
        <v>3.1989626610460917E-4</v>
      </c>
      <c r="FK367" s="240">
        <f t="shared" ca="1" si="757"/>
        <v>2.5064422016202924E-4</v>
      </c>
      <c r="FL367" s="240">
        <f t="shared" ca="1" si="758"/>
        <v>1.7596648378083118E-4</v>
      </c>
      <c r="FM367" s="240">
        <f t="shared" ca="1" si="759"/>
        <v>9.7479604432166298E-5</v>
      </c>
      <c r="FN367" s="240">
        <f t="shared" ca="1" si="760"/>
        <v>1.6882586029082268E-5</v>
      </c>
      <c r="FO367" s="240">
        <f t="shared" ca="1" si="761"/>
        <v>-6.4079889377310738E-5</v>
      </c>
      <c r="FP367" s="240">
        <f t="shared" ca="1" si="762"/>
        <v>-1.4365522869543533E-4</v>
      </c>
      <c r="FQ367" s="240">
        <f t="shared" ca="1" si="763"/>
        <v>-2.2012086614097749E-4</v>
      </c>
      <c r="FR367" s="240">
        <f t="shared" ca="1" si="764"/>
        <v>-2.9182155158407832E-4</v>
      </c>
      <c r="FS367" s="240">
        <f t="shared" ca="1" si="765"/>
        <v>-3.572051817159127E-4</v>
      </c>
      <c r="FT367" s="240">
        <f t="shared" ca="1" si="766"/>
        <v>-4.1485639839808705E-4</v>
      </c>
      <c r="FU367" s="240">
        <f t="shared" ca="1" si="767"/>
        <v>-4.6352722689204414E-4</v>
      </c>
      <c r="FV367" s="240">
        <f t="shared" ca="1" si="768"/>
        <v>-5.0216409074336262E-4</v>
      </c>
      <c r="FW367" s="240">
        <f t="shared" ca="1" si="769"/>
        <v>-5.2993061853027091E-4</v>
      </c>
      <c r="FX367" s="240">
        <f t="shared" ca="1" si="770"/>
        <v>-5.4622574877913907E-4</v>
      </c>
      <c r="FY367" s="240">
        <f t="shared" ca="1" si="771"/>
        <v>-5.5069674113022537E-4</v>
      </c>
      <c r="FZ367" s="240">
        <f t="shared" ca="1" si="772"/>
        <v>-5.4324681210121022E-4</v>
      </c>
      <c r="GA367" s="240">
        <f t="shared" ca="1" si="773"/>
        <v>-5.240372301573117E-4</v>
      </c>
      <c r="GB367" s="240">
        <f t="shared" ca="1" si="774"/>
        <v>-4.9348382473602976E-4</v>
      </c>
      <c r="GC367" s="240">
        <f t="shared" ca="1" si="775"/>
        <v>-4.5224798479560316E-4</v>
      </c>
      <c r="GD367" s="240">
        <f t="shared" ca="1" si="776"/>
        <v>-4.0122234174141166E-4</v>
      </c>
      <c r="GE367" s="240">
        <f t="shared" ca="1" si="777"/>
        <v>-3.4151144665172804E-4</v>
      </c>
      <c r="GF367" s="240">
        <f t="shared" ca="1" si="778"/>
        <v>-2.7440786008254778E-4</v>
      </c>
      <c r="GG367" s="240">
        <f t="shared" ca="1" si="779"/>
        <v>-2.0136417203499082E-4</v>
      </c>
      <c r="GH367" s="240">
        <f t="shared" ca="1" si="780"/>
        <v>-1.239615577684904E-4</v>
      </c>
      <c r="GI367" s="240">
        <f t="shared" ca="1" si="781"/>
        <v>-4.3875550131474957E-5</v>
      </c>
      <c r="GJ367" s="240">
        <f t="shared" ca="1" si="782"/>
        <v>3.716023066481413E-5</v>
      </c>
      <c r="GK367" s="240">
        <f t="shared" ca="1" si="783"/>
        <v>1.1739160468849096E-4</v>
      </c>
      <c r="GL367" s="240">
        <f t="shared" ca="1" si="784"/>
        <v>1.9508180498503745E-4</v>
      </c>
      <c r="GM367" s="240">
        <f t="shared" ca="1" si="785"/>
        <v>2.6854907333696961E-4</v>
      </c>
      <c r="GN367" s="240">
        <f t="shared" ca="1" si="786"/>
        <v>3.3620306525044164E-4</v>
      </c>
      <c r="GO367" s="240">
        <f t="shared" ca="1" si="787"/>
        <v>3.9657927611081567E-4</v>
      </c>
      <c r="GP367" s="240">
        <f t="shared" ca="1" si="788"/>
        <v>4.483707432848716E-4</v>
      </c>
      <c r="GQ367" s="240">
        <f t="shared" ca="1" si="789"/>
        <v>4.904563379148722E-4</v>
      </c>
      <c r="GR367" s="240">
        <f t="shared" ca="1" si="790"/>
        <v>5.2192503397260881E-4</v>
      </c>
      <c r="GS367" s="240">
        <f t="shared" ca="1" si="791"/>
        <v>5.4209562922167827E-4</v>
      </c>
      <c r="GT367" s="240">
        <f t="shared" ca="1" si="792"/>
        <v>5.5053149118871431E-4</v>
      </c>
      <c r="GU367" s="240">
        <f t="shared" ca="1" si="793"/>
        <v>5.4705000893783971E-4</v>
      </c>
      <c r="GV367" s="240">
        <f t="shared" ca="1" si="794"/>
        <v>5.317265460459546E-4</v>
      </c>
      <c r="GW367" s="240">
        <f t="shared" ca="1" si="795"/>
        <v>5.0489280920889038E-4</v>
      </c>
      <c r="GX367" s="240">
        <f t="shared" ca="1" si="796"/>
        <v>4.6712966779317324E-4</v>
      </c>
      <c r="GY367" s="240">
        <f t="shared" ca="1" si="797"/>
        <v>4.1925457976842666E-4</v>
      </c>
      <c r="GZ367" s="240">
        <f t="shared" ca="1" si="798"/>
        <v>3.6230389621099443E-4</v>
      </c>
      <c r="HA367" s="240">
        <f t="shared" ca="1" si="799"/>
        <v>2.9751042743283936E-4</v>
      </c>
      <c r="HB367" s="240">
        <f t="shared" ca="1" si="800"/>
        <v>2.2627675636129789E-4</v>
      </c>
      <c r="HC367" s="240">
        <f t="shared" ca="1" si="801"/>
        <v>1.5014487685440197E-4</v>
      </c>
      <c r="HD367" s="240">
        <f t="shared" ca="1" si="802"/>
        <v>7.0762814190558491E-5</v>
      </c>
      <c r="HE367" s="240">
        <f t="shared" ca="1" si="803"/>
        <v>-1.0151049701796029E-5</v>
      </c>
      <c r="HF367" s="240">
        <f t="shared" ca="1" si="804"/>
        <v>-9.0845174023559901E-5</v>
      </c>
      <c r="HG367" s="240">
        <f t="shared" ca="1" si="805"/>
        <v>-1.695727746737422E-4</v>
      </c>
      <c r="HH367" s="240">
        <f t="shared" ca="1" si="806"/>
        <v>-2.4462963685007306E-4</v>
      </c>
      <c r="HI367" s="240">
        <f t="shared" ca="1" si="807"/>
        <v>-3.1439100615287012E-4</v>
      </c>
      <c r="HJ367" s="240">
        <f t="shared" ca="1" si="808"/>
        <v>-3.7734675961115282E-4</v>
      </c>
      <c r="HK367" s="240">
        <f t="shared" ca="1" si="809"/>
        <v>-4.3213409528448704E-4</v>
      </c>
      <c r="HL367" s="240">
        <f t="shared" ca="1" si="810"/>
        <v>-4.7756703280944248E-4</v>
      </c>
      <c r="HM367" s="240">
        <f t="shared" ca="1" si="811"/>
        <v>-5.1266208629287355E-4</v>
      </c>
      <c r="HN367" s="240">
        <f t="shared" ca="1" si="812"/>
        <v>-5.3665955381145295E-4</v>
      </c>
      <c r="HO367" s="240">
        <f t="shared" ca="1" si="813"/>
        <v>-5.4903996266406606E-4</v>
      </c>
      <c r="HP367" s="240">
        <f t="shared" ca="1" si="814"/>
        <v>-5.4953531438701596E-4</v>
      </c>
      <c r="HQ367" s="240">
        <f t="shared" ca="1" si="815"/>
        <v>-5.3813488611142795E-4</v>
      </c>
      <c r="HR367" s="240">
        <f t="shared" ca="1" si="816"/>
        <v>-5.1508546268097966E-4</v>
      </c>
      <c r="HS367" s="240">
        <f t="shared" ca="1" si="817"/>
        <v>-4.8088599450530289E-4</v>
      </c>
      <c r="HT367" s="240">
        <f t="shared" ca="1" si="818"/>
        <v>-4.3627679679041678E-4</v>
      </c>
      <c r="HU367" s="240">
        <f t="shared" ca="1" si="819"/>
        <v>-3.8222352395021378E-4</v>
      </c>
      <c r="HV367" s="240">
        <f t="shared" ca="1" si="820"/>
        <v>-3.1989626610460777E-4</v>
      </c>
      <c r="HW367" s="240">
        <f t="shared" ca="1" si="821"/>
        <v>-2.5064422016202767E-4</v>
      </c>
      <c r="HX367" s="240">
        <f t="shared" ca="1" si="822"/>
        <v>-1.7596648378083327E-4</v>
      </c>
      <c r="HY367" s="240">
        <f t="shared" ca="1" si="823"/>
        <v>-9.7479604432166569E-5</v>
      </c>
      <c r="HZ367" s="240">
        <f t="shared" ca="1" si="824"/>
        <v>-1.6882586029082485E-5</v>
      </c>
      <c r="IA367" s="240">
        <f t="shared" ca="1" si="825"/>
        <v>6.4079889377310548E-5</v>
      </c>
      <c r="IB367" s="240">
        <f t="shared" ca="1" si="826"/>
        <v>1.4365522869543704E-4</v>
      </c>
      <c r="IC367" s="240">
        <f t="shared" ca="1" si="827"/>
        <v>2.2012086614097556E-4</v>
      </c>
      <c r="ID367" s="240">
        <f t="shared" ca="1" si="828"/>
        <v>2.9182155158407653E-4</v>
      </c>
      <c r="IE367" s="240">
        <f t="shared" ca="1" si="829"/>
        <v>1.1849976194827232E-4</v>
      </c>
      <c r="IF367" s="240">
        <f t="shared" ca="1" si="830"/>
        <v>4.1485639839808694E-4</v>
      </c>
      <c r="IG367" s="240">
        <f t="shared" ca="1" si="831"/>
        <v>4.6352722689204403E-4</v>
      </c>
      <c r="IH367" s="240">
        <f t="shared" ca="1" si="832"/>
        <v>5.0216409074336338E-4</v>
      </c>
      <c r="II367" s="240">
        <f t="shared" ca="1" si="833"/>
        <v>5.2993061853027037E-4</v>
      </c>
      <c r="IJ367" s="240">
        <f t="shared" ca="1" si="834"/>
        <v>5.4622574877913907E-4</v>
      </c>
      <c r="IK367" s="240">
        <f t="shared" ca="1" si="835"/>
        <v>5.5069674113022527E-4</v>
      </c>
      <c r="IL367" s="240">
        <f t="shared" ca="1" si="836"/>
        <v>5.4324681210121033E-4</v>
      </c>
      <c r="IM367" s="240">
        <f t="shared" ca="1" si="837"/>
        <v>5.2403723015731116E-4</v>
      </c>
      <c r="IN367" s="240">
        <f t="shared" ca="1" si="838"/>
        <v>4.93483824736029E-4</v>
      </c>
      <c r="IO367" s="240">
        <f t="shared" ca="1" si="839"/>
        <v>4.5224798479560435E-4</v>
      </c>
      <c r="IP367" s="240">
        <f t="shared" ca="1" si="840"/>
        <v>4.0122234174141177E-4</v>
      </c>
      <c r="IQ367" s="240">
        <f t="shared" ca="1" si="841"/>
        <v>3.4151144665172815E-4</v>
      </c>
      <c r="IR367" s="240">
        <f t="shared" ca="1" si="842"/>
        <v>2.7440786008254799E-4</v>
      </c>
      <c r="IS367" s="240">
        <f t="shared" ca="1" si="843"/>
        <v>2.0136417203498916E-4</v>
      </c>
      <c r="IT367" s="240">
        <f t="shared" ca="1" si="844"/>
        <v>1.2396155776849251E-4</v>
      </c>
      <c r="IU367" s="240">
        <f t="shared" ca="1" si="845"/>
        <v>4.3875550131477152E-5</v>
      </c>
      <c r="IV367" s="240">
        <f t="shared" ca="1" si="846"/>
        <v>-3.7160230664813859E-5</v>
      </c>
      <c r="IW367" s="240">
        <f t="shared" ca="1" si="847"/>
        <v>-1.1739160468849077E-4</v>
      </c>
      <c r="IX367" s="240">
        <f t="shared" ca="1" si="848"/>
        <v>-1.950818049850391E-4</v>
      </c>
      <c r="IY367" s="240">
        <f t="shared" ca="1" si="849"/>
        <v>-2.6854907333697113E-4</v>
      </c>
      <c r="IZ367" s="240">
        <f t="shared" ca="1" si="850"/>
        <v>-3.362030652504399E-4</v>
      </c>
      <c r="JA367" s="240">
        <f t="shared" ca="1" si="851"/>
        <v>-3.9657927611081557E-4</v>
      </c>
      <c r="JB367" s="240">
        <f t="shared" ca="1" si="852"/>
        <v>-4.483707432848715E-4</v>
      </c>
    </row>
    <row r="368" spans="1:262">
      <c r="B368" s="248">
        <v>7</v>
      </c>
      <c r="C368" s="247">
        <f t="shared" si="853"/>
        <v>1.3671875000000001E-4</v>
      </c>
      <c r="D368" s="244">
        <f t="shared" ca="1" si="597"/>
        <v>6.0836395769221818</v>
      </c>
      <c r="E368" s="243">
        <f ca="1">M361</f>
        <v>8.3639576922181727E-2</v>
      </c>
      <c r="F368" s="242">
        <v>7</v>
      </c>
      <c r="G368" s="240">
        <f t="shared" ca="1" si="854"/>
        <v>-1.1429303431261376E-2</v>
      </c>
      <c r="H368" s="240">
        <f t="shared" ca="1" si="598"/>
        <v>-1.2389073200480669E-2</v>
      </c>
      <c r="I368" s="240">
        <f t="shared" ca="1" si="599"/>
        <v>-1.2984050237445841E-2</v>
      </c>
      <c r="J368" s="240">
        <f t="shared" ca="1" si="600"/>
        <v>-1.3196715612739756E-2</v>
      </c>
      <c r="K368" s="240">
        <f t="shared" ca="1" si="601"/>
        <v>-1.3020807454949272E-2</v>
      </c>
      <c r="L368" s="240">
        <f t="shared" ca="1" si="602"/>
        <v>-1.2461505329685785E-2</v>
      </c>
      <c r="M368" s="240">
        <f t="shared" ca="1" si="603"/>
        <v>-1.1535277728750801E-2</v>
      </c>
      <c r="N368" s="240">
        <f t="shared" ca="1" si="604"/>
        <v>-1.0269397160084716E-2</v>
      </c>
      <c r="O368" s="240">
        <f t="shared" ca="1" si="605"/>
        <v>-8.701137116537111E-3</v>
      </c>
      <c r="P368" s="240">
        <f t="shared" ca="1" si="606"/>
        <v>-6.8766745684844758E-3</v>
      </c>
      <c r="Q368" s="240">
        <f t="shared" ca="1" si="607"/>
        <v>-4.8497302960876371E-3</v>
      </c>
      <c r="R368" s="240">
        <f t="shared" ca="1" si="608"/>
        <v>-2.6799870962184212E-3</v>
      </c>
      <c r="S368" s="240">
        <f t="shared" ca="1" si="609"/>
        <v>-4.3133243950210787E-4</v>
      </c>
      <c r="T368" s="240">
        <f t="shared" ca="1" si="610"/>
        <v>1.8300226780614071E-3</v>
      </c>
      <c r="U368" s="241">
        <f t="shared" ca="1" si="611"/>
        <v>4.037493299019394E-3</v>
      </c>
      <c r="V368" s="240">
        <f t="shared" ca="1" si="612"/>
        <v>6.1260810795765383E-3</v>
      </c>
      <c r="W368" s="240">
        <f t="shared" ca="1" si="613"/>
        <v>8.03428814731795E-3</v>
      </c>
      <c r="X368" s="240">
        <f t="shared" ca="1" si="614"/>
        <v>9.7059278885491575E-3</v>
      </c>
      <c r="Y368" s="240">
        <f t="shared" ca="1" si="615"/>
        <v>1.109177934713562E-2</v>
      </c>
      <c r="Z368" s="240">
        <f t="shared" ca="1" si="616"/>
        <v>1.2151036521539113E-2</v>
      </c>
      <c r="AA368" s="240">
        <f t="shared" ca="1" si="617"/>
        <v>1.2852509885912336E-2</v>
      </c>
      <c r="AB368" s="240">
        <f t="shared" ca="1" si="618"/>
        <v>1.3175544756805421E-2</v>
      </c>
      <c r="AC368" s="240">
        <f t="shared" ca="1" si="619"/>
        <v>1.3110629464438108E-2</v>
      </c>
      <c r="AD368" s="240">
        <f t="shared" ca="1" si="620"/>
        <v>1.2659675421107708E-2</v>
      </c>
      <c r="AE368" s="240">
        <f t="shared" ca="1" si="621"/>
        <v>1.1835960840198358E-2</v>
      </c>
      <c r="AF368" s="240">
        <f t="shared" ca="1" si="622"/>
        <v>1.0663739762969228E-2</v>
      </c>
      <c r="AG368" s="240">
        <f t="shared" ca="1" si="623"/>
        <v>9.1775279052166946E-3</v>
      </c>
      <c r="AH368" s="240">
        <f t="shared" ca="1" si="624"/>
        <v>7.4210863518520288E-3</v>
      </c>
      <c r="AI368" s="240">
        <f t="shared" ca="1" si="625"/>
        <v>5.4461330242183276E-3</v>
      </c>
      <c r="AJ368" s="240">
        <f t="shared" ca="1" si="626"/>
        <v>3.310819860624749E-3</v>
      </c>
      <c r="AK368" s="240">
        <f t="shared" ca="1" si="627"/>
        <v>1.078020549083355E-3</v>
      </c>
      <c r="AL368" s="240">
        <f t="shared" ca="1" si="628"/>
        <v>-1.1865207705294015E-3</v>
      </c>
      <c r="AM368" s="240">
        <f t="shared" ca="1" si="629"/>
        <v>-3.4161253239487913E-3</v>
      </c>
      <c r="AN368" s="240">
        <f t="shared" ca="1" si="630"/>
        <v>-5.5451430400414361E-3</v>
      </c>
      <c r="AO368" s="240">
        <f t="shared" ca="1" si="631"/>
        <v>-7.5108855984541631E-3</v>
      </c>
      <c r="AP368" s="240">
        <f t="shared" ca="1" si="632"/>
        <v>-9.2554722693545029E-3</v>
      </c>
      <c r="AQ368" s="240">
        <f t="shared" ca="1" si="633"/>
        <v>-1.0727534195037485E-2</v>
      </c>
      <c r="AR368" s="240">
        <f t="shared" ca="1" si="634"/>
        <v>-1.188372693131207E-2</v>
      </c>
      <c r="AS368" s="240">
        <f t="shared" ca="1" si="635"/>
        <v>-1.269000671231676E-2</v>
      </c>
      <c r="AT368" s="240">
        <f t="shared" ca="1" si="636"/>
        <v>-1.312263285951052E-2</v>
      </c>
      <c r="AU368" s="240">
        <f t="shared" ca="1" si="637"/>
        <v>-1.3168866819191594E-2</v>
      </c>
      <c r="AV368" s="240">
        <f t="shared" ca="1" si="638"/>
        <v>-1.2827347245583579E-2</v>
      </c>
      <c r="AW368" s="240">
        <f t="shared" ca="1" si="639"/>
        <v>-1.2108130085274144E-2</v>
      </c>
      <c r="AX368" s="240">
        <f t="shared" ca="1" si="640"/>
        <v>-1.1032392482731454E-2</v>
      </c>
      <c r="AY368" s="240">
        <f t="shared" ca="1" si="641"/>
        <v>-9.6318092253161076E-3</v>
      </c>
      <c r="AZ368" s="240">
        <f t="shared" ca="1" si="642"/>
        <v>-7.9476200881875708E-3</v>
      </c>
      <c r="BA368" s="240">
        <f t="shared" ca="1" si="643"/>
        <v>-6.0294155408687601E-3</v>
      </c>
      <c r="BB368" s="240">
        <f t="shared" ca="1" si="644"/>
        <v>-3.9336765699932615E-3</v>
      </c>
      <c r="BC368" s="240">
        <f t="shared" ca="1" si="645"/>
        <v>-1.7221116127383931E-3</v>
      </c>
      <c r="BD368" s="240">
        <f t="shared" ca="1" si="646"/>
        <v>5.4016043053423547E-4</v>
      </c>
      <c r="BE368" s="240">
        <f t="shared" ca="1" si="647"/>
        <v>2.7865276037555495E-3</v>
      </c>
      <c r="BF368" s="240">
        <f t="shared" ca="1" si="648"/>
        <v>4.950846265225713E-3</v>
      </c>
      <c r="BG368" s="240">
        <f t="shared" ca="1" si="649"/>
        <v>6.9693886683078188E-3</v>
      </c>
      <c r="BH368" s="240">
        <f t="shared" ca="1" si="650"/>
        <v>8.7827194067793476E-3</v>
      </c>
      <c r="BI368" s="240">
        <f t="shared" ca="1" si="651"/>
        <v>1.0337445473442496E-2</v>
      </c>
      <c r="BJ368" s="240">
        <f t="shared" ca="1" si="652"/>
        <v>1.1587788402015946E-2</v>
      </c>
      <c r="BK368" s="240">
        <f t="shared" ca="1" si="653"/>
        <v>1.2496932201037895E-2</v>
      </c>
      <c r="BL368" s="240">
        <f t="shared" ca="1" si="654"/>
        <v>1.3038107390250173E-2</v>
      </c>
      <c r="BM368" s="240">
        <f t="shared" ca="1" si="655"/>
        <v>1.3195379220321147E-2</v>
      </c>
      <c r="BN368" s="240">
        <f t="shared" ca="1" si="656"/>
        <v>1.2964116867001916E-2</v>
      </c>
      <c r="BO368" s="240">
        <f t="shared" ca="1" si="657"/>
        <v>1.2351129784427563E-2</v>
      </c>
      <c r="BP368" s="240">
        <f t="shared" ca="1" si="658"/>
        <v>1.1374467202679334E-2</v>
      </c>
      <c r="BQ368" s="240">
        <f t="shared" ca="1" si="659"/>
        <v>1.006288667334489E-2</v>
      </c>
      <c r="BR368" s="240">
        <f t="shared" ca="1" si="660"/>
        <v>8.455007311601365E-3</v>
      </c>
      <c r="BS368" s="240">
        <f t="shared" ca="1" si="661"/>
        <v>6.5981726673668131E-3</v>
      </c>
      <c r="BT368" s="240">
        <f t="shared" ca="1" si="662"/>
        <v>4.5470567079552854E-3</v>
      </c>
      <c r="BU368" s="240">
        <f t="shared" ca="1" si="663"/>
        <v>2.3620539586792179E-3</v>
      </c>
      <c r="BV368" s="240">
        <f t="shared" ca="1" si="664"/>
        <v>1.0750120325054256E-4</v>
      </c>
      <c r="BW368" s="240">
        <f t="shared" ca="1" si="665"/>
        <v>-2.1502168944938791E-3</v>
      </c>
      <c r="BX368" s="240">
        <f t="shared" ca="1" si="666"/>
        <v>-4.3446224681141423E-3</v>
      </c>
      <c r="BY368" s="240">
        <f t="shared" ca="1" si="667"/>
        <v>-6.411101870413171E-3</v>
      </c>
      <c r="BZ368" s="240">
        <f t="shared" ca="1" si="668"/>
        <v>-8.2888082038778971E-3</v>
      </c>
      <c r="CA368" s="240">
        <f t="shared" ca="1" si="669"/>
        <v>-9.9224529402486723E-3</v>
      </c>
      <c r="CB368" s="240">
        <f t="shared" ca="1" si="670"/>
        <v>-1.126393387548898E-2</v>
      </c>
      <c r="CC368" s="240">
        <f t="shared" ca="1" si="671"/>
        <v>-1.2273751485484753E-2</v>
      </c>
      <c r="CD368" s="240">
        <f t="shared" ca="1" si="672"/>
        <v>-1.2922171978283381E-2</v>
      </c>
      <c r="CE368" s="240">
        <f t="shared" ca="1" si="673"/>
        <v>-1.3190102797130229E-2</v>
      </c>
      <c r="CF368" s="240">
        <f t="shared" ca="1" si="674"/>
        <v>-1.3069654795365118E-2</v>
      </c>
      <c r="CG368" s="240">
        <f t="shared" ca="1" si="675"/>
        <v>-1.2564374530099107E-2</v>
      </c>
      <c r="CH368" s="240">
        <f t="shared" ca="1" si="676"/>
        <v>-1.1689139834850294E-2</v>
      </c>
      <c r="CI368" s="240">
        <f t="shared" ca="1" si="677"/>
        <v>-1.0469721745972806E-2</v>
      </c>
      <c r="CJ368" s="240">
        <f t="shared" ca="1" si="678"/>
        <v>-8.9420256818303363E-3</v>
      </c>
      <c r="CK368" s="240">
        <f t="shared" ca="1" si="679"/>
        <v>-7.151034217977509E-3</v>
      </c>
      <c r="CL368" s="240">
        <f t="shared" ca="1" si="680"/>
        <v>-5.1494825880327158E-3</v>
      </c>
      <c r="CM368" s="240">
        <f t="shared" ca="1" si="681"/>
        <v>-2.9963059097420693E-3</v>
      </c>
      <c r="CN368" s="240">
        <f t="shared" ca="1" si="682"/>
        <v>-7.5490385722069755E-4</v>
      </c>
      <c r="CO368" s="240">
        <f t="shared" ca="1" si="683"/>
        <v>1.5087261243966156E-3</v>
      </c>
      <c r="CP368" s="240">
        <f t="shared" ca="1" si="684"/>
        <v>3.7279320949329007E-3</v>
      </c>
      <c r="CQ368" s="240">
        <f t="shared" ca="1" si="685"/>
        <v>5.8373701665664938E-3</v>
      </c>
      <c r="CR368" s="240">
        <f t="shared" ca="1" si="686"/>
        <v>7.7749285359994535E-3</v>
      </c>
      <c r="CS368" s="240">
        <f t="shared" ca="1" si="687"/>
        <v>9.4835563488175744E-3</v>
      </c>
      <c r="CT368" s="240">
        <f t="shared" ca="1" si="688"/>
        <v>1.0912943545651877E-2</v>
      </c>
      <c r="CU368" s="240">
        <f t="shared" ca="1" si="689"/>
        <v>1.2021002227549414E-2</v>
      </c>
      <c r="CV368" s="240">
        <f t="shared" ca="1" si="690"/>
        <v>1.2775105922172316E-2</v>
      </c>
      <c r="CW368" s="240">
        <f t="shared" ca="1" si="691"/>
        <v>1.3153050260984466E-2</v>
      </c>
      <c r="CX368" s="240">
        <f t="shared" ca="1" si="692"/>
        <v>1.3143706780559729E-2</v>
      </c>
      <c r="CY368" s="240">
        <f t="shared" ca="1" si="693"/>
        <v>1.2747350597018394E-2</v>
      </c>
      <c r="CZ368" s="240">
        <f t="shared" ca="1" si="694"/>
        <v>1.1975652305311361E-2</v>
      </c>
      <c r="DA368" s="240">
        <f t="shared" ca="1" si="695"/>
        <v>1.0851334341875365E-2</v>
      </c>
      <c r="DB368" s="240">
        <f t="shared" ca="1" si="696"/>
        <v>9.407501928962848E-3</v>
      </c>
      <c r="DC368" s="240">
        <f t="shared" ca="1" si="697"/>
        <v>7.6866683008004937E-3</v>
      </c>
      <c r="DD368" s="240">
        <f t="shared" ca="1" si="698"/>
        <v>5.739502913514191E-3</v>
      </c>
      <c r="DE368" s="240">
        <f t="shared" ca="1" si="699"/>
        <v>3.6233394974229506E-3</v>
      </c>
      <c r="DF368" s="240">
        <f t="shared" ca="1" si="700"/>
        <v>1.4004878816770384E-3</v>
      </c>
      <c r="DG368" s="240">
        <f t="shared" ca="1" si="701"/>
        <v>-8.6360070091688005E-4</v>
      </c>
      <c r="DH368" s="240">
        <f t="shared" ca="1" si="702"/>
        <v>-3.1022608068066795E-3</v>
      </c>
      <c r="DI368" s="240">
        <f t="shared" ca="1" si="703"/>
        <v>-5.2495757266953196E-3</v>
      </c>
      <c r="DJ368" s="240">
        <f t="shared" ca="1" si="704"/>
        <v>-7.2423183842744761E-3</v>
      </c>
      <c r="DK368" s="240">
        <f t="shared" ca="1" si="705"/>
        <v>-9.0218130394807625E-3</v>
      </c>
      <c r="DL368" s="240">
        <f t="shared" ca="1" si="706"/>
        <v>-1.0535662978952351E-2</v>
      </c>
      <c r="DM368" s="240">
        <f t="shared" ca="1" si="707"/>
        <v>-1.1739293322332457E-2</v>
      </c>
      <c r="DN368" s="240">
        <f t="shared" ca="1" si="708"/>
        <v>-1.2597263516927608E-2</v>
      </c>
      <c r="DO368" s="240">
        <f t="shared" ca="1" si="709"/>
        <v>-1.3084310874688853E-2</v>
      </c>
      <c r="DP368" s="240">
        <f t="shared" ca="1" si="710"/>
        <v>-1.3186094424867227E-2</v>
      </c>
      <c r="DQ368" s="240">
        <f t="shared" ca="1" si="711"/>
        <v>-1.2899617179813434E-2</v>
      </c>
      <c r="DR368" s="240">
        <f t="shared" ca="1" si="712"/>
        <v>-1.2233314380425696E-2</v>
      </c>
      <c r="DS368" s="240">
        <f t="shared" ca="1" si="713"/>
        <v>-1.120680512288369E-2</v>
      </c>
      <c r="DT368" s="240">
        <f t="shared" ca="1" si="714"/>
        <v>-9.850314679948605E-3</v>
      </c>
      <c r="DU368" s="240">
        <f t="shared" ca="1" si="715"/>
        <v>-8.2037845264141887E-3</v>
      </c>
      <c r="DV368" s="240">
        <f t="shared" ca="1" si="716"/>
        <v>-6.3156962737558903E-3</v>
      </c>
      <c r="DW368" s="240">
        <f t="shared" ca="1" si="717"/>
        <v>-4.2416441428874598E-3</v>
      </c>
      <c r="DX368" s="240">
        <f t="shared" ca="1" si="718"/>
        <v>-2.0426980081581459E-3</v>
      </c>
      <c r="DY368" s="240">
        <f t="shared" ca="1" si="719"/>
        <v>2.1639478770612425E-4</v>
      </c>
      <c r="DZ368" s="240">
        <f t="shared" ca="1" si="720"/>
        <v>2.4691159006708843E-3</v>
      </c>
      <c r="EA368" s="240">
        <f t="shared" ca="1" si="721"/>
        <v>4.6491345990899878E-3</v>
      </c>
      <c r="EB368" s="240">
        <f t="shared" ca="1" si="722"/>
        <v>6.69226085320959E-3</v>
      </c>
      <c r="EC368" s="240">
        <f t="shared" ca="1" si="723"/>
        <v>8.5383353923143123E-3</v>
      </c>
      <c r="ED368" s="240">
        <f t="shared" ca="1" si="724"/>
        <v>1.0133001077321412E-2</v>
      </c>
      <c r="EE368" s="240">
        <f t="shared" ca="1" si="725"/>
        <v>1.142930343126137E-2</v>
      </c>
      <c r="EF368" s="240">
        <f t="shared" ca="1" si="726"/>
        <v>1.2389073200480669E-2</v>
      </c>
      <c r="EG368" s="240">
        <f t="shared" ca="1" si="727"/>
        <v>1.2984050237445841E-2</v>
      </c>
      <c r="EH368" s="240">
        <f t="shared" ca="1" si="728"/>
        <v>1.3196715612739753E-2</v>
      </c>
      <c r="EI368" s="240">
        <f t="shared" ca="1" si="729"/>
        <v>1.3020807454949272E-2</v>
      </c>
      <c r="EJ368" s="240">
        <f t="shared" ca="1" si="730"/>
        <v>1.2461505329685797E-2</v>
      </c>
      <c r="EK368" s="240">
        <f t="shared" ca="1" si="731"/>
        <v>1.1535277728750815E-2</v>
      </c>
      <c r="EL368" s="240">
        <f t="shared" ca="1" si="732"/>
        <v>1.0269397160084731E-2</v>
      </c>
      <c r="EM368" s="240">
        <f t="shared" ca="1" si="733"/>
        <v>8.7011371165371266E-3</v>
      </c>
      <c r="EN368" s="240">
        <f t="shared" ca="1" si="734"/>
        <v>6.8766745684844914E-3</v>
      </c>
      <c r="EO368" s="240">
        <f t="shared" ca="1" si="735"/>
        <v>4.8497302960876509E-3</v>
      </c>
      <c r="EP368" s="240">
        <f t="shared" ca="1" si="736"/>
        <v>2.6799870962184317E-3</v>
      </c>
      <c r="EQ368" s="240">
        <f t="shared" ca="1" si="737"/>
        <v>4.3133243950211307E-4</v>
      </c>
      <c r="ER368" s="240">
        <f t="shared" ca="1" si="738"/>
        <v>-1.8300226780614071E-3</v>
      </c>
      <c r="ES368" s="240">
        <f t="shared" ca="1" si="739"/>
        <v>-4.037493299019394E-3</v>
      </c>
      <c r="ET368" s="240">
        <f t="shared" ca="1" si="740"/>
        <v>-6.1260810795765435E-3</v>
      </c>
      <c r="EU368" s="240">
        <f t="shared" ca="1" si="741"/>
        <v>-8.0342881473179605E-3</v>
      </c>
      <c r="EV368" s="240">
        <f t="shared" ca="1" si="742"/>
        <v>-9.7059278885491332E-3</v>
      </c>
      <c r="EW368" s="240">
        <f t="shared" ca="1" si="743"/>
        <v>-1.1091779347135605E-2</v>
      </c>
      <c r="EX368" s="240">
        <f t="shared" ca="1" si="744"/>
        <v>-1.2151036521539104E-2</v>
      </c>
      <c r="EY368" s="240">
        <f t="shared" ca="1" si="745"/>
        <v>-1.2852509885912331E-2</v>
      </c>
      <c r="EZ368" s="240">
        <f t="shared" ca="1" si="746"/>
        <v>-1.3175544756805421E-2</v>
      </c>
      <c r="FA368" s="240">
        <f t="shared" ca="1" si="747"/>
        <v>-1.3110629464438108E-2</v>
      </c>
      <c r="FB368" s="240">
        <f t="shared" ca="1" si="748"/>
        <v>-1.2659675421107712E-2</v>
      </c>
      <c r="FC368" s="240">
        <f t="shared" ca="1" si="749"/>
        <v>-1.1835960840198358E-2</v>
      </c>
      <c r="FD368" s="240">
        <f t="shared" ca="1" si="750"/>
        <v>-1.0663739762969226E-2</v>
      </c>
      <c r="FE368" s="240">
        <f t="shared" ca="1" si="751"/>
        <v>-9.1775279052166946E-3</v>
      </c>
      <c r="FF368" s="240">
        <f t="shared" ca="1" si="752"/>
        <v>-7.4210863518520184E-3</v>
      </c>
      <c r="FG368" s="240">
        <f t="shared" ca="1" si="753"/>
        <v>-5.446133024218318E-3</v>
      </c>
      <c r="FH368" s="240">
        <f t="shared" ca="1" si="754"/>
        <v>-3.3108198606247819E-3</v>
      </c>
      <c r="FI368" s="240">
        <f t="shared" ca="1" si="755"/>
        <v>-1.0780205490833767E-3</v>
      </c>
      <c r="FJ368" s="240">
        <f t="shared" ca="1" si="756"/>
        <v>1.186520770529379E-3</v>
      </c>
      <c r="FK368" s="240">
        <f t="shared" ca="1" si="757"/>
        <v>3.4161253239487705E-3</v>
      </c>
      <c r="FL368" s="240">
        <f t="shared" ca="1" si="758"/>
        <v>5.5451430400414257E-3</v>
      </c>
      <c r="FM368" s="240">
        <f t="shared" ca="1" si="759"/>
        <v>7.5108855984541527E-3</v>
      </c>
      <c r="FN368" s="240">
        <f t="shared" ca="1" si="760"/>
        <v>9.2554722693544943E-3</v>
      </c>
      <c r="FO368" s="240">
        <f t="shared" ca="1" si="761"/>
        <v>1.0727534195037487E-2</v>
      </c>
      <c r="FP368" s="240">
        <f t="shared" ca="1" si="762"/>
        <v>1.188372693131207E-2</v>
      </c>
      <c r="FQ368" s="240">
        <f t="shared" ca="1" si="763"/>
        <v>1.269000671231676E-2</v>
      </c>
      <c r="FR368" s="240">
        <f t="shared" ca="1" si="764"/>
        <v>1.3122632859510522E-2</v>
      </c>
      <c r="FS368" s="240">
        <f t="shared" ca="1" si="765"/>
        <v>1.3168866819191598E-2</v>
      </c>
      <c r="FT368" s="240">
        <f t="shared" ca="1" si="766"/>
        <v>1.2827347245583588E-2</v>
      </c>
      <c r="FU368" s="240">
        <f t="shared" ca="1" si="767"/>
        <v>1.2108130085274154E-2</v>
      </c>
      <c r="FV368" s="240">
        <f t="shared" ca="1" si="768"/>
        <v>1.1032392482731466E-2</v>
      </c>
      <c r="FW368" s="240">
        <f t="shared" ca="1" si="769"/>
        <v>9.6318092253161233E-3</v>
      </c>
      <c r="FX368" s="240">
        <f t="shared" ca="1" si="770"/>
        <v>7.9476200881875795E-3</v>
      </c>
      <c r="FY368" s="240">
        <f t="shared" ca="1" si="771"/>
        <v>6.0294155408687714E-3</v>
      </c>
      <c r="FZ368" s="240">
        <f t="shared" ca="1" si="772"/>
        <v>3.9336765699932719E-3</v>
      </c>
      <c r="GA368" s="240">
        <f t="shared" ca="1" si="773"/>
        <v>1.7221116127384044E-3</v>
      </c>
      <c r="GB368" s="240">
        <f t="shared" ca="1" si="774"/>
        <v>-5.4016043053424674E-4</v>
      </c>
      <c r="GC368" s="240">
        <f t="shared" ca="1" si="775"/>
        <v>-2.7865276037555608E-3</v>
      </c>
      <c r="GD368" s="240">
        <f t="shared" ca="1" si="776"/>
        <v>-4.9508462652257225E-3</v>
      </c>
      <c r="GE368" s="240">
        <f t="shared" ca="1" si="777"/>
        <v>-6.9693886683077893E-3</v>
      </c>
      <c r="GF368" s="240">
        <f t="shared" ca="1" si="778"/>
        <v>-8.7827194067793234E-3</v>
      </c>
      <c r="GG368" s="240">
        <f t="shared" ca="1" si="779"/>
        <v>-1.0337445473442473E-2</v>
      </c>
      <c r="GH368" s="240">
        <f t="shared" ca="1" si="780"/>
        <v>-1.158778840201594E-2</v>
      </c>
      <c r="GI368" s="240">
        <f t="shared" ca="1" si="781"/>
        <v>-1.2496932201037892E-2</v>
      </c>
      <c r="GJ368" s="240">
        <f t="shared" ca="1" si="782"/>
        <v>-1.3038107390250171E-2</v>
      </c>
      <c r="GK368" s="240">
        <f t="shared" ca="1" si="783"/>
        <v>-1.3195379220321147E-2</v>
      </c>
      <c r="GL368" s="240">
        <f t="shared" ca="1" si="784"/>
        <v>-1.2964116867001919E-2</v>
      </c>
      <c r="GM368" s="240">
        <f t="shared" ca="1" si="785"/>
        <v>-1.2351129784427583E-2</v>
      </c>
      <c r="GN368" s="240">
        <f t="shared" ca="1" si="786"/>
        <v>-1.1374467202679331E-2</v>
      </c>
      <c r="GO368" s="240">
        <f t="shared" ca="1" si="787"/>
        <v>-1.0062886673344915E-2</v>
      </c>
      <c r="GP368" s="240">
        <f t="shared" ca="1" si="788"/>
        <v>-8.4550073116013546E-3</v>
      </c>
      <c r="GQ368" s="240">
        <f t="shared" ca="1" si="789"/>
        <v>-6.5981726673668426E-3</v>
      </c>
      <c r="GR368" s="240">
        <f t="shared" ca="1" si="790"/>
        <v>-4.5470567079552732E-3</v>
      </c>
      <c r="GS368" s="240">
        <f t="shared" ca="1" si="791"/>
        <v>-2.3620539586792283E-3</v>
      </c>
      <c r="GT368" s="240">
        <f t="shared" ca="1" si="792"/>
        <v>-1.07501203250507E-4</v>
      </c>
      <c r="GU368" s="240">
        <f t="shared" ca="1" si="793"/>
        <v>2.1502168944938678E-3</v>
      </c>
      <c r="GV368" s="240">
        <f t="shared" ca="1" si="794"/>
        <v>4.3446224681140877E-3</v>
      </c>
      <c r="GW368" s="240">
        <f t="shared" ca="1" si="795"/>
        <v>6.4111018704131615E-3</v>
      </c>
      <c r="GX368" s="240">
        <f t="shared" ca="1" si="796"/>
        <v>8.288808203877852E-3</v>
      </c>
      <c r="GY368" s="240">
        <f t="shared" ca="1" si="797"/>
        <v>9.9224529402486827E-3</v>
      </c>
      <c r="GZ368" s="240">
        <f t="shared" ca="1" si="798"/>
        <v>1.1263933875488963E-2</v>
      </c>
      <c r="HA368" s="240">
        <f t="shared" ca="1" si="799"/>
        <v>1.2273751485484756E-2</v>
      </c>
      <c r="HB368" s="240">
        <f t="shared" ca="1" si="800"/>
        <v>1.2922171978283374E-2</v>
      </c>
      <c r="HC368" s="240">
        <f t="shared" ca="1" si="801"/>
        <v>1.3190102797130229E-2</v>
      </c>
      <c r="HD368" s="240">
        <f t="shared" ca="1" si="802"/>
        <v>1.3069654795365123E-2</v>
      </c>
      <c r="HE368" s="240">
        <f t="shared" ca="1" si="803"/>
        <v>1.2564374530099096E-2</v>
      </c>
      <c r="HF368" s="240">
        <f t="shared" ca="1" si="804"/>
        <v>1.1689139834850301E-2</v>
      </c>
      <c r="HG368" s="240">
        <f t="shared" ca="1" si="805"/>
        <v>1.0469721745972785E-2</v>
      </c>
      <c r="HH368" s="240">
        <f t="shared" ca="1" si="806"/>
        <v>8.9420256818303432E-3</v>
      </c>
      <c r="HI368" s="240">
        <f t="shared" ca="1" si="807"/>
        <v>7.1510342179775567E-3</v>
      </c>
      <c r="HJ368" s="240">
        <f t="shared" ca="1" si="808"/>
        <v>5.1494825880327253E-3</v>
      </c>
      <c r="HK368" s="240">
        <f t="shared" ca="1" si="809"/>
        <v>2.9963059097421032E-3</v>
      </c>
      <c r="HL368" s="240">
        <f t="shared" ca="1" si="810"/>
        <v>7.5490385722068541E-4</v>
      </c>
      <c r="HM368" s="240">
        <f t="shared" ca="1" si="811"/>
        <v>-1.5087261243965817E-3</v>
      </c>
      <c r="HN368" s="240">
        <f t="shared" ca="1" si="812"/>
        <v>-3.727932094932912E-3</v>
      </c>
      <c r="HO368" s="240">
        <f t="shared" ca="1" si="813"/>
        <v>-5.8373701665664635E-3</v>
      </c>
      <c r="HP368" s="240">
        <f t="shared" ca="1" si="814"/>
        <v>-7.7749285359994622E-3</v>
      </c>
      <c r="HQ368" s="240">
        <f t="shared" ca="1" si="815"/>
        <v>-9.4835563488175675E-3</v>
      </c>
      <c r="HR368" s="240">
        <f t="shared" ca="1" si="816"/>
        <v>-1.0912943545651898E-2</v>
      </c>
      <c r="HS368" s="240">
        <f t="shared" ca="1" si="817"/>
        <v>-1.2021002227549409E-2</v>
      </c>
      <c r="HT368" s="240">
        <f t="shared" ca="1" si="818"/>
        <v>-1.27751059221723E-2</v>
      </c>
      <c r="HU368" s="240">
        <f t="shared" ca="1" si="819"/>
        <v>-1.3153050260984466E-2</v>
      </c>
      <c r="HV368" s="240">
        <f t="shared" ca="1" si="820"/>
        <v>-1.3143706780559735E-2</v>
      </c>
      <c r="HW368" s="240">
        <f t="shared" ca="1" si="821"/>
        <v>-1.2747350597018398E-2</v>
      </c>
      <c r="HX368" s="240">
        <f t="shared" ca="1" si="822"/>
        <v>-1.1975652305311387E-2</v>
      </c>
      <c r="HY368" s="240">
        <f t="shared" ca="1" si="823"/>
        <v>-1.0851334341875346E-2</v>
      </c>
      <c r="HZ368" s="240">
        <f t="shared" ca="1" si="824"/>
        <v>-9.407501928962855E-3</v>
      </c>
      <c r="IA368" s="240">
        <f t="shared" ca="1" si="825"/>
        <v>-7.6866683008004642E-3</v>
      </c>
      <c r="IB368" s="240">
        <f t="shared" ca="1" si="826"/>
        <v>-5.7395029135142023E-3</v>
      </c>
      <c r="IC368" s="240">
        <f t="shared" ca="1" si="827"/>
        <v>-3.6233394974229151E-3</v>
      </c>
      <c r="ID368" s="240">
        <f t="shared" ca="1" si="828"/>
        <v>-1.4004878816770506E-3</v>
      </c>
      <c r="IE368" s="240">
        <f t="shared" ca="1" si="829"/>
        <v>2.1186526141596298E-3</v>
      </c>
      <c r="IF368" s="240">
        <f t="shared" ca="1" si="830"/>
        <v>3.1022608068066691E-3</v>
      </c>
      <c r="IG368" s="240">
        <f t="shared" ca="1" si="831"/>
        <v>5.2495757266952676E-3</v>
      </c>
      <c r="IH368" s="240">
        <f t="shared" ca="1" si="832"/>
        <v>7.2423183842744657E-3</v>
      </c>
      <c r="II368" s="240">
        <f t="shared" ca="1" si="833"/>
        <v>9.0218130394807208E-3</v>
      </c>
      <c r="IJ368" s="240">
        <f t="shared" ca="1" si="834"/>
        <v>1.0535662978952344E-2</v>
      </c>
      <c r="IK368" s="240">
        <f t="shared" ca="1" si="835"/>
        <v>1.1739293322332454E-2</v>
      </c>
      <c r="IL368" s="240">
        <f t="shared" ca="1" si="836"/>
        <v>1.259726351692762E-2</v>
      </c>
      <c r="IM368" s="240">
        <f t="shared" ca="1" si="837"/>
        <v>1.3084310874688851E-2</v>
      </c>
      <c r="IN368" s="240">
        <f t="shared" ca="1" si="838"/>
        <v>1.3186094424867227E-2</v>
      </c>
      <c r="IO368" s="240">
        <f t="shared" ca="1" si="839"/>
        <v>1.2899617179813437E-2</v>
      </c>
      <c r="IP368" s="240">
        <f t="shared" ca="1" si="840"/>
        <v>1.2233314380425683E-2</v>
      </c>
      <c r="IQ368" s="240">
        <f t="shared" ca="1" si="841"/>
        <v>1.1206805122883697E-2</v>
      </c>
      <c r="IR368" s="240">
        <f t="shared" ca="1" si="842"/>
        <v>9.8503146799486432E-3</v>
      </c>
      <c r="IS368" s="240">
        <f t="shared" ca="1" si="843"/>
        <v>8.2037845264141974E-3</v>
      </c>
      <c r="IT368" s="240">
        <f t="shared" ca="1" si="844"/>
        <v>6.3156962737559389E-3</v>
      </c>
      <c r="IU368" s="240">
        <f t="shared" ca="1" si="845"/>
        <v>4.2416441428874702E-3</v>
      </c>
      <c r="IV368" s="240">
        <f t="shared" ca="1" si="846"/>
        <v>2.0426980081582041E-3</v>
      </c>
      <c r="IW368" s="240">
        <f t="shared" ca="1" si="847"/>
        <v>-2.1639478770615894E-4</v>
      </c>
      <c r="IX368" s="240">
        <f t="shared" ca="1" si="848"/>
        <v>-2.4691159006708738E-3</v>
      </c>
      <c r="IY368" s="240">
        <f t="shared" ca="1" si="849"/>
        <v>-4.6491345990900207E-3</v>
      </c>
      <c r="IZ368" s="240">
        <f t="shared" ca="1" si="850"/>
        <v>-6.6922608532095822E-3</v>
      </c>
      <c r="JA368" s="240">
        <f t="shared" ca="1" si="851"/>
        <v>-8.5383353923143418E-3</v>
      </c>
      <c r="JB368" s="240">
        <f t="shared" ca="1" si="852"/>
        <v>-1.0133001077321405E-2</v>
      </c>
    </row>
    <row r="369" spans="2:262">
      <c r="B369" s="248">
        <v>8</v>
      </c>
      <c r="C369" s="247">
        <f t="shared" si="853"/>
        <v>1.5625E-4</v>
      </c>
      <c r="D369" s="244">
        <f t="shared" ca="1" si="597"/>
        <v>6.0825190274488667</v>
      </c>
      <c r="E369" s="243">
        <f ca="1">N361</f>
        <v>8.2519027448866994E-2</v>
      </c>
      <c r="F369" s="242">
        <v>8</v>
      </c>
      <c r="G369" s="240">
        <f t="shared" ca="1" si="854"/>
        <v>-4.7321074346995894E-4</v>
      </c>
      <c r="H369" s="240">
        <f t="shared" ca="1" si="598"/>
        <v>-5.226187015593116E-4</v>
      </c>
      <c r="I369" s="240">
        <f t="shared" ca="1" si="599"/>
        <v>-5.5194271603568445E-4</v>
      </c>
      <c r="J369" s="240">
        <f t="shared" ca="1" si="600"/>
        <v>-5.6005588146784712E-4</v>
      </c>
      <c r="K369" s="240">
        <f t="shared" ca="1" si="601"/>
        <v>-5.4664641345815728E-4</v>
      </c>
      <c r="L369" s="240">
        <f t="shared" ca="1" si="602"/>
        <v>-5.1222963034211087E-4</v>
      </c>
      <c r="M369" s="240">
        <f t="shared" ca="1" si="603"/>
        <v>-4.581281497937033E-4</v>
      </c>
      <c r="N369" s="240">
        <f t="shared" ca="1" si="604"/>
        <v>-3.8642106136994999E-4</v>
      </c>
      <c r="O369" s="240">
        <f t="shared" ca="1" si="605"/>
        <v>-2.9986402826517742E-4</v>
      </c>
      <c r="P369" s="240">
        <f t="shared" ca="1" si="606"/>
        <v>-2.0178338871985852E-4</v>
      </c>
      <c r="Q369" s="240">
        <f t="shared" ca="1" si="607"/>
        <v>-9.5948326707463678E-5</v>
      </c>
      <c r="R369" s="240">
        <f t="shared" ca="1" si="608"/>
        <v>1.3573975691857725E-5</v>
      </c>
      <c r="S369" s="240">
        <f t="shared" ca="1" si="609"/>
        <v>1.2257463781771433E-4</v>
      </c>
      <c r="T369" s="240">
        <f t="shared" ca="1" si="610"/>
        <v>2.2686482535288469E-4</v>
      </c>
      <c r="U369" s="241">
        <f t="shared" ca="1" si="611"/>
        <v>3.2243672487700364E-4</v>
      </c>
      <c r="V369" s="240">
        <f t="shared" ca="1" si="612"/>
        <v>4.0561756188869794E-4</v>
      </c>
      <c r="W369" s="240">
        <f t="shared" ca="1" si="613"/>
        <v>4.73210743469959E-4</v>
      </c>
      <c r="X369" s="240">
        <f t="shared" ca="1" si="614"/>
        <v>5.2261870155931171E-4</v>
      </c>
      <c r="Y369" s="240">
        <f t="shared" ca="1" si="615"/>
        <v>5.5194271603568445E-4</v>
      </c>
      <c r="Z369" s="240">
        <f t="shared" ca="1" si="616"/>
        <v>5.6005588146784712E-4</v>
      </c>
      <c r="AA369" s="240">
        <f t="shared" ca="1" si="617"/>
        <v>5.4664641345815728E-4</v>
      </c>
      <c r="AB369" s="240">
        <f t="shared" ca="1" si="618"/>
        <v>5.1222963034211098E-4</v>
      </c>
      <c r="AC369" s="240">
        <f t="shared" ca="1" si="619"/>
        <v>4.5812814979370335E-4</v>
      </c>
      <c r="AD369" s="240">
        <f t="shared" ca="1" si="620"/>
        <v>3.8642106136995005E-4</v>
      </c>
      <c r="AE369" s="240">
        <f t="shared" ca="1" si="621"/>
        <v>2.9986402826517736E-4</v>
      </c>
      <c r="AF369" s="240">
        <f t="shared" ca="1" si="622"/>
        <v>2.0178338871985836E-4</v>
      </c>
      <c r="AG369" s="240">
        <f t="shared" ca="1" si="623"/>
        <v>9.5948326707463732E-5</v>
      </c>
      <c r="AH369" s="240">
        <f t="shared" ca="1" si="624"/>
        <v>-1.3573975691857671E-5</v>
      </c>
      <c r="AI369" s="240">
        <f t="shared" ca="1" si="625"/>
        <v>-1.2257463781771428E-4</v>
      </c>
      <c r="AJ369" s="240">
        <f t="shared" ca="1" si="626"/>
        <v>-2.2686482535288444E-4</v>
      </c>
      <c r="AK369" s="240">
        <f t="shared" ca="1" si="627"/>
        <v>-3.2243672487700353E-4</v>
      </c>
      <c r="AL369" s="240">
        <f t="shared" ca="1" si="628"/>
        <v>-4.0561756188869789E-4</v>
      </c>
      <c r="AM369" s="240">
        <f t="shared" ca="1" si="629"/>
        <v>-4.7321074346995894E-4</v>
      </c>
      <c r="AN369" s="240">
        <f t="shared" ca="1" si="630"/>
        <v>-5.2261870155931171E-4</v>
      </c>
      <c r="AO369" s="240">
        <f t="shared" ca="1" si="631"/>
        <v>-5.5194271603568445E-4</v>
      </c>
      <c r="AP369" s="240">
        <f t="shared" ca="1" si="632"/>
        <v>-5.6005588146784712E-4</v>
      </c>
      <c r="AQ369" s="240">
        <f t="shared" ca="1" si="633"/>
        <v>-5.4664641345815728E-4</v>
      </c>
      <c r="AR369" s="240">
        <f t="shared" ca="1" si="634"/>
        <v>-5.1222963034211098E-4</v>
      </c>
      <c r="AS369" s="240">
        <f t="shared" ca="1" si="635"/>
        <v>-4.581281497937034E-4</v>
      </c>
      <c r="AT369" s="240">
        <f t="shared" ca="1" si="636"/>
        <v>-3.864210613699501E-4</v>
      </c>
      <c r="AU369" s="240">
        <f t="shared" ca="1" si="637"/>
        <v>-2.9986402826517785E-4</v>
      </c>
      <c r="AV369" s="240">
        <f t="shared" ca="1" si="638"/>
        <v>-2.0178338871985844E-4</v>
      </c>
      <c r="AW369" s="240">
        <f t="shared" ca="1" si="639"/>
        <v>-9.5948326707463814E-5</v>
      </c>
      <c r="AX369" s="240">
        <f t="shared" ca="1" si="640"/>
        <v>1.3573975691857129E-5</v>
      </c>
      <c r="AY369" s="240">
        <f t="shared" ca="1" si="641"/>
        <v>1.2257463781771417E-4</v>
      </c>
      <c r="AZ369" s="240">
        <f t="shared" ca="1" si="642"/>
        <v>2.2686482535288433E-4</v>
      </c>
      <c r="BA369" s="240">
        <f t="shared" ca="1" si="643"/>
        <v>3.2243672487700391E-4</v>
      </c>
      <c r="BB369" s="240">
        <f t="shared" ca="1" si="644"/>
        <v>4.0561756188869783E-4</v>
      </c>
      <c r="BC369" s="240">
        <f t="shared" ca="1" si="645"/>
        <v>4.7321074346995867E-4</v>
      </c>
      <c r="BD369" s="240">
        <f t="shared" ca="1" si="646"/>
        <v>5.2261870155931171E-4</v>
      </c>
      <c r="BE369" s="240">
        <f t="shared" ca="1" si="647"/>
        <v>5.5194271603568445E-4</v>
      </c>
      <c r="BF369" s="240">
        <f t="shared" ca="1" si="648"/>
        <v>5.6005588146784712E-4</v>
      </c>
      <c r="BG369" s="240">
        <f t="shared" ca="1" si="649"/>
        <v>5.4664641345815728E-4</v>
      </c>
      <c r="BH369" s="240">
        <f t="shared" ca="1" si="650"/>
        <v>5.1222963034211098E-4</v>
      </c>
      <c r="BI369" s="240">
        <f t="shared" ca="1" si="651"/>
        <v>4.5812814979370319E-4</v>
      </c>
      <c r="BJ369" s="240">
        <f t="shared" ca="1" si="652"/>
        <v>3.8642106136995016E-4</v>
      </c>
      <c r="BK369" s="240">
        <f t="shared" ca="1" si="653"/>
        <v>2.9986402826517791E-4</v>
      </c>
      <c r="BL369" s="240">
        <f t="shared" ca="1" si="654"/>
        <v>2.017833887198585E-4</v>
      </c>
      <c r="BM369" s="240">
        <f t="shared" ca="1" si="655"/>
        <v>9.5948326707463868E-5</v>
      </c>
      <c r="BN369" s="240">
        <f t="shared" ca="1" si="656"/>
        <v>-1.3573975691857075E-5</v>
      </c>
      <c r="BO369" s="240">
        <f t="shared" ca="1" si="657"/>
        <v>-1.2257463781771411E-4</v>
      </c>
      <c r="BP369" s="240">
        <f t="shared" ca="1" si="658"/>
        <v>-2.2686482535288431E-4</v>
      </c>
      <c r="BQ369" s="240">
        <f t="shared" ca="1" si="659"/>
        <v>-3.224367248770038E-4</v>
      </c>
      <c r="BR369" s="240">
        <f t="shared" ca="1" si="660"/>
        <v>-4.0561756188869783E-4</v>
      </c>
      <c r="BS369" s="240">
        <f t="shared" ca="1" si="661"/>
        <v>-4.7321074346995862E-4</v>
      </c>
      <c r="BT369" s="240">
        <f t="shared" ca="1" si="662"/>
        <v>-5.226187015593116E-4</v>
      </c>
      <c r="BU369" s="240">
        <f t="shared" ca="1" si="663"/>
        <v>-5.5194271603568445E-4</v>
      </c>
      <c r="BV369" s="240">
        <f t="shared" ca="1" si="664"/>
        <v>-5.6005588146784712E-4</v>
      </c>
      <c r="BW369" s="240">
        <f t="shared" ca="1" si="665"/>
        <v>-5.4664641345815728E-4</v>
      </c>
      <c r="BX369" s="240">
        <f t="shared" ca="1" si="666"/>
        <v>-5.1222963034211109E-4</v>
      </c>
      <c r="BY369" s="240">
        <f t="shared" ca="1" si="667"/>
        <v>-4.5812814979370319E-4</v>
      </c>
      <c r="BZ369" s="240">
        <f t="shared" ca="1" si="668"/>
        <v>-3.8642106136995021E-4</v>
      </c>
      <c r="CA369" s="240">
        <f t="shared" ca="1" si="669"/>
        <v>-2.9986402826517796E-4</v>
      </c>
      <c r="CB369" s="240">
        <f t="shared" ca="1" si="670"/>
        <v>-2.0178338871985852E-4</v>
      </c>
      <c r="CC369" s="240">
        <f t="shared" ca="1" si="671"/>
        <v>-9.5948326707463949E-5</v>
      </c>
      <c r="CD369" s="240">
        <f t="shared" ca="1" si="672"/>
        <v>1.3573975691856966E-5</v>
      </c>
      <c r="CE369" s="240">
        <f t="shared" ca="1" si="673"/>
        <v>1.2257463781771403E-4</v>
      </c>
      <c r="CF369" s="240">
        <f t="shared" ca="1" si="674"/>
        <v>2.2686482535288425E-4</v>
      </c>
      <c r="CG369" s="240">
        <f t="shared" ca="1" si="675"/>
        <v>3.2243672487700375E-4</v>
      </c>
      <c r="CH369" s="240">
        <f t="shared" ca="1" si="676"/>
        <v>4.0561756188869778E-4</v>
      </c>
      <c r="CI369" s="240">
        <f t="shared" ca="1" si="677"/>
        <v>4.7321074346995856E-4</v>
      </c>
      <c r="CJ369" s="240">
        <f t="shared" ca="1" si="678"/>
        <v>5.2261870155931127E-4</v>
      </c>
      <c r="CK369" s="240">
        <f t="shared" ca="1" si="679"/>
        <v>5.5194271603568456E-4</v>
      </c>
      <c r="CL369" s="240">
        <f t="shared" ca="1" si="680"/>
        <v>5.6005588146784712E-4</v>
      </c>
      <c r="CM369" s="240">
        <f t="shared" ca="1" si="681"/>
        <v>5.4664641345815728E-4</v>
      </c>
      <c r="CN369" s="240">
        <f t="shared" ca="1" si="682"/>
        <v>5.1222963034211109E-4</v>
      </c>
      <c r="CO369" s="240">
        <f t="shared" ca="1" si="683"/>
        <v>4.5812814979370378E-4</v>
      </c>
      <c r="CP369" s="240">
        <f t="shared" ca="1" si="684"/>
        <v>3.8642106136995097E-4</v>
      </c>
      <c r="CQ369" s="240">
        <f t="shared" ca="1" si="685"/>
        <v>2.9986402826517715E-4</v>
      </c>
      <c r="CR369" s="240">
        <f t="shared" ca="1" si="686"/>
        <v>2.0178338871985858E-4</v>
      </c>
      <c r="CS369" s="240">
        <f t="shared" ca="1" si="687"/>
        <v>9.5948326707464003E-5</v>
      </c>
      <c r="CT369" s="240">
        <f t="shared" ca="1" si="688"/>
        <v>-1.3573975691856858E-5</v>
      </c>
      <c r="CU369" s="240">
        <f t="shared" ca="1" si="689"/>
        <v>-1.2257463781771306E-4</v>
      </c>
      <c r="CV369" s="240">
        <f t="shared" ca="1" si="690"/>
        <v>-2.2686482535288506E-4</v>
      </c>
      <c r="CW369" s="240">
        <f t="shared" ca="1" si="691"/>
        <v>-3.2243672487700369E-4</v>
      </c>
      <c r="CX369" s="240">
        <f t="shared" ca="1" si="692"/>
        <v>-4.0561756188869772E-4</v>
      </c>
      <c r="CY369" s="240">
        <f t="shared" ca="1" si="693"/>
        <v>-4.7321074346995851E-4</v>
      </c>
      <c r="CZ369" s="240">
        <f t="shared" ca="1" si="694"/>
        <v>-5.2261870155931127E-4</v>
      </c>
      <c r="DA369" s="240">
        <f t="shared" ca="1" si="695"/>
        <v>-5.5194271603568456E-4</v>
      </c>
      <c r="DB369" s="240">
        <f t="shared" ca="1" si="696"/>
        <v>-5.6005588146784712E-4</v>
      </c>
      <c r="DC369" s="240">
        <f t="shared" ca="1" si="697"/>
        <v>-5.4664641345815728E-4</v>
      </c>
      <c r="DD369" s="240">
        <f t="shared" ca="1" si="698"/>
        <v>-5.1222963034211109E-4</v>
      </c>
      <c r="DE369" s="240">
        <f t="shared" ca="1" si="699"/>
        <v>-4.5812814979370384E-4</v>
      </c>
      <c r="DF369" s="240">
        <f t="shared" ca="1" si="700"/>
        <v>-3.8642106136994961E-4</v>
      </c>
      <c r="DG369" s="240">
        <f t="shared" ca="1" si="701"/>
        <v>-2.9986402826517725E-4</v>
      </c>
      <c r="DH369" s="240">
        <f t="shared" ca="1" si="702"/>
        <v>-2.0178338871985863E-4</v>
      </c>
      <c r="DI369" s="240">
        <f t="shared" ca="1" si="703"/>
        <v>-9.5948326707464058E-5</v>
      </c>
      <c r="DJ369" s="240">
        <f t="shared" ca="1" si="704"/>
        <v>1.3573975691856858E-5</v>
      </c>
      <c r="DK369" s="240">
        <f t="shared" ca="1" si="705"/>
        <v>1.2257463781771295E-4</v>
      </c>
      <c r="DL369" s="240">
        <f t="shared" ca="1" si="706"/>
        <v>2.2686482535288501E-4</v>
      </c>
      <c r="DM369" s="240">
        <f t="shared" ca="1" si="707"/>
        <v>3.2243672487700364E-4</v>
      </c>
      <c r="DN369" s="240">
        <f t="shared" ca="1" si="708"/>
        <v>4.0561756188869767E-4</v>
      </c>
      <c r="DO369" s="240">
        <f t="shared" ca="1" si="709"/>
        <v>4.7321074346995851E-4</v>
      </c>
      <c r="DP369" s="240">
        <f t="shared" ca="1" si="710"/>
        <v>5.2261870155931127E-4</v>
      </c>
      <c r="DQ369" s="240">
        <f t="shared" ca="1" si="711"/>
        <v>5.5194271603568456E-4</v>
      </c>
      <c r="DR369" s="240">
        <f t="shared" ca="1" si="712"/>
        <v>5.6005588146784712E-4</v>
      </c>
      <c r="DS369" s="240">
        <f t="shared" ca="1" si="713"/>
        <v>5.4664641345815728E-4</v>
      </c>
      <c r="DT369" s="240">
        <f t="shared" ca="1" si="714"/>
        <v>5.1222963034211109E-4</v>
      </c>
      <c r="DU369" s="240">
        <f t="shared" ca="1" si="715"/>
        <v>4.5812814979370389E-4</v>
      </c>
      <c r="DV369" s="240">
        <f t="shared" ca="1" si="716"/>
        <v>3.8642106136995108E-4</v>
      </c>
      <c r="DW369" s="240">
        <f t="shared" ca="1" si="717"/>
        <v>2.9986402826517736E-4</v>
      </c>
      <c r="DX369" s="240">
        <f t="shared" ca="1" si="718"/>
        <v>2.0178338871985871E-4</v>
      </c>
      <c r="DY369" s="240">
        <f t="shared" ca="1" si="719"/>
        <v>9.5948326707464112E-5</v>
      </c>
      <c r="DZ369" s="240">
        <f t="shared" ca="1" si="720"/>
        <v>-1.3573975691856749E-5</v>
      </c>
      <c r="EA369" s="240">
        <f t="shared" ca="1" si="721"/>
        <v>-1.2257463781771284E-4</v>
      </c>
      <c r="EB369" s="240">
        <f t="shared" ca="1" si="722"/>
        <v>-2.268648253528849E-4</v>
      </c>
      <c r="EC369" s="240">
        <f t="shared" ca="1" si="723"/>
        <v>-3.2243672487700364E-4</v>
      </c>
      <c r="ED369" s="240">
        <f t="shared" ca="1" si="724"/>
        <v>-4.0561756188869761E-4</v>
      </c>
      <c r="EE369" s="240">
        <f t="shared" ca="1" si="725"/>
        <v>-4.732107434699584E-4</v>
      </c>
      <c r="EF369" s="240">
        <f t="shared" ca="1" si="726"/>
        <v>-5.2261870155931116E-4</v>
      </c>
      <c r="EG369" s="240">
        <f t="shared" ca="1" si="727"/>
        <v>-5.5194271603568456E-4</v>
      </c>
      <c r="EH369" s="240">
        <f t="shared" ca="1" si="728"/>
        <v>-5.6005588146784712E-4</v>
      </c>
      <c r="EI369" s="240">
        <f t="shared" ca="1" si="729"/>
        <v>-5.4664641345815728E-4</v>
      </c>
      <c r="EJ369" s="240">
        <f t="shared" ca="1" si="730"/>
        <v>-5.1222963034211119E-4</v>
      </c>
      <c r="EK369" s="240">
        <f t="shared" ca="1" si="731"/>
        <v>-4.5812814979370395E-4</v>
      </c>
      <c r="EL369" s="240">
        <f t="shared" ca="1" si="732"/>
        <v>-3.8642106136994972E-4</v>
      </c>
      <c r="EM369" s="240">
        <f t="shared" ca="1" si="733"/>
        <v>-2.9986402826517736E-4</v>
      </c>
      <c r="EN369" s="240">
        <f t="shared" ca="1" si="734"/>
        <v>-2.0178338871985877E-4</v>
      </c>
      <c r="EO369" s="240">
        <f t="shared" ca="1" si="735"/>
        <v>-9.5948326707464139E-5</v>
      </c>
      <c r="EP369" s="240">
        <f t="shared" ca="1" si="736"/>
        <v>1.3573975691856641E-5</v>
      </c>
      <c r="EQ369" s="240">
        <f t="shared" ca="1" si="737"/>
        <v>1.2257463781771281E-4</v>
      </c>
      <c r="ER369" s="240">
        <f t="shared" ca="1" si="738"/>
        <v>2.2686482535288487E-4</v>
      </c>
      <c r="ES369" s="240">
        <f t="shared" ca="1" si="739"/>
        <v>3.2243672487700353E-4</v>
      </c>
      <c r="ET369" s="240">
        <f t="shared" ca="1" si="740"/>
        <v>4.0561756188869756E-4</v>
      </c>
      <c r="EU369" s="240">
        <f t="shared" ca="1" si="741"/>
        <v>4.732107434699584E-4</v>
      </c>
      <c r="EV369" s="240">
        <f t="shared" ca="1" si="742"/>
        <v>5.2261870155931116E-4</v>
      </c>
      <c r="EW369" s="240">
        <f t="shared" ca="1" si="743"/>
        <v>5.5194271603568456E-4</v>
      </c>
      <c r="EX369" s="240">
        <f t="shared" ca="1" si="744"/>
        <v>5.6005588146784712E-4</v>
      </c>
      <c r="EY369" s="240">
        <f t="shared" ca="1" si="745"/>
        <v>5.4664641345815728E-4</v>
      </c>
      <c r="EZ369" s="240">
        <f t="shared" ca="1" si="746"/>
        <v>5.1222963034211119E-4</v>
      </c>
      <c r="FA369" s="240">
        <f t="shared" ca="1" si="747"/>
        <v>4.58128149793704E-4</v>
      </c>
      <c r="FB369" s="240">
        <f t="shared" ca="1" si="748"/>
        <v>3.8642106136995119E-4</v>
      </c>
      <c r="FC369" s="240">
        <f t="shared" ca="1" si="749"/>
        <v>2.9986402826517742E-4</v>
      </c>
      <c r="FD369" s="240">
        <f t="shared" ca="1" si="750"/>
        <v>2.0178338871985888E-4</v>
      </c>
      <c r="FE369" s="240">
        <f t="shared" ca="1" si="751"/>
        <v>9.5948326707464247E-5</v>
      </c>
      <c r="FF369" s="240">
        <f t="shared" ca="1" si="752"/>
        <v>-1.3573975691856641E-5</v>
      </c>
      <c r="FG369" s="240">
        <f t="shared" ca="1" si="753"/>
        <v>-1.225746378177127E-4</v>
      </c>
      <c r="FH369" s="240">
        <f t="shared" ca="1" si="754"/>
        <v>-2.2686482535288482E-4</v>
      </c>
      <c r="FI369" s="240">
        <f t="shared" ca="1" si="755"/>
        <v>-3.2243672487700347E-4</v>
      </c>
      <c r="FJ369" s="240">
        <f t="shared" ca="1" si="756"/>
        <v>-4.0561756188869751E-4</v>
      </c>
      <c r="FK369" s="240">
        <f t="shared" ca="1" si="757"/>
        <v>-4.732107434699584E-4</v>
      </c>
      <c r="FL369" s="240">
        <f t="shared" ca="1" si="758"/>
        <v>-5.2261870155931116E-4</v>
      </c>
      <c r="FM369" s="240">
        <f t="shared" ca="1" si="759"/>
        <v>-5.5194271603568412E-4</v>
      </c>
      <c r="FN369" s="240">
        <f t="shared" ca="1" si="760"/>
        <v>-5.6005588146784723E-4</v>
      </c>
      <c r="FO369" s="240">
        <f t="shared" ca="1" si="761"/>
        <v>-5.4664641345815782E-4</v>
      </c>
      <c r="FP369" s="240">
        <f t="shared" ca="1" si="762"/>
        <v>-5.1222963034211033E-4</v>
      </c>
      <c r="FQ369" s="240">
        <f t="shared" ca="1" si="763"/>
        <v>-4.5812814979370286E-4</v>
      </c>
      <c r="FR369" s="240">
        <f t="shared" ca="1" si="764"/>
        <v>-3.8642106136994978E-4</v>
      </c>
      <c r="FS369" s="240">
        <f t="shared" ca="1" si="765"/>
        <v>-2.9986402826517747E-4</v>
      </c>
      <c r="FT369" s="240">
        <f t="shared" ca="1" si="766"/>
        <v>-2.017833887198589E-4</v>
      </c>
      <c r="FU369" s="240">
        <f t="shared" ca="1" si="767"/>
        <v>-9.5948326707464356E-5</v>
      </c>
      <c r="FV369" s="240">
        <f t="shared" ca="1" si="768"/>
        <v>1.3573975691856587E-5</v>
      </c>
      <c r="FW369" s="240">
        <f t="shared" ca="1" si="769"/>
        <v>1.2257463781771268E-4</v>
      </c>
      <c r="FX369" s="240">
        <f t="shared" ca="1" si="770"/>
        <v>2.2686482535288292E-4</v>
      </c>
      <c r="FY369" s="240">
        <f t="shared" ca="1" si="771"/>
        <v>3.2243672487700179E-4</v>
      </c>
      <c r="FZ369" s="240">
        <f t="shared" ca="1" si="772"/>
        <v>4.056175618886961E-4</v>
      </c>
      <c r="GA369" s="240">
        <f t="shared" ca="1" si="773"/>
        <v>4.7321074346995937E-4</v>
      </c>
      <c r="GB369" s="240">
        <f t="shared" ca="1" si="774"/>
        <v>5.2261870155931181E-4</v>
      </c>
      <c r="GC369" s="240">
        <f t="shared" ca="1" si="775"/>
        <v>5.5194271603568456E-4</v>
      </c>
      <c r="GD369" s="240">
        <f t="shared" ca="1" si="776"/>
        <v>5.6005588146784712E-4</v>
      </c>
      <c r="GE369" s="240">
        <f t="shared" ca="1" si="777"/>
        <v>5.4664641345815738E-4</v>
      </c>
      <c r="GF369" s="240">
        <f t="shared" ca="1" si="778"/>
        <v>5.122296303421113E-4</v>
      </c>
      <c r="GG369" s="240">
        <f t="shared" ca="1" si="779"/>
        <v>4.5812814979370411E-4</v>
      </c>
      <c r="GH369" s="240">
        <f t="shared" ca="1" si="780"/>
        <v>3.864210613699513E-4</v>
      </c>
      <c r="GI369" s="240">
        <f t="shared" ca="1" si="781"/>
        <v>2.9986402826517921E-4</v>
      </c>
      <c r="GJ369" s="240">
        <f t="shared" ca="1" si="782"/>
        <v>2.0178338871986085E-4</v>
      </c>
      <c r="GK369" s="240">
        <f t="shared" ca="1" si="783"/>
        <v>9.5948326707462431E-5</v>
      </c>
      <c r="GL369" s="240">
        <f t="shared" ca="1" si="784"/>
        <v>-1.357397569185843E-5</v>
      </c>
      <c r="GM369" s="240">
        <f t="shared" ca="1" si="785"/>
        <v>-1.2257463781771455E-4</v>
      </c>
      <c r="GN369" s="240">
        <f t="shared" ca="1" si="786"/>
        <v>-2.2686482535288469E-4</v>
      </c>
      <c r="GO369" s="240">
        <f t="shared" ca="1" si="787"/>
        <v>-3.2243672487700337E-4</v>
      </c>
      <c r="GP369" s="240">
        <f t="shared" ca="1" si="788"/>
        <v>-4.0561756188869745E-4</v>
      </c>
      <c r="GQ369" s="240">
        <f t="shared" ca="1" si="789"/>
        <v>-4.7321074346995829E-4</v>
      </c>
      <c r="GR369" s="240">
        <f t="shared" ca="1" si="790"/>
        <v>-5.2261870155931116E-4</v>
      </c>
      <c r="GS369" s="240">
        <f t="shared" ca="1" si="791"/>
        <v>-5.5194271603568412E-4</v>
      </c>
      <c r="GT369" s="240">
        <f t="shared" ca="1" si="792"/>
        <v>-5.6005588146784723E-4</v>
      </c>
      <c r="GU369" s="240">
        <f t="shared" ca="1" si="793"/>
        <v>-5.4664641345815793E-4</v>
      </c>
      <c r="GV369" s="240">
        <f t="shared" ca="1" si="794"/>
        <v>-5.1222963034211044E-4</v>
      </c>
      <c r="GW369" s="240">
        <f t="shared" ca="1" si="795"/>
        <v>-4.5812814979370297E-4</v>
      </c>
      <c r="GX369" s="240">
        <f t="shared" ca="1" si="796"/>
        <v>-3.8642106136994989E-4</v>
      </c>
      <c r="GY369" s="240">
        <f t="shared" ca="1" si="797"/>
        <v>-2.9986402826517763E-4</v>
      </c>
      <c r="GZ369" s="240">
        <f t="shared" ca="1" si="798"/>
        <v>-2.0178338871985909E-4</v>
      </c>
      <c r="HA369" s="240">
        <f t="shared" ca="1" si="799"/>
        <v>-9.5948326707464491E-5</v>
      </c>
      <c r="HB369" s="240">
        <f t="shared" ca="1" si="800"/>
        <v>1.3573975691856424E-5</v>
      </c>
      <c r="HC369" s="240">
        <f t="shared" ca="1" si="801"/>
        <v>1.2257463781771254E-4</v>
      </c>
      <c r="HD369" s="240">
        <f t="shared" ca="1" si="802"/>
        <v>2.2686482535288284E-4</v>
      </c>
      <c r="HE369" s="240">
        <f t="shared" ca="1" si="803"/>
        <v>3.2243672487700169E-4</v>
      </c>
      <c r="HF369" s="240">
        <f t="shared" ca="1" si="804"/>
        <v>4.0561756188869875E-4</v>
      </c>
      <c r="HG369" s="240">
        <f t="shared" ca="1" si="805"/>
        <v>4.7321074346995932E-4</v>
      </c>
      <c r="HH369" s="240">
        <f t="shared" ca="1" si="806"/>
        <v>5.2261870155931181E-4</v>
      </c>
      <c r="HI369" s="240">
        <f t="shared" ca="1" si="807"/>
        <v>5.5194271603568445E-4</v>
      </c>
      <c r="HJ369" s="240">
        <f t="shared" ca="1" si="808"/>
        <v>5.6005588146784712E-4</v>
      </c>
      <c r="HK369" s="240">
        <f t="shared" ca="1" si="809"/>
        <v>5.4664641345815738E-4</v>
      </c>
      <c r="HL369" s="240">
        <f t="shared" ca="1" si="810"/>
        <v>5.122296303421113E-4</v>
      </c>
      <c r="HM369" s="240">
        <f t="shared" ca="1" si="811"/>
        <v>4.5812814979370416E-4</v>
      </c>
      <c r="HN369" s="240">
        <f t="shared" ca="1" si="812"/>
        <v>3.864210613699514E-4</v>
      </c>
      <c r="HO369" s="240">
        <f t="shared" ca="1" si="813"/>
        <v>2.9986402826517931E-4</v>
      </c>
      <c r="HP369" s="240">
        <f t="shared" ca="1" si="814"/>
        <v>2.0178338871986099E-4</v>
      </c>
      <c r="HQ369" s="240">
        <f t="shared" ca="1" si="815"/>
        <v>9.5948326707462567E-5</v>
      </c>
      <c r="HR369" s="240">
        <f t="shared" ca="1" si="816"/>
        <v>-1.3573975691858321E-5</v>
      </c>
      <c r="HS369" s="240">
        <f t="shared" ca="1" si="817"/>
        <v>-1.2257463781771447E-4</v>
      </c>
      <c r="HT369" s="240">
        <f t="shared" ca="1" si="818"/>
        <v>-2.268648253528846E-4</v>
      </c>
      <c r="HU369" s="240">
        <f t="shared" ca="1" si="819"/>
        <v>-3.224367248770032E-4</v>
      </c>
      <c r="HV369" s="240">
        <f t="shared" ca="1" si="820"/>
        <v>-4.0561756188869734E-4</v>
      </c>
      <c r="HW369" s="240">
        <f t="shared" ca="1" si="821"/>
        <v>-4.7321074346995818E-4</v>
      </c>
      <c r="HX369" s="240">
        <f t="shared" ca="1" si="822"/>
        <v>-5.2261870155931116E-4</v>
      </c>
      <c r="HY369" s="240">
        <f t="shared" ca="1" si="823"/>
        <v>-5.5194271603568412E-4</v>
      </c>
      <c r="HZ369" s="240">
        <f t="shared" ca="1" si="824"/>
        <v>-5.6005588146784712E-4</v>
      </c>
      <c r="IA369" s="240">
        <f t="shared" ca="1" si="825"/>
        <v>-5.4664641345815793E-4</v>
      </c>
      <c r="IB369" s="240">
        <f t="shared" ca="1" si="826"/>
        <v>-5.1222963034211044E-4</v>
      </c>
      <c r="IC369" s="240">
        <f t="shared" ca="1" si="827"/>
        <v>-4.5812814979370308E-4</v>
      </c>
      <c r="ID369" s="240">
        <f t="shared" ca="1" si="828"/>
        <v>-3.8642106136994999E-4</v>
      </c>
      <c r="IE369" s="240">
        <f t="shared" ca="1" si="829"/>
        <v>1.5451907006074067E-4</v>
      </c>
      <c r="IF369" s="240">
        <f t="shared" ca="1" si="830"/>
        <v>-2.0178338871985917E-4</v>
      </c>
      <c r="IG369" s="240">
        <f t="shared" ca="1" si="831"/>
        <v>-9.5948326707464627E-5</v>
      </c>
      <c r="IH369" s="240">
        <f t="shared" ca="1" si="832"/>
        <v>1.3573975691856207E-5</v>
      </c>
      <c r="II369" s="240">
        <f t="shared" ca="1" si="833"/>
        <v>1.2257463781771238E-4</v>
      </c>
      <c r="IJ369" s="240">
        <f t="shared" ca="1" si="834"/>
        <v>2.2686482535288271E-4</v>
      </c>
      <c r="IK369" s="240">
        <f t="shared" ca="1" si="835"/>
        <v>3.2243672487700158E-4</v>
      </c>
      <c r="IL369" s="240">
        <f t="shared" ca="1" si="836"/>
        <v>4.0561756188869593E-4</v>
      </c>
      <c r="IM369" s="240">
        <f t="shared" ca="1" si="837"/>
        <v>4.7321074346995927E-4</v>
      </c>
      <c r="IN369" s="240">
        <f t="shared" ca="1" si="838"/>
        <v>5.2261870155931181E-4</v>
      </c>
      <c r="IO369" s="240">
        <f t="shared" ca="1" si="839"/>
        <v>5.5194271603568445E-4</v>
      </c>
      <c r="IP369" s="240">
        <f t="shared" ca="1" si="840"/>
        <v>5.6005588146784712E-4</v>
      </c>
      <c r="IQ369" s="240">
        <f t="shared" ca="1" si="841"/>
        <v>5.4664641345815749E-4</v>
      </c>
      <c r="IR369" s="240">
        <f t="shared" ca="1" si="842"/>
        <v>5.122296303421113E-4</v>
      </c>
      <c r="IS369" s="240">
        <f t="shared" ca="1" si="843"/>
        <v>4.5812814979370427E-4</v>
      </c>
      <c r="IT369" s="240">
        <f t="shared" ca="1" si="844"/>
        <v>3.8642106136995151E-4</v>
      </c>
      <c r="IU369" s="240">
        <f t="shared" ca="1" si="845"/>
        <v>2.9986402826517942E-4</v>
      </c>
      <c r="IV369" s="240">
        <f t="shared" ca="1" si="846"/>
        <v>2.017833887198611E-4</v>
      </c>
      <c r="IW369" s="240">
        <f t="shared" ca="1" si="847"/>
        <v>9.5948326707462702E-5</v>
      </c>
      <c r="IX369" s="240">
        <f t="shared" ca="1" si="848"/>
        <v>-1.3573975691858213E-5</v>
      </c>
      <c r="IY369" s="240">
        <f t="shared" ca="1" si="849"/>
        <v>-1.2257463781771428E-4</v>
      </c>
      <c r="IZ369" s="240">
        <f t="shared" ca="1" si="850"/>
        <v>-2.2686482535288447E-4</v>
      </c>
      <c r="JA369" s="240">
        <f t="shared" ca="1" si="851"/>
        <v>-3.2243672487700315E-4</v>
      </c>
      <c r="JB369" s="240">
        <f t="shared" ca="1" si="852"/>
        <v>-4.0561756188869723E-4</v>
      </c>
    </row>
    <row r="370" spans="2:262">
      <c r="B370" s="248">
        <v>9</v>
      </c>
      <c r="C370" s="247">
        <f t="shared" si="853"/>
        <v>1.7578124999999999E-4</v>
      </c>
      <c r="D370" s="244">
        <f t="shared" ca="1" si="597"/>
        <v>6.0822320813985051</v>
      </c>
      <c r="E370" s="243">
        <f ca="1">O361</f>
        <v>8.223208139850556E-2</v>
      </c>
      <c r="F370" s="242">
        <v>9</v>
      </c>
      <c r="G370" s="240">
        <f t="shared" ca="1" si="854"/>
        <v>6.6139568022917372E-3</v>
      </c>
      <c r="H370" s="240">
        <f t="shared" ca="1" si="598"/>
        <v>7.4213526356009269E-3</v>
      </c>
      <c r="I370" s="240">
        <f t="shared" ca="1" si="599"/>
        <v>7.8681023463540063E-3</v>
      </c>
      <c r="J370" s="240">
        <f t="shared" ca="1" si="600"/>
        <v>7.9324958017965696E-3</v>
      </c>
      <c r="K370" s="240">
        <f t="shared" ca="1" si="601"/>
        <v>7.6114037543151911E-3</v>
      </c>
      <c r="L370" s="240">
        <f t="shared" ca="1" si="602"/>
        <v>6.9204299095405996E-3</v>
      </c>
      <c r="M370" s="240">
        <f t="shared" ca="1" si="603"/>
        <v>5.8931526527270179E-3</v>
      </c>
      <c r="N370" s="240">
        <f t="shared" ca="1" si="604"/>
        <v>4.5794932822753121E-3</v>
      </c>
      <c r="O370" s="240">
        <f t="shared" ca="1" si="605"/>
        <v>3.0432900472992931E-3</v>
      </c>
      <c r="P370" s="240">
        <f t="shared" ca="1" si="606"/>
        <v>1.3591958806746353E-3</v>
      </c>
      <c r="Q370" s="240">
        <f t="shared" ca="1" si="607"/>
        <v>-3.9094941547162263E-4</v>
      </c>
      <c r="R370" s="240">
        <f t="shared" ca="1" si="608"/>
        <v>-2.1220962355005921E-3</v>
      </c>
      <c r="S370" s="240">
        <f t="shared" ca="1" si="609"/>
        <v>-3.7501182187777223E-3</v>
      </c>
      <c r="T370" s="240">
        <f t="shared" ca="1" si="610"/>
        <v>-5.1959004324148399E-3</v>
      </c>
      <c r="U370" s="241">
        <f t="shared" ca="1" si="611"/>
        <v>-6.3891840199728159E-3</v>
      </c>
      <c r="V370" s="240">
        <f t="shared" ca="1" si="612"/>
        <v>-7.2719804825763738E-3</v>
      </c>
      <c r="W370" s="240">
        <f t="shared" ca="1" si="613"/>
        <v>-7.8013896729239316E-3</v>
      </c>
      <c r="X370" s="240">
        <f t="shared" ca="1" si="614"/>
        <v>-7.951684559688546E-3</v>
      </c>
      <c r="Y370" s="240">
        <f t="shared" ca="1" si="615"/>
        <v>-7.7155614516412549E-3</v>
      </c>
      <c r="Z370" s="240">
        <f t="shared" ca="1" si="616"/>
        <v>-7.1044949259305209E-3</v>
      </c>
      <c r="AA370" s="240">
        <f t="shared" ca="1" si="617"/>
        <v>-6.1481802125153999E-3</v>
      </c>
      <c r="AB370" s="240">
        <f t="shared" ca="1" si="618"/>
        <v>-4.8930901324934955E-3</v>
      </c>
      <c r="AC370" s="240">
        <f t="shared" ca="1" si="619"/>
        <v>-3.4002167169734253E-3</v>
      </c>
      <c r="AD370" s="240">
        <f t="shared" ca="1" si="620"/>
        <v>-1.7421072541936667E-3</v>
      </c>
      <c r="AE370" s="240">
        <f t="shared" ca="1" si="621"/>
        <v>6.611996287595942E-7</v>
      </c>
      <c r="AF370" s="240">
        <f t="shared" ca="1" si="622"/>
        <v>1.7433975219659907E-3</v>
      </c>
      <c r="AG370" s="240">
        <f t="shared" ca="1" si="623"/>
        <v>3.4014121517434584E-3</v>
      </c>
      <c r="AH370" s="240">
        <f t="shared" ca="1" si="624"/>
        <v>4.8941326412240641E-3</v>
      </c>
      <c r="AI370" s="240">
        <f t="shared" ca="1" si="625"/>
        <v>6.1490191337233539E-3</v>
      </c>
      <c r="AJ370" s="240">
        <f t="shared" ca="1" si="626"/>
        <v>7.1050894916190295E-3</v>
      </c>
      <c r="AK370" s="240">
        <f t="shared" ca="1" si="627"/>
        <v>7.7158827684507512E-3</v>
      </c>
      <c r="AL370" s="240">
        <f t="shared" ca="1" si="628"/>
        <v>7.9517170129909231E-3</v>
      </c>
      <c r="AM370" s="240">
        <f t="shared" ca="1" si="629"/>
        <v>7.8011316856269487E-3</v>
      </c>
      <c r="AN370" s="240">
        <f t="shared" ca="1" si="630"/>
        <v>7.2714445917636148E-3</v>
      </c>
      <c r="AO370" s="240">
        <f t="shared" ca="1" si="631"/>
        <v>6.3883962676548472E-3</v>
      </c>
      <c r="AP370" s="240">
        <f t="shared" ca="1" si="632"/>
        <v>5.1948990999984308E-3</v>
      </c>
      <c r="AQ370" s="240">
        <f t="shared" ca="1" si="633"/>
        <v>3.748951966752556E-3</v>
      </c>
      <c r="AR370" s="240">
        <f t="shared" ca="1" si="634"/>
        <v>2.1208217387467679E-3</v>
      </c>
      <c r="AS370" s="240">
        <f t="shared" ca="1" si="635"/>
        <v>3.8962860910191858E-4</v>
      </c>
      <c r="AT370" s="240">
        <f t="shared" ca="1" si="636"/>
        <v>-1.3604988110973854E-3</v>
      </c>
      <c r="AU370" s="240">
        <f t="shared" ca="1" si="637"/>
        <v>-3.0445117849071273E-3</v>
      </c>
      <c r="AV370" s="240">
        <f t="shared" ca="1" si="638"/>
        <v>-4.5805744558251897E-3</v>
      </c>
      <c r="AW370" s="240">
        <f t="shared" ca="1" si="639"/>
        <v>-5.8940407217902939E-3</v>
      </c>
      <c r="AX370" s="240">
        <f t="shared" ca="1" si="640"/>
        <v>-6.9210817177440404E-3</v>
      </c>
      <c r="AY370" s="240">
        <f t="shared" ca="1" si="641"/>
        <v>-7.6117876265568594E-3</v>
      </c>
      <c r="AZ370" s="240">
        <f t="shared" ca="1" si="642"/>
        <v>-7.9325930835208534E-3</v>
      </c>
      <c r="BA370" s="240">
        <f t="shared" ca="1" si="643"/>
        <v>-7.8679083100835316E-3</v>
      </c>
      <c r="BB370" s="240">
        <f t="shared" ca="1" si="644"/>
        <v>-7.4208767106718285E-3</v>
      </c>
      <c r="BC370" s="240">
        <f t="shared" ca="1" si="645"/>
        <v>-6.6132221166280928E-3</v>
      </c>
      <c r="BD370" s="240">
        <f t="shared" ca="1" si="646"/>
        <v>-5.4841931005520433E-3</v>
      </c>
      <c r="BE370" s="240">
        <f t="shared" ca="1" si="647"/>
        <v>-4.0886556628743692E-3</v>
      </c>
      <c r="BF370" s="240">
        <f t="shared" ca="1" si="648"/>
        <v>-2.4944269779691836E-3</v>
      </c>
      <c r="BG370" s="240">
        <f t="shared" ca="1" si="649"/>
        <v>-7.7897976838583538E-4</v>
      </c>
      <c r="BH370" s="240">
        <f t="shared" ca="1" si="650"/>
        <v>9.7432253942722436E-4</v>
      </c>
      <c r="BI370" s="240">
        <f t="shared" ca="1" si="651"/>
        <v>2.6802769225132191E-3</v>
      </c>
      <c r="BJ370" s="240">
        <f t="shared" ca="1" si="652"/>
        <v>4.2559812653512937E-3</v>
      </c>
      <c r="BK370" s="240">
        <f t="shared" ca="1" si="653"/>
        <v>5.6248630495014411E-3</v>
      </c>
      <c r="BL370" s="240">
        <f t="shared" ca="1" si="654"/>
        <v>6.7204004517958348E-3</v>
      </c>
      <c r="BM370" s="240">
        <f t="shared" ca="1" si="655"/>
        <v>7.4893550215567413E-3</v>
      </c>
      <c r="BN370" s="240">
        <f t="shared" ca="1" si="656"/>
        <v>7.8943588424994892E-3</v>
      </c>
      <c r="BO370" s="240">
        <f t="shared" ca="1" si="657"/>
        <v>7.9157304542737464E-3</v>
      </c>
      <c r="BP370" s="240">
        <f t="shared" ca="1" si="658"/>
        <v>7.552431287591998E-3</v>
      </c>
      <c r="BQ370" s="240">
        <f t="shared" ca="1" si="659"/>
        <v>6.8221161342725302E-3</v>
      </c>
      <c r="BR370" s="240">
        <f t="shared" ca="1" si="660"/>
        <v>5.7602751995678428E-3</v>
      </c>
      <c r="BS370" s="240">
        <f t="shared" ca="1" si="661"/>
        <v>4.4185094293803778E-3</v>
      </c>
      <c r="BT370" s="240">
        <f t="shared" ca="1" si="662"/>
        <v>2.862022924115673E-3</v>
      </c>
      <c r="BU370" s="240">
        <f t="shared" ca="1" si="663"/>
        <v>1.1664542971771422E-3</v>
      </c>
      <c r="BV370" s="240">
        <f t="shared" ca="1" si="664"/>
        <v>-5.8579903941900898E-4</v>
      </c>
      <c r="BW370" s="240">
        <f t="shared" ca="1" si="665"/>
        <v>-2.3095850382484433E-3</v>
      </c>
      <c r="BX370" s="240">
        <f t="shared" ca="1" si="666"/>
        <v>-3.9211350432292371E-3</v>
      </c>
      <c r="BY370" s="240">
        <f t="shared" ca="1" si="667"/>
        <v>-5.3421345894465134E-3</v>
      </c>
      <c r="BZ370" s="240">
        <f t="shared" ca="1" si="668"/>
        <v>-6.5035291525217019E-3</v>
      </c>
      <c r="CA370" s="240">
        <f t="shared" ca="1" si="669"/>
        <v>-7.348879904319673E-3</v>
      </c>
      <c r="CB370" s="240">
        <f t="shared" ca="1" si="670"/>
        <v>-7.8371063995623744E-3</v>
      </c>
      <c r="CC370" s="240">
        <f t="shared" ca="1" si="671"/>
        <v>-7.9444829104635128E-3</v>
      </c>
      <c r="CD370" s="240">
        <f t="shared" ca="1" si="672"/>
        <v>-7.6657913960255057E-3</v>
      </c>
      <c r="CE370" s="240">
        <f t="shared" ca="1" si="673"/>
        <v>-7.0145750766027141E-3</v>
      </c>
      <c r="CF370" s="240">
        <f t="shared" ca="1" si="674"/>
        <v>-6.0224802910873662E-3</v>
      </c>
      <c r="CG370" s="240">
        <f t="shared" ca="1" si="675"/>
        <v>-4.7377186196553038E-3</v>
      </c>
      <c r="CH370" s="240">
        <f t="shared" ca="1" si="676"/>
        <v>-3.2227240063543664E-3</v>
      </c>
      <c r="CI370" s="240">
        <f t="shared" ca="1" si="677"/>
        <v>-1.5511187353972329E-3</v>
      </c>
      <c r="CJ370" s="240">
        <f t="shared" ca="1" si="678"/>
        <v>1.9586429821489637E-4</v>
      </c>
      <c r="CK370" s="240">
        <f t="shared" ca="1" si="679"/>
        <v>1.9333291613307562E-3</v>
      </c>
      <c r="CL370" s="240">
        <f t="shared" ca="1" si="680"/>
        <v>3.5768424633371727E-3</v>
      </c>
      <c r="CM370" s="240">
        <f t="shared" ca="1" si="681"/>
        <v>5.0465364592498924E-3</v>
      </c>
      <c r="CN370" s="240">
        <f t="shared" ca="1" si="682"/>
        <v>6.2709902818772765E-3</v>
      </c>
      <c r="CO370" s="240">
        <f t="shared" ca="1" si="683"/>
        <v>7.1907006917072327E-3</v>
      </c>
      <c r="CP370" s="240">
        <f t="shared" ca="1" si="684"/>
        <v>7.7609736808592691E-3</v>
      </c>
      <c r="CQ370" s="240">
        <f t="shared" ca="1" si="685"/>
        <v>7.9540964114674581E-3</v>
      </c>
      <c r="CR370" s="240">
        <f t="shared" ca="1" si="686"/>
        <v>7.760683941541965E-3</v>
      </c>
      <c r="CS370" s="240">
        <f t="shared" ca="1" si="687"/>
        <v>7.1901352931691351E-3</v>
      </c>
      <c r="CT370" s="240">
        <f t="shared" ca="1" si="688"/>
        <v>6.2701767000786952E-3</v>
      </c>
      <c r="CU370" s="240">
        <f t="shared" ca="1" si="689"/>
        <v>5.0455142308003164E-3</v>
      </c>
      <c r="CV370" s="240">
        <f t="shared" ca="1" si="690"/>
        <v>3.5756612641844807E-3</v>
      </c>
      <c r="CW370" s="240">
        <f t="shared" ca="1" si="691"/>
        <v>1.9320463927217681E-3</v>
      </c>
      <c r="CX370" s="240">
        <f t="shared" ca="1" si="692"/>
        <v>1.945422972393163E-4</v>
      </c>
      <c r="CY370" s="240">
        <f t="shared" ca="1" si="693"/>
        <v>-1.5524157251238175E-3</v>
      </c>
      <c r="CZ370" s="240">
        <f t="shared" ca="1" si="694"/>
        <v>-3.2239329566565193E-3</v>
      </c>
      <c r="DA370" s="240">
        <f t="shared" ca="1" si="695"/>
        <v>-4.7387807806985619E-3</v>
      </c>
      <c r="DB370" s="240">
        <f t="shared" ca="1" si="696"/>
        <v>-6.0233440463699148E-3</v>
      </c>
      <c r="DC370" s="240">
        <f t="shared" ca="1" si="697"/>
        <v>-7.0151984512974858E-3</v>
      </c>
      <c r="DD370" s="240">
        <f t="shared" ca="1" si="698"/>
        <v>-7.6661440967779595E-3</v>
      </c>
      <c r="DE370" s="240">
        <f t="shared" ca="1" si="699"/>
        <v>-7.9445477975196126E-3</v>
      </c>
      <c r="DF370" s="240">
        <f t="shared" ca="1" si="700"/>
        <v>-7.8368803196876141E-3</v>
      </c>
      <c r="DG370" s="240">
        <f t="shared" ca="1" si="701"/>
        <v>-7.3483738440328523E-3</v>
      </c>
      <c r="DH370" s="240">
        <f t="shared" ca="1" si="702"/>
        <v>-6.5027677041969018E-3</v>
      </c>
      <c r="DI370" s="240">
        <f t="shared" ca="1" si="703"/>
        <v>-5.3411547562285016E-3</v>
      </c>
      <c r="DJ370" s="240">
        <f t="shared" ca="1" si="704"/>
        <v>-3.919984440838211E-3</v>
      </c>
      <c r="DK370" s="240">
        <f t="shared" ca="1" si="705"/>
        <v>-2.3083195810589875E-3</v>
      </c>
      <c r="DL370" s="240">
        <f t="shared" ca="1" si="706"/>
        <v>-5.8448022325955891E-4</v>
      </c>
      <c r="DM370" s="240">
        <f t="shared" ca="1" si="707"/>
        <v>1.1677623834594679E-3</v>
      </c>
      <c r="DN370" s="240">
        <f t="shared" ca="1" si="708"/>
        <v>2.8632567131001291E-3</v>
      </c>
      <c r="DO370" s="240">
        <f t="shared" ca="1" si="709"/>
        <v>4.4196089641783311E-3</v>
      </c>
      <c r="DP370" s="240">
        <f t="shared" ca="1" si="710"/>
        <v>5.761187047472238E-3</v>
      </c>
      <c r="DQ370" s="240">
        <f t="shared" ca="1" si="711"/>
        <v>6.8227959833597369E-3</v>
      </c>
      <c r="DR370" s="240">
        <f t="shared" ca="1" si="712"/>
        <v>7.5528461000925924E-3</v>
      </c>
      <c r="DS370" s="240">
        <f t="shared" ca="1" si="713"/>
        <v>7.9158600720673419E-3</v>
      </c>
      <c r="DT370" s="240">
        <f t="shared" ca="1" si="714"/>
        <v>7.8941969667134966E-3</v>
      </c>
      <c r="DU370" s="240">
        <f t="shared" ca="1" si="715"/>
        <v>7.488909518664752E-3</v>
      </c>
      <c r="DV370" s="240">
        <f t="shared" ca="1" si="716"/>
        <v>6.7196929713405325E-3</v>
      </c>
      <c r="DW370" s="240">
        <f t="shared" ca="1" si="717"/>
        <v>5.6239279720190077E-3</v>
      </c>
      <c r="DX370" s="240">
        <f t="shared" ca="1" si="718"/>
        <v>4.2548640316239011E-3</v>
      </c>
      <c r="DY370" s="240">
        <f t="shared" ca="1" si="719"/>
        <v>2.6790318253404927E-3</v>
      </c>
      <c r="DZ370" s="240">
        <f t="shared" ca="1" si="720"/>
        <v>9.7301008522757528E-4</v>
      </c>
      <c r="EA370" s="240">
        <f t="shared" ca="1" si="721"/>
        <v>-7.8029579992948839E-4</v>
      </c>
      <c r="EB370" s="240">
        <f t="shared" ca="1" si="722"/>
        <v>-2.4956826333301873E-3</v>
      </c>
      <c r="EC370" s="240">
        <f t="shared" ca="1" si="723"/>
        <v>-4.0897899225513928E-3</v>
      </c>
      <c r="ED370" s="240">
        <f t="shared" ca="1" si="724"/>
        <v>-5.485150844356794E-3</v>
      </c>
      <c r="EE370" s="240">
        <f t="shared" ca="1" si="725"/>
        <v>-6.6139568022917251E-3</v>
      </c>
      <c r="EF370" s="240">
        <f t="shared" ca="1" si="726"/>
        <v>-7.4213526356009243E-3</v>
      </c>
      <c r="EG370" s="240">
        <f t="shared" ca="1" si="727"/>
        <v>-7.8681023463540029E-3</v>
      </c>
      <c r="EH370" s="240">
        <f t="shared" ca="1" si="728"/>
        <v>-7.9324958017965696E-3</v>
      </c>
      <c r="EI370" s="240">
        <f t="shared" ca="1" si="729"/>
        <v>-7.6114037543151955E-3</v>
      </c>
      <c r="EJ370" s="240">
        <f t="shared" ca="1" si="730"/>
        <v>-6.9204299095405996E-3</v>
      </c>
      <c r="EK370" s="240">
        <f t="shared" ca="1" si="731"/>
        <v>-5.8931526527270274E-3</v>
      </c>
      <c r="EL370" s="240">
        <f t="shared" ca="1" si="732"/>
        <v>-4.5794932822753121E-3</v>
      </c>
      <c r="EM370" s="240">
        <f t="shared" ca="1" si="733"/>
        <v>-3.0432900472993048E-3</v>
      </c>
      <c r="EN370" s="240">
        <f t="shared" ca="1" si="734"/>
        <v>-1.359195880674634E-3</v>
      </c>
      <c r="EO370" s="240">
        <f t="shared" ca="1" si="735"/>
        <v>3.9094941547161048E-4</v>
      </c>
      <c r="EP370" s="240">
        <f t="shared" ca="1" si="736"/>
        <v>2.1220962355005973E-3</v>
      </c>
      <c r="EQ370" s="240">
        <f t="shared" ca="1" si="737"/>
        <v>3.7501182187777145E-3</v>
      </c>
      <c r="ER370" s="240">
        <f t="shared" ca="1" si="738"/>
        <v>5.1959004324148217E-3</v>
      </c>
      <c r="ES370" s="240">
        <f t="shared" ca="1" si="739"/>
        <v>6.3891840199728133E-3</v>
      </c>
      <c r="ET370" s="240">
        <f t="shared" ca="1" si="740"/>
        <v>7.2719804825763651E-3</v>
      </c>
      <c r="EU370" s="240">
        <f t="shared" ca="1" si="741"/>
        <v>7.8013896729239307E-3</v>
      </c>
      <c r="EV370" s="240">
        <f t="shared" ca="1" si="742"/>
        <v>7.951684559688546E-3</v>
      </c>
      <c r="EW370" s="240">
        <f t="shared" ca="1" si="743"/>
        <v>7.7155614516412618E-3</v>
      </c>
      <c r="EX370" s="240">
        <f t="shared" ca="1" si="744"/>
        <v>7.1044949259305278E-3</v>
      </c>
      <c r="EY370" s="240">
        <f t="shared" ca="1" si="745"/>
        <v>6.1481802125154007E-3</v>
      </c>
      <c r="EZ370" s="240">
        <f t="shared" ca="1" si="746"/>
        <v>4.8930901324934859E-3</v>
      </c>
      <c r="FA370" s="240">
        <f t="shared" ca="1" si="747"/>
        <v>3.4002167169734469E-3</v>
      </c>
      <c r="FB370" s="240">
        <f t="shared" ca="1" si="748"/>
        <v>1.7421072541936749E-3</v>
      </c>
      <c r="FC370" s="240">
        <f t="shared" ca="1" si="749"/>
        <v>-6.611996287665331E-7</v>
      </c>
      <c r="FD370" s="240">
        <f t="shared" ca="1" si="750"/>
        <v>-1.7433975219659547E-3</v>
      </c>
      <c r="FE370" s="240">
        <f t="shared" ca="1" si="751"/>
        <v>-3.4014121517434385E-3</v>
      </c>
      <c r="FF370" s="240">
        <f t="shared" ca="1" si="752"/>
        <v>-4.8941326412240572E-3</v>
      </c>
      <c r="FG370" s="240">
        <f t="shared" ca="1" si="753"/>
        <v>-6.1490191337233617E-3</v>
      </c>
      <c r="FH370" s="240">
        <f t="shared" ca="1" si="754"/>
        <v>-7.1050894916190157E-3</v>
      </c>
      <c r="FI370" s="240">
        <f t="shared" ca="1" si="755"/>
        <v>-7.7158827684507478E-3</v>
      </c>
      <c r="FJ370" s="240">
        <f t="shared" ca="1" si="756"/>
        <v>-7.9517170129909231E-3</v>
      </c>
      <c r="FK370" s="240">
        <f t="shared" ca="1" si="757"/>
        <v>-7.8011316856269452E-3</v>
      </c>
      <c r="FL370" s="240">
        <f t="shared" ca="1" si="758"/>
        <v>-7.2714445917636261E-3</v>
      </c>
      <c r="FM370" s="240">
        <f t="shared" ca="1" si="759"/>
        <v>-6.3883962676548568E-3</v>
      </c>
      <c r="FN370" s="240">
        <f t="shared" ca="1" si="760"/>
        <v>-5.1948990999984264E-3</v>
      </c>
      <c r="FO370" s="240">
        <f t="shared" ca="1" si="761"/>
        <v>-3.7489519667525386E-3</v>
      </c>
      <c r="FP370" s="240">
        <f t="shared" ca="1" si="762"/>
        <v>-2.1208217387467905E-3</v>
      </c>
      <c r="FQ370" s="240">
        <f t="shared" ca="1" si="763"/>
        <v>-3.8962860910192812E-4</v>
      </c>
      <c r="FR370" s="240">
        <f t="shared" ca="1" si="764"/>
        <v>1.360498811097391E-3</v>
      </c>
      <c r="FS370" s="240">
        <f t="shared" ca="1" si="765"/>
        <v>3.0445117849070939E-3</v>
      </c>
      <c r="FT370" s="240">
        <f t="shared" ca="1" si="766"/>
        <v>4.5805744558251706E-3</v>
      </c>
      <c r="FU370" s="240">
        <f t="shared" ca="1" si="767"/>
        <v>5.894040721790287E-3</v>
      </c>
      <c r="FV370" s="240">
        <f t="shared" ca="1" si="768"/>
        <v>6.9210817177440438E-3</v>
      </c>
      <c r="FW370" s="240">
        <f t="shared" ca="1" si="769"/>
        <v>7.6117876265568533E-3</v>
      </c>
      <c r="FX370" s="240">
        <f t="shared" ca="1" si="770"/>
        <v>7.9325930835208534E-3</v>
      </c>
      <c r="FY370" s="240">
        <f t="shared" ca="1" si="771"/>
        <v>7.8679083100835299E-3</v>
      </c>
      <c r="FZ370" s="240">
        <f t="shared" ca="1" si="772"/>
        <v>7.4208767106718216E-3</v>
      </c>
      <c r="GA370" s="240">
        <f t="shared" ca="1" si="773"/>
        <v>6.6132221166281058E-3</v>
      </c>
      <c r="GB370" s="240">
        <f t="shared" ca="1" si="774"/>
        <v>5.4841931005520494E-3</v>
      </c>
      <c r="GC370" s="240">
        <f t="shared" ca="1" si="775"/>
        <v>4.0886556628743648E-3</v>
      </c>
      <c r="GD370" s="240">
        <f t="shared" ca="1" si="776"/>
        <v>2.4944269779692192E-3</v>
      </c>
      <c r="GE370" s="240">
        <f t="shared" ca="1" si="777"/>
        <v>7.789797683858588E-4</v>
      </c>
      <c r="GF370" s="240">
        <f t="shared" ca="1" si="778"/>
        <v>-9.7432253942721569E-4</v>
      </c>
      <c r="GG370" s="240">
        <f t="shared" ca="1" si="779"/>
        <v>-2.6802769225132235E-3</v>
      </c>
      <c r="GH370" s="240">
        <f t="shared" ca="1" si="780"/>
        <v>-4.2559812653512625E-3</v>
      </c>
      <c r="GI370" s="240">
        <f t="shared" ca="1" si="781"/>
        <v>-5.6248630495014246E-3</v>
      </c>
      <c r="GJ370" s="240">
        <f t="shared" ca="1" si="782"/>
        <v>-6.7204004517958391E-3</v>
      </c>
      <c r="GK370" s="240">
        <f t="shared" ca="1" si="783"/>
        <v>-7.4893550215567473E-3</v>
      </c>
      <c r="GL370" s="240">
        <f t="shared" ca="1" si="784"/>
        <v>-7.8943588424994875E-3</v>
      </c>
      <c r="GM370" s="240">
        <f t="shared" ca="1" si="785"/>
        <v>-7.9157304542737481E-3</v>
      </c>
      <c r="GN370" s="240">
        <f t="shared" ca="1" si="786"/>
        <v>-7.5524312875919954E-3</v>
      </c>
      <c r="GO370" s="240">
        <f t="shared" ca="1" si="787"/>
        <v>-6.8221161342725207E-3</v>
      </c>
      <c r="GP370" s="240">
        <f t="shared" ca="1" si="788"/>
        <v>-5.7602751995678592E-3</v>
      </c>
      <c r="GQ370" s="240">
        <f t="shared" ca="1" si="789"/>
        <v>-4.4185094293803856E-3</v>
      </c>
      <c r="GR370" s="240">
        <f t="shared" ca="1" si="790"/>
        <v>-2.8620229241156678E-3</v>
      </c>
      <c r="GS370" s="240">
        <f t="shared" ca="1" si="791"/>
        <v>-1.1664542971771786E-3</v>
      </c>
      <c r="GT370" s="240">
        <f t="shared" ca="1" si="792"/>
        <v>5.8579903941898557E-4</v>
      </c>
      <c r="GU370" s="240">
        <f t="shared" ca="1" si="793"/>
        <v>2.3095850382484351E-3</v>
      </c>
      <c r="GV370" s="240">
        <f t="shared" ca="1" si="794"/>
        <v>3.9211350432292414E-3</v>
      </c>
      <c r="GW370" s="240">
        <f t="shared" ca="1" si="795"/>
        <v>5.3421345894464969E-3</v>
      </c>
      <c r="GX370" s="240">
        <f t="shared" ca="1" si="796"/>
        <v>6.5035291525216967E-3</v>
      </c>
      <c r="GY370" s="240">
        <f t="shared" ca="1" si="797"/>
        <v>7.3488799043196704E-3</v>
      </c>
      <c r="GZ370" s="240">
        <f t="shared" ca="1" si="798"/>
        <v>7.8371063995623779E-3</v>
      </c>
      <c r="HA370" s="240">
        <f t="shared" ca="1" si="799"/>
        <v>7.9444829104635163E-3</v>
      </c>
      <c r="HB370" s="240">
        <f t="shared" ca="1" si="800"/>
        <v>7.6657913960255083E-3</v>
      </c>
      <c r="HC370" s="240">
        <f t="shared" ca="1" si="801"/>
        <v>7.0145750766027045E-3</v>
      </c>
      <c r="HD370" s="240">
        <f t="shared" ca="1" si="802"/>
        <v>6.0224802910873896E-3</v>
      </c>
      <c r="HE370" s="240">
        <f t="shared" ca="1" si="803"/>
        <v>4.7377186196553107E-3</v>
      </c>
      <c r="HF370" s="240">
        <f t="shared" ca="1" si="804"/>
        <v>3.2227240063543747E-3</v>
      </c>
      <c r="HG370" s="240">
        <f t="shared" ca="1" si="805"/>
        <v>1.5511187353972134E-3</v>
      </c>
      <c r="HH370" s="240">
        <f t="shared" ca="1" si="806"/>
        <v>-1.9586429821485908E-4</v>
      </c>
      <c r="HI370" s="240">
        <f t="shared" ca="1" si="807"/>
        <v>-1.9333291613307479E-3</v>
      </c>
      <c r="HJ370" s="240">
        <f t="shared" ca="1" si="808"/>
        <v>-3.5768424633371649E-3</v>
      </c>
      <c r="HK370" s="240">
        <f t="shared" ca="1" si="809"/>
        <v>-5.0465364592499071E-3</v>
      </c>
      <c r="HL370" s="240">
        <f t="shared" ca="1" si="810"/>
        <v>-6.270990281877253E-3</v>
      </c>
      <c r="HM370" s="240">
        <f t="shared" ca="1" si="811"/>
        <v>-7.1907006917072292E-3</v>
      </c>
      <c r="HN370" s="240">
        <f t="shared" ca="1" si="812"/>
        <v>-7.7609736808592674E-3</v>
      </c>
      <c r="HO370" s="240">
        <f t="shared" ca="1" si="813"/>
        <v>-7.9540964114674564E-3</v>
      </c>
      <c r="HP370" s="240">
        <f t="shared" ca="1" si="814"/>
        <v>-7.7606839415419676E-3</v>
      </c>
      <c r="HQ370" s="240">
        <f t="shared" ca="1" si="815"/>
        <v>-7.1901352931691377E-3</v>
      </c>
      <c r="HR370" s="240">
        <f t="shared" ca="1" si="816"/>
        <v>-6.2701767000786822E-3</v>
      </c>
      <c r="HS370" s="240">
        <f t="shared" ca="1" si="817"/>
        <v>-5.0455142308003451E-3</v>
      </c>
      <c r="HT370" s="240">
        <f t="shared" ca="1" si="818"/>
        <v>-3.5756612641844876E-3</v>
      </c>
      <c r="HU370" s="240">
        <f t="shared" ca="1" si="819"/>
        <v>-1.9320463927217767E-3</v>
      </c>
      <c r="HV370" s="240">
        <f t="shared" ca="1" si="820"/>
        <v>-1.9454229723929765E-4</v>
      </c>
      <c r="HW370" s="240">
        <f t="shared" ca="1" si="821"/>
        <v>1.5524157251237802E-3</v>
      </c>
      <c r="HX370" s="240">
        <f t="shared" ca="1" si="822"/>
        <v>3.2239329566565106E-3</v>
      </c>
      <c r="HY370" s="240">
        <f t="shared" ca="1" si="823"/>
        <v>4.7387807806985541E-3</v>
      </c>
      <c r="HZ370" s="240">
        <f t="shared" ca="1" si="824"/>
        <v>6.0233440463699278E-3</v>
      </c>
      <c r="IA370" s="240">
        <f t="shared" ca="1" si="825"/>
        <v>7.0151984512974684E-3</v>
      </c>
      <c r="IB370" s="240">
        <f t="shared" ca="1" si="826"/>
        <v>7.6661440967779569E-3</v>
      </c>
      <c r="IC370" s="240">
        <f t="shared" ca="1" si="827"/>
        <v>7.9445477975196126E-3</v>
      </c>
      <c r="ID370" s="240">
        <f t="shared" ca="1" si="828"/>
        <v>7.8368803196876211E-3</v>
      </c>
      <c r="IE370" s="240">
        <f t="shared" ca="1" si="829"/>
        <v>-2.8925104756446318E-3</v>
      </c>
      <c r="IF370" s="240">
        <f t="shared" ca="1" si="830"/>
        <v>6.502767704196907E-3</v>
      </c>
      <c r="IG370" s="240">
        <f t="shared" ca="1" si="831"/>
        <v>5.3411547562284868E-3</v>
      </c>
      <c r="IH370" s="240">
        <f t="shared" ca="1" si="832"/>
        <v>3.919984440838244E-3</v>
      </c>
      <c r="II370" s="240">
        <f t="shared" ca="1" si="833"/>
        <v>2.3083195810589966E-3</v>
      </c>
      <c r="IJ370" s="240">
        <f t="shared" ca="1" si="834"/>
        <v>5.8448022325956759E-4</v>
      </c>
      <c r="IK370" s="240">
        <f t="shared" ca="1" si="835"/>
        <v>-1.1677623834594874E-3</v>
      </c>
      <c r="IL370" s="240">
        <f t="shared" ca="1" si="836"/>
        <v>-2.8632567131000948E-3</v>
      </c>
      <c r="IM370" s="240">
        <f t="shared" ca="1" si="837"/>
        <v>-4.4196089641783233E-3</v>
      </c>
      <c r="IN370" s="240">
        <f t="shared" ca="1" si="838"/>
        <v>-5.761187047472232E-3</v>
      </c>
      <c r="IO370" s="240">
        <f t="shared" ca="1" si="839"/>
        <v>-6.8227959833597474E-3</v>
      </c>
      <c r="IP370" s="240">
        <f t="shared" ca="1" si="840"/>
        <v>-7.5528461000925889E-3</v>
      </c>
      <c r="IQ370" s="240">
        <f t="shared" ca="1" si="841"/>
        <v>-7.9158600720673402E-3</v>
      </c>
      <c r="IR370" s="240">
        <f t="shared" ca="1" si="842"/>
        <v>-7.8941969667134931E-3</v>
      </c>
      <c r="IS370" s="240">
        <f t="shared" ca="1" si="843"/>
        <v>-7.488909518664765E-3</v>
      </c>
      <c r="IT370" s="240">
        <f t="shared" ca="1" si="844"/>
        <v>-6.7196929713405377E-3</v>
      </c>
      <c r="IU370" s="240">
        <f t="shared" ca="1" si="845"/>
        <v>-5.6239279720190138E-3</v>
      </c>
      <c r="IV370" s="240">
        <f t="shared" ca="1" si="846"/>
        <v>-4.2548640316238846E-3</v>
      </c>
      <c r="IW370" s="240">
        <f t="shared" ca="1" si="847"/>
        <v>-2.6790318253405274E-3</v>
      </c>
      <c r="IX370" s="240">
        <f t="shared" ca="1" si="848"/>
        <v>-9.7301008522758395E-4</v>
      </c>
      <c r="IY370" s="240">
        <f t="shared" ca="1" si="849"/>
        <v>7.8029579992947972E-4</v>
      </c>
      <c r="IZ370" s="240">
        <f t="shared" ca="1" si="850"/>
        <v>2.4956826333302055E-3</v>
      </c>
      <c r="JA370" s="240">
        <f t="shared" ca="1" si="851"/>
        <v>4.0897899225513607E-3</v>
      </c>
      <c r="JB370" s="240">
        <f t="shared" ca="1" si="852"/>
        <v>5.485150844356787E-3</v>
      </c>
    </row>
    <row r="371" spans="2:262">
      <c r="B371" s="248">
        <v>10</v>
      </c>
      <c r="C371" s="247">
        <f t="shared" si="853"/>
        <v>1.9531249999999998E-4</v>
      </c>
      <c r="D371" s="244">
        <f t="shared" ca="1" si="597"/>
        <v>6.0810048208049325</v>
      </c>
      <c r="E371" s="243">
        <f ca="1">P361</f>
        <v>8.1004820804932903E-2</v>
      </c>
      <c r="F371" s="242">
        <v>10</v>
      </c>
      <c r="G371" s="240">
        <f t="shared" ca="1" si="854"/>
        <v>-3.3897985902734881E-4</v>
      </c>
      <c r="H371" s="240">
        <f t="shared" ca="1" si="598"/>
        <v>-3.8630233052142408E-4</v>
      </c>
      <c r="I371" s="240">
        <f t="shared" ca="1" si="599"/>
        <v>-4.10470808547991E-4</v>
      </c>
      <c r="J371" s="240">
        <f t="shared" ca="1" si="600"/>
        <v>-4.1003669510974696E-4</v>
      </c>
      <c r="K371" s="240">
        <f t="shared" ca="1" si="601"/>
        <v>-3.8502600987812291E-4</v>
      </c>
      <c r="L371" s="240">
        <f t="shared" ca="1" si="602"/>
        <v>-3.369378306393939E-4</v>
      </c>
      <c r="M371" s="240">
        <f t="shared" ca="1" si="603"/>
        <v>-2.6865444232944169E-4</v>
      </c>
      <c r="N371" s="240">
        <f t="shared" ca="1" si="604"/>
        <v>-1.8426858009882541E-4</v>
      </c>
      <c r="O371" s="240">
        <f t="shared" ca="1" si="605"/>
        <v>-8.8838121025843988E-5</v>
      </c>
      <c r="P371" s="240">
        <f t="shared" ca="1" si="606"/>
        <v>1.1917072358529448E-5</v>
      </c>
      <c r="Q371" s="240">
        <f t="shared" ca="1" si="607"/>
        <v>1.1195798629455272E-4</v>
      </c>
      <c r="R371" s="240">
        <f t="shared" ca="1" si="608"/>
        <v>2.0528841914235546E-4</v>
      </c>
      <c r="S371" s="240">
        <f t="shared" ca="1" si="609"/>
        <v>2.8631437867941928E-4</v>
      </c>
      <c r="T371" s="240">
        <f t="shared" ca="1" si="610"/>
        <v>3.501793719736731E-4</v>
      </c>
      <c r="U371" s="241">
        <f t="shared" ca="1" si="611"/>
        <v>3.9305549139758171E-4</v>
      </c>
      <c r="V371" s="240">
        <f t="shared" ca="1" si="612"/>
        <v>4.1237284981711397E-4</v>
      </c>
      <c r="W371" s="240">
        <f t="shared" ca="1" si="613"/>
        <v>4.0697361318541925E-4</v>
      </c>
      <c r="X371" s="240">
        <f t="shared" ca="1" si="614"/>
        <v>3.771813982136137E-4</v>
      </c>
      <c r="Y371" s="240">
        <f t="shared" ca="1" si="615"/>
        <v>3.2478187559622482E-4</v>
      </c>
      <c r="Z371" s="240">
        <f t="shared" ca="1" si="616"/>
        <v>2.5291574138534725E-4</v>
      </c>
      <c r="AA371" s="240">
        <f t="shared" ca="1" si="617"/>
        <v>1.6589047154108629E-4</v>
      </c>
      <c r="AB371" s="240">
        <f t="shared" ca="1" si="618"/>
        <v>6.8922142618720261E-5</v>
      </c>
      <c r="AC371" s="240">
        <f t="shared" ca="1" si="619"/>
        <v>-3.217720678650563E-5</v>
      </c>
      <c r="AD371" s="240">
        <f t="shared" ca="1" si="620"/>
        <v>-1.3134793506554802E-4</v>
      </c>
      <c r="AE371" s="240">
        <f t="shared" ca="1" si="621"/>
        <v>-2.2264599732579299E-4</v>
      </c>
      <c r="AF371" s="240">
        <f t="shared" ca="1" si="622"/>
        <v>-3.0059921654382814E-4</v>
      </c>
      <c r="AG371" s="240">
        <f t="shared" ca="1" si="623"/>
        <v>-3.605352721408224E-4</v>
      </c>
      <c r="AH371" s="240">
        <f t="shared" ca="1" si="624"/>
        <v>-3.9886174716736766E-4</v>
      </c>
      <c r="AI371" s="240">
        <f t="shared" ca="1" si="625"/>
        <v>-4.1328144877143163E-4</v>
      </c>
      <c r="AJ371" s="240">
        <f t="shared" ca="1" si="626"/>
        <v>-4.0293009618024944E-4</v>
      </c>
      <c r="AK371" s="240">
        <f t="shared" ca="1" si="627"/>
        <v>-3.6842812352361936E-4</v>
      </c>
      <c r="AL371" s="240">
        <f t="shared" ca="1" si="628"/>
        <v>-3.1184349256721213E-4</v>
      </c>
      <c r="AM371" s="240">
        <f t="shared" ca="1" si="629"/>
        <v>-2.3656774426745336E-4</v>
      </c>
      <c r="AN371" s="240">
        <f t="shared" ca="1" si="630"/>
        <v>-1.4711271830711563E-4</v>
      </c>
      <c r="AO371" s="240">
        <f t="shared" ca="1" si="631"/>
        <v>-4.8840124733161896E-5</v>
      </c>
      <c r="AP371" s="240">
        <f t="shared" ca="1" si="632"/>
        <v>5.2359823504942546E-5</v>
      </c>
      <c r="AQ371" s="240">
        <f t="shared" ca="1" si="633"/>
        <v>1.5042145515625028E-4</v>
      </c>
      <c r="AR371" s="240">
        <f t="shared" ca="1" si="634"/>
        <v>2.394672018001869E-4</v>
      </c>
      <c r="AS371" s="240">
        <f t="shared" ca="1" si="635"/>
        <v>3.1415988456620121E-4</v>
      </c>
      <c r="AT371" s="240">
        <f t="shared" ca="1" si="636"/>
        <v>3.7002261125822439E-4</v>
      </c>
      <c r="AU371" s="240">
        <f t="shared" ca="1" si="637"/>
        <v>4.0370711005206447E-4</v>
      </c>
      <c r="AV371" s="240">
        <f t="shared" ca="1" si="638"/>
        <v>4.1319441651647938E-4</v>
      </c>
      <c r="AW371" s="240">
        <f t="shared" ca="1" si="639"/>
        <v>3.9791588528087323E-4</v>
      </c>
      <c r="AX371" s="240">
        <f t="shared" ca="1" si="640"/>
        <v>3.5878727321356425E-4</v>
      </c>
      <c r="AY371" s="240">
        <f t="shared" ca="1" si="641"/>
        <v>2.9815385125034094E-4</v>
      </c>
      <c r="AZ371" s="240">
        <f t="shared" ca="1" si="642"/>
        <v>2.1964983473273111E-4</v>
      </c>
      <c r="BA371" s="240">
        <f t="shared" ca="1" si="643"/>
        <v>1.2798055764919083E-4</v>
      </c>
      <c r="BB371" s="240">
        <f t="shared" ca="1" si="644"/>
        <v>2.8640446709231316E-5</v>
      </c>
      <c r="BC371" s="240">
        <f t="shared" ca="1" si="645"/>
        <v>-7.2416300822377133E-5</v>
      </c>
      <c r="BD371" s="240">
        <f t="shared" ca="1" si="646"/>
        <v>-1.6913259678611776E-4</v>
      </c>
      <c r="BE371" s="240">
        <f t="shared" ca="1" si="647"/>
        <v>-2.5571150881059413E-4</v>
      </c>
      <c r="BF371" s="240">
        <f t="shared" ca="1" si="648"/>
        <v>-3.269637139094983E-4</v>
      </c>
      <c r="BG371" s="240">
        <f t="shared" ca="1" si="649"/>
        <v>-3.7861853349495226E-4</v>
      </c>
      <c r="BH371" s="240">
        <f t="shared" ca="1" si="650"/>
        <v>-4.0757990714807935E-4</v>
      </c>
      <c r="BI371" s="240">
        <f t="shared" ca="1" si="651"/>
        <v>-4.1211196272058245E-4</v>
      </c>
      <c r="BJ371" s="240">
        <f t="shared" ca="1" si="652"/>
        <v>-3.919430601605403E-4</v>
      </c>
      <c r="BK371" s="240">
        <f t="shared" ca="1" si="653"/>
        <v>-3.4828207293628418E-4</v>
      </c>
      <c r="BL371" s="240">
        <f t="shared" ca="1" si="654"/>
        <v>-2.837459311906147E-4</v>
      </c>
      <c r="BM371" s="240">
        <f t="shared" ca="1" si="655"/>
        <v>-2.0220276950708502E-4</v>
      </c>
      <c r="BN371" s="240">
        <f t="shared" ca="1" si="656"/>
        <v>-1.0854008061811626E-4</v>
      </c>
      <c r="BO371" s="240">
        <f t="shared" ca="1" si="657"/>
        <v>-8.3717713405706171E-6</v>
      </c>
      <c r="BP371" s="240">
        <f t="shared" ca="1" si="658"/>
        <v>9.2298320928211784E-5</v>
      </c>
      <c r="BQ371" s="240">
        <f t="shared" ca="1" si="659"/>
        <v>1.874362831760623E-4</v>
      </c>
      <c r="BR371" s="240">
        <f t="shared" ca="1" si="660"/>
        <v>2.7133978439859377E-4</v>
      </c>
      <c r="BS371" s="240">
        <f t="shared" ca="1" si="661"/>
        <v>3.3897985902734849E-4</v>
      </c>
      <c r="BT371" s="240">
        <f t="shared" ca="1" si="662"/>
        <v>3.8630233052142375E-4</v>
      </c>
      <c r="BU371" s="240">
        <f t="shared" ca="1" si="663"/>
        <v>4.1047080854799095E-4</v>
      </c>
      <c r="BV371" s="240">
        <f t="shared" ca="1" si="664"/>
        <v>4.100366951097469E-4</v>
      </c>
      <c r="BW371" s="240">
        <f t="shared" ca="1" si="665"/>
        <v>3.8502600987812274E-4</v>
      </c>
      <c r="BX371" s="240">
        <f t="shared" ca="1" si="666"/>
        <v>3.3693783063939433E-4</v>
      </c>
      <c r="BY371" s="240">
        <f t="shared" ca="1" si="667"/>
        <v>2.6865444232944202E-4</v>
      </c>
      <c r="BZ371" s="240">
        <f t="shared" ca="1" si="668"/>
        <v>1.8426858009882547E-4</v>
      </c>
      <c r="CA371" s="240">
        <f t="shared" ca="1" si="669"/>
        <v>8.8838121025843663E-5</v>
      </c>
      <c r="CB371" s="240">
        <f t="shared" ca="1" si="670"/>
        <v>-1.1917072358528635E-5</v>
      </c>
      <c r="CC371" s="240">
        <f t="shared" ca="1" si="671"/>
        <v>-1.1195798629455231E-4</v>
      </c>
      <c r="CD371" s="240">
        <f t="shared" ca="1" si="672"/>
        <v>-2.0528841914235557E-4</v>
      </c>
      <c r="CE371" s="240">
        <f t="shared" ca="1" si="673"/>
        <v>-2.8631437867941961E-4</v>
      </c>
      <c r="CF371" s="240">
        <f t="shared" ca="1" si="674"/>
        <v>-3.5017937197367278E-4</v>
      </c>
      <c r="CG371" s="240">
        <f t="shared" ca="1" si="675"/>
        <v>-3.930554913975816E-4</v>
      </c>
      <c r="CH371" s="240">
        <f t="shared" ca="1" si="676"/>
        <v>-4.1237284981711397E-4</v>
      </c>
      <c r="CI371" s="240">
        <f t="shared" ca="1" si="677"/>
        <v>-4.0697361318541941E-4</v>
      </c>
      <c r="CJ371" s="240">
        <f t="shared" ca="1" si="678"/>
        <v>-3.7718139821361397E-4</v>
      </c>
      <c r="CK371" s="240">
        <f t="shared" ca="1" si="679"/>
        <v>-3.2478187559622498E-4</v>
      </c>
      <c r="CL371" s="240">
        <f t="shared" ca="1" si="680"/>
        <v>-2.5291574138534714E-4</v>
      </c>
      <c r="CM371" s="240">
        <f t="shared" ca="1" si="681"/>
        <v>-1.6589047154108718E-4</v>
      </c>
      <c r="CN371" s="240">
        <f t="shared" ca="1" si="682"/>
        <v>-6.8922142618720939E-5</v>
      </c>
      <c r="CO371" s="240">
        <f t="shared" ca="1" si="683"/>
        <v>3.2177206786505386E-5</v>
      </c>
      <c r="CP371" s="240">
        <f t="shared" ca="1" si="684"/>
        <v>1.3134793506554846E-4</v>
      </c>
      <c r="CQ371" s="240">
        <f t="shared" ca="1" si="685"/>
        <v>2.2264599732579247E-4</v>
      </c>
      <c r="CR371" s="240">
        <f t="shared" ca="1" si="686"/>
        <v>3.0059921654382793E-4</v>
      </c>
      <c r="CS371" s="240">
        <f t="shared" ca="1" si="687"/>
        <v>3.6053527214082251E-4</v>
      </c>
      <c r="CT371" s="240">
        <f t="shared" ca="1" si="688"/>
        <v>3.9886174716736783E-4</v>
      </c>
      <c r="CU371" s="240">
        <f t="shared" ca="1" si="689"/>
        <v>4.1328144877143163E-4</v>
      </c>
      <c r="CV371" s="240">
        <f t="shared" ca="1" si="690"/>
        <v>4.0293009618024955E-4</v>
      </c>
      <c r="CW371" s="240">
        <f t="shared" ca="1" si="691"/>
        <v>3.6842812352361936E-4</v>
      </c>
      <c r="CX371" s="240">
        <f t="shared" ca="1" si="692"/>
        <v>3.1184349256721273E-4</v>
      </c>
      <c r="CY371" s="240">
        <f t="shared" ca="1" si="693"/>
        <v>2.3656774426745358E-4</v>
      </c>
      <c r="CZ371" s="240">
        <f t="shared" ca="1" si="694"/>
        <v>1.4711271830711585E-4</v>
      </c>
      <c r="DA371" s="240">
        <f t="shared" ca="1" si="695"/>
        <v>4.8840124733161435E-5</v>
      </c>
      <c r="DB371" s="240">
        <f t="shared" ca="1" si="696"/>
        <v>-5.2359823504941543E-5</v>
      </c>
      <c r="DC371" s="240">
        <f t="shared" ca="1" si="697"/>
        <v>-1.5042145515625004E-4</v>
      </c>
      <c r="DD371" s="240">
        <f t="shared" ca="1" si="698"/>
        <v>-2.3946720180018663E-4</v>
      </c>
      <c r="DE371" s="240">
        <f t="shared" ca="1" si="699"/>
        <v>-3.1415988456620148E-4</v>
      </c>
      <c r="DF371" s="240">
        <f t="shared" ca="1" si="700"/>
        <v>-3.7002261125822396E-4</v>
      </c>
      <c r="DG371" s="240">
        <f t="shared" ca="1" si="701"/>
        <v>-4.0370711005206447E-4</v>
      </c>
      <c r="DH371" s="240">
        <f t="shared" ca="1" si="702"/>
        <v>-4.1319441651647938E-4</v>
      </c>
      <c r="DI371" s="240">
        <f t="shared" ca="1" si="703"/>
        <v>-3.9791588528087312E-4</v>
      </c>
      <c r="DJ371" s="240">
        <f t="shared" ca="1" si="704"/>
        <v>-3.5878727321356468E-4</v>
      </c>
      <c r="DK371" s="240">
        <f t="shared" ca="1" si="705"/>
        <v>-2.9815385125034111E-4</v>
      </c>
      <c r="DL371" s="240">
        <f t="shared" ca="1" si="706"/>
        <v>-2.196498347327313E-4</v>
      </c>
      <c r="DM371" s="240">
        <f t="shared" ca="1" si="707"/>
        <v>-1.2798055764919039E-4</v>
      </c>
      <c r="DN371" s="240">
        <f t="shared" ca="1" si="708"/>
        <v>-2.8640446709231587E-5</v>
      </c>
      <c r="DO371" s="240">
        <f t="shared" ca="1" si="709"/>
        <v>7.2416300822376834E-5</v>
      </c>
      <c r="DP371" s="240">
        <f t="shared" ca="1" si="710"/>
        <v>1.691325967861182E-4</v>
      </c>
      <c r="DQ371" s="240">
        <f t="shared" ca="1" si="711"/>
        <v>2.5571150881059337E-4</v>
      </c>
      <c r="DR371" s="240">
        <f t="shared" ca="1" si="712"/>
        <v>3.2696371390949813E-4</v>
      </c>
      <c r="DS371" s="240">
        <f t="shared" ca="1" si="713"/>
        <v>3.7861853349495215E-4</v>
      </c>
      <c r="DT371" s="240">
        <f t="shared" ca="1" si="714"/>
        <v>4.0757990714807945E-4</v>
      </c>
      <c r="DU371" s="240">
        <f t="shared" ca="1" si="715"/>
        <v>4.1211196272058256E-4</v>
      </c>
      <c r="DV371" s="240">
        <f t="shared" ca="1" si="716"/>
        <v>3.9194306016054035E-4</v>
      </c>
      <c r="DW371" s="240">
        <f t="shared" ca="1" si="717"/>
        <v>3.4828207293628434E-4</v>
      </c>
      <c r="DX371" s="240">
        <f t="shared" ca="1" si="718"/>
        <v>2.8374593119061438E-4</v>
      </c>
      <c r="DY371" s="240">
        <f t="shared" ca="1" si="719"/>
        <v>2.0220276950708586E-4</v>
      </c>
      <c r="DZ371" s="240">
        <f t="shared" ca="1" si="720"/>
        <v>1.085400806181165E-4</v>
      </c>
      <c r="EA371" s="240">
        <f t="shared" ca="1" si="721"/>
        <v>8.3717713405708882E-6</v>
      </c>
      <c r="EB371" s="240">
        <f t="shared" ca="1" si="722"/>
        <v>-9.2298320928212244E-5</v>
      </c>
      <c r="EC371" s="240">
        <f t="shared" ca="1" si="723"/>
        <v>-1.8743628317606135E-4</v>
      </c>
      <c r="ED371" s="240">
        <f t="shared" ca="1" si="724"/>
        <v>-2.713397843985936E-4</v>
      </c>
      <c r="EE371" s="240">
        <f t="shared" ca="1" si="725"/>
        <v>-3.3897985902734876E-4</v>
      </c>
      <c r="EF371" s="240">
        <f t="shared" ca="1" si="726"/>
        <v>-3.8630233052142364E-4</v>
      </c>
      <c r="EG371" s="240">
        <f t="shared" ca="1" si="727"/>
        <v>-4.1047080854799095E-4</v>
      </c>
      <c r="EH371" s="240">
        <f t="shared" ca="1" si="728"/>
        <v>-4.1003669510974712E-4</v>
      </c>
      <c r="EI371" s="240">
        <f t="shared" ca="1" si="729"/>
        <v>-3.8502600987812285E-4</v>
      </c>
      <c r="EJ371" s="240">
        <f t="shared" ca="1" si="730"/>
        <v>-3.3693783063939455E-4</v>
      </c>
      <c r="EK371" s="240">
        <f t="shared" ca="1" si="731"/>
        <v>-2.6865444232944109E-4</v>
      </c>
      <c r="EL371" s="240">
        <f t="shared" ca="1" si="732"/>
        <v>-1.8426858009882571E-4</v>
      </c>
      <c r="EM371" s="240">
        <f t="shared" ca="1" si="733"/>
        <v>-8.8838121025845316E-5</v>
      </c>
      <c r="EN371" s="240">
        <f t="shared" ca="1" si="734"/>
        <v>1.1917072358529827E-5</v>
      </c>
      <c r="EO371" s="240">
        <f t="shared" ca="1" si="735"/>
        <v>1.1195798629455206E-4</v>
      </c>
      <c r="EP371" s="240">
        <f t="shared" ca="1" si="736"/>
        <v>2.052884191423541E-4</v>
      </c>
      <c r="EQ371" s="240">
        <f t="shared" ca="1" si="737"/>
        <v>2.8631437867941944E-4</v>
      </c>
      <c r="ER371" s="240">
        <f t="shared" ca="1" si="738"/>
        <v>3.5017937197367262E-4</v>
      </c>
      <c r="ES371" s="240">
        <f t="shared" ca="1" si="739"/>
        <v>3.9305549139758203E-4</v>
      </c>
      <c r="ET371" s="240">
        <f t="shared" ca="1" si="740"/>
        <v>4.1237284981711391E-4</v>
      </c>
      <c r="EU371" s="240">
        <f t="shared" ca="1" si="741"/>
        <v>4.0697361318541947E-4</v>
      </c>
      <c r="EV371" s="240">
        <f t="shared" ca="1" si="742"/>
        <v>3.7718139821361348E-4</v>
      </c>
      <c r="EW371" s="240">
        <f t="shared" ca="1" si="743"/>
        <v>3.2478187559622514E-4</v>
      </c>
      <c r="EX371" s="240">
        <f t="shared" ca="1" si="744"/>
        <v>2.529157413853485E-4</v>
      </c>
      <c r="EY371" s="240">
        <f t="shared" ca="1" si="745"/>
        <v>1.658904715410861E-4</v>
      </c>
      <c r="EZ371" s="240">
        <f t="shared" ca="1" si="746"/>
        <v>6.8922142618721129E-5</v>
      </c>
      <c r="FA371" s="240">
        <f t="shared" ca="1" si="747"/>
        <v>-3.2177206786503679E-5</v>
      </c>
      <c r="FB371" s="240">
        <f t="shared" ca="1" si="748"/>
        <v>-1.3134793506554824E-4</v>
      </c>
      <c r="FC371" s="240">
        <f t="shared" ca="1" si="749"/>
        <v>-2.2264599732579228E-4</v>
      </c>
      <c r="FD371" s="240">
        <f t="shared" ca="1" si="750"/>
        <v>-3.0059921654382879E-4</v>
      </c>
      <c r="FE371" s="240">
        <f t="shared" ca="1" si="751"/>
        <v>-3.6053527214082229E-4</v>
      </c>
      <c r="FF371" s="240">
        <f t="shared" ca="1" si="752"/>
        <v>-3.9886174716736734E-4</v>
      </c>
      <c r="FG371" s="240">
        <f t="shared" ca="1" si="753"/>
        <v>-4.1328144877143163E-4</v>
      </c>
      <c r="FH371" s="240">
        <f t="shared" ca="1" si="754"/>
        <v>-4.029300961802496E-4</v>
      </c>
      <c r="FI371" s="240">
        <f t="shared" ca="1" si="755"/>
        <v>-3.6842812352362011E-4</v>
      </c>
      <c r="FJ371" s="240">
        <f t="shared" ca="1" si="756"/>
        <v>-3.1184349256721197E-4</v>
      </c>
      <c r="FK371" s="240">
        <f t="shared" ca="1" si="757"/>
        <v>-2.3656774426745374E-4</v>
      </c>
      <c r="FL371" s="240">
        <f t="shared" ca="1" si="758"/>
        <v>-1.4711271830711742E-4</v>
      </c>
      <c r="FM371" s="240">
        <f t="shared" ca="1" si="759"/>
        <v>-4.8840124733161679E-5</v>
      </c>
      <c r="FN371" s="240">
        <f t="shared" ca="1" si="760"/>
        <v>5.2359823504941272E-5</v>
      </c>
      <c r="FO371" s="240">
        <f t="shared" ca="1" si="761"/>
        <v>1.5042145515625115E-4</v>
      </c>
      <c r="FP371" s="240">
        <f t="shared" ca="1" si="762"/>
        <v>2.3946720180018644E-4</v>
      </c>
      <c r="FQ371" s="240">
        <f t="shared" ca="1" si="763"/>
        <v>3.141598845662004E-4</v>
      </c>
      <c r="FR371" s="240">
        <f t="shared" ca="1" si="764"/>
        <v>3.700226112582245E-4</v>
      </c>
      <c r="FS371" s="240">
        <f t="shared" ca="1" si="765"/>
        <v>4.0370711005206436E-4</v>
      </c>
      <c r="FT371" s="240">
        <f t="shared" ca="1" si="766"/>
        <v>4.1319441651647943E-4</v>
      </c>
      <c r="FU371" s="240">
        <f t="shared" ca="1" si="767"/>
        <v>3.9791588528087323E-4</v>
      </c>
      <c r="FV371" s="240">
        <f t="shared" ca="1" si="768"/>
        <v>3.5878727321356484E-4</v>
      </c>
      <c r="FW371" s="240">
        <f t="shared" ca="1" si="769"/>
        <v>2.9815385125034029E-4</v>
      </c>
      <c r="FX371" s="240">
        <f t="shared" ca="1" si="770"/>
        <v>2.1964983473273151E-4</v>
      </c>
      <c r="FY371" s="240">
        <f t="shared" ca="1" si="771"/>
        <v>1.2798055764919205E-4</v>
      </c>
      <c r="FZ371" s="240">
        <f t="shared" ca="1" si="772"/>
        <v>2.8640446709230367E-5</v>
      </c>
      <c r="GA371" s="240">
        <f t="shared" ca="1" si="773"/>
        <v>-7.2416300822376618E-5</v>
      </c>
      <c r="GB371" s="240">
        <f t="shared" ca="1" si="774"/>
        <v>-1.6913259678611657E-4</v>
      </c>
      <c r="GC371" s="240">
        <f t="shared" ca="1" si="775"/>
        <v>-2.5571150881059429E-4</v>
      </c>
      <c r="GD371" s="240">
        <f t="shared" ca="1" si="776"/>
        <v>-3.2696371390949797E-4</v>
      </c>
      <c r="GE371" s="240">
        <f t="shared" ca="1" si="777"/>
        <v>-3.7861853349495145E-4</v>
      </c>
      <c r="GF371" s="240">
        <f t="shared" ca="1" si="778"/>
        <v>-4.075799071480794E-4</v>
      </c>
      <c r="GG371" s="240">
        <f t="shared" ca="1" si="779"/>
        <v>-4.1211196272058256E-4</v>
      </c>
      <c r="GH371" s="240">
        <f t="shared" ca="1" si="780"/>
        <v>-3.9194306016053997E-4</v>
      </c>
      <c r="GI371" s="240">
        <f t="shared" ca="1" si="781"/>
        <v>-3.4828207293628445E-4</v>
      </c>
      <c r="GJ371" s="240">
        <f t="shared" ca="1" si="782"/>
        <v>-2.8374593119061563E-4</v>
      </c>
      <c r="GK371" s="240">
        <f t="shared" ca="1" si="783"/>
        <v>-2.0220276950708477E-4</v>
      </c>
      <c r="GL371" s="240">
        <f t="shared" ca="1" si="784"/>
        <v>-1.0854008061811674E-4</v>
      </c>
      <c r="GM371" s="240">
        <f t="shared" ca="1" si="785"/>
        <v>-8.3717713405725958E-6</v>
      </c>
      <c r="GN371" s="240">
        <f t="shared" ca="1" si="786"/>
        <v>9.2298320928212E-5</v>
      </c>
      <c r="GO371" s="240">
        <f t="shared" ca="1" si="787"/>
        <v>1.8743628317606119E-4</v>
      </c>
      <c r="GP371" s="240">
        <f t="shared" ca="1" si="788"/>
        <v>2.713397843985923E-4</v>
      </c>
      <c r="GQ371" s="240">
        <f t="shared" ca="1" si="789"/>
        <v>3.389798590273486E-4</v>
      </c>
      <c r="GR371" s="240">
        <f t="shared" ca="1" si="790"/>
        <v>3.8630233052142353E-4</v>
      </c>
      <c r="GS371" s="240">
        <f t="shared" ca="1" si="791"/>
        <v>4.1047080854799106E-4</v>
      </c>
      <c r="GT371" s="240">
        <f t="shared" ca="1" si="792"/>
        <v>4.1003669510974701E-4</v>
      </c>
      <c r="GU371" s="240">
        <f t="shared" ca="1" si="793"/>
        <v>3.850260098781235E-4</v>
      </c>
      <c r="GV371" s="240">
        <f t="shared" ca="1" si="794"/>
        <v>3.3693783063939385E-4</v>
      </c>
      <c r="GW371" s="240">
        <f t="shared" ca="1" si="795"/>
        <v>2.6865444232944239E-4</v>
      </c>
      <c r="GX371" s="240">
        <f t="shared" ca="1" si="796"/>
        <v>1.8426858009882723E-4</v>
      </c>
      <c r="GY371" s="240">
        <f t="shared" ca="1" si="797"/>
        <v>8.8838121025844205E-5</v>
      </c>
      <c r="GZ371" s="240">
        <f t="shared" ca="1" si="798"/>
        <v>-1.1917072358528147E-5</v>
      </c>
      <c r="HA371" s="240">
        <f t="shared" ca="1" si="799"/>
        <v>-1.1195798629455323E-4</v>
      </c>
      <c r="HB371" s="240">
        <f t="shared" ca="1" si="800"/>
        <v>-2.0528841914235513E-4</v>
      </c>
      <c r="HC371" s="240">
        <f t="shared" ca="1" si="801"/>
        <v>-2.863143786794182E-4</v>
      </c>
      <c r="HD371" s="240">
        <f t="shared" ca="1" si="802"/>
        <v>-3.5017937197367332E-4</v>
      </c>
      <c r="HE371" s="240">
        <f t="shared" ca="1" si="803"/>
        <v>-3.9305549139758149E-4</v>
      </c>
      <c r="HF371" s="240">
        <f t="shared" ca="1" si="804"/>
        <v>-4.123728498171138E-4</v>
      </c>
      <c r="HG371" s="240">
        <f t="shared" ca="1" si="805"/>
        <v>-4.0697361318541925E-4</v>
      </c>
      <c r="HH371" s="240">
        <f t="shared" ca="1" si="806"/>
        <v>-3.7718139821361419E-4</v>
      </c>
      <c r="HI371" s="240">
        <f t="shared" ca="1" si="807"/>
        <v>-3.2478187559622623E-4</v>
      </c>
      <c r="HJ371" s="240">
        <f t="shared" ca="1" si="808"/>
        <v>-2.5291574138534752E-4</v>
      </c>
      <c r="HK371" s="240">
        <f t="shared" ca="1" si="809"/>
        <v>-1.6589047154108764E-4</v>
      </c>
      <c r="HL371" s="240">
        <f t="shared" ca="1" si="810"/>
        <v>-6.8922142618719936E-5</v>
      </c>
      <c r="HM371" s="240">
        <f t="shared" ca="1" si="811"/>
        <v>3.2177206786504898E-5</v>
      </c>
      <c r="HN371" s="240">
        <f t="shared" ca="1" si="812"/>
        <v>1.3134793506554661E-4</v>
      </c>
      <c r="HO371" s="240">
        <f t="shared" ca="1" si="813"/>
        <v>2.2264599732579329E-4</v>
      </c>
      <c r="HP371" s="240">
        <f t="shared" ca="1" si="814"/>
        <v>3.005992165438276E-4</v>
      </c>
      <c r="HQ371" s="240">
        <f t="shared" ca="1" si="815"/>
        <v>3.6053527214082148E-4</v>
      </c>
      <c r="HR371" s="240">
        <f t="shared" ca="1" si="816"/>
        <v>3.9886174716736766E-4</v>
      </c>
      <c r="HS371" s="240">
        <f t="shared" ca="1" si="817"/>
        <v>4.1328144877143163E-4</v>
      </c>
      <c r="HT371" s="240">
        <f t="shared" ca="1" si="818"/>
        <v>4.0293009618024928E-4</v>
      </c>
      <c r="HU371" s="240">
        <f t="shared" ca="1" si="819"/>
        <v>3.6842812352361957E-4</v>
      </c>
      <c r="HV371" s="240">
        <f t="shared" ca="1" si="820"/>
        <v>3.1184349256721311E-4</v>
      </c>
      <c r="HW371" s="240">
        <f t="shared" ca="1" si="821"/>
        <v>2.3656774426745274E-4</v>
      </c>
      <c r="HX371" s="240">
        <f t="shared" ca="1" si="822"/>
        <v>1.4711271830711634E-4</v>
      </c>
      <c r="HY371" s="240">
        <f t="shared" ca="1" si="823"/>
        <v>4.8840124733163414E-5</v>
      </c>
      <c r="HZ371" s="240">
        <f t="shared" ca="1" si="824"/>
        <v>-5.2359823504942492E-5</v>
      </c>
      <c r="IA371" s="240">
        <f t="shared" ca="1" si="825"/>
        <v>-1.5042145515624958E-4</v>
      </c>
      <c r="IB371" s="240">
        <f t="shared" ca="1" si="826"/>
        <v>-2.3946720180018506E-4</v>
      </c>
      <c r="IC371" s="240">
        <f t="shared" ca="1" si="827"/>
        <v>-3.1415988456620121E-4</v>
      </c>
      <c r="ID371" s="240">
        <f t="shared" ca="1" si="828"/>
        <v>-3.7002261125822374E-4</v>
      </c>
      <c r="IE371" s="240">
        <f t="shared" ca="1" si="829"/>
        <v>8.4555775476251104E-5</v>
      </c>
      <c r="IF371" s="240">
        <f t="shared" ca="1" si="830"/>
        <v>-4.1319441651647943E-4</v>
      </c>
      <c r="IG371" s="240">
        <f t="shared" ca="1" si="831"/>
        <v>-3.9791588528087366E-4</v>
      </c>
      <c r="IH371" s="240">
        <f t="shared" ca="1" si="832"/>
        <v>-3.5878727321356425E-4</v>
      </c>
      <c r="II371" s="240">
        <f t="shared" ca="1" si="833"/>
        <v>-2.9815385125034149E-4</v>
      </c>
      <c r="IJ371" s="240">
        <f t="shared" ca="1" si="834"/>
        <v>-2.1964983473273295E-4</v>
      </c>
      <c r="IK371" s="240">
        <f t="shared" ca="1" si="835"/>
        <v>-1.2798055764919085E-4</v>
      </c>
      <c r="IL371" s="240">
        <f t="shared" ca="1" si="836"/>
        <v>-2.8640446709232102E-5</v>
      </c>
      <c r="IM371" s="240">
        <f t="shared" ca="1" si="837"/>
        <v>7.2416300822374937E-5</v>
      </c>
      <c r="IN371" s="240">
        <f t="shared" ca="1" si="838"/>
        <v>1.6913259678611774E-4</v>
      </c>
      <c r="IO371" s="240">
        <f t="shared" ca="1" si="839"/>
        <v>2.5571150881059293E-4</v>
      </c>
      <c r="IP371" s="240">
        <f t="shared" ca="1" si="840"/>
        <v>3.2696371390949873E-4</v>
      </c>
      <c r="IQ371" s="240">
        <f t="shared" ca="1" si="841"/>
        <v>3.7861853349495194E-4</v>
      </c>
      <c r="IR371" s="240">
        <f t="shared" ca="1" si="842"/>
        <v>4.0757990714807913E-4</v>
      </c>
      <c r="IS371" s="240">
        <f t="shared" ca="1" si="843"/>
        <v>4.1211196272058245E-4</v>
      </c>
      <c r="IT371" s="240">
        <f t="shared" ca="1" si="844"/>
        <v>3.9194306016054051E-4</v>
      </c>
      <c r="IU371" s="240">
        <f t="shared" ca="1" si="845"/>
        <v>3.4828207293628537E-4</v>
      </c>
      <c r="IV371" s="240">
        <f t="shared" ca="1" si="846"/>
        <v>2.8374593119061476E-4</v>
      </c>
      <c r="IW371" s="240">
        <f t="shared" ca="1" si="847"/>
        <v>2.0220276950708632E-4</v>
      </c>
      <c r="IX371" s="240">
        <f t="shared" ca="1" si="848"/>
        <v>1.085400806181156E-4</v>
      </c>
      <c r="IY371" s="240">
        <f t="shared" ca="1" si="849"/>
        <v>8.3717713405713761E-6</v>
      </c>
      <c r="IZ371" s="240">
        <f t="shared" ca="1" si="850"/>
        <v>-9.2298320928210293E-5</v>
      </c>
      <c r="JA371" s="240">
        <f t="shared" ca="1" si="851"/>
        <v>-1.8743628317606227E-4</v>
      </c>
      <c r="JB371" s="240">
        <f t="shared" ca="1" si="852"/>
        <v>-2.7133978439859322E-4</v>
      </c>
    </row>
    <row r="372" spans="2:262">
      <c r="B372" s="248">
        <v>11</v>
      </c>
      <c r="C372" s="247">
        <f t="shared" si="853"/>
        <v>2.1484374999999997E-4</v>
      </c>
      <c r="D372" s="244">
        <f t="shared" ca="1" si="597"/>
        <v>6.0813491423429289</v>
      </c>
      <c r="E372" s="243">
        <f ca="1">Q361</f>
        <v>8.1349142342929184E-2</v>
      </c>
      <c r="F372" s="242">
        <v>11</v>
      </c>
      <c r="G372" s="240">
        <f t="shared" ca="1" si="854"/>
        <v>-5.2155713013413048E-3</v>
      </c>
      <c r="H372" s="240">
        <f t="shared" ca="1" si="598"/>
        <v>-6.0199315723847516E-3</v>
      </c>
      <c r="I372" s="240">
        <f t="shared" ca="1" si="599"/>
        <v>-6.3881606330401589E-3</v>
      </c>
      <c r="J372" s="240">
        <f t="shared" ca="1" si="600"/>
        <v>-6.2935810727767503E-3</v>
      </c>
      <c r="K372" s="240">
        <f t="shared" ca="1" si="601"/>
        <v>-5.743044979130682E-3</v>
      </c>
      <c r="L372" s="240">
        <f t="shared" ca="1" si="602"/>
        <v>-4.7764375185688959E-3</v>
      </c>
      <c r="M372" s="240">
        <f t="shared" ca="1" si="603"/>
        <v>-3.4637873411974456E-3</v>
      </c>
      <c r="N372" s="240">
        <f t="shared" ca="1" si="604"/>
        <v>-1.9001931543337455E-3</v>
      </c>
      <c r="O372" s="240">
        <f t="shared" ca="1" si="605"/>
        <v>-1.9893402387296351E-4</v>
      </c>
      <c r="P372" s="240">
        <f t="shared" ca="1" si="606"/>
        <v>1.5167374525714636E-3</v>
      </c>
      <c r="Q372" s="240">
        <f t="shared" ca="1" si="607"/>
        <v>3.1225245336408097E-3</v>
      </c>
      <c r="R372" s="240">
        <f t="shared" ca="1" si="608"/>
        <v>4.5020913681926957E-3</v>
      </c>
      <c r="S372" s="240">
        <f t="shared" ca="1" si="609"/>
        <v>5.555491279735922E-3</v>
      </c>
      <c r="T372" s="240">
        <f t="shared" ca="1" si="610"/>
        <v>6.2064076900968258E-3</v>
      </c>
      <c r="U372" s="241">
        <f t="shared" ca="1" si="611"/>
        <v>6.407683092832241E-3</v>
      </c>
      <c r="V372" s="240">
        <f t="shared" ca="1" si="612"/>
        <v>6.1447355140508029E-3</v>
      </c>
      <c r="W372" s="240">
        <f t="shared" ca="1" si="613"/>
        <v>5.4366149453385646E-3</v>
      </c>
      <c r="X372" s="240">
        <f t="shared" ca="1" si="614"/>
        <v>4.3346232124753803E-3</v>
      </c>
      <c r="Y372" s="240">
        <f t="shared" ca="1" si="615"/>
        <v>2.9185972675116623E-3</v>
      </c>
      <c r="Z372" s="240">
        <f t="shared" ca="1" si="616"/>
        <v>1.2911251717720408E-3</v>
      </c>
      <c r="AA372" s="240">
        <f t="shared" ca="1" si="617"/>
        <v>-4.2988619051182331E-4</v>
      </c>
      <c r="AB372" s="240">
        <f t="shared" ca="1" si="618"/>
        <v>-2.119753214634589E-3</v>
      </c>
      <c r="AC372" s="240">
        <f t="shared" ca="1" si="619"/>
        <v>-3.6560486368036986E-3</v>
      </c>
      <c r="AD372" s="240">
        <f t="shared" ca="1" si="620"/>
        <v>-4.9274711284363112E-3</v>
      </c>
      <c r="AE372" s="240">
        <f t="shared" ca="1" si="621"/>
        <v>-5.8419088401662298E-3</v>
      </c>
      <c r="AF372" s="240">
        <f t="shared" ca="1" si="622"/>
        <v>-6.3331127089857088E-3</v>
      </c>
      <c r="AG372" s="240">
        <f t="shared" ca="1" si="623"/>
        <v>-6.3654960616444656E-3</v>
      </c>
      <c r="AH372" s="240">
        <f t="shared" ca="1" si="624"/>
        <v>-5.9367127932704288E-3</v>
      </c>
      <c r="AI372" s="240">
        <f t="shared" ca="1" si="625"/>
        <v>-5.0778273376667965E-3</v>
      </c>
      <c r="AJ372" s="240">
        <f t="shared" ca="1" si="626"/>
        <v>-3.851064115299647E-3</v>
      </c>
      <c r="AK372" s="240">
        <f t="shared" ca="1" si="627"/>
        <v>-2.3452995066721833E-3</v>
      </c>
      <c r="AL372" s="240">
        <f t="shared" ca="1" si="628"/>
        <v>-6.6962294800535817E-4</v>
      </c>
      <c r="AM372" s="240">
        <f t="shared" ca="1" si="629"/>
        <v>1.0545663658822852E-3</v>
      </c>
      <c r="AN372" s="240">
        <f t="shared" ca="1" si="630"/>
        <v>2.7023545944658053E-3</v>
      </c>
      <c r="AO372" s="240">
        <f t="shared" ca="1" si="631"/>
        <v>4.1543629929946856E-3</v>
      </c>
      <c r="AP372" s="240">
        <f t="shared" ca="1" si="632"/>
        <v>5.3053966480833678E-3</v>
      </c>
      <c r="AQ372" s="240">
        <f t="shared" ca="1" si="633"/>
        <v>6.0720656249535175E-3</v>
      </c>
      <c r="AR372" s="240">
        <f t="shared" ca="1" si="634"/>
        <v>6.3988263904554933E-3</v>
      </c>
      <c r="AS372" s="240">
        <f t="shared" ca="1" si="635"/>
        <v>6.2620058236489435E-3</v>
      </c>
      <c r="AT372" s="240">
        <f t="shared" ca="1" si="636"/>
        <v>5.6715162829535301E-3</v>
      </c>
      <c r="AU372" s="240">
        <f t="shared" ca="1" si="637"/>
        <v>4.6701374769105176E-3</v>
      </c>
      <c r="AV372" s="240">
        <f t="shared" ca="1" si="638"/>
        <v>3.3304171654877893E-3</v>
      </c>
      <c r="AW372" s="240">
        <f t="shared" ca="1" si="639"/>
        <v>1.7494152295123274E-3</v>
      </c>
      <c r="AX372" s="240">
        <f t="shared" ca="1" si="640"/>
        <v>4.1671889196245784E-5</v>
      </c>
      <c r="AY372" s="240">
        <f t="shared" ca="1" si="641"/>
        <v>-1.6690904906646853E-3</v>
      </c>
      <c r="AZ372" s="240">
        <f t="shared" ca="1" si="642"/>
        <v>-3.2589308222950269E-3</v>
      </c>
      <c r="BA372" s="240">
        <f t="shared" ca="1" si="643"/>
        <v>-4.6126685625573127E-3</v>
      </c>
      <c r="BB372" s="240">
        <f t="shared" ca="1" si="644"/>
        <v>-5.6322282977845604E-3</v>
      </c>
      <c r="BC372" s="240">
        <f t="shared" ca="1" si="645"/>
        <v>-6.2437450984437898E-3</v>
      </c>
      <c r="BD372" s="240">
        <f t="shared" ca="1" si="646"/>
        <v>-6.4029158758308726E-3</v>
      </c>
      <c r="BE372" s="240">
        <f t="shared" ca="1" si="647"/>
        <v>-6.098209046411094E-3</v>
      </c>
      <c r="BF372" s="240">
        <f t="shared" ca="1" si="648"/>
        <v>-5.3516999704656173E-3</v>
      </c>
      <c r="BG372" s="240">
        <f t="shared" ca="1" si="649"/>
        <v>-4.2174716392947556E-3</v>
      </c>
      <c r="BH372" s="240">
        <f t="shared" ca="1" si="650"/>
        <v>-2.7776964777810704E-3</v>
      </c>
      <c r="BI372" s="240">
        <f t="shared" ca="1" si="651"/>
        <v>-1.1366831273646252E-3</v>
      </c>
      <c r="BJ372" s="240">
        <f t="shared" ca="1" si="652"/>
        <v>5.8668049268599878E-4</v>
      </c>
      <c r="BK372" s="240">
        <f t="shared" ca="1" si="653"/>
        <v>2.2675403616043109E-3</v>
      </c>
      <c r="BL372" s="240">
        <f t="shared" ca="1" si="654"/>
        <v>3.784121764792744E-3</v>
      </c>
      <c r="BM372" s="240">
        <f t="shared" ca="1" si="655"/>
        <v>5.0265516123213852E-3</v>
      </c>
      <c r="BN372" s="240">
        <f t="shared" ca="1" si="656"/>
        <v>5.9048185100889147E-3</v>
      </c>
      <c r="BO372" s="240">
        <f t="shared" ca="1" si="657"/>
        <v>6.3552938934577866E-3</v>
      </c>
      <c r="BP372" s="240">
        <f t="shared" ca="1" si="658"/>
        <v>6.3453417811321425E-3</v>
      </c>
      <c r="BQ372" s="240">
        <f t="shared" ca="1" si="659"/>
        <v>5.875683182436143E-3</v>
      </c>
      <c r="BR372" s="240">
        <f t="shared" ca="1" si="660"/>
        <v>4.9803438617253299E-3</v>
      </c>
      <c r="BS372" s="240">
        <f t="shared" ca="1" si="661"/>
        <v>3.7241892442880708E-3</v>
      </c>
      <c r="BT372" s="240">
        <f t="shared" ca="1" si="662"/>
        <v>2.1982250545499685E-3</v>
      </c>
      <c r="BU372" s="240">
        <f t="shared" ca="1" si="663"/>
        <v>5.1300414532619906E-4</v>
      </c>
      <c r="BV372" s="240">
        <f t="shared" ca="1" si="664"/>
        <v>-1.2093828207114972E-3</v>
      </c>
      <c r="BW372" s="240">
        <f t="shared" ca="1" si="665"/>
        <v>-2.8441525792980353E-3</v>
      </c>
      <c r="BX372" s="240">
        <f t="shared" ca="1" si="666"/>
        <v>-4.2728695460841296E-3</v>
      </c>
      <c r="BY372" s="240">
        <f t="shared" ca="1" si="667"/>
        <v>-5.392026222266184E-3</v>
      </c>
      <c r="BZ372" s="240">
        <f t="shared" ca="1" si="668"/>
        <v>-6.1205420922389713E-3</v>
      </c>
      <c r="CA372" s="240">
        <f t="shared" ca="1" si="669"/>
        <v>-6.4056377341207473E-3</v>
      </c>
      <c r="CB372" s="240">
        <f t="shared" ca="1" si="670"/>
        <v>-6.2266585763644505E-3</v>
      </c>
      <c r="CC372" s="240">
        <f t="shared" ca="1" si="671"/>
        <v>-5.5965712774391808E-3</v>
      </c>
      <c r="CD372" s="240">
        <f t="shared" ca="1" si="672"/>
        <v>-4.561024319063735E-3</v>
      </c>
      <c r="CE372" s="240">
        <f t="shared" ca="1" si="673"/>
        <v>-3.1950408710099626E-3</v>
      </c>
      <c r="CF372" s="240">
        <f t="shared" ca="1" si="674"/>
        <v>-1.5975835223715003E-3</v>
      </c>
      <c r="CG372" s="240">
        <f t="shared" ca="1" si="675"/>
        <v>1.1561534706831193E-4</v>
      </c>
      <c r="CH372" s="240">
        <f t="shared" ca="1" si="676"/>
        <v>1.8204381310576445E-3</v>
      </c>
      <c r="CI372" s="240">
        <f t="shared" ca="1" si="677"/>
        <v>3.3933740528811675E-3</v>
      </c>
      <c r="CJ372" s="240">
        <f t="shared" ca="1" si="678"/>
        <v>4.7204672578586336E-3</v>
      </c>
      <c r="CK372" s="240">
        <f t="shared" ca="1" si="679"/>
        <v>5.7055726721091955E-3</v>
      </c>
      <c r="CL372" s="240">
        <f t="shared" ca="1" si="680"/>
        <v>6.2773215082121189E-3</v>
      </c>
      <c r="CM372" s="240">
        <f t="shared" ca="1" si="681"/>
        <v>6.3942917817263502E-3</v>
      </c>
      <c r="CN372" s="240">
        <f t="shared" ca="1" si="682"/>
        <v>6.0480092456685515E-3</v>
      </c>
      <c r="CO372" s="240">
        <f t="shared" ca="1" si="683"/>
        <v>5.2635613316434149E-3</v>
      </c>
      <c r="CP372" s="240">
        <f t="shared" ca="1" si="684"/>
        <v>4.0977796189000425E-3</v>
      </c>
      <c r="CQ372" s="240">
        <f t="shared" ca="1" si="685"/>
        <v>2.6351225075570256E-3</v>
      </c>
      <c r="CR372" s="240">
        <f t="shared" ca="1" si="686"/>
        <v>9.8155638754460553E-4</v>
      </c>
      <c r="CS372" s="240">
        <f t="shared" ca="1" si="687"/>
        <v>-7.431214004687773E-4</v>
      </c>
      <c r="CT372" s="240">
        <f t="shared" ca="1" si="688"/>
        <v>-2.4139616270489966E-3</v>
      </c>
      <c r="CU372" s="240">
        <f t="shared" ca="1" si="689"/>
        <v>-3.9099154793281049E-3</v>
      </c>
      <c r="CV372" s="240">
        <f t="shared" ca="1" si="690"/>
        <v>-5.1226042894700679E-3</v>
      </c>
      <c r="CW372" s="240">
        <f t="shared" ca="1" si="691"/>
        <v>-5.9641713381365091E-3</v>
      </c>
      <c r="CX372" s="240">
        <f t="shared" ca="1" si="692"/>
        <v>-6.3736468865281896E-3</v>
      </c>
      <c r="CY372" s="240">
        <f t="shared" ca="1" si="693"/>
        <v>-6.3213653039984764E-3</v>
      </c>
      <c r="CZ372" s="240">
        <f t="shared" ca="1" si="694"/>
        <v>-5.8111142797587032E-3</v>
      </c>
      <c r="DA372" s="240">
        <f t="shared" ca="1" si="695"/>
        <v>-4.8798604128686132E-3</v>
      </c>
      <c r="DB372" s="240">
        <f t="shared" ca="1" si="696"/>
        <v>-3.5950710609321409E-3</v>
      </c>
      <c r="DC372" s="240">
        <f t="shared" ca="1" si="697"/>
        <v>-2.0498264738518217E-3</v>
      </c>
      <c r="DD372" s="240">
        <f t="shared" ca="1" si="698"/>
        <v>-3.560763281323545E-4</v>
      </c>
      <c r="DE372" s="240">
        <f t="shared" ca="1" si="699"/>
        <v>1.3634707885512485E-3</v>
      </c>
      <c r="DF372" s="240">
        <f t="shared" ca="1" si="700"/>
        <v>2.9842373529662108E-3</v>
      </c>
      <c r="DG372" s="240">
        <f t="shared" ca="1" si="701"/>
        <v>4.3888022823318964E-3</v>
      </c>
      <c r="DH372" s="240">
        <f t="shared" ca="1" si="702"/>
        <v>5.4754078414735539E-3</v>
      </c>
      <c r="DI372" s="240">
        <f t="shared" ca="1" si="703"/>
        <v>6.1653317738298696E-3</v>
      </c>
      <c r="DJ372" s="240">
        <f t="shared" ca="1" si="704"/>
        <v>6.4085905611371919E-3</v>
      </c>
      <c r="DK372" s="240">
        <f t="shared" ca="1" si="705"/>
        <v>6.1875606227833153E-3</v>
      </c>
      <c r="DL372" s="240">
        <f t="shared" ca="1" si="706"/>
        <v>5.5182551066565808E-3</v>
      </c>
      <c r="DM372" s="240">
        <f t="shared" ca="1" si="707"/>
        <v>4.4491637707148339E-3</v>
      </c>
      <c r="DN372" s="240">
        <f t="shared" ca="1" si="708"/>
        <v>3.0577400033817139E-3</v>
      </c>
      <c r="DO372" s="240">
        <f t="shared" ca="1" si="709"/>
        <v>1.4447894906542916E-3</v>
      </c>
      <c r="DP372" s="240">
        <f t="shared" ca="1" si="710"/>
        <v>-2.7283294097093201E-4</v>
      </c>
      <c r="DQ372" s="240">
        <f t="shared" ca="1" si="711"/>
        <v>-1.9706892075910202E-3</v>
      </c>
      <c r="DR372" s="240">
        <f t="shared" ca="1" si="712"/>
        <v>-3.5257732418242814E-3</v>
      </c>
      <c r="DS372" s="240">
        <f t="shared" ca="1" si="713"/>
        <v>-4.8254225201934588E-3</v>
      </c>
      <c r="DT372" s="240">
        <f t="shared" ca="1" si="714"/>
        <v>-5.7754802228012561E-3</v>
      </c>
      <c r="DU372" s="240">
        <f t="shared" ca="1" si="715"/>
        <v>-6.3071166942280706E-3</v>
      </c>
      <c r="DV372" s="240">
        <f t="shared" ca="1" si="716"/>
        <v>-6.3818160053504859E-3</v>
      </c>
      <c r="DW372" s="240">
        <f t="shared" ca="1" si="717"/>
        <v>-5.9941663503060493E-3</v>
      </c>
      <c r="DX372" s="240">
        <f t="shared" ca="1" si="718"/>
        <v>-5.1722521202922653E-3</v>
      </c>
      <c r="DY372" s="240">
        <f t="shared" ca="1" si="719"/>
        <v>-3.9756192492887534E-3</v>
      </c>
      <c r="DZ372" s="240">
        <f t="shared" ca="1" si="720"/>
        <v>-2.4909612380680053E-3</v>
      </c>
      <c r="EA372" s="240">
        <f t="shared" ca="1" si="721"/>
        <v>-8.25838394859486E-4</v>
      </c>
      <c r="EB372" s="240">
        <f t="shared" ca="1" si="722"/>
        <v>8.991146797070115E-4</v>
      </c>
      <c r="EC372" s="240">
        <f t="shared" ca="1" si="723"/>
        <v>2.5589288122733881E-3</v>
      </c>
      <c r="ED372" s="240">
        <f t="shared" ca="1" si="724"/>
        <v>4.0333540069798753E-3</v>
      </c>
      <c r="EE372" s="240">
        <f t="shared" ca="1" si="725"/>
        <v>5.2155713013412866E-3</v>
      </c>
      <c r="EF372" s="240">
        <f t="shared" ca="1" si="726"/>
        <v>6.0199315723847412E-3</v>
      </c>
      <c r="EG372" s="240">
        <f t="shared" ca="1" si="727"/>
        <v>6.3881606330401563E-3</v>
      </c>
      <c r="EH372" s="240">
        <f t="shared" ca="1" si="728"/>
        <v>6.2935810727767563E-3</v>
      </c>
      <c r="EI372" s="240">
        <f t="shared" ca="1" si="729"/>
        <v>5.7430449791306968E-3</v>
      </c>
      <c r="EJ372" s="240">
        <f t="shared" ca="1" si="730"/>
        <v>4.7764375185689167E-3</v>
      </c>
      <c r="EK372" s="240">
        <f t="shared" ca="1" si="731"/>
        <v>3.4637873411974725E-3</v>
      </c>
      <c r="EL372" s="240">
        <f t="shared" ca="1" si="732"/>
        <v>1.9001931543337763E-3</v>
      </c>
      <c r="EM372" s="240">
        <f t="shared" ca="1" si="733"/>
        <v>1.9893402387299516E-4</v>
      </c>
      <c r="EN372" s="240">
        <f t="shared" ca="1" si="734"/>
        <v>-1.5167374525714332E-3</v>
      </c>
      <c r="EO372" s="240">
        <f t="shared" ca="1" si="735"/>
        <v>-3.122524533640782E-3</v>
      </c>
      <c r="EP372" s="240">
        <f t="shared" ca="1" si="736"/>
        <v>-4.5020913681926731E-3</v>
      </c>
      <c r="EQ372" s="240">
        <f t="shared" ca="1" si="737"/>
        <v>-5.5554912797359064E-3</v>
      </c>
      <c r="ER372" s="240">
        <f t="shared" ca="1" si="738"/>
        <v>-6.2064076900968171E-3</v>
      </c>
      <c r="ES372" s="240">
        <f t="shared" ca="1" si="739"/>
        <v>-6.4076830928322418E-3</v>
      </c>
      <c r="ET372" s="240">
        <f t="shared" ca="1" si="740"/>
        <v>-6.1447355140508116E-3</v>
      </c>
      <c r="EU372" s="240">
        <f t="shared" ca="1" si="741"/>
        <v>-5.4366149453385802E-3</v>
      </c>
      <c r="EV372" s="240">
        <f t="shared" ca="1" si="742"/>
        <v>-4.3346232124754037E-3</v>
      </c>
      <c r="EW372" s="240">
        <f t="shared" ca="1" si="743"/>
        <v>-2.9185972675116897E-3</v>
      </c>
      <c r="EX372" s="240">
        <f t="shared" ca="1" si="744"/>
        <v>-1.291125171772072E-3</v>
      </c>
      <c r="EY372" s="240">
        <f t="shared" ca="1" si="745"/>
        <v>4.2988619051179166E-4</v>
      </c>
      <c r="EZ372" s="240">
        <f t="shared" ca="1" si="746"/>
        <v>2.1197532146345595E-3</v>
      </c>
      <c r="FA372" s="240">
        <f t="shared" ca="1" si="747"/>
        <v>3.6560486368036726E-3</v>
      </c>
      <c r="FB372" s="240">
        <f t="shared" ca="1" si="748"/>
        <v>4.9274711284362904E-3</v>
      </c>
      <c r="FC372" s="240">
        <f t="shared" ca="1" si="749"/>
        <v>5.8419088401662168E-3</v>
      </c>
      <c r="FD372" s="240">
        <f t="shared" ca="1" si="750"/>
        <v>6.3331127089857036E-3</v>
      </c>
      <c r="FE372" s="240">
        <f t="shared" ca="1" si="751"/>
        <v>6.3654960616444682E-3</v>
      </c>
      <c r="FF372" s="240">
        <f t="shared" ca="1" si="752"/>
        <v>5.9367127932704409E-3</v>
      </c>
      <c r="FG372" s="240">
        <f t="shared" ca="1" si="753"/>
        <v>5.0778273376668156E-3</v>
      </c>
      <c r="FH372" s="240">
        <f t="shared" ca="1" si="754"/>
        <v>3.8510641152996721E-3</v>
      </c>
      <c r="FI372" s="240">
        <f t="shared" ca="1" si="755"/>
        <v>2.3452995066722128E-3</v>
      </c>
      <c r="FJ372" s="240">
        <f t="shared" ca="1" si="756"/>
        <v>6.6962294800538983E-4</v>
      </c>
      <c r="FK372" s="240">
        <f t="shared" ca="1" si="757"/>
        <v>-1.0545663658822545E-3</v>
      </c>
      <c r="FL372" s="240">
        <f t="shared" ca="1" si="758"/>
        <v>-2.7023545944657771E-3</v>
      </c>
      <c r="FM372" s="240">
        <f t="shared" ca="1" si="759"/>
        <v>-4.1543629929946613E-3</v>
      </c>
      <c r="FN372" s="240">
        <f t="shared" ca="1" si="760"/>
        <v>-5.3053966480833496E-3</v>
      </c>
      <c r="FO372" s="240">
        <f t="shared" ca="1" si="761"/>
        <v>-6.072065624953508E-3</v>
      </c>
      <c r="FP372" s="240">
        <f t="shared" ca="1" si="762"/>
        <v>-6.3988263904554915E-3</v>
      </c>
      <c r="FQ372" s="240">
        <f t="shared" ca="1" si="763"/>
        <v>-6.2620058236489496E-3</v>
      </c>
      <c r="FR372" s="240">
        <f t="shared" ca="1" si="764"/>
        <v>-5.6715162829535449E-3</v>
      </c>
      <c r="FS372" s="240">
        <f t="shared" ca="1" si="765"/>
        <v>-4.6701374769105384E-3</v>
      </c>
      <c r="FT372" s="240">
        <f t="shared" ca="1" si="766"/>
        <v>-3.3304171654878157E-3</v>
      </c>
      <c r="FU372" s="240">
        <f t="shared" ca="1" si="767"/>
        <v>-1.7494152295123577E-3</v>
      </c>
      <c r="FV372" s="240">
        <f t="shared" ca="1" si="768"/>
        <v>-4.1671889196277009E-5</v>
      </c>
      <c r="FW372" s="240">
        <f t="shared" ca="1" si="769"/>
        <v>1.669090490664655E-3</v>
      </c>
      <c r="FX372" s="240">
        <f t="shared" ca="1" si="770"/>
        <v>3.258930822295E-3</v>
      </c>
      <c r="FY372" s="240">
        <f t="shared" ca="1" si="771"/>
        <v>4.612668562557291E-3</v>
      </c>
      <c r="FZ372" s="240">
        <f t="shared" ca="1" si="772"/>
        <v>5.6322282977845457E-3</v>
      </c>
      <c r="GA372" s="240">
        <f t="shared" ca="1" si="773"/>
        <v>6.2437450984437828E-3</v>
      </c>
      <c r="GB372" s="240">
        <f t="shared" ca="1" si="774"/>
        <v>6.4029158758308734E-3</v>
      </c>
      <c r="GC372" s="240">
        <f t="shared" ca="1" si="775"/>
        <v>6.0982090464111035E-3</v>
      </c>
      <c r="GD372" s="240">
        <f t="shared" ca="1" si="776"/>
        <v>5.3516999704656355E-3</v>
      </c>
      <c r="GE372" s="240">
        <f t="shared" ca="1" si="777"/>
        <v>4.2174716392947799E-3</v>
      </c>
      <c r="GF372" s="240">
        <f t="shared" ca="1" si="778"/>
        <v>2.7776964777810986E-3</v>
      </c>
      <c r="GG372" s="240">
        <f t="shared" ca="1" si="779"/>
        <v>1.1366831273646565E-3</v>
      </c>
      <c r="GH372" s="240">
        <f t="shared" ca="1" si="780"/>
        <v>-5.8668049268596756E-4</v>
      </c>
      <c r="GI372" s="240">
        <f t="shared" ca="1" si="781"/>
        <v>-2.2675403616042814E-3</v>
      </c>
      <c r="GJ372" s="240">
        <f t="shared" ca="1" si="782"/>
        <v>-3.7841217647927184E-3</v>
      </c>
      <c r="GK372" s="240">
        <f t="shared" ca="1" si="783"/>
        <v>-5.0265516123213661E-3</v>
      </c>
      <c r="GL372" s="240">
        <f t="shared" ca="1" si="784"/>
        <v>-5.9048185100889026E-3</v>
      </c>
      <c r="GM372" s="240">
        <f t="shared" ca="1" si="785"/>
        <v>-6.3552938934577814E-3</v>
      </c>
      <c r="GN372" s="240">
        <f t="shared" ca="1" si="786"/>
        <v>-6.3453417811321459E-3</v>
      </c>
      <c r="GO372" s="240">
        <f t="shared" ca="1" si="787"/>
        <v>-5.8756831824361561E-3</v>
      </c>
      <c r="GP372" s="240">
        <f t="shared" ca="1" si="788"/>
        <v>-4.9803438617253499E-3</v>
      </c>
      <c r="GQ372" s="240">
        <f t="shared" ca="1" si="789"/>
        <v>-3.724189244288096E-3</v>
      </c>
      <c r="GR372" s="240">
        <f t="shared" ca="1" si="790"/>
        <v>-2.1982250545499976E-3</v>
      </c>
      <c r="GS372" s="240">
        <f t="shared" ca="1" si="791"/>
        <v>-5.1300414532622985E-4</v>
      </c>
      <c r="GT372" s="240">
        <f t="shared" ca="1" si="792"/>
        <v>1.2093828207114664E-3</v>
      </c>
      <c r="GU372" s="240">
        <f t="shared" ca="1" si="793"/>
        <v>2.8441525792980071E-3</v>
      </c>
      <c r="GV372" s="240">
        <f t="shared" ca="1" si="794"/>
        <v>4.2728695460841053E-3</v>
      </c>
      <c r="GW372" s="240">
        <f t="shared" ca="1" si="795"/>
        <v>5.3920262222661658E-3</v>
      </c>
      <c r="GX372" s="240">
        <f t="shared" ca="1" si="796"/>
        <v>6.1205420922389618E-3</v>
      </c>
      <c r="GY372" s="240">
        <f t="shared" ca="1" si="797"/>
        <v>6.4056377341207473E-3</v>
      </c>
      <c r="GZ372" s="240">
        <f t="shared" ca="1" si="798"/>
        <v>6.2266585763644574E-3</v>
      </c>
      <c r="HA372" s="240">
        <f t="shared" ca="1" si="799"/>
        <v>5.5965712774391956E-3</v>
      </c>
      <c r="HB372" s="240">
        <f t="shared" ca="1" si="800"/>
        <v>4.5610243190637575E-3</v>
      </c>
      <c r="HC372" s="240">
        <f t="shared" ca="1" si="801"/>
        <v>3.1950408710099899E-3</v>
      </c>
      <c r="HD372" s="240">
        <f t="shared" ca="1" si="802"/>
        <v>1.5975835223715307E-3</v>
      </c>
      <c r="HE372" s="240">
        <f t="shared" ca="1" si="803"/>
        <v>-1.1561534706827983E-4</v>
      </c>
      <c r="HF372" s="240">
        <f t="shared" ca="1" si="804"/>
        <v>-1.8204381310576144E-3</v>
      </c>
      <c r="HG372" s="240">
        <f t="shared" ca="1" si="805"/>
        <v>-3.3933740528811407E-3</v>
      </c>
      <c r="HH372" s="240">
        <f t="shared" ca="1" si="806"/>
        <v>-4.720467257858612E-3</v>
      </c>
      <c r="HI372" s="240">
        <f t="shared" ca="1" si="807"/>
        <v>-5.7055726721091816E-3</v>
      </c>
      <c r="HJ372" s="240">
        <f t="shared" ca="1" si="808"/>
        <v>-6.2773215082121119E-3</v>
      </c>
      <c r="HK372" s="240">
        <f t="shared" ca="1" si="809"/>
        <v>-6.3942917817263519E-3</v>
      </c>
      <c r="HL372" s="240">
        <f t="shared" ca="1" si="810"/>
        <v>-6.048009245668561E-3</v>
      </c>
      <c r="HM372" s="240">
        <f t="shared" ca="1" si="811"/>
        <v>-5.2635613316434331E-3</v>
      </c>
      <c r="HN372" s="240">
        <f t="shared" ca="1" si="812"/>
        <v>-4.0977796189000668E-3</v>
      </c>
      <c r="HO372" s="240">
        <f t="shared" ca="1" si="813"/>
        <v>-2.6351225075570547E-3</v>
      </c>
      <c r="HP372" s="240">
        <f t="shared" ca="1" si="814"/>
        <v>-9.8155638754463675E-4</v>
      </c>
      <c r="HQ372" s="240">
        <f t="shared" ca="1" si="815"/>
        <v>7.4312140046874607E-4</v>
      </c>
      <c r="HR372" s="240">
        <f t="shared" ca="1" si="816"/>
        <v>2.4139616270489675E-3</v>
      </c>
      <c r="HS372" s="240">
        <f t="shared" ca="1" si="817"/>
        <v>3.9099154793280806E-3</v>
      </c>
      <c r="HT372" s="240">
        <f t="shared" ca="1" si="818"/>
        <v>5.1226042894700497E-3</v>
      </c>
      <c r="HU372" s="240">
        <f t="shared" ca="1" si="819"/>
        <v>5.9641713381364979E-3</v>
      </c>
      <c r="HV372" s="240">
        <f t="shared" ca="1" si="820"/>
        <v>6.3736468865281861E-3</v>
      </c>
      <c r="HW372" s="240">
        <f t="shared" ca="1" si="821"/>
        <v>6.3213653039984816E-3</v>
      </c>
      <c r="HX372" s="240">
        <f t="shared" ca="1" si="822"/>
        <v>5.8111142797587171E-3</v>
      </c>
      <c r="HY372" s="240">
        <f t="shared" ca="1" si="823"/>
        <v>4.8798604128686331E-3</v>
      </c>
      <c r="HZ372" s="240">
        <f t="shared" ca="1" si="824"/>
        <v>3.5950710609321669E-3</v>
      </c>
      <c r="IA372" s="240">
        <f t="shared" ca="1" si="825"/>
        <v>2.0498264738518512E-3</v>
      </c>
      <c r="IB372" s="240">
        <f t="shared" ca="1" si="826"/>
        <v>3.5607632813238529E-4</v>
      </c>
      <c r="IC372" s="240">
        <f t="shared" ca="1" si="827"/>
        <v>-1.3634707885512177E-3</v>
      </c>
      <c r="ID372" s="240">
        <f t="shared" ca="1" si="828"/>
        <v>-2.984237352966183E-3</v>
      </c>
      <c r="IE372" s="240">
        <f t="shared" ca="1" si="829"/>
        <v>-1.5676229734407363E-3</v>
      </c>
      <c r="IF372" s="240">
        <f t="shared" ca="1" si="830"/>
        <v>-5.4754078414735365E-3</v>
      </c>
      <c r="IG372" s="240">
        <f t="shared" ca="1" si="831"/>
        <v>-6.1653317738298609E-3</v>
      </c>
      <c r="IH372" s="240">
        <f t="shared" ca="1" si="832"/>
        <v>-6.408590561137191E-3</v>
      </c>
      <c r="II372" s="240">
        <f t="shared" ca="1" si="833"/>
        <v>-6.1875606227833248E-3</v>
      </c>
      <c r="IJ372" s="240">
        <f t="shared" ca="1" si="834"/>
        <v>-5.5182551066565973E-3</v>
      </c>
      <c r="IK372" s="240">
        <f t="shared" ca="1" si="835"/>
        <v>-4.4491637707148564E-3</v>
      </c>
      <c r="IL372" s="240">
        <f t="shared" ca="1" si="836"/>
        <v>-3.0577400033817408E-3</v>
      </c>
      <c r="IM372" s="240">
        <f t="shared" ca="1" si="837"/>
        <v>-1.444789490654322E-3</v>
      </c>
      <c r="IN372" s="240">
        <f t="shared" ca="1" si="838"/>
        <v>2.7283294097090079E-4</v>
      </c>
      <c r="IO372" s="240">
        <f t="shared" ca="1" si="839"/>
        <v>1.9706892075909907E-3</v>
      </c>
      <c r="IP372" s="240">
        <f t="shared" ca="1" si="840"/>
        <v>3.5257732418242545E-3</v>
      </c>
      <c r="IQ372" s="240">
        <f t="shared" ca="1" si="841"/>
        <v>4.825422520193438E-3</v>
      </c>
      <c r="IR372" s="240">
        <f t="shared" ca="1" si="842"/>
        <v>5.7754802228012422E-3</v>
      </c>
      <c r="IS372" s="240">
        <f t="shared" ca="1" si="843"/>
        <v>6.3071166942280654E-3</v>
      </c>
      <c r="IT372" s="240">
        <f t="shared" ca="1" si="844"/>
        <v>6.3818160053504876E-3</v>
      </c>
      <c r="IU372" s="240">
        <f t="shared" ca="1" si="845"/>
        <v>5.9941663503060606E-3</v>
      </c>
      <c r="IV372" s="240">
        <f t="shared" ca="1" si="846"/>
        <v>5.1722521202922835E-3</v>
      </c>
      <c r="IW372" s="240">
        <f t="shared" ca="1" si="847"/>
        <v>3.9756192492887785E-3</v>
      </c>
      <c r="IX372" s="240">
        <f t="shared" ca="1" si="848"/>
        <v>2.4909612380680339E-3</v>
      </c>
      <c r="IY372" s="240">
        <f t="shared" ca="1" si="849"/>
        <v>8.2583839485951679E-4</v>
      </c>
      <c r="IZ372" s="240">
        <f t="shared" ca="1" si="850"/>
        <v>-8.9911467970698071E-4</v>
      </c>
      <c r="JA372" s="240">
        <f t="shared" ca="1" si="851"/>
        <v>-2.5589288122733591E-3</v>
      </c>
      <c r="JB372" s="240">
        <f t="shared" ca="1" si="852"/>
        <v>-4.033354006979851E-3</v>
      </c>
    </row>
    <row r="373" spans="2:262">
      <c r="B373" s="248">
        <v>12</v>
      </c>
      <c r="C373" s="247">
        <f t="shared" si="853"/>
        <v>2.3437499999999996E-4</v>
      </c>
      <c r="D373" s="244">
        <f t="shared" ca="1" si="597"/>
        <v>6.0808856463009944</v>
      </c>
      <c r="E373" s="243">
        <f ca="1">R361</f>
        <v>8.088564630099411E-2</v>
      </c>
      <c r="F373" s="242">
        <v>12</v>
      </c>
      <c r="G373" s="240">
        <f t="shared" ca="1" si="854"/>
        <v>-3.4665010071461991E-4</v>
      </c>
      <c r="H373" s="240">
        <f t="shared" ca="1" si="598"/>
        <v>-4.0514378967300288E-4</v>
      </c>
      <c r="I373" s="240">
        <f t="shared" ca="1" si="599"/>
        <v>-4.2874676750438565E-4</v>
      </c>
      <c r="J373" s="240">
        <f t="shared" ca="1" si="600"/>
        <v>-4.1542636160648932E-4</v>
      </c>
      <c r="K373" s="240">
        <f t="shared" ca="1" si="601"/>
        <v>-3.6632971639106212E-4</v>
      </c>
      <c r="L373" s="240">
        <f t="shared" ca="1" si="602"/>
        <v>-2.8568500197740634E-4</v>
      </c>
      <c r="M373" s="240">
        <f t="shared" ca="1" si="603"/>
        <v>-1.8043728702076992E-4</v>
      </c>
      <c r="N373" s="240">
        <f t="shared" ca="1" si="604"/>
        <v>-5.965043406312259E-5</v>
      </c>
      <c r="O373" s="240">
        <f t="shared" ca="1" si="605"/>
        <v>6.6273474222896812E-5</v>
      </c>
      <c r="P373" s="240">
        <f t="shared" ca="1" si="606"/>
        <v>1.8648995540912014E-4</v>
      </c>
      <c r="Q373" s="240">
        <f t="shared" ca="1" si="607"/>
        <v>2.9064604685687952E-4</v>
      </c>
      <c r="R373" s="240">
        <f t="shared" ca="1" si="608"/>
        <v>3.6977189590780288E-4</v>
      </c>
      <c r="S373" s="240">
        <f t="shared" ca="1" si="609"/>
        <v>4.1705323757181706E-4</v>
      </c>
      <c r="T373" s="240">
        <f t="shared" ca="1" si="610"/>
        <v>4.2841823445255569E-4</v>
      </c>
      <c r="U373" s="241">
        <f t="shared" ca="1" si="611"/>
        <v>4.0288814064984063E-4</v>
      </c>
      <c r="V373" s="240">
        <f t="shared" ca="1" si="612"/>
        <v>3.4266159069941204E-4</v>
      </c>
      <c r="W373" s="240">
        <f t="shared" ca="1" si="613"/>
        <v>2.5292525464301559E-4</v>
      </c>
      <c r="X373" s="240">
        <f t="shared" ca="1" si="614"/>
        <v>1.4140716548707153E-4</v>
      </c>
      <c r="Y373" s="240">
        <f t="shared" ca="1" si="615"/>
        <v>1.7711186189260848E-5</v>
      </c>
      <c r="Z373" s="240">
        <f t="shared" ca="1" si="616"/>
        <v>-1.0751006857073764E-4</v>
      </c>
      <c r="AA373" s="240">
        <f t="shared" ca="1" si="617"/>
        <v>-2.2347262841461012E-4</v>
      </c>
      <c r="AB373" s="240">
        <f t="shared" ca="1" si="618"/>
        <v>-3.2018987555333428E-4</v>
      </c>
      <c r="AC373" s="240">
        <f t="shared" ca="1" si="619"/>
        <v>-3.8933258560551373E-4</v>
      </c>
      <c r="AD373" s="240">
        <f t="shared" ca="1" si="620"/>
        <v>-4.2494623480832425E-4</v>
      </c>
      <c r="AE373" s="240">
        <f t="shared" ca="1" si="621"/>
        <v>-4.2396379960571798E-4</v>
      </c>
      <c r="AF373" s="240">
        <f t="shared" ca="1" si="622"/>
        <v>-3.8646988665767324E-4</v>
      </c>
      <c r="AG373" s="240">
        <f t="shared" ca="1" si="623"/>
        <v>-3.1569344657144711E-4</v>
      </c>
      <c r="AH373" s="240">
        <f t="shared" ca="1" si="624"/>
        <v>-2.1772969884340388E-4</v>
      </c>
      <c r="AI373" s="240">
        <f t="shared" ca="1" si="625"/>
        <v>-1.0101521564871284E-4</v>
      </c>
      <c r="AJ373" s="240">
        <f t="shared" ca="1" si="626"/>
        <v>2.4398630089523111E-5</v>
      </c>
      <c r="AK373" s="240">
        <f t="shared" ca="1" si="627"/>
        <v>1.4771128218726053E-4</v>
      </c>
      <c r="AL373" s="240">
        <f t="shared" ca="1" si="628"/>
        <v>2.5830313784590189E-4</v>
      </c>
      <c r="AM373" s="240">
        <f t="shared" ca="1" si="629"/>
        <v>3.4665010071462007E-4</v>
      </c>
      <c r="AN373" s="240">
        <f t="shared" ca="1" si="630"/>
        <v>4.0514378967300283E-4</v>
      </c>
      <c r="AO373" s="240">
        <f t="shared" ca="1" si="631"/>
        <v>4.2874676750438571E-4</v>
      </c>
      <c r="AP373" s="240">
        <f t="shared" ca="1" si="632"/>
        <v>4.1542636160648937E-4</v>
      </c>
      <c r="AQ373" s="240">
        <f t="shared" ca="1" si="633"/>
        <v>3.6632971639106218E-4</v>
      </c>
      <c r="AR373" s="240">
        <f t="shared" ca="1" si="634"/>
        <v>2.8568500197740672E-4</v>
      </c>
      <c r="AS373" s="240">
        <f t="shared" ca="1" si="635"/>
        <v>1.8043728702076998E-4</v>
      </c>
      <c r="AT373" s="240">
        <f t="shared" ca="1" si="636"/>
        <v>5.9650434063123159E-5</v>
      </c>
      <c r="AU373" s="240">
        <f t="shared" ca="1" si="637"/>
        <v>-6.6273474222896622E-5</v>
      </c>
      <c r="AV373" s="240">
        <f t="shared" ca="1" si="638"/>
        <v>-1.8648995540912033E-4</v>
      </c>
      <c r="AW373" s="240">
        <f t="shared" ca="1" si="639"/>
        <v>-2.9064604685687925E-4</v>
      </c>
      <c r="AX373" s="240">
        <f t="shared" ca="1" si="640"/>
        <v>-3.6977189590780288E-4</v>
      </c>
      <c r="AY373" s="240">
        <f t="shared" ca="1" si="641"/>
        <v>-4.17053237571817E-4</v>
      </c>
      <c r="AZ373" s="240">
        <f t="shared" ca="1" si="642"/>
        <v>-4.2841823445255575E-4</v>
      </c>
      <c r="BA373" s="240">
        <f t="shared" ca="1" si="643"/>
        <v>-4.028881406498408E-4</v>
      </c>
      <c r="BB373" s="240">
        <f t="shared" ca="1" si="644"/>
        <v>-3.4266159069941215E-4</v>
      </c>
      <c r="BC373" s="240">
        <f t="shared" ca="1" si="645"/>
        <v>-2.5292525464301542E-4</v>
      </c>
      <c r="BD373" s="240">
        <f t="shared" ca="1" si="646"/>
        <v>-1.4140716548707166E-4</v>
      </c>
      <c r="BE373" s="240">
        <f t="shared" ca="1" si="647"/>
        <v>-1.7711186189260604E-5</v>
      </c>
      <c r="BF373" s="240">
        <f t="shared" ca="1" si="648"/>
        <v>1.0751006857073747E-4</v>
      </c>
      <c r="BG373" s="240">
        <f t="shared" ca="1" si="649"/>
        <v>2.2347262841460993E-4</v>
      </c>
      <c r="BH373" s="240">
        <f t="shared" ca="1" si="650"/>
        <v>3.2018987555333396E-4</v>
      </c>
      <c r="BI373" s="240">
        <f t="shared" ca="1" si="651"/>
        <v>3.8933258560551335E-4</v>
      </c>
      <c r="BJ373" s="240">
        <f t="shared" ca="1" si="652"/>
        <v>4.2494623480832431E-4</v>
      </c>
      <c r="BK373" s="240">
        <f t="shared" ca="1" si="653"/>
        <v>4.2396379960571803E-4</v>
      </c>
      <c r="BL373" s="240">
        <f t="shared" ca="1" si="654"/>
        <v>3.8646988665767346E-4</v>
      </c>
      <c r="BM373" s="240">
        <f t="shared" ca="1" si="655"/>
        <v>3.1569344657144668E-4</v>
      </c>
      <c r="BN373" s="240">
        <f t="shared" ca="1" si="656"/>
        <v>2.1772969884340402E-4</v>
      </c>
      <c r="BO373" s="240">
        <f t="shared" ca="1" si="657"/>
        <v>1.0101521564871301E-4</v>
      </c>
      <c r="BP373" s="240">
        <f t="shared" ca="1" si="658"/>
        <v>-2.4398630089522217E-5</v>
      </c>
      <c r="BQ373" s="240">
        <f t="shared" ca="1" si="659"/>
        <v>-1.477112821872611E-4</v>
      </c>
      <c r="BR373" s="240">
        <f t="shared" ca="1" si="660"/>
        <v>-2.5830313784590172E-4</v>
      </c>
      <c r="BS373" s="240">
        <f t="shared" ca="1" si="661"/>
        <v>-3.4665010071461953E-4</v>
      </c>
      <c r="BT373" s="240">
        <f t="shared" ca="1" si="662"/>
        <v>-4.0514378967300299E-4</v>
      </c>
      <c r="BU373" s="240">
        <f t="shared" ca="1" si="663"/>
        <v>-4.2874676750438565E-4</v>
      </c>
      <c r="BV373" s="240">
        <f t="shared" ca="1" si="664"/>
        <v>-4.1542636160648948E-4</v>
      </c>
      <c r="BW373" s="240">
        <f t="shared" ca="1" si="665"/>
        <v>-3.6632971639106261E-4</v>
      </c>
      <c r="BX373" s="240">
        <f t="shared" ca="1" si="666"/>
        <v>-2.8568500197740629E-4</v>
      </c>
      <c r="BY373" s="240">
        <f t="shared" ca="1" si="667"/>
        <v>-1.804372870207702E-4</v>
      </c>
      <c r="BZ373" s="240">
        <f t="shared" ca="1" si="668"/>
        <v>-5.9650434063123267E-5</v>
      </c>
      <c r="CA373" s="240">
        <f t="shared" ca="1" si="669"/>
        <v>6.6273474222897246E-5</v>
      </c>
      <c r="CB373" s="240">
        <f t="shared" ca="1" si="670"/>
        <v>1.864899554091202E-4</v>
      </c>
      <c r="CC373" s="240">
        <f t="shared" ca="1" si="671"/>
        <v>2.9064604685687909E-4</v>
      </c>
      <c r="CD373" s="240">
        <f t="shared" ca="1" si="672"/>
        <v>3.6977189590780245E-4</v>
      </c>
      <c r="CE373" s="240">
        <f t="shared" ca="1" si="673"/>
        <v>4.1705323757181711E-4</v>
      </c>
      <c r="CF373" s="240">
        <f t="shared" ca="1" si="674"/>
        <v>4.2841823445255575E-4</v>
      </c>
      <c r="CG373" s="240">
        <f t="shared" ca="1" si="675"/>
        <v>4.0288814064984085E-4</v>
      </c>
      <c r="CH373" s="240">
        <f t="shared" ca="1" si="676"/>
        <v>3.4266159069941269E-4</v>
      </c>
      <c r="CI373" s="240">
        <f t="shared" ca="1" si="677"/>
        <v>2.5292525464301553E-4</v>
      </c>
      <c r="CJ373" s="240">
        <f t="shared" ca="1" si="678"/>
        <v>1.4140716548707177E-4</v>
      </c>
      <c r="CK373" s="240">
        <f t="shared" ca="1" si="679"/>
        <v>1.7711186189261525E-5</v>
      </c>
      <c r="CL373" s="240">
        <f t="shared" ca="1" si="680"/>
        <v>-1.0751006857073804E-4</v>
      </c>
      <c r="CM373" s="240">
        <f t="shared" ca="1" si="681"/>
        <v>-2.234726284146098E-4</v>
      </c>
      <c r="CN373" s="240">
        <f t="shared" ca="1" si="682"/>
        <v>-3.2018987555333379E-4</v>
      </c>
      <c r="CO373" s="240">
        <f t="shared" ca="1" si="683"/>
        <v>-3.8933258560551324E-4</v>
      </c>
      <c r="CP373" s="240">
        <f t="shared" ca="1" si="684"/>
        <v>-4.2494623480832425E-4</v>
      </c>
      <c r="CQ373" s="240">
        <f t="shared" ca="1" si="685"/>
        <v>-4.2396379960571808E-4</v>
      </c>
      <c r="CR373" s="240">
        <f t="shared" ca="1" si="686"/>
        <v>-3.8646988665767357E-4</v>
      </c>
      <c r="CS373" s="240">
        <f t="shared" ca="1" si="687"/>
        <v>-3.1569344657144679E-4</v>
      </c>
      <c r="CT373" s="240">
        <f t="shared" ca="1" si="688"/>
        <v>-2.1772969884340415E-4</v>
      </c>
      <c r="CU373" s="240">
        <f t="shared" ca="1" si="689"/>
        <v>-1.0101521564871317E-4</v>
      </c>
      <c r="CV373" s="240">
        <f t="shared" ca="1" si="690"/>
        <v>2.4398630089522027E-5</v>
      </c>
      <c r="CW373" s="240">
        <f t="shared" ca="1" si="691"/>
        <v>1.4771128218726094E-4</v>
      </c>
      <c r="CX373" s="240">
        <f t="shared" ca="1" si="692"/>
        <v>2.5830313784590161E-4</v>
      </c>
      <c r="CY373" s="240">
        <f t="shared" ca="1" si="693"/>
        <v>3.4665010071461947E-4</v>
      </c>
      <c r="CZ373" s="240">
        <f t="shared" ca="1" si="694"/>
        <v>4.0514378967300299E-4</v>
      </c>
      <c r="DA373" s="240">
        <f t="shared" ca="1" si="695"/>
        <v>4.2874676750438565E-4</v>
      </c>
      <c r="DB373" s="240">
        <f t="shared" ca="1" si="696"/>
        <v>4.1542636160648953E-4</v>
      </c>
      <c r="DC373" s="240">
        <f t="shared" ca="1" si="697"/>
        <v>3.6632971639106272E-4</v>
      </c>
      <c r="DD373" s="240">
        <f t="shared" ca="1" si="698"/>
        <v>2.8568500197740634E-4</v>
      </c>
      <c r="DE373" s="240">
        <f t="shared" ca="1" si="699"/>
        <v>1.8043728702077028E-4</v>
      </c>
      <c r="DF373" s="240">
        <f t="shared" ca="1" si="700"/>
        <v>5.9650434063123484E-5</v>
      </c>
      <c r="DG373" s="240">
        <f t="shared" ca="1" si="701"/>
        <v>-6.6273474222897083E-5</v>
      </c>
      <c r="DH373" s="240">
        <f t="shared" ca="1" si="702"/>
        <v>-1.8648995540912001E-4</v>
      </c>
      <c r="DI373" s="240">
        <f t="shared" ca="1" si="703"/>
        <v>-2.9064604685687898E-4</v>
      </c>
      <c r="DJ373" s="240">
        <f t="shared" ca="1" si="704"/>
        <v>-3.6977189590780234E-4</v>
      </c>
      <c r="DK373" s="240">
        <f t="shared" ca="1" si="705"/>
        <v>-4.1705323757181706E-4</v>
      </c>
      <c r="DL373" s="240">
        <f t="shared" ca="1" si="706"/>
        <v>-4.2841823445255586E-4</v>
      </c>
      <c r="DM373" s="240">
        <f t="shared" ca="1" si="707"/>
        <v>-4.0288814064984085E-4</v>
      </c>
      <c r="DN373" s="240">
        <f t="shared" ca="1" si="708"/>
        <v>-3.4266159069941187E-4</v>
      </c>
      <c r="DO373" s="240">
        <f t="shared" ca="1" si="709"/>
        <v>-2.5292525464301694E-4</v>
      </c>
      <c r="DP373" s="240">
        <f t="shared" ca="1" si="710"/>
        <v>-1.4140716548707196E-4</v>
      </c>
      <c r="DQ373" s="240">
        <f t="shared" ca="1" si="711"/>
        <v>-1.771118618926017E-5</v>
      </c>
      <c r="DR373" s="240">
        <f t="shared" ca="1" si="712"/>
        <v>1.0751006857073642E-4</v>
      </c>
      <c r="DS373" s="240">
        <f t="shared" ca="1" si="713"/>
        <v>2.2347262841460969E-4</v>
      </c>
      <c r="DT373" s="240">
        <f t="shared" ca="1" si="714"/>
        <v>3.2018987555333472E-4</v>
      </c>
      <c r="DU373" s="240">
        <f t="shared" ca="1" si="715"/>
        <v>3.8933258560551324E-4</v>
      </c>
      <c r="DV373" s="240">
        <f t="shared" ca="1" si="716"/>
        <v>4.249462348083242E-4</v>
      </c>
      <c r="DW373" s="240">
        <f t="shared" ca="1" si="717"/>
        <v>4.2396379960571787E-4</v>
      </c>
      <c r="DX373" s="240">
        <f t="shared" ca="1" si="718"/>
        <v>3.8646988665767368E-4</v>
      </c>
      <c r="DY373" s="240">
        <f t="shared" ca="1" si="719"/>
        <v>3.156934465714469E-4</v>
      </c>
      <c r="DZ373" s="240">
        <f t="shared" ca="1" si="720"/>
        <v>2.1772969884340565E-4</v>
      </c>
      <c r="EA373" s="240">
        <f t="shared" ca="1" si="721"/>
        <v>1.010152156487133E-4</v>
      </c>
      <c r="EB373" s="240">
        <f t="shared" ca="1" si="722"/>
        <v>-2.4398630089523409E-5</v>
      </c>
      <c r="EC373" s="240">
        <f t="shared" ca="1" si="723"/>
        <v>-1.4771128218725937E-4</v>
      </c>
      <c r="ED373" s="240">
        <f t="shared" ca="1" si="724"/>
        <v>-2.5830313784590151E-4</v>
      </c>
      <c r="EE373" s="240">
        <f t="shared" ca="1" si="725"/>
        <v>-3.4665010071462023E-4</v>
      </c>
      <c r="EF373" s="240">
        <f t="shared" ca="1" si="726"/>
        <v>-4.051437896730024E-4</v>
      </c>
      <c r="EG373" s="240">
        <f t="shared" ca="1" si="727"/>
        <v>-4.287467675043856E-4</v>
      </c>
      <c r="EH373" s="240">
        <f t="shared" ca="1" si="728"/>
        <v>-4.1542636160648921E-4</v>
      </c>
      <c r="EI373" s="240">
        <f t="shared" ca="1" si="729"/>
        <v>-3.6632971639106283E-4</v>
      </c>
      <c r="EJ373" s="240">
        <f t="shared" ca="1" si="730"/>
        <v>-2.8568500197740651E-4</v>
      </c>
      <c r="EK373" s="240">
        <f t="shared" ca="1" si="731"/>
        <v>-1.8043728702077182E-4</v>
      </c>
      <c r="EL373" s="240">
        <f t="shared" ca="1" si="732"/>
        <v>-5.965043406312362E-5</v>
      </c>
      <c r="EM373" s="240">
        <f t="shared" ca="1" si="733"/>
        <v>6.6273474222896921E-5</v>
      </c>
      <c r="EN373" s="240">
        <f t="shared" ca="1" si="734"/>
        <v>1.8648995540911854E-4</v>
      </c>
      <c r="EO373" s="240">
        <f t="shared" ca="1" si="735"/>
        <v>2.9064604685687887E-4</v>
      </c>
      <c r="EP373" s="240">
        <f t="shared" ca="1" si="736"/>
        <v>3.6977189590780304E-4</v>
      </c>
      <c r="EQ373" s="240">
        <f t="shared" ca="1" si="737"/>
        <v>4.1705323757181673E-4</v>
      </c>
      <c r="ER373" s="240">
        <f t="shared" ca="1" si="738"/>
        <v>4.2841823445255575E-4</v>
      </c>
      <c r="ES373" s="240">
        <f t="shared" ca="1" si="739"/>
        <v>4.0288814064984042E-4</v>
      </c>
      <c r="ET373" s="240">
        <f t="shared" ca="1" si="740"/>
        <v>3.4266159069941285E-4</v>
      </c>
      <c r="EU373" s="240">
        <f t="shared" ca="1" si="741"/>
        <v>2.529252546430158E-4</v>
      </c>
      <c r="EV373" s="240">
        <f t="shared" ca="1" si="742"/>
        <v>1.4140716548707069E-4</v>
      </c>
      <c r="EW373" s="240">
        <f t="shared" ca="1" si="743"/>
        <v>1.7711186189261851E-5</v>
      </c>
      <c r="EX373" s="240">
        <f t="shared" ca="1" si="744"/>
        <v>-1.0751006857073774E-4</v>
      </c>
      <c r="EY373" s="240">
        <f t="shared" ca="1" si="745"/>
        <v>-2.2347262841460822E-4</v>
      </c>
      <c r="EZ373" s="240">
        <f t="shared" ca="1" si="746"/>
        <v>-3.2018987555333363E-4</v>
      </c>
      <c r="FA373" s="240">
        <f t="shared" ca="1" si="747"/>
        <v>-3.8933258560551378E-4</v>
      </c>
      <c r="FB373" s="240">
        <f t="shared" ca="1" si="748"/>
        <v>-4.2494623480832398E-4</v>
      </c>
      <c r="FC373" s="240">
        <f t="shared" ca="1" si="749"/>
        <v>-4.2396379960571814E-4</v>
      </c>
      <c r="FD373" s="240">
        <f t="shared" ca="1" si="750"/>
        <v>-3.8646988665767303E-4</v>
      </c>
      <c r="FE373" s="240">
        <f t="shared" ca="1" si="751"/>
        <v>-3.1569344657144803E-4</v>
      </c>
      <c r="FF373" s="240">
        <f t="shared" ca="1" si="752"/>
        <v>-2.1772969884340445E-4</v>
      </c>
      <c r="FG373" s="240">
        <f t="shared" ca="1" si="753"/>
        <v>-1.0101521564871198E-4</v>
      </c>
      <c r="FH373" s="240">
        <f t="shared" ca="1" si="754"/>
        <v>2.4398630089521675E-5</v>
      </c>
      <c r="FI373" s="240">
        <f t="shared" ca="1" si="755"/>
        <v>1.4771128218726061E-4</v>
      </c>
      <c r="FJ373" s="240">
        <f t="shared" ca="1" si="756"/>
        <v>2.5830313784590015E-4</v>
      </c>
      <c r="FK373" s="240">
        <f t="shared" ca="1" si="757"/>
        <v>3.4665010071461926E-4</v>
      </c>
      <c r="FL373" s="240">
        <f t="shared" ca="1" si="758"/>
        <v>4.0514378967300283E-4</v>
      </c>
      <c r="FM373" s="240">
        <f t="shared" ca="1" si="759"/>
        <v>4.287467675043856E-4</v>
      </c>
      <c r="FN373" s="240">
        <f t="shared" ca="1" si="760"/>
        <v>4.1542636160648959E-4</v>
      </c>
      <c r="FO373" s="240">
        <f t="shared" ca="1" si="761"/>
        <v>3.6632971639106212E-4</v>
      </c>
      <c r="FP373" s="240">
        <f t="shared" ca="1" si="762"/>
        <v>2.8568500197740775E-4</v>
      </c>
      <c r="FQ373" s="240">
        <f t="shared" ca="1" si="763"/>
        <v>1.8043728702077063E-4</v>
      </c>
      <c r="FR373" s="240">
        <f t="shared" ca="1" si="764"/>
        <v>5.9650434063122264E-5</v>
      </c>
      <c r="FS373" s="240">
        <f t="shared" ca="1" si="765"/>
        <v>-6.6273474222895294E-5</v>
      </c>
      <c r="FT373" s="240">
        <f t="shared" ca="1" si="766"/>
        <v>-1.8648995540911976E-4</v>
      </c>
      <c r="FU373" s="240">
        <f t="shared" ca="1" si="767"/>
        <v>-2.906460468568799E-4</v>
      </c>
      <c r="FV373" s="240">
        <f t="shared" ca="1" si="768"/>
        <v>-3.6977189590780223E-4</v>
      </c>
      <c r="FW373" s="240">
        <f t="shared" ca="1" si="769"/>
        <v>-4.1705323757181706E-4</v>
      </c>
      <c r="FX373" s="240">
        <f t="shared" ca="1" si="770"/>
        <v>-4.2841823445255586E-4</v>
      </c>
      <c r="FY373" s="240">
        <f t="shared" ca="1" si="771"/>
        <v>-4.0288814064984101E-4</v>
      </c>
      <c r="FZ373" s="240">
        <f t="shared" ca="1" si="772"/>
        <v>-3.4266159069941204E-4</v>
      </c>
      <c r="GA373" s="240">
        <f t="shared" ca="1" si="773"/>
        <v>-2.5292525464301716E-4</v>
      </c>
      <c r="GB373" s="240">
        <f t="shared" ca="1" si="774"/>
        <v>-1.4140716548707223E-4</v>
      </c>
      <c r="GC373" s="240">
        <f t="shared" ca="1" si="775"/>
        <v>-1.7711186189260495E-5</v>
      </c>
      <c r="GD373" s="240">
        <f t="shared" ca="1" si="776"/>
        <v>1.0751006857073612E-4</v>
      </c>
      <c r="GE373" s="240">
        <f t="shared" ca="1" si="777"/>
        <v>2.2347262841460942E-4</v>
      </c>
      <c r="GF373" s="240">
        <f t="shared" ca="1" si="778"/>
        <v>3.201898755533345E-4</v>
      </c>
      <c r="GG373" s="240">
        <f t="shared" ca="1" si="779"/>
        <v>3.8933258560551308E-4</v>
      </c>
      <c r="GH373" s="240">
        <f t="shared" ca="1" si="780"/>
        <v>4.249462348083242E-4</v>
      </c>
      <c r="GI373" s="240">
        <f t="shared" ca="1" si="781"/>
        <v>4.2396379960571787E-4</v>
      </c>
      <c r="GJ373" s="240">
        <f t="shared" ca="1" si="782"/>
        <v>3.8646988665767373E-4</v>
      </c>
      <c r="GK373" s="240">
        <f t="shared" ca="1" si="783"/>
        <v>3.1569344657144711E-4</v>
      </c>
      <c r="GL373" s="240">
        <f t="shared" ca="1" si="784"/>
        <v>2.1772969884340586E-4</v>
      </c>
      <c r="GM373" s="240">
        <f t="shared" ca="1" si="785"/>
        <v>1.010152156487136E-4</v>
      </c>
      <c r="GN373" s="240">
        <f t="shared" ca="1" si="786"/>
        <v>-2.4398630089523057E-5</v>
      </c>
      <c r="GO373" s="240">
        <f t="shared" ca="1" si="787"/>
        <v>-1.477112821872591E-4</v>
      </c>
      <c r="GP373" s="240">
        <f t="shared" ca="1" si="788"/>
        <v>-2.5830313784590123E-4</v>
      </c>
      <c r="GQ373" s="240">
        <f t="shared" ca="1" si="789"/>
        <v>-3.4665010071462002E-4</v>
      </c>
      <c r="GR373" s="240">
        <f t="shared" ca="1" si="790"/>
        <v>-4.0514378967300229E-4</v>
      </c>
      <c r="GS373" s="240">
        <f t="shared" ca="1" si="791"/>
        <v>-4.287467675043856E-4</v>
      </c>
      <c r="GT373" s="240">
        <f t="shared" ca="1" si="792"/>
        <v>-4.1542636160648926E-4</v>
      </c>
      <c r="GU373" s="240">
        <f t="shared" ca="1" si="793"/>
        <v>-3.6632971639106294E-4</v>
      </c>
      <c r="GV373" s="240">
        <f t="shared" ca="1" si="794"/>
        <v>-2.8568500197740678E-4</v>
      </c>
      <c r="GW373" s="240">
        <f t="shared" ca="1" si="795"/>
        <v>-1.8043728702077209E-4</v>
      </c>
      <c r="GX373" s="240">
        <f t="shared" ca="1" si="796"/>
        <v>-5.9650434063123945E-5</v>
      </c>
      <c r="GY373" s="240">
        <f t="shared" ca="1" si="797"/>
        <v>6.6273474222896595E-5</v>
      </c>
      <c r="GZ373" s="240">
        <f t="shared" ca="1" si="798"/>
        <v>1.8648995540911822E-4</v>
      </c>
      <c r="HA373" s="240">
        <f t="shared" ca="1" si="799"/>
        <v>2.9064604685687866E-4</v>
      </c>
      <c r="HB373" s="240">
        <f t="shared" ca="1" si="800"/>
        <v>3.6977189590780288E-4</v>
      </c>
      <c r="HC373" s="240">
        <f t="shared" ca="1" si="801"/>
        <v>4.1705323757181662E-4</v>
      </c>
      <c r="HD373" s="240">
        <f t="shared" ca="1" si="802"/>
        <v>4.2841823445255575E-4</v>
      </c>
      <c r="HE373" s="240">
        <f t="shared" ca="1" si="803"/>
        <v>4.0288814064984052E-4</v>
      </c>
      <c r="HF373" s="240">
        <f t="shared" ca="1" si="804"/>
        <v>3.4266159069941307E-4</v>
      </c>
      <c r="HG373" s="240">
        <f t="shared" ca="1" si="805"/>
        <v>2.5292525464301607E-4</v>
      </c>
      <c r="HH373" s="240">
        <f t="shared" ca="1" si="806"/>
        <v>1.4140716548707096E-4</v>
      </c>
      <c r="HI373" s="240">
        <f t="shared" ca="1" si="807"/>
        <v>1.7711186189262149E-5</v>
      </c>
      <c r="HJ373" s="240">
        <f t="shared" ca="1" si="808"/>
        <v>-1.0751006857073745E-4</v>
      </c>
      <c r="HK373" s="240">
        <f t="shared" ca="1" si="809"/>
        <v>-2.2347262841460798E-4</v>
      </c>
      <c r="HL373" s="240">
        <f t="shared" ca="1" si="810"/>
        <v>-3.2018987555333341E-4</v>
      </c>
      <c r="HM373" s="240">
        <f t="shared" ca="1" si="811"/>
        <v>-3.8933258560551367E-4</v>
      </c>
      <c r="HN373" s="240">
        <f t="shared" ca="1" si="812"/>
        <v>-4.2494623480832398E-4</v>
      </c>
      <c r="HO373" s="240">
        <f t="shared" ca="1" si="813"/>
        <v>-4.2396379960571819E-4</v>
      </c>
      <c r="HP373" s="240">
        <f t="shared" ca="1" si="814"/>
        <v>-3.8646988665767313E-4</v>
      </c>
      <c r="HQ373" s="240">
        <f t="shared" ca="1" si="815"/>
        <v>-3.1569344657144619E-4</v>
      </c>
      <c r="HR373" s="240">
        <f t="shared" ca="1" si="816"/>
        <v>-2.1772969884340735E-4</v>
      </c>
      <c r="HS373" s="240">
        <f t="shared" ca="1" si="817"/>
        <v>-1.0101521564871526E-4</v>
      </c>
      <c r="HT373" s="240">
        <f t="shared" ca="1" si="818"/>
        <v>2.4398630089521377E-5</v>
      </c>
      <c r="HU373" s="240">
        <f t="shared" ca="1" si="819"/>
        <v>1.4771128218726034E-4</v>
      </c>
      <c r="HV373" s="240">
        <f t="shared" ca="1" si="820"/>
        <v>2.5830313784590232E-4</v>
      </c>
      <c r="HW373" s="240">
        <f t="shared" ca="1" si="821"/>
        <v>3.4665010071462088E-4</v>
      </c>
      <c r="HX373" s="240">
        <f t="shared" ca="1" si="822"/>
        <v>4.0514378967300175E-4</v>
      </c>
      <c r="HY373" s="240">
        <f t="shared" ca="1" si="823"/>
        <v>4.287467675043856E-4</v>
      </c>
      <c r="HZ373" s="240">
        <f t="shared" ca="1" si="824"/>
        <v>4.1542636160648964E-4</v>
      </c>
      <c r="IA373" s="240">
        <f t="shared" ca="1" si="825"/>
        <v>3.6632971639106223E-4</v>
      </c>
      <c r="IB373" s="240">
        <f t="shared" ca="1" si="826"/>
        <v>2.8568500197740575E-4</v>
      </c>
      <c r="IC373" s="240">
        <f t="shared" ca="1" si="827"/>
        <v>1.8043728702077364E-4</v>
      </c>
      <c r="ID373" s="240">
        <f t="shared" ca="1" si="828"/>
        <v>5.9650434063125625E-5</v>
      </c>
      <c r="IE373" s="240">
        <f t="shared" ca="1" si="829"/>
        <v>-3.2727243917788474E-4</v>
      </c>
      <c r="IF373" s="240">
        <f t="shared" ca="1" si="830"/>
        <v>-1.8648995540911946E-4</v>
      </c>
      <c r="IG373" s="240">
        <f t="shared" ca="1" si="831"/>
        <v>-2.9064604685687963E-4</v>
      </c>
      <c r="IH373" s="240">
        <f t="shared" ca="1" si="832"/>
        <v>-3.6977189590780353E-4</v>
      </c>
      <c r="II373" s="240">
        <f t="shared" ca="1" si="833"/>
        <v>-4.1705323757181619E-4</v>
      </c>
      <c r="IJ373" s="240">
        <f t="shared" ca="1" si="834"/>
        <v>-4.2841823445255586E-4</v>
      </c>
      <c r="IK373" s="240">
        <f t="shared" ca="1" si="835"/>
        <v>-4.0288814064984112E-4</v>
      </c>
      <c r="IL373" s="240">
        <f t="shared" ca="1" si="836"/>
        <v>-3.4266159069941225E-4</v>
      </c>
      <c r="IM373" s="240">
        <f t="shared" ca="1" si="837"/>
        <v>-2.5292525464301488E-4</v>
      </c>
      <c r="IN373" s="240">
        <f t="shared" ca="1" si="838"/>
        <v>-1.4140716548706963E-4</v>
      </c>
      <c r="IO373" s="240">
        <f t="shared" ca="1" si="839"/>
        <v>-1.7711186189263884E-5</v>
      </c>
      <c r="IP373" s="240">
        <f t="shared" ca="1" si="840"/>
        <v>1.0751006857073582E-4</v>
      </c>
      <c r="IQ373" s="240">
        <f t="shared" ca="1" si="841"/>
        <v>2.2347262841460912E-4</v>
      </c>
      <c r="IR373" s="240">
        <f t="shared" ca="1" si="842"/>
        <v>3.2018987555333434E-4</v>
      </c>
      <c r="IS373" s="240">
        <f t="shared" ca="1" si="843"/>
        <v>3.8933258560551421E-4</v>
      </c>
      <c r="IT373" s="240">
        <f t="shared" ca="1" si="844"/>
        <v>4.2494623480832371E-4</v>
      </c>
      <c r="IU373" s="240">
        <f t="shared" ca="1" si="845"/>
        <v>4.2396379960571841E-4</v>
      </c>
      <c r="IV373" s="240">
        <f t="shared" ca="1" si="846"/>
        <v>3.8646988665767384E-4</v>
      </c>
      <c r="IW373" s="240">
        <f t="shared" ca="1" si="847"/>
        <v>3.1569344657144733E-4</v>
      </c>
      <c r="IX373" s="240">
        <f t="shared" ca="1" si="848"/>
        <v>2.1772969884340353E-4</v>
      </c>
      <c r="IY373" s="240">
        <f t="shared" ca="1" si="849"/>
        <v>1.01015215648711E-4</v>
      </c>
      <c r="IZ373" s="240">
        <f t="shared" ca="1" si="850"/>
        <v>-2.4398630089519696E-5</v>
      </c>
      <c r="JA373" s="240">
        <f t="shared" ca="1" si="851"/>
        <v>-1.4771128218725877E-4</v>
      </c>
      <c r="JB373" s="240">
        <f t="shared" ca="1" si="852"/>
        <v>-2.5830313784590096E-4</v>
      </c>
    </row>
    <row r="374" spans="2:262">
      <c r="B374" s="248">
        <v>13</v>
      </c>
      <c r="C374" s="247">
        <f t="shared" si="853"/>
        <v>2.5390624999999995E-4</v>
      </c>
      <c r="D374" s="244">
        <f t="shared" ca="1" si="597"/>
        <v>6.0816920339468572</v>
      </c>
      <c r="E374" s="243">
        <f ca="1">S361</f>
        <v>8.1692033946857201E-2</v>
      </c>
      <c r="F374" s="242">
        <v>13</v>
      </c>
      <c r="G374" s="240">
        <f t="shared" ca="1" si="854"/>
        <v>3.2997657791735847E-3</v>
      </c>
      <c r="H374" s="240">
        <f t="shared" ca="1" si="598"/>
        <v>3.8834589565724551E-3</v>
      </c>
      <c r="I374" s="240">
        <f t="shared" ca="1" si="599"/>
        <v>4.0751416557103671E-3</v>
      </c>
      <c r="J374" s="240">
        <f t="shared" ca="1" si="600"/>
        <v>3.8554647274386656E-3</v>
      </c>
      <c r="K374" s="240">
        <f t="shared" ca="1" si="601"/>
        <v>3.2466031602605607E-3</v>
      </c>
      <c r="L374" s="240">
        <f t="shared" ca="1" si="602"/>
        <v>2.3100176563009599E-3</v>
      </c>
      <c r="M374" s="240">
        <f t="shared" ca="1" si="603"/>
        <v>1.1402505643899217E-3</v>
      </c>
      <c r="N374" s="240">
        <f t="shared" ca="1" si="604"/>
        <v>-1.4461756865026694E-4</v>
      </c>
      <c r="O374" s="240">
        <f t="shared" ca="1" si="605"/>
        <v>-1.4148874780744751E-3</v>
      </c>
      <c r="P374" s="240">
        <f t="shared" ca="1" si="606"/>
        <v>-2.5423334969495877E-3</v>
      </c>
      <c r="Q374" s="240">
        <f t="shared" ca="1" si="607"/>
        <v>-3.4131471215640731E-3</v>
      </c>
      <c r="R374" s="240">
        <f t="shared" ca="1" si="608"/>
        <v>-3.9394252559206006E-3</v>
      </c>
      <c r="S374" s="240">
        <f t="shared" ca="1" si="609"/>
        <v>-4.0680434701090189E-3</v>
      </c>
      <c r="T374" s="240">
        <f t="shared" ca="1" si="610"/>
        <v>-3.7860185735713991E-3</v>
      </c>
      <c r="U374" s="241">
        <f t="shared" ca="1" si="611"/>
        <v>-3.1218191856003702E-3</v>
      </c>
      <c r="V374" s="240">
        <f t="shared" ca="1" si="612"/>
        <v>-2.1424920093157111E-3</v>
      </c>
      <c r="W374" s="240">
        <f t="shared" ca="1" si="613"/>
        <v>-9.4689389348096399E-4</v>
      </c>
      <c r="X374" s="240">
        <f t="shared" ca="1" si="614"/>
        <v>3.4428713753243897E-4</v>
      </c>
      <c r="Y374" s="240">
        <f t="shared" ca="1" si="615"/>
        <v>1.6007145720864898E-3</v>
      </c>
      <c r="Z374" s="240">
        <f t="shared" ca="1" si="616"/>
        <v>2.6955600530316494E-3</v>
      </c>
      <c r="AA374" s="240">
        <f t="shared" ca="1" si="617"/>
        <v>3.5183058935823333E-3</v>
      </c>
      <c r="AB374" s="240">
        <f t="shared" ca="1" si="618"/>
        <v>3.9859011347743341E-3</v>
      </c>
      <c r="AC374" s="240">
        <f t="shared" ca="1" si="619"/>
        <v>4.0511450114696533E-3</v>
      </c>
      <c r="AD374" s="240">
        <f t="shared" ca="1" si="620"/>
        <v>3.7074515693443387E-3</v>
      </c>
      <c r="AE374" s="240">
        <f t="shared" ca="1" si="621"/>
        <v>2.9895144750830046E-3</v>
      </c>
      <c r="AF374" s="240">
        <f t="shared" ca="1" si="622"/>
        <v>1.9698049114198861E-3</v>
      </c>
      <c r="AG374" s="240">
        <f t="shared" ca="1" si="623"/>
        <v>7.5125607224450059E-4</v>
      </c>
      <c r="AH374" s="240">
        <f t="shared" ca="1" si="624"/>
        <v>-5.4312728854431064E-4</v>
      </c>
      <c r="AI374" s="240">
        <f t="shared" ca="1" si="625"/>
        <v>-1.7826854044883105E-3</v>
      </c>
      <c r="AJ374" s="240">
        <f t="shared" ca="1" si="626"/>
        <v>-2.8422927688427834E-3</v>
      </c>
      <c r="AK374" s="240">
        <f t="shared" ca="1" si="627"/>
        <v>-3.6149887585357554E-3</v>
      </c>
      <c r="AL374" s="240">
        <f t="shared" ca="1" si="628"/>
        <v>-4.02277462867069E-3</v>
      </c>
      <c r="AM374" s="240">
        <f t="shared" ca="1" si="629"/>
        <v>-4.0244869896592615E-3</v>
      </c>
      <c r="AN374" s="240">
        <f t="shared" ca="1" si="630"/>
        <v>-3.6199529895523234E-3</v>
      </c>
      <c r="AO374" s="240">
        <f t="shared" ca="1" si="631"/>
        <v>-2.8500077623446218E-3</v>
      </c>
      <c r="AP374" s="240">
        <f t="shared" ca="1" si="632"/>
        <v>-1.7923723809579173E-3</v>
      </c>
      <c r="AQ374" s="240">
        <f t="shared" ca="1" si="633"/>
        <v>-5.5380840932773212E-4</v>
      </c>
      <c r="AR374" s="240">
        <f t="shared" ca="1" si="634"/>
        <v>7.4065899834574022E-4</v>
      </c>
      <c r="AS374" s="240">
        <f t="shared" ca="1" si="635"/>
        <v>1.9603615916059152E-3</v>
      </c>
      <c r="AT374" s="240">
        <f t="shared" ca="1" si="636"/>
        <v>2.9821781524183291E-3</v>
      </c>
      <c r="AU374" s="240">
        <f t="shared" ca="1" si="637"/>
        <v>3.702962798934244E-3</v>
      </c>
      <c r="AV374" s="240">
        <f t="shared" ca="1" si="638"/>
        <v>4.0499569061331342E-3</v>
      </c>
      <c r="AW374" s="240">
        <f t="shared" ca="1" si="639"/>
        <v>3.9881336261873542E-3</v>
      </c>
      <c r="AX374" s="240">
        <f t="shared" ca="1" si="640"/>
        <v>3.5237336259380391E-3</v>
      </c>
      <c r="AY374" s="240">
        <f t="shared" ca="1" si="641"/>
        <v>2.703635131275548E-3</v>
      </c>
      <c r="AZ374" s="240">
        <f t="shared" ca="1" si="642"/>
        <v>1.6106218684369354E-3</v>
      </c>
      <c r="BA374" s="240">
        <f t="shared" ca="1" si="643"/>
        <v>3.550265734450133E-4</v>
      </c>
      <c r="BB374" s="240">
        <f t="shared" ca="1" si="644"/>
        <v>-9.3640639574608811E-4</v>
      </c>
      <c r="BC374" s="240">
        <f t="shared" ca="1" si="645"/>
        <v>-2.1333150959419456E-3</v>
      </c>
      <c r="BD374" s="240">
        <f t="shared" ca="1" si="646"/>
        <v>-3.1148792076167425E-3</v>
      </c>
      <c r="BE374" s="240">
        <f t="shared" ca="1" si="647"/>
        <v>-3.7820160776088681E-3</v>
      </c>
      <c r="BF374" s="240">
        <f t="shared" ca="1" si="648"/>
        <v>-4.0673824826743758E-3</v>
      </c>
      <c r="BG374" s="240">
        <f t="shared" ca="1" si="649"/>
        <v>-3.9421724994907099E-3</v>
      </c>
      <c r="BH374" s="240">
        <f t="shared" ca="1" si="650"/>
        <v>-3.4190252793762639E-3</v>
      </c>
      <c r="BI374" s="240">
        <f t="shared" ca="1" si="651"/>
        <v>-2.5507492063647683E-3</v>
      </c>
      <c r="BJ374" s="240">
        <f t="shared" ca="1" si="652"/>
        <v>-1.4249912267610746E-3</v>
      </c>
      <c r="BK374" s="240">
        <f t="shared" ca="1" si="653"/>
        <v>-1.5538944745021005E-4</v>
      </c>
      <c r="BL374" s="240">
        <f t="shared" ca="1" si="654"/>
        <v>1.1298979081195775E-3</v>
      </c>
      <c r="BM374" s="240">
        <f t="shared" ca="1" si="655"/>
        <v>2.3011292573555187E-3</v>
      </c>
      <c r="BN374" s="240">
        <f t="shared" ca="1" si="656"/>
        <v>3.2400762459728165E-3</v>
      </c>
      <c r="BO374" s="240">
        <f t="shared" ca="1" si="657"/>
        <v>3.8519581482870427E-3</v>
      </c>
      <c r="BP374" s="240">
        <f t="shared" ca="1" si="658"/>
        <v>4.0750093785542254E-3</v>
      </c>
      <c r="BQ374" s="240">
        <f t="shared" ca="1" si="659"/>
        <v>3.8867143339492666E-3</v>
      </c>
      <c r="BR374" s="240">
        <f t="shared" ca="1" si="660"/>
        <v>3.306080201445218E-3</v>
      </c>
      <c r="BS374" s="240">
        <f t="shared" ca="1" si="661"/>
        <v>2.391718303196606E-3</v>
      </c>
      <c r="BT374" s="240">
        <f t="shared" ca="1" si="662"/>
        <v>1.2359276564054696E-3</v>
      </c>
      <c r="BU374" s="240">
        <f t="shared" ca="1" si="663"/>
        <v>-4.4622025334015939E-5</v>
      </c>
      <c r="BV374" s="240">
        <f t="shared" ca="1" si="664"/>
        <v>-1.3206673974650251E-3</v>
      </c>
      <c r="BW374" s="240">
        <f t="shared" ca="1" si="665"/>
        <v>-2.4633997968330095E-3</v>
      </c>
      <c r="BX374" s="240">
        <f t="shared" ca="1" si="666"/>
        <v>-3.3574676568551716E-3</v>
      </c>
      <c r="BY374" s="240">
        <f t="shared" ca="1" si="667"/>
        <v>-3.9126205143943131E-3</v>
      </c>
      <c r="BZ374" s="240">
        <f t="shared" ca="1" si="668"/>
        <v>-4.0728192199124711E-3</v>
      </c>
      <c r="CA374" s="240">
        <f t="shared" ca="1" si="669"/>
        <v>-3.8218927331413665E-3</v>
      </c>
      <c r="CB374" s="240">
        <f t="shared" ca="1" si="670"/>
        <v>-3.1851704867304651E-3</v>
      </c>
      <c r="CC374" s="240">
        <f t="shared" ca="1" si="671"/>
        <v>-2.2269255411462734E-3</v>
      </c>
      <c r="CD374" s="240">
        <f t="shared" ca="1" si="672"/>
        <v>-1.0438866280710931E-3</v>
      </c>
      <c r="CE374" s="240">
        <f t="shared" ca="1" si="673"/>
        <v>2.4452599975077023E-4</v>
      </c>
      <c r="CF374" s="240">
        <f t="shared" ca="1" si="674"/>
        <v>1.508255283373191E-3</v>
      </c>
      <c r="CG374" s="240">
        <f t="shared" ca="1" si="675"/>
        <v>2.6197357904315789E-3</v>
      </c>
      <c r="CH374" s="240">
        <f t="shared" ca="1" si="676"/>
        <v>3.4667706340727363E-3</v>
      </c>
      <c r="CI374" s="240">
        <f t="shared" ca="1" si="677"/>
        <v>3.9638570349773243E-3</v>
      </c>
      <c r="CJ374" s="240">
        <f t="shared" ca="1" si="678"/>
        <v>4.0608172830331165E-3</v>
      </c>
      <c r="CK374" s="240">
        <f t="shared" ca="1" si="679"/>
        <v>3.7478638579810618E-3</v>
      </c>
      <c r="CL374" s="240">
        <f t="shared" ca="1" si="680"/>
        <v>3.0565874173252025E-3</v>
      </c>
      <c r="CM374" s="240">
        <f t="shared" ca="1" si="681"/>
        <v>2.0567679204116672E-3</v>
      </c>
      <c r="CN374" s="240">
        <f t="shared" ca="1" si="682"/>
        <v>8.4933078541603725E-4</v>
      </c>
      <c r="CO374" s="240">
        <f t="shared" ca="1" si="683"/>
        <v>-4.4384088961619108E-4</v>
      </c>
      <c r="CP374" s="240">
        <f t="shared" ca="1" si="684"/>
        <v>-1.6922096501961505E-3</v>
      </c>
      <c r="CQ374" s="240">
        <f t="shared" ca="1" si="685"/>
        <v>-2.7697606110492559E-3</v>
      </c>
      <c r="CR374" s="240">
        <f t="shared" ca="1" si="686"/>
        <v>-3.567721857179575E-3</v>
      </c>
      <c r="CS374" s="240">
        <f t="shared" ca="1" si="687"/>
        <v>-4.0055442767702011E-3</v>
      </c>
      <c r="CT374" s="240">
        <f t="shared" ca="1" si="688"/>
        <v>-4.0390324816333483E-3</v>
      </c>
      <c r="CU374" s="240">
        <f t="shared" ca="1" si="689"/>
        <v>-3.6648060505127832E-3</v>
      </c>
      <c r="CV374" s="240">
        <f t="shared" ca="1" si="690"/>
        <v>-2.9206407611061568E-3</v>
      </c>
      <c r="CW374" s="240">
        <f t="shared" ca="1" si="691"/>
        <v>-1.8816553656052085E-3</v>
      </c>
      <c r="CX374" s="240">
        <f t="shared" ca="1" si="692"/>
        <v>-6.5272883050630933E-4</v>
      </c>
      <c r="CY374" s="240">
        <f t="shared" ca="1" si="693"/>
        <v>6.420865279026561E-4</v>
      </c>
      <c r="CZ374" s="240">
        <f t="shared" ca="1" si="694"/>
        <v>1.8720873357517143E-3</v>
      </c>
      <c r="DA374" s="240">
        <f t="shared" ca="1" si="695"/>
        <v>2.9131128357525377E-3</v>
      </c>
      <c r="DB374" s="240">
        <f t="shared" ca="1" si="696"/>
        <v>3.660078125836934E-3</v>
      </c>
      <c r="DC374" s="240">
        <f t="shared" ca="1" si="697"/>
        <v>4.0375818115560977E-3</v>
      </c>
      <c r="DD374" s="240">
        <f t="shared" ca="1" si="698"/>
        <v>4.0075172972078629E-3</v>
      </c>
      <c r="DE374" s="240">
        <f t="shared" ca="1" si="699"/>
        <v>3.5729194042697148E-3</v>
      </c>
      <c r="DF374" s="240">
        <f t="shared" ca="1" si="700"/>
        <v>2.7776580254756989E-3</v>
      </c>
      <c r="DG374" s="240">
        <f t="shared" ca="1" si="701"/>
        <v>1.7020097382094367E-3</v>
      </c>
      <c r="DH374" s="240">
        <f t="shared" ca="1" si="702"/>
        <v>4.545543946715986E-4</v>
      </c>
      <c r="DI374" s="240">
        <f t="shared" ca="1" si="703"/>
        <v>-8.3878532350325206E-4</v>
      </c>
      <c r="DJ374" s="240">
        <f t="shared" ca="1" si="704"/>
        <v>-2.0474549989399687E-3</v>
      </c>
      <c r="DK374" s="240">
        <f t="shared" ca="1" si="705"/>
        <v>-3.049447116475942E-3</v>
      </c>
      <c r="DL374" s="240">
        <f t="shared" ca="1" si="706"/>
        <v>-3.7436169457041768E-3</v>
      </c>
      <c r="DM374" s="240">
        <f t="shared" ca="1" si="707"/>
        <v>-4.0598924581075587E-3</v>
      </c>
      <c r="DN374" s="240">
        <f t="shared" ca="1" si="708"/>
        <v>-3.9663476525963436E-3</v>
      </c>
      <c r="DO374" s="240">
        <f t="shared" ca="1" si="709"/>
        <v>-3.4724252822309811E-3</v>
      </c>
      <c r="DP374" s="240">
        <f t="shared" ca="1" si="710"/>
        <v>-2.6279836683677504E-3</v>
      </c>
      <c r="DQ374" s="240">
        <f t="shared" ca="1" si="711"/>
        <v>-1.5182638202759118E-3</v>
      </c>
      <c r="DR374" s="240">
        <f t="shared" ca="1" si="712"/>
        <v>-2.5528489748586096E-4</v>
      </c>
      <c r="DS374" s="240">
        <f t="shared" ca="1" si="713"/>
        <v>1.0334634117906251E-3</v>
      </c>
      <c r="DT374" s="240">
        <f t="shared" ca="1" si="714"/>
        <v>2.2178901636999114E-3</v>
      </c>
      <c r="DU374" s="240">
        <f t="shared" ca="1" si="715"/>
        <v>3.1784350119957163E-3</v>
      </c>
      <c r="DV374" s="240">
        <f t="shared" ca="1" si="716"/>
        <v>3.8181370644471005E-3</v>
      </c>
      <c r="DW374" s="240">
        <f t="shared" ca="1" si="717"/>
        <v>4.0724224681228573E-3</v>
      </c>
      <c r="DX374" s="240">
        <f t="shared" ca="1" si="718"/>
        <v>3.9156227290787051E-3</v>
      </c>
      <c r="DY374" s="240">
        <f t="shared" ca="1" si="719"/>
        <v>3.3635657835388195E-3</v>
      </c>
      <c r="DZ374" s="240">
        <f t="shared" ca="1" si="720"/>
        <v>2.471978268418521E-3</v>
      </c>
      <c r="EA374" s="240">
        <f t="shared" ca="1" si="721"/>
        <v>1.3308602718151105E-3</v>
      </c>
      <c r="EB374" s="240">
        <f t="shared" ca="1" si="722"/>
        <v>5.5400396621792854E-5</v>
      </c>
      <c r="EC374" s="240">
        <f t="shared" ca="1" si="723"/>
        <v>-1.225651796198291E-3</v>
      </c>
      <c r="ED374" s="240">
        <f t="shared" ca="1" si="724"/>
        <v>-2.3829822367912664E-3</v>
      </c>
      <c r="EE374" s="240">
        <f t="shared" ca="1" si="725"/>
        <v>-3.2997657791735842E-3</v>
      </c>
      <c r="EF374" s="240">
        <f t="shared" ca="1" si="726"/>
        <v>-3.8834589565724612E-3</v>
      </c>
      <c r="EG374" s="240">
        <f t="shared" ca="1" si="727"/>
        <v>-4.0751416557103671E-3</v>
      </c>
      <c r="EH374" s="240">
        <f t="shared" ca="1" si="728"/>
        <v>-3.8554647274386634E-3</v>
      </c>
      <c r="EI374" s="240">
        <f t="shared" ca="1" si="729"/>
        <v>-3.2466031602605629E-3</v>
      </c>
      <c r="EJ374" s="240">
        <f t="shared" ca="1" si="730"/>
        <v>-2.3100176563009465E-3</v>
      </c>
      <c r="EK374" s="240">
        <f t="shared" ca="1" si="731"/>
        <v>-1.1402505643899148E-3</v>
      </c>
      <c r="EL374" s="240">
        <f t="shared" ca="1" si="732"/>
        <v>1.446175686502676E-4</v>
      </c>
      <c r="EM374" s="240">
        <f t="shared" ca="1" si="733"/>
        <v>1.4148874780744959E-3</v>
      </c>
      <c r="EN374" s="240">
        <f t="shared" ca="1" si="734"/>
        <v>2.5423334969495981E-3</v>
      </c>
      <c r="EO374" s="240">
        <f t="shared" ca="1" si="735"/>
        <v>3.4131471215640757E-3</v>
      </c>
      <c r="EP374" s="240">
        <f t="shared" ca="1" si="736"/>
        <v>3.9394252559205997E-3</v>
      </c>
      <c r="EQ374" s="240">
        <f t="shared" ca="1" si="737"/>
        <v>4.068043470109018E-3</v>
      </c>
      <c r="ER374" s="240">
        <f t="shared" ca="1" si="738"/>
        <v>3.786018573571396E-3</v>
      </c>
      <c r="ES374" s="240">
        <f t="shared" ca="1" si="739"/>
        <v>3.1218191856003698E-3</v>
      </c>
      <c r="ET374" s="240">
        <f t="shared" ca="1" si="740"/>
        <v>2.1424920093157168E-3</v>
      </c>
      <c r="EU374" s="240">
        <f t="shared" ca="1" si="741"/>
        <v>9.4689389348094925E-4</v>
      </c>
      <c r="EV374" s="240">
        <f t="shared" ca="1" si="742"/>
        <v>-3.4428713753244656E-4</v>
      </c>
      <c r="EW374" s="240">
        <f t="shared" ca="1" si="743"/>
        <v>-1.6007145720864872E-3</v>
      </c>
      <c r="EX374" s="240">
        <f t="shared" ca="1" si="744"/>
        <v>-2.6955600530316633E-3</v>
      </c>
      <c r="EY374" s="240">
        <f t="shared" ca="1" si="745"/>
        <v>-3.5183058935823394E-3</v>
      </c>
      <c r="EZ374" s="240">
        <f t="shared" ca="1" si="746"/>
        <v>-3.9859011347743341E-3</v>
      </c>
      <c r="FA374" s="240">
        <f t="shared" ca="1" si="747"/>
        <v>-4.0511450114696541E-3</v>
      </c>
      <c r="FB374" s="240">
        <f t="shared" ca="1" si="748"/>
        <v>-3.7074515693443322E-3</v>
      </c>
      <c r="FC374" s="240">
        <f t="shared" ca="1" si="749"/>
        <v>-2.989514475082999E-3</v>
      </c>
      <c r="FD374" s="240">
        <f t="shared" ca="1" si="750"/>
        <v>-1.9698049114198852E-3</v>
      </c>
      <c r="FE374" s="240">
        <f t="shared" ca="1" si="751"/>
        <v>-7.5125607224447847E-4</v>
      </c>
      <c r="FF374" s="240">
        <f t="shared" ca="1" si="752"/>
        <v>5.4312728854431845E-4</v>
      </c>
      <c r="FG374" s="240">
        <f t="shared" ca="1" si="753"/>
        <v>1.7826854044883111E-3</v>
      </c>
      <c r="FH374" s="240">
        <f t="shared" ca="1" si="754"/>
        <v>2.8422927688427787E-3</v>
      </c>
      <c r="FI374" s="240">
        <f t="shared" ca="1" si="755"/>
        <v>3.6149887585357624E-3</v>
      </c>
      <c r="FJ374" s="240">
        <f t="shared" ca="1" si="756"/>
        <v>4.0227746286706908E-3</v>
      </c>
      <c r="FK374" s="240">
        <f t="shared" ca="1" si="757"/>
        <v>4.0244869896592615E-3</v>
      </c>
      <c r="FL374" s="240">
        <f t="shared" ca="1" si="758"/>
        <v>3.619952989552313E-3</v>
      </c>
      <c r="FM374" s="240">
        <f t="shared" ca="1" si="759"/>
        <v>2.8500077623446109E-3</v>
      </c>
      <c r="FN374" s="240">
        <f t="shared" ca="1" si="760"/>
        <v>1.7923723809579102E-3</v>
      </c>
      <c r="FO374" s="240">
        <f t="shared" ca="1" si="761"/>
        <v>5.5380840932773862E-4</v>
      </c>
      <c r="FP374" s="240">
        <f t="shared" ca="1" si="762"/>
        <v>-7.4065899834575475E-4</v>
      </c>
      <c r="FQ374" s="240">
        <f t="shared" ca="1" si="763"/>
        <v>-1.9603615916059225E-3</v>
      </c>
      <c r="FR374" s="240">
        <f t="shared" ca="1" si="764"/>
        <v>-2.9821781524183295E-3</v>
      </c>
      <c r="FS374" s="240">
        <f t="shared" ca="1" si="765"/>
        <v>-3.7029627989342536E-3</v>
      </c>
      <c r="FT374" s="240">
        <f t="shared" ca="1" si="766"/>
        <v>-4.0499569061331359E-3</v>
      </c>
      <c r="FU374" s="240">
        <f t="shared" ca="1" si="767"/>
        <v>-3.9881336261873524E-3</v>
      </c>
      <c r="FV374" s="240">
        <f t="shared" ca="1" si="768"/>
        <v>-3.5237336259380425E-3</v>
      </c>
      <c r="FW374" s="240">
        <f t="shared" ca="1" si="769"/>
        <v>-2.7036351312755367E-3</v>
      </c>
      <c r="FX374" s="240">
        <f t="shared" ca="1" si="770"/>
        <v>-1.6106218684369283E-3</v>
      </c>
      <c r="FY374" s="240">
        <f t="shared" ca="1" si="771"/>
        <v>-3.5502657344501265E-4</v>
      </c>
      <c r="FZ374" s="240">
        <f t="shared" ca="1" si="772"/>
        <v>9.3640639574611023E-4</v>
      </c>
      <c r="GA374" s="240">
        <f t="shared" ca="1" si="773"/>
        <v>2.1333150959419586E-3</v>
      </c>
      <c r="GB374" s="240">
        <f t="shared" ca="1" si="774"/>
        <v>3.1148792076167477E-3</v>
      </c>
      <c r="GC374" s="240">
        <f t="shared" ca="1" si="775"/>
        <v>3.7820160776088655E-3</v>
      </c>
      <c r="GD374" s="240">
        <f t="shared" ca="1" si="776"/>
        <v>4.0673824826743766E-3</v>
      </c>
      <c r="GE374" s="240">
        <f t="shared" ca="1" si="777"/>
        <v>3.9421724994907082E-3</v>
      </c>
      <c r="GF374" s="240">
        <f t="shared" ca="1" si="778"/>
        <v>3.4190252793762596E-3</v>
      </c>
      <c r="GG374" s="240">
        <f t="shared" ca="1" si="779"/>
        <v>2.5507492063647731E-3</v>
      </c>
      <c r="GH374" s="240">
        <f t="shared" ca="1" si="780"/>
        <v>1.4249912267610672E-3</v>
      </c>
      <c r="GI374" s="240">
        <f t="shared" ca="1" si="781"/>
        <v>1.5538944745020202E-4</v>
      </c>
      <c r="GJ374" s="240">
        <f t="shared" ca="1" si="782"/>
        <v>-1.1298979081195717E-3</v>
      </c>
      <c r="GK374" s="240">
        <f t="shared" ca="1" si="783"/>
        <v>-2.3011292573555373E-3</v>
      </c>
      <c r="GL374" s="240">
        <f t="shared" ca="1" si="784"/>
        <v>-3.2400762459728217E-3</v>
      </c>
      <c r="GM374" s="240">
        <f t="shared" ca="1" si="785"/>
        <v>-3.8519581482870458E-3</v>
      </c>
      <c r="GN374" s="240">
        <f t="shared" ca="1" si="786"/>
        <v>-4.0750093785542254E-3</v>
      </c>
      <c r="GO374" s="240">
        <f t="shared" ca="1" si="787"/>
        <v>-3.8867143339492596E-3</v>
      </c>
      <c r="GP374" s="240">
        <f t="shared" ca="1" si="788"/>
        <v>-3.3060802014452132E-3</v>
      </c>
      <c r="GQ374" s="240">
        <f t="shared" ca="1" si="789"/>
        <v>-2.3917183031966112E-3</v>
      </c>
      <c r="GR374" s="240">
        <f t="shared" ca="1" si="790"/>
        <v>-1.2359276564054484E-3</v>
      </c>
      <c r="GS374" s="240">
        <f t="shared" ca="1" si="791"/>
        <v>4.4622025334023962E-5</v>
      </c>
      <c r="GT374" s="240">
        <f t="shared" ca="1" si="792"/>
        <v>1.3206673974650329E-3</v>
      </c>
      <c r="GU374" s="240">
        <f t="shared" ca="1" si="793"/>
        <v>2.4633997968330043E-3</v>
      </c>
      <c r="GV374" s="240">
        <f t="shared" ca="1" si="794"/>
        <v>3.3574676568551842E-3</v>
      </c>
      <c r="GW374" s="240">
        <f t="shared" ca="1" si="795"/>
        <v>3.9126205143943148E-3</v>
      </c>
      <c r="GX374" s="240">
        <f t="shared" ca="1" si="796"/>
        <v>4.0728192199124703E-3</v>
      </c>
      <c r="GY374" s="240">
        <f t="shared" ca="1" si="797"/>
        <v>3.8218927331413587E-3</v>
      </c>
      <c r="GZ374" s="240">
        <f t="shared" ca="1" si="798"/>
        <v>3.1851704867304782E-3</v>
      </c>
      <c r="HA374" s="240">
        <f t="shared" ca="1" si="799"/>
        <v>2.2269255411462665E-3</v>
      </c>
      <c r="HB374" s="240">
        <f t="shared" ca="1" si="800"/>
        <v>1.0438866280710712E-3</v>
      </c>
      <c r="HC374" s="240">
        <f t="shared" ca="1" si="801"/>
        <v>-2.4452599975076351E-4</v>
      </c>
      <c r="HD374" s="240">
        <f t="shared" ca="1" si="802"/>
        <v>-1.5082552833731986E-3</v>
      </c>
      <c r="HE374" s="240">
        <f t="shared" ca="1" si="803"/>
        <v>-2.6197357904316075E-3</v>
      </c>
      <c r="HF374" s="240">
        <f t="shared" ca="1" si="804"/>
        <v>-3.4667706340727328E-3</v>
      </c>
      <c r="HG374" s="240">
        <f t="shared" ca="1" si="805"/>
        <v>-3.963857034977326E-3</v>
      </c>
      <c r="HH374" s="240">
        <f t="shared" ca="1" si="806"/>
        <v>-4.060817283033113E-3</v>
      </c>
      <c r="HI374" s="240">
        <f t="shared" ca="1" si="807"/>
        <v>-3.7478638579810639E-3</v>
      </c>
      <c r="HJ374" s="240">
        <f t="shared" ca="1" si="808"/>
        <v>-3.0565874173251878E-3</v>
      </c>
      <c r="HK374" s="240">
        <f t="shared" ca="1" si="809"/>
        <v>-2.0567679204116854E-3</v>
      </c>
      <c r="HL374" s="240">
        <f t="shared" ca="1" si="810"/>
        <v>-8.4933078541602944E-4</v>
      </c>
      <c r="HM374" s="240">
        <f t="shared" ca="1" si="811"/>
        <v>4.4384088961621363E-4</v>
      </c>
      <c r="HN374" s="240">
        <f t="shared" ca="1" si="812"/>
        <v>1.6922096501961316E-3</v>
      </c>
      <c r="HO374" s="240">
        <f t="shared" ca="1" si="813"/>
        <v>2.769760611049262E-3</v>
      </c>
      <c r="HP374" s="240">
        <f t="shared" ca="1" si="814"/>
        <v>3.5677218571795863E-3</v>
      </c>
      <c r="HQ374" s="240">
        <f t="shared" ca="1" si="815"/>
        <v>4.0055442767702003E-3</v>
      </c>
      <c r="HR374" s="240">
        <f t="shared" ca="1" si="816"/>
        <v>4.0390324816333475E-3</v>
      </c>
      <c r="HS374" s="240">
        <f t="shared" ca="1" si="817"/>
        <v>3.6648060505127668E-3</v>
      </c>
      <c r="HT374" s="240">
        <f t="shared" ca="1" si="818"/>
        <v>2.9206407611061616E-3</v>
      </c>
      <c r="HU374" s="240">
        <f t="shared" ca="1" si="819"/>
        <v>1.8816553656051888E-3</v>
      </c>
      <c r="HV374" s="240">
        <f t="shared" ca="1" si="820"/>
        <v>6.527288305062729E-4</v>
      </c>
      <c r="HW374" s="240">
        <f t="shared" ca="1" si="821"/>
        <v>-6.4208652790265002E-4</v>
      </c>
      <c r="HX374" s="240">
        <f t="shared" ca="1" si="822"/>
        <v>-1.8720873357517343E-3</v>
      </c>
      <c r="HY374" s="240">
        <f t="shared" ca="1" si="823"/>
        <v>-2.913112835752523E-3</v>
      </c>
      <c r="HZ374" s="240">
        <f t="shared" ca="1" si="824"/>
        <v>-3.6600781258369374E-3</v>
      </c>
      <c r="IA374" s="240">
        <f t="shared" ca="1" si="825"/>
        <v>-4.0375818115561029E-3</v>
      </c>
      <c r="IB374" s="240">
        <f t="shared" ca="1" si="826"/>
        <v>-4.0075172972078663E-3</v>
      </c>
      <c r="IC374" s="240">
        <f t="shared" ca="1" si="827"/>
        <v>-3.5729194042697105E-3</v>
      </c>
      <c r="ID374" s="240">
        <f t="shared" ca="1" si="828"/>
        <v>-2.777658025475672E-3</v>
      </c>
      <c r="IE374" s="240">
        <f t="shared" ca="1" si="829"/>
        <v>4.1276388142623263E-3</v>
      </c>
      <c r="IF374" s="240">
        <f t="shared" ca="1" si="830"/>
        <v>-4.5455439467159079E-4</v>
      </c>
      <c r="IG374" s="240">
        <f t="shared" ca="1" si="831"/>
        <v>8.3878532350328805E-4</v>
      </c>
      <c r="IH374" s="240">
        <f t="shared" ca="1" si="832"/>
        <v>2.0474549989399756E-3</v>
      </c>
      <c r="II374" s="240">
        <f t="shared" ca="1" si="833"/>
        <v>3.0494471164759476E-3</v>
      </c>
      <c r="IJ374" s="240">
        <f t="shared" ca="1" si="834"/>
        <v>3.7436169457041686E-3</v>
      </c>
      <c r="IK374" s="240">
        <f t="shared" ca="1" si="835"/>
        <v>4.0598924581075595E-3</v>
      </c>
      <c r="IL374" s="240">
        <f t="shared" ca="1" si="836"/>
        <v>3.9663476525963418E-3</v>
      </c>
      <c r="IM374" s="240">
        <f t="shared" ca="1" si="837"/>
        <v>3.4724252822309924E-3</v>
      </c>
      <c r="IN374" s="240">
        <f t="shared" ca="1" si="838"/>
        <v>2.6279836683677448E-3</v>
      </c>
      <c r="IO374" s="240">
        <f t="shared" ca="1" si="839"/>
        <v>1.5182638202758771E-3</v>
      </c>
      <c r="IP374" s="240">
        <f t="shared" ca="1" si="840"/>
        <v>2.5528489748588199E-4</v>
      </c>
      <c r="IQ374" s="240">
        <f t="shared" ca="1" si="841"/>
        <v>-1.0334634117906329E-3</v>
      </c>
      <c r="IR374" s="240">
        <f t="shared" ca="1" si="842"/>
        <v>-2.2178901636999426E-3</v>
      </c>
      <c r="IS374" s="240">
        <f t="shared" ca="1" si="843"/>
        <v>-3.1784350119957211E-3</v>
      </c>
      <c r="IT374" s="240">
        <f t="shared" ca="1" si="844"/>
        <v>-3.8181370644471031E-3</v>
      </c>
      <c r="IU374" s="240">
        <f t="shared" ca="1" si="845"/>
        <v>-4.0724224681228591E-3</v>
      </c>
      <c r="IV374" s="240">
        <f t="shared" ca="1" si="846"/>
        <v>-3.9156227290787033E-3</v>
      </c>
      <c r="IW374" s="240">
        <f t="shared" ca="1" si="847"/>
        <v>-3.3635657835388148E-3</v>
      </c>
      <c r="IX374" s="240">
        <f t="shared" ca="1" si="848"/>
        <v>-2.4719782684185379E-3</v>
      </c>
      <c r="IY374" s="240">
        <f t="shared" ca="1" si="849"/>
        <v>-1.3308602718151033E-3</v>
      </c>
      <c r="IZ374" s="240">
        <f t="shared" ca="1" si="850"/>
        <v>-5.5400396621756208E-5</v>
      </c>
      <c r="JA374" s="240">
        <f t="shared" ca="1" si="851"/>
        <v>1.2256517961982709E-3</v>
      </c>
      <c r="JB374" s="240">
        <f t="shared" ca="1" si="852"/>
        <v>2.3829822367912729E-3</v>
      </c>
    </row>
    <row r="375" spans="2:262">
      <c r="B375" s="248">
        <v>14</v>
      </c>
      <c r="C375" s="247">
        <f t="shared" si="853"/>
        <v>2.7343749999999997E-4</v>
      </c>
      <c r="D375" s="244">
        <f t="shared" ca="1" si="597"/>
        <v>6.0812683244246868</v>
      </c>
      <c r="E375" s="243">
        <f ca="1">T361</f>
        <v>8.1268324424686636E-2</v>
      </c>
      <c r="F375" s="242">
        <v>14</v>
      </c>
      <c r="G375" s="240">
        <f t="shared" ca="1" si="854"/>
        <v>-2.6279727159049548E-4</v>
      </c>
      <c r="H375" s="240">
        <f t="shared" ca="1" si="598"/>
        <v>-3.1164828659294239E-4</v>
      </c>
      <c r="I375" s="240">
        <f t="shared" ca="1" si="599"/>
        <v>-3.2406391774158876E-4</v>
      </c>
      <c r="J375" s="240">
        <f t="shared" ca="1" si="600"/>
        <v>-2.9859263038616057E-4</v>
      </c>
      <c r="K375" s="240">
        <f t="shared" ca="1" si="601"/>
        <v>-2.3821232035336494E-4</v>
      </c>
      <c r="L375" s="240">
        <f t="shared" ca="1" si="602"/>
        <v>-1.4998216257821386E-4</v>
      </c>
      <c r="M375" s="240">
        <f t="shared" ca="1" si="603"/>
        <v>-4.421730976429962E-5</v>
      </c>
      <c r="N375" s="240">
        <f t="shared" ca="1" si="604"/>
        <v>6.6717071404342893E-5</v>
      </c>
      <c r="O375" s="240">
        <f t="shared" ca="1" si="605"/>
        <v>1.6985143501860138E-4</v>
      </c>
      <c r="P375" s="240">
        <f t="shared" ca="1" si="606"/>
        <v>2.5312814980482429E-4</v>
      </c>
      <c r="Q375" s="240">
        <f t="shared" ca="1" si="607"/>
        <v>3.0681117934038048E-4</v>
      </c>
      <c r="R375" s="240">
        <f t="shared" ca="1" si="608"/>
        <v>3.2462434027465315E-4</v>
      </c>
      <c r="S375" s="240">
        <f t="shared" ca="1" si="609"/>
        <v>3.0448506265872577E-4</v>
      </c>
      <c r="T375" s="240">
        <f t="shared" ca="1" si="610"/>
        <v>2.4874786709175382E-4</v>
      </c>
      <c r="U375" s="241">
        <f t="shared" ca="1" si="611"/>
        <v>1.6392909331562538E-4</v>
      </c>
      <c r="V375" s="240">
        <f t="shared" ca="1" si="612"/>
        <v>5.9945062752567705E-5</v>
      </c>
      <c r="W375" s="240">
        <f t="shared" ca="1" si="613"/>
        <v>-5.1047257172217618E-5</v>
      </c>
      <c r="X375" s="240">
        <f t="shared" ca="1" si="614"/>
        <v>-1.5607154682131374E-4</v>
      </c>
      <c r="Y375" s="240">
        <f t="shared" ca="1" si="615"/>
        <v>-2.4284922013486591E-4</v>
      </c>
      <c r="Z375" s="240">
        <f t="shared" ca="1" si="616"/>
        <v>-3.0123493708330223E-4</v>
      </c>
      <c r="AA375" s="240">
        <f t="shared" ca="1" si="617"/>
        <v>-3.2440271433826188E-4</v>
      </c>
      <c r="AB375" s="240">
        <f t="shared" ca="1" si="618"/>
        <v>-3.0964396374560444E-4</v>
      </c>
      <c r="AC375" s="240">
        <f t="shared" ca="1" si="619"/>
        <v>-2.5868415843057868E-4</v>
      </c>
      <c r="AD375" s="240">
        <f t="shared" ca="1" si="620"/>
        <v>-1.7748110450874677E-4</v>
      </c>
      <c r="AE375" s="240">
        <f t="shared" ca="1" si="621"/>
        <v>-7.552840283409773E-5</v>
      </c>
      <c r="AF375" s="240">
        <f t="shared" ca="1" si="622"/>
        <v>3.525446562635293E-5</v>
      </c>
      <c r="AG375" s="240">
        <f t="shared" ca="1" si="623"/>
        <v>1.4191566859748052E-4</v>
      </c>
      <c r="AH375" s="240">
        <f t="shared" ca="1" si="624"/>
        <v>2.31985245422523E-4</v>
      </c>
      <c r="AI375" s="240">
        <f t="shared" ca="1" si="625"/>
        <v>2.94932993477726E-4</v>
      </c>
      <c r="AJ375" s="240">
        <f t="shared" ca="1" si="626"/>
        <v>3.233995738487079E-4</v>
      </c>
      <c r="AK375" s="240">
        <f t="shared" ca="1" si="627"/>
        <v>3.1405690540221192E-4</v>
      </c>
      <c r="AL375" s="240">
        <f t="shared" ca="1" si="628"/>
        <v>2.6799725697368806E-4</v>
      </c>
      <c r="AM375" s="240">
        <f t="shared" ca="1" si="629"/>
        <v>1.9060554817559782E-4</v>
      </c>
      <c r="AN375" s="240">
        <f t="shared" ca="1" si="630"/>
        <v>9.0929788377693379E-5</v>
      </c>
      <c r="AO375" s="240">
        <f t="shared" ca="1" si="631"/>
        <v>-1.937674298486787E-5</v>
      </c>
      <c r="AP375" s="240">
        <f t="shared" ca="1" si="632"/>
        <v>-1.2741790309765151E-4</v>
      </c>
      <c r="AQ375" s="240">
        <f t="shared" ca="1" si="633"/>
        <v>-2.2056239793444976E-4</v>
      </c>
      <c r="AR375" s="240">
        <f t="shared" ca="1" si="634"/>
        <v>-2.8792053045778273E-4</v>
      </c>
      <c r="AS375" s="240">
        <f t="shared" ca="1" si="635"/>
        <v>-3.2161733545929517E-4</v>
      </c>
      <c r="AT375" s="240">
        <f t="shared" ca="1" si="636"/>
        <v>-3.1771325646556933E-4</v>
      </c>
      <c r="AU375" s="240">
        <f t="shared" ca="1" si="637"/>
        <v>-2.7666472665096046E-4</v>
      </c>
      <c r="AV375" s="240">
        <f t="shared" ca="1" si="638"/>
        <v>-2.0327080638181969E-4</v>
      </c>
      <c r="AW375" s="240">
        <f t="shared" ca="1" si="639"/>
        <v>-1.0611211609657839E-4</v>
      </c>
      <c r="AX375" s="240">
        <f t="shared" ca="1" si="640"/>
        <v>3.4523400723300579E-6</v>
      </c>
      <c r="AY375" s="240">
        <f t="shared" ca="1" si="641"/>
        <v>1.1261317670877009E-4</v>
      </c>
      <c r="AZ375" s="240">
        <f t="shared" ca="1" si="642"/>
        <v>2.0860819631076804E-4</v>
      </c>
      <c r="BA375" s="240">
        <f t="shared" ca="1" si="643"/>
        <v>2.8021444166110665E-4</v>
      </c>
      <c r="BB375" s="240">
        <f t="shared" ca="1" si="644"/>
        <v>3.1906029273840949E-4</v>
      </c>
      <c r="BC375" s="240">
        <f t="shared" ca="1" si="645"/>
        <v>3.2060420846570661E-4</v>
      </c>
      <c r="BD375" s="240">
        <f t="shared" ca="1" si="646"/>
        <v>2.8466568676876298E-4</v>
      </c>
      <c r="BE375" s="240">
        <f t="shared" ca="1" si="647"/>
        <v>2.1544636741104822E-4</v>
      </c>
      <c r="BF375" s="240">
        <f t="shared" ca="1" si="648"/>
        <v>1.2103881043346302E-4</v>
      </c>
      <c r="BG375" s="240">
        <f t="shared" ca="1" si="649"/>
        <v>1.2480379829831313E-5</v>
      </c>
      <c r="BH375" s="240">
        <f t="shared" ca="1" si="650"/>
        <v>-9.7537155313447919E-5</v>
      </c>
      <c r="BI375" s="240">
        <f t="shared" ca="1" si="651"/>
        <v>-1.9615143927025416E-4</v>
      </c>
      <c r="BJ375" s="240">
        <f t="shared" ca="1" si="652"/>
        <v>-2.7183329173058237E-4</v>
      </c>
      <c r="BK375" s="240">
        <f t="shared" ca="1" si="653"/>
        <v>-3.1573460582593577E-4</v>
      </c>
      <c r="BL375" s="240">
        <f t="shared" ca="1" si="654"/>
        <v>-3.22722796846038E-4</v>
      </c>
      <c r="BM375" s="240">
        <f t="shared" ca="1" si="655"/>
        <v>-2.9198086231336964E-4</v>
      </c>
      <c r="BN375" s="240">
        <f t="shared" ca="1" si="656"/>
        <v>-2.2710289927030972E-4</v>
      </c>
      <c r="BO375" s="240">
        <f t="shared" ca="1" si="657"/>
        <v>-1.3567391167426524E-4</v>
      </c>
      <c r="BP375" s="240">
        <f t="shared" ca="1" si="658"/>
        <v>-2.8383033403830987E-5</v>
      </c>
      <c r="BQ375" s="240">
        <f t="shared" ca="1" si="659"/>
        <v>8.2226158367729258E-5</v>
      </c>
      <c r="BR375" s="240">
        <f t="shared" ca="1" si="660"/>
        <v>1.8322213623170037E-4</v>
      </c>
      <c r="BS375" s="240">
        <f t="shared" ca="1" si="661"/>
        <v>2.6279727159049548E-4</v>
      </c>
      <c r="BT375" s="240">
        <f t="shared" ca="1" si="662"/>
        <v>3.1164828659294239E-4</v>
      </c>
      <c r="BU375" s="240">
        <f t="shared" ca="1" si="663"/>
        <v>3.2406391774158876E-4</v>
      </c>
      <c r="BV375" s="240">
        <f t="shared" ca="1" si="664"/>
        <v>2.9859263038616089E-4</v>
      </c>
      <c r="BW375" s="240">
        <f t="shared" ca="1" si="665"/>
        <v>2.3821232035336524E-4</v>
      </c>
      <c r="BX375" s="240">
        <f t="shared" ca="1" si="666"/>
        <v>1.4998216257821413E-4</v>
      </c>
      <c r="BY375" s="240">
        <f t="shared" ca="1" si="667"/>
        <v>4.421730976429962E-5</v>
      </c>
      <c r="BZ375" s="240">
        <f t="shared" ca="1" si="668"/>
        <v>-6.6717071404343015E-5</v>
      </c>
      <c r="CA375" s="240">
        <f t="shared" ca="1" si="669"/>
        <v>-1.6985143501860065E-4</v>
      </c>
      <c r="CB375" s="240">
        <f t="shared" ca="1" si="670"/>
        <v>-2.5312814980482391E-4</v>
      </c>
      <c r="CC375" s="240">
        <f t="shared" ca="1" si="671"/>
        <v>-3.0681117934038037E-4</v>
      </c>
      <c r="CD375" s="240">
        <f t="shared" ca="1" si="672"/>
        <v>-3.2462434027465315E-4</v>
      </c>
      <c r="CE375" s="240">
        <f t="shared" ca="1" si="673"/>
        <v>-3.0448506265872577E-4</v>
      </c>
      <c r="CF375" s="240">
        <f t="shared" ca="1" si="674"/>
        <v>-2.4874786709175366E-4</v>
      </c>
      <c r="CG375" s="240">
        <f t="shared" ca="1" si="675"/>
        <v>-1.6392909331562611E-4</v>
      </c>
      <c r="CH375" s="240">
        <f t="shared" ca="1" si="676"/>
        <v>-5.9945062752568247E-5</v>
      </c>
      <c r="CI375" s="240">
        <f t="shared" ca="1" si="677"/>
        <v>5.104725717221732E-5</v>
      </c>
      <c r="CJ375" s="240">
        <f t="shared" ca="1" si="678"/>
        <v>1.5607154682131347E-4</v>
      </c>
      <c r="CK375" s="240">
        <f t="shared" ca="1" si="679"/>
        <v>2.4284922013486591E-4</v>
      </c>
      <c r="CL375" s="240">
        <f t="shared" ca="1" si="680"/>
        <v>3.0123493708330239E-4</v>
      </c>
      <c r="CM375" s="240">
        <f t="shared" ca="1" si="681"/>
        <v>3.2440271433826188E-4</v>
      </c>
      <c r="CN375" s="240">
        <f t="shared" ca="1" si="682"/>
        <v>3.096439637456046E-4</v>
      </c>
      <c r="CO375" s="240">
        <f t="shared" ca="1" si="683"/>
        <v>2.5868415843057884E-4</v>
      </c>
      <c r="CP375" s="240">
        <f t="shared" ca="1" si="684"/>
        <v>1.7748110450874704E-4</v>
      </c>
      <c r="CQ375" s="240">
        <f t="shared" ca="1" si="685"/>
        <v>7.5528402834097459E-5</v>
      </c>
      <c r="CR375" s="240">
        <f t="shared" ca="1" si="686"/>
        <v>-3.5254465626353228E-5</v>
      </c>
      <c r="CS375" s="240">
        <f t="shared" ca="1" si="687"/>
        <v>-1.4191566859747973E-4</v>
      </c>
      <c r="CT375" s="240">
        <f t="shared" ca="1" si="688"/>
        <v>-2.3198524542252278E-4</v>
      </c>
      <c r="CU375" s="240">
        <f t="shared" ca="1" si="689"/>
        <v>-2.949329934777259E-4</v>
      </c>
      <c r="CV375" s="240">
        <f t="shared" ca="1" si="690"/>
        <v>-3.2339957384870785E-4</v>
      </c>
      <c r="CW375" s="240">
        <f t="shared" ca="1" si="691"/>
        <v>-3.1405690540221181E-4</v>
      </c>
      <c r="CX375" s="240">
        <f t="shared" ca="1" si="692"/>
        <v>-2.679972569736879E-4</v>
      </c>
      <c r="CY375" s="240">
        <f t="shared" ca="1" si="693"/>
        <v>-1.9060554817559763E-4</v>
      </c>
      <c r="CZ375" s="240">
        <f t="shared" ca="1" si="694"/>
        <v>-9.0929788377692566E-5</v>
      </c>
      <c r="DA375" s="240">
        <f t="shared" ca="1" si="695"/>
        <v>1.9376742984866433E-5</v>
      </c>
      <c r="DB375" s="240">
        <f t="shared" ca="1" si="696"/>
        <v>1.2741790309765021E-4</v>
      </c>
      <c r="DC375" s="240">
        <f t="shared" ca="1" si="697"/>
        <v>2.2056239793444911E-4</v>
      </c>
      <c r="DD375" s="240">
        <f t="shared" ca="1" si="698"/>
        <v>2.8792053045778235E-4</v>
      </c>
      <c r="DE375" s="240">
        <f t="shared" ca="1" si="699"/>
        <v>3.2161733545929506E-4</v>
      </c>
      <c r="DF375" s="240">
        <f t="shared" ca="1" si="700"/>
        <v>3.1771325646556944E-4</v>
      </c>
      <c r="DG375" s="240">
        <f t="shared" ca="1" si="701"/>
        <v>2.7666472665096063E-4</v>
      </c>
      <c r="DH375" s="240">
        <f t="shared" ca="1" si="702"/>
        <v>2.0327080638181988E-4</v>
      </c>
      <c r="DI375" s="240">
        <f t="shared" ca="1" si="703"/>
        <v>1.0611211609657807E-4</v>
      </c>
      <c r="DJ375" s="240">
        <f t="shared" ca="1" si="704"/>
        <v>-3.452340072330356E-6</v>
      </c>
      <c r="DK375" s="240">
        <f t="shared" ca="1" si="705"/>
        <v>-1.1261317670877039E-4</v>
      </c>
      <c r="DL375" s="240">
        <f t="shared" ca="1" si="706"/>
        <v>-2.0860819631076869E-4</v>
      </c>
      <c r="DM375" s="240">
        <f t="shared" ca="1" si="707"/>
        <v>-2.80214441661106E-4</v>
      </c>
      <c r="DN375" s="240">
        <f t="shared" ca="1" si="708"/>
        <v>-3.1906029273840922E-4</v>
      </c>
      <c r="DO375" s="240">
        <f t="shared" ca="1" si="709"/>
        <v>-3.2060420846570682E-4</v>
      </c>
      <c r="DP375" s="240">
        <f t="shared" ca="1" si="710"/>
        <v>-2.8466568676876314E-4</v>
      </c>
      <c r="DQ375" s="240">
        <f t="shared" ca="1" si="711"/>
        <v>-2.1544636741104844E-4</v>
      </c>
      <c r="DR375" s="240">
        <f t="shared" ca="1" si="712"/>
        <v>-1.210388104334633E-4</v>
      </c>
      <c r="DS375" s="240">
        <f t="shared" ca="1" si="713"/>
        <v>-1.2480379829831584E-5</v>
      </c>
      <c r="DT375" s="240">
        <f t="shared" ca="1" si="714"/>
        <v>9.7537155313447648E-5</v>
      </c>
      <c r="DU375" s="240">
        <f t="shared" ca="1" si="715"/>
        <v>1.9615143927025392E-4</v>
      </c>
      <c r="DV375" s="240">
        <f t="shared" ca="1" si="716"/>
        <v>2.7183329173058286E-4</v>
      </c>
      <c r="DW375" s="240">
        <f t="shared" ca="1" si="717"/>
        <v>3.1573460582593599E-4</v>
      </c>
      <c r="DX375" s="240">
        <f t="shared" ca="1" si="718"/>
        <v>3.2272279684603789E-4</v>
      </c>
      <c r="DY375" s="240">
        <f t="shared" ca="1" si="719"/>
        <v>2.9198086231337029E-4</v>
      </c>
      <c r="DZ375" s="240">
        <f t="shared" ca="1" si="720"/>
        <v>2.2710289927031075E-4</v>
      </c>
      <c r="EA375" s="240">
        <f t="shared" ca="1" si="721"/>
        <v>1.3567391167426657E-4</v>
      </c>
      <c r="EB375" s="240">
        <f t="shared" ca="1" si="722"/>
        <v>2.8383033403831285E-5</v>
      </c>
      <c r="EC375" s="240">
        <f t="shared" ca="1" si="723"/>
        <v>-8.2226158367729028E-5</v>
      </c>
      <c r="ED375" s="240">
        <f t="shared" ca="1" si="724"/>
        <v>-1.8322213623170013E-4</v>
      </c>
      <c r="EE375" s="240">
        <f t="shared" ca="1" si="725"/>
        <v>-2.6279727159049526E-4</v>
      </c>
      <c r="EF375" s="240">
        <f t="shared" ca="1" si="726"/>
        <v>-3.1164828659294239E-4</v>
      </c>
      <c r="EG375" s="240">
        <f t="shared" ca="1" si="727"/>
        <v>-3.2406391774158876E-4</v>
      </c>
      <c r="EH375" s="240">
        <f t="shared" ca="1" si="728"/>
        <v>-2.9859263038616051E-4</v>
      </c>
      <c r="EI375" s="240">
        <f t="shared" ca="1" si="729"/>
        <v>-2.3821232035336459E-4</v>
      </c>
      <c r="EJ375" s="240">
        <f t="shared" ca="1" si="730"/>
        <v>-1.4998216257821538E-4</v>
      </c>
      <c r="EK375" s="240">
        <f t="shared" ca="1" si="731"/>
        <v>-4.4217309764301056E-5</v>
      </c>
      <c r="EL375" s="240">
        <f t="shared" ca="1" si="732"/>
        <v>6.6717071404341632E-5</v>
      </c>
      <c r="EM375" s="240">
        <f t="shared" ca="1" si="733"/>
        <v>1.698514350186004E-4</v>
      </c>
      <c r="EN375" s="240">
        <f t="shared" ca="1" si="734"/>
        <v>2.5312814980482374E-4</v>
      </c>
      <c r="EO375" s="240">
        <f t="shared" ca="1" si="735"/>
        <v>3.0681117934038032E-4</v>
      </c>
      <c r="EP375" s="240">
        <f t="shared" ca="1" si="736"/>
        <v>3.2462434027465315E-4</v>
      </c>
      <c r="EQ375" s="240">
        <f t="shared" ca="1" si="737"/>
        <v>3.0448506265872587E-4</v>
      </c>
      <c r="ER375" s="240">
        <f t="shared" ca="1" si="738"/>
        <v>2.4874786709175382E-4</v>
      </c>
      <c r="ES375" s="240">
        <f t="shared" ca="1" si="739"/>
        <v>1.6392909331562535E-4</v>
      </c>
      <c r="ET375" s="240">
        <f t="shared" ca="1" si="740"/>
        <v>5.9945062752567434E-5</v>
      </c>
      <c r="EU375" s="240">
        <f t="shared" ca="1" si="741"/>
        <v>-5.1047257172218187E-5</v>
      </c>
      <c r="EV375" s="240">
        <f t="shared" ca="1" si="742"/>
        <v>-1.5607154682131222E-4</v>
      </c>
      <c r="EW375" s="240">
        <f t="shared" ca="1" si="743"/>
        <v>-2.4284922013486493E-4</v>
      </c>
      <c r="EX375" s="240">
        <f t="shared" ca="1" si="744"/>
        <v>-3.0123493708330179E-4</v>
      </c>
      <c r="EY375" s="240">
        <f t="shared" ca="1" si="745"/>
        <v>-3.2440271433826188E-4</v>
      </c>
      <c r="EZ375" s="240">
        <f t="shared" ca="1" si="746"/>
        <v>-3.0964396374560466E-4</v>
      </c>
      <c r="FA375" s="240">
        <f t="shared" ca="1" si="747"/>
        <v>-2.5868415843057906E-4</v>
      </c>
      <c r="FB375" s="240">
        <f t="shared" ca="1" si="748"/>
        <v>-1.7748110450874723E-4</v>
      </c>
      <c r="FC375" s="240">
        <f t="shared" ca="1" si="749"/>
        <v>-7.552840283409773E-5</v>
      </c>
      <c r="FD375" s="240">
        <f t="shared" ca="1" si="750"/>
        <v>3.5254465626352957E-5</v>
      </c>
      <c r="FE375" s="240">
        <f t="shared" ca="1" si="751"/>
        <v>1.4191566859748055E-4</v>
      </c>
      <c r="FF375" s="240">
        <f t="shared" ca="1" si="752"/>
        <v>2.3198524542252343E-4</v>
      </c>
      <c r="FG375" s="240">
        <f t="shared" ca="1" si="753"/>
        <v>2.9493299347772622E-4</v>
      </c>
      <c r="FH375" s="240">
        <f t="shared" ca="1" si="754"/>
        <v>3.2339957384870774E-4</v>
      </c>
      <c r="FI375" s="240">
        <f t="shared" ca="1" si="755"/>
        <v>3.1405690540221225E-4</v>
      </c>
      <c r="FJ375" s="240">
        <f t="shared" ca="1" si="756"/>
        <v>2.6799725697368871E-4</v>
      </c>
      <c r="FK375" s="240">
        <f t="shared" ca="1" si="757"/>
        <v>1.9060554817559874E-4</v>
      </c>
      <c r="FL375" s="240">
        <f t="shared" ca="1" si="758"/>
        <v>9.0929788377693921E-5</v>
      </c>
      <c r="FM375" s="240">
        <f t="shared" ca="1" si="759"/>
        <v>-1.9376742984867327E-5</v>
      </c>
      <c r="FN375" s="240">
        <f t="shared" ca="1" si="760"/>
        <v>-1.27417903097651E-4</v>
      </c>
      <c r="FO375" s="240">
        <f t="shared" ca="1" si="761"/>
        <v>-2.2056239793444976E-4</v>
      </c>
      <c r="FP375" s="240">
        <f t="shared" ca="1" si="762"/>
        <v>-2.8792053045778273E-4</v>
      </c>
      <c r="FQ375" s="240">
        <f t="shared" ca="1" si="763"/>
        <v>-3.2161733545929517E-4</v>
      </c>
      <c r="FR375" s="240">
        <f t="shared" ca="1" si="764"/>
        <v>-3.1771325646556928E-4</v>
      </c>
      <c r="FS375" s="240">
        <f t="shared" ca="1" si="765"/>
        <v>-2.7666472665096139E-4</v>
      </c>
      <c r="FT375" s="240">
        <f t="shared" ca="1" si="766"/>
        <v>-2.0327080638182099E-4</v>
      </c>
      <c r="FU375" s="240">
        <f t="shared" ca="1" si="767"/>
        <v>-1.0611211609657946E-4</v>
      </c>
      <c r="FV375" s="240">
        <f t="shared" ca="1" si="768"/>
        <v>3.4523400723289195E-6</v>
      </c>
      <c r="FW375" s="240">
        <f t="shared" ca="1" si="769"/>
        <v>1.1261317670876902E-4</v>
      </c>
      <c r="FX375" s="240">
        <f t="shared" ca="1" si="770"/>
        <v>2.086081963107676E-4</v>
      </c>
      <c r="FY375" s="240">
        <f t="shared" ca="1" si="771"/>
        <v>2.8021444166110643E-4</v>
      </c>
      <c r="FZ375" s="240">
        <f t="shared" ca="1" si="772"/>
        <v>3.1906029273840938E-4</v>
      </c>
      <c r="GA375" s="240">
        <f t="shared" ca="1" si="773"/>
        <v>3.2060420846570666E-4</v>
      </c>
      <c r="GB375" s="240">
        <f t="shared" ca="1" si="774"/>
        <v>2.8466568676876271E-4</v>
      </c>
      <c r="GC375" s="240">
        <f t="shared" ca="1" si="775"/>
        <v>2.1544636741104779E-4</v>
      </c>
      <c r="GD375" s="240">
        <f t="shared" ca="1" si="776"/>
        <v>1.2103881043346246E-4</v>
      </c>
      <c r="GE375" s="240">
        <f t="shared" ca="1" si="777"/>
        <v>1.2480379829832994E-5</v>
      </c>
      <c r="GF375" s="240">
        <f t="shared" ca="1" si="778"/>
        <v>-9.7537155313446265E-5</v>
      </c>
      <c r="GG375" s="240">
        <f t="shared" ca="1" si="779"/>
        <v>-1.9615143927025278E-4</v>
      </c>
      <c r="GH375" s="240">
        <f t="shared" ca="1" si="780"/>
        <v>-2.7183329173058204E-4</v>
      </c>
      <c r="GI375" s="240">
        <f t="shared" ca="1" si="781"/>
        <v>-3.1573460582593567E-4</v>
      </c>
      <c r="GJ375" s="240">
        <f t="shared" ca="1" si="782"/>
        <v>-3.2272279684603805E-4</v>
      </c>
      <c r="GK375" s="240">
        <f t="shared" ca="1" si="783"/>
        <v>-2.9198086231337094E-4</v>
      </c>
      <c r="GL375" s="240">
        <f t="shared" ca="1" si="784"/>
        <v>-2.2710289927031015E-4</v>
      </c>
      <c r="GM375" s="240">
        <f t="shared" ca="1" si="785"/>
        <v>-1.3567391167426787E-4</v>
      </c>
      <c r="GN375" s="240">
        <f t="shared" ca="1" si="786"/>
        <v>-2.8383033403830445E-5</v>
      </c>
      <c r="GO375" s="240">
        <f t="shared" ca="1" si="787"/>
        <v>8.2226158367727618E-5</v>
      </c>
      <c r="GP375" s="240">
        <f t="shared" ca="1" si="788"/>
        <v>1.8322213623170086E-4</v>
      </c>
      <c r="GQ375" s="240">
        <f t="shared" ca="1" si="789"/>
        <v>2.6279727159049445E-4</v>
      </c>
      <c r="GR375" s="240">
        <f t="shared" ca="1" si="790"/>
        <v>3.1164828659294261E-4</v>
      </c>
      <c r="GS375" s="240">
        <f t="shared" ca="1" si="791"/>
        <v>3.2406391774158881E-4</v>
      </c>
      <c r="GT375" s="240">
        <f t="shared" ca="1" si="792"/>
        <v>2.9859263038616019E-4</v>
      </c>
      <c r="GU375" s="240">
        <f t="shared" ca="1" si="793"/>
        <v>2.3821232035336562E-4</v>
      </c>
      <c r="GV375" s="240">
        <f t="shared" ca="1" si="794"/>
        <v>1.4998216257821665E-4</v>
      </c>
      <c r="GW375" s="240">
        <f t="shared" ca="1" si="795"/>
        <v>4.4217309764300189E-5</v>
      </c>
      <c r="GX375" s="240">
        <f t="shared" ca="1" si="796"/>
        <v>-6.6717071404340223E-5</v>
      </c>
      <c r="GY375" s="240">
        <f t="shared" ca="1" si="797"/>
        <v>-1.6985143501860116E-4</v>
      </c>
      <c r="GZ375" s="240">
        <f t="shared" ca="1" si="798"/>
        <v>-2.5312814980482282E-4</v>
      </c>
      <c r="HA375" s="240">
        <f t="shared" ca="1" si="799"/>
        <v>-3.0681117934038059E-4</v>
      </c>
      <c r="HB375" s="240">
        <f t="shared" ca="1" si="800"/>
        <v>-3.2462434027465321E-4</v>
      </c>
      <c r="HC375" s="240">
        <f t="shared" ca="1" si="801"/>
        <v>-3.044850626587256E-4</v>
      </c>
      <c r="HD375" s="240">
        <f t="shared" ca="1" si="802"/>
        <v>-2.4874786709175474E-4</v>
      </c>
      <c r="HE375" s="240">
        <f t="shared" ca="1" si="803"/>
        <v>-1.6392909331562459E-4</v>
      </c>
      <c r="HF375" s="240">
        <f t="shared" ca="1" si="804"/>
        <v>-5.9945062752568817E-5</v>
      </c>
      <c r="HG375" s="240">
        <f t="shared" ca="1" si="805"/>
        <v>5.1047257172219028E-5</v>
      </c>
      <c r="HH375" s="240">
        <f t="shared" ca="1" si="806"/>
        <v>1.5607154682131295E-4</v>
      </c>
      <c r="HI375" s="240">
        <f t="shared" ca="1" si="807"/>
        <v>2.4284922013486401E-4</v>
      </c>
      <c r="HJ375" s="240">
        <f t="shared" ca="1" si="808"/>
        <v>3.0123493708330212E-4</v>
      </c>
      <c r="HK375" s="240">
        <f t="shared" ca="1" si="809"/>
        <v>3.2440271433826183E-4</v>
      </c>
      <c r="HL375" s="240">
        <f t="shared" ca="1" si="810"/>
        <v>3.0964396374560444E-4</v>
      </c>
      <c r="HM375" s="240">
        <f t="shared" ca="1" si="811"/>
        <v>2.5868415843057993E-4</v>
      </c>
      <c r="HN375" s="240">
        <f t="shared" ca="1" si="812"/>
        <v>1.774811045087465E-4</v>
      </c>
      <c r="HO375" s="240">
        <f t="shared" ca="1" si="813"/>
        <v>7.5528402834099112E-5</v>
      </c>
      <c r="HP375" s="240">
        <f t="shared" ca="1" si="814"/>
        <v>-3.5254465626353824E-5</v>
      </c>
      <c r="HQ375" s="240">
        <f t="shared" ca="1" si="815"/>
        <v>-1.4191566859747927E-4</v>
      </c>
      <c r="HR375" s="240">
        <f t="shared" ca="1" si="816"/>
        <v>-2.3198524542252403E-4</v>
      </c>
      <c r="HS375" s="240">
        <f t="shared" ca="1" si="817"/>
        <v>-2.9493299347772568E-4</v>
      </c>
      <c r="HT375" s="240">
        <f t="shared" ca="1" si="818"/>
        <v>-3.2339957384870758E-4</v>
      </c>
      <c r="HU375" s="240">
        <f t="shared" ca="1" si="819"/>
        <v>-3.1405690540221203E-4</v>
      </c>
      <c r="HV375" s="240">
        <f t="shared" ca="1" si="820"/>
        <v>-2.6799725697368952E-4</v>
      </c>
      <c r="HW375" s="240">
        <f t="shared" ca="1" si="821"/>
        <v>-1.9060554817559806E-4</v>
      </c>
      <c r="HX375" s="240">
        <f t="shared" ca="1" si="822"/>
        <v>-9.092978837769529E-5</v>
      </c>
      <c r="HY375" s="240">
        <f t="shared" ca="1" si="823"/>
        <v>1.9376742984868195E-5</v>
      </c>
      <c r="HZ375" s="240">
        <f t="shared" ca="1" si="824"/>
        <v>1.2741790309764973E-4</v>
      </c>
      <c r="IA375" s="240">
        <f t="shared" ca="1" si="825"/>
        <v>2.2056239793445041E-4</v>
      </c>
      <c r="IB375" s="240">
        <f t="shared" ca="1" si="826"/>
        <v>2.8792053045778208E-4</v>
      </c>
      <c r="IC375" s="240">
        <f t="shared" ca="1" si="827"/>
        <v>3.2161733545929528E-4</v>
      </c>
      <c r="ID375" s="240">
        <f t="shared" ca="1" si="828"/>
        <v>3.1771325646556955E-4</v>
      </c>
      <c r="IE375" s="240">
        <f t="shared" ca="1" si="829"/>
        <v>-2.4334094267871198E-4</v>
      </c>
      <c r="IF375" s="240">
        <f t="shared" ca="1" si="830"/>
        <v>2.0327080638182028E-4</v>
      </c>
      <c r="IG375" s="240">
        <f t="shared" ca="1" si="831"/>
        <v>1.0611211609658078E-4</v>
      </c>
      <c r="IH375" s="240">
        <f t="shared" ca="1" si="832"/>
        <v>-3.4523400723297868E-6</v>
      </c>
      <c r="II375" s="240">
        <f t="shared" ca="1" si="833"/>
        <v>-1.126131767087677E-4</v>
      </c>
      <c r="IJ375" s="240">
        <f t="shared" ca="1" si="834"/>
        <v>-2.0860819631076831E-4</v>
      </c>
      <c r="IK375" s="240">
        <f t="shared" ca="1" si="835"/>
        <v>-2.8021444166110568E-4</v>
      </c>
      <c r="IL375" s="240">
        <f t="shared" ca="1" si="836"/>
        <v>-3.1906029273840949E-4</v>
      </c>
      <c r="IM375" s="240">
        <f t="shared" ca="1" si="837"/>
        <v>-3.2060420846570688E-4</v>
      </c>
      <c r="IN375" s="240">
        <f t="shared" ca="1" si="838"/>
        <v>-2.8466568676876227E-4</v>
      </c>
      <c r="IO375" s="240">
        <f t="shared" ca="1" si="839"/>
        <v>-2.1544636741104885E-4</v>
      </c>
      <c r="IP375" s="240">
        <f t="shared" ca="1" si="840"/>
        <v>-1.2103881043346168E-4</v>
      </c>
      <c r="IQ375" s="240">
        <f t="shared" ca="1" si="841"/>
        <v>-1.2480379829832154E-5</v>
      </c>
      <c r="IR375" s="240">
        <f t="shared" ca="1" si="842"/>
        <v>9.7537155313444924E-5</v>
      </c>
      <c r="IS375" s="240">
        <f t="shared" ca="1" si="843"/>
        <v>1.9615143927025349E-4</v>
      </c>
      <c r="IT375" s="240">
        <f t="shared" ca="1" si="844"/>
        <v>2.7183329173058129E-4</v>
      </c>
      <c r="IU375" s="240">
        <f t="shared" ca="1" si="845"/>
        <v>3.1573460582593588E-4</v>
      </c>
      <c r="IV375" s="240">
        <f t="shared" ca="1" si="846"/>
        <v>3.2272279684603821E-4</v>
      </c>
      <c r="IW375" s="240">
        <f t="shared" ca="1" si="847"/>
        <v>2.9198086231336953E-4</v>
      </c>
      <c r="IX375" s="240">
        <f t="shared" ca="1" si="848"/>
        <v>2.2710289927031115E-4</v>
      </c>
      <c r="IY375" s="240">
        <f t="shared" ca="1" si="849"/>
        <v>1.35673911674265E-4</v>
      </c>
      <c r="IZ375" s="240">
        <f t="shared" ca="1" si="850"/>
        <v>2.8383033403831854E-5</v>
      </c>
      <c r="JA375" s="240">
        <f t="shared" ca="1" si="851"/>
        <v>-8.2226158367730708E-5</v>
      </c>
      <c r="JB375" s="240">
        <f t="shared" ca="1" si="852"/>
        <v>-1.8322213623169967E-4</v>
      </c>
    </row>
    <row r="376" spans="2:262">
      <c r="B376" s="248">
        <v>15</v>
      </c>
      <c r="C376" s="247">
        <f t="shared" si="853"/>
        <v>2.9296874999999999E-4</v>
      </c>
      <c r="D376" s="244">
        <f t="shared" ca="1" si="597"/>
        <v>6.0813124909390961</v>
      </c>
      <c r="E376" s="243">
        <f ca="1">U361</f>
        <v>8.131249093909601E-2</v>
      </c>
      <c r="F376" s="242">
        <v>15</v>
      </c>
      <c r="G376" s="240">
        <f t="shared" ca="1" si="854"/>
        <v>-3.0635770002291449E-3</v>
      </c>
      <c r="H376" s="240">
        <f t="shared" ca="1" si="598"/>
        <v>-3.6449777501164462E-3</v>
      </c>
      <c r="I376" s="240">
        <f t="shared" ca="1" si="599"/>
        <v>-3.7378989853138417E-3</v>
      </c>
      <c r="J376" s="240">
        <f t="shared" ca="1" si="600"/>
        <v>-3.3298879220225361E-3</v>
      </c>
      <c r="K376" s="240">
        <f t="shared" ca="1" si="601"/>
        <v>-2.4756239190337559E-3</v>
      </c>
      <c r="L376" s="240">
        <f t="shared" ca="1" si="602"/>
        <v>-1.2895906561405236E-3</v>
      </c>
      <c r="M376" s="240">
        <f t="shared" ca="1" si="603"/>
        <v>6.9266327786408378E-5</v>
      </c>
      <c r="N376" s="240">
        <f t="shared" ca="1" si="604"/>
        <v>1.418840626193415E-3</v>
      </c>
      <c r="O376" s="240">
        <f t="shared" ca="1" si="605"/>
        <v>2.578269846078847E-3</v>
      </c>
      <c r="P376" s="240">
        <f t="shared" ca="1" si="606"/>
        <v>3.392173773495215E-3</v>
      </c>
      <c r="Q376" s="240">
        <f t="shared" ca="1" si="607"/>
        <v>3.7514775600553489E-3</v>
      </c>
      <c r="R376" s="240">
        <f t="shared" ca="1" si="608"/>
        <v>3.6080293235483006E-3</v>
      </c>
      <c r="S376" s="240">
        <f t="shared" ca="1" si="609"/>
        <v>2.9810531936549272E-3</v>
      </c>
      <c r="T376" s="240">
        <f t="shared" ca="1" si="610"/>
        <v>1.954573001698396E-3</v>
      </c>
      <c r="U376" s="241">
        <f t="shared" ca="1" si="611"/>
        <v>6.6615187710787681E-4</v>
      </c>
      <c r="V376" s="240">
        <f t="shared" ca="1" si="612"/>
        <v>-7.1154319315460735E-4</v>
      </c>
      <c r="W376" s="240">
        <f t="shared" ca="1" si="613"/>
        <v>-1.993881227654125E-3</v>
      </c>
      <c r="X376" s="240">
        <f t="shared" ca="1" si="614"/>
        <v>-3.0090104611115304E-3</v>
      </c>
      <c r="Y376" s="240">
        <f t="shared" ca="1" si="615"/>
        <v>-3.6208889560167823E-3</v>
      </c>
      <c r="Z376" s="240">
        <f t="shared" ca="1" si="616"/>
        <v>-3.7475161815762577E-3</v>
      </c>
      <c r="AA376" s="240">
        <f t="shared" ca="1" si="617"/>
        <v>-3.3719222658378299E-3</v>
      </c>
      <c r="AB376" s="240">
        <f t="shared" ca="1" si="618"/>
        <v>-2.5444422029381663E-3</v>
      </c>
      <c r="AC376" s="240">
        <f t="shared" ca="1" si="619"/>
        <v>-1.3759702389471874E-3</v>
      </c>
      <c r="AD376" s="240">
        <f t="shared" ca="1" si="620"/>
        <v>-2.3098445759115859E-5</v>
      </c>
      <c r="AE376" s="240">
        <f t="shared" ca="1" si="621"/>
        <v>1.3328688718321343E-3</v>
      </c>
      <c r="AF376" s="240">
        <f t="shared" ca="1" si="622"/>
        <v>2.5102125641798369E-3</v>
      </c>
      <c r="AG376" s="240">
        <f t="shared" ca="1" si="623"/>
        <v>3.3511516200164116E-3</v>
      </c>
      <c r="AH376" s="240">
        <f t="shared" ca="1" si="624"/>
        <v>3.7429880943775262E-3</v>
      </c>
      <c r="AI376" s="240">
        <f t="shared" ca="1" si="625"/>
        <v>3.6332102563403777E-3</v>
      </c>
      <c r="AJ376" s="240">
        <f t="shared" ca="1" si="626"/>
        <v>3.0365299172586471E-3</v>
      </c>
      <c r="AK376" s="240">
        <f t="shared" ca="1" si="627"/>
        <v>2.0329108361567512E-3</v>
      </c>
      <c r="AL376" s="240">
        <f t="shared" ca="1" si="628"/>
        <v>7.5685242435606691E-4</v>
      </c>
      <c r="AM376" s="240">
        <f t="shared" ca="1" si="629"/>
        <v>-6.2063511274710226E-4</v>
      </c>
      <c r="AN376" s="240">
        <f t="shared" ca="1" si="630"/>
        <v>-1.914948606150133E-3</v>
      </c>
      <c r="AO376" s="240">
        <f t="shared" ca="1" si="631"/>
        <v>-2.952631406606291E-3</v>
      </c>
      <c r="AP376" s="240">
        <f t="shared" ca="1" si="632"/>
        <v>-3.5946190738037733E-3</v>
      </c>
      <c r="AQ376" s="240">
        <f t="shared" ca="1" si="633"/>
        <v>-3.7548760142195482E-3</v>
      </c>
      <c r="AR376" s="240">
        <f t="shared" ca="1" si="634"/>
        <v>-3.4119254897644782E-3</v>
      </c>
      <c r="AS376" s="240">
        <f t="shared" ca="1" si="635"/>
        <v>-2.6117278100023481E-3</v>
      </c>
      <c r="AT376" s="240">
        <f t="shared" ca="1" si="636"/>
        <v>-1.4615209887327441E-3</v>
      </c>
      <c r="AU376" s="240">
        <f t="shared" ca="1" si="637"/>
        <v>-1.1544930566461265E-4</v>
      </c>
      <c r="AV376" s="240">
        <f t="shared" ca="1" si="638"/>
        <v>1.2460942471016355E-3</v>
      </c>
      <c r="AW376" s="240">
        <f t="shared" ca="1" si="639"/>
        <v>2.440643224095056E-3</v>
      </c>
      <c r="AX376" s="240">
        <f t="shared" ca="1" si="640"/>
        <v>3.3081108581093401E-3</v>
      </c>
      <c r="AY376" s="240">
        <f t="shared" ca="1" si="641"/>
        <v>3.7322439926309901E-3</v>
      </c>
      <c r="AZ376" s="240">
        <f t="shared" ca="1" si="642"/>
        <v>3.6562026791285176E-3</v>
      </c>
      <c r="BA376" s="240">
        <f t="shared" ca="1" si="643"/>
        <v>3.0901775487833833E-3</v>
      </c>
      <c r="BB376" s="240">
        <f t="shared" ca="1" si="644"/>
        <v>2.1100241211428465E-3</v>
      </c>
      <c r="BC376" s="240">
        <f t="shared" ca="1" si="645"/>
        <v>8.4709707200435343E-4</v>
      </c>
      <c r="BD376" s="240">
        <f t="shared" ca="1" si="646"/>
        <v>-5.2935318495472708E-4</v>
      </c>
      <c r="BE376" s="240">
        <f t="shared" ca="1" si="647"/>
        <v>-1.8348624912103415E-3</v>
      </c>
      <c r="BF376" s="240">
        <f t="shared" ca="1" si="648"/>
        <v>-2.8944737973477098E-3</v>
      </c>
      <c r="BG376" s="240">
        <f t="shared" ca="1" si="649"/>
        <v>-3.5661839274721682E-3</v>
      </c>
      <c r="BH376" s="240">
        <f t="shared" ca="1" si="650"/>
        <v>-3.7599740499557302E-3</v>
      </c>
      <c r="BI376" s="240">
        <f t="shared" ca="1" si="651"/>
        <v>-3.4498734973562035E-3</v>
      </c>
      <c r="BJ376" s="240">
        <f t="shared" ca="1" si="652"/>
        <v>-2.6774402098925774E-3</v>
      </c>
      <c r="BK376" s="240">
        <f t="shared" ca="1" si="653"/>
        <v>-1.5461913729244903E-3</v>
      </c>
      <c r="BL376" s="240">
        <f t="shared" ca="1" si="654"/>
        <v>-2.0773062322531873E-4</v>
      </c>
      <c r="BM376" s="240">
        <f t="shared" ca="1" si="655"/>
        <v>1.1585690217911539E-3</v>
      </c>
      <c r="BN376" s="240">
        <f t="shared" ca="1" si="656"/>
        <v>2.3696037317936141E-3</v>
      </c>
      <c r="BO376" s="240">
        <f t="shared" ca="1" si="657"/>
        <v>3.2630774139195788E-3</v>
      </c>
      <c r="BP376" s="240">
        <f t="shared" ca="1" si="658"/>
        <v>3.7192517266608858E-3</v>
      </c>
      <c r="BQ376" s="240">
        <f t="shared" ca="1" si="659"/>
        <v>3.6769927421369726E-3</v>
      </c>
      <c r="BR376" s="240">
        <f t="shared" ca="1" si="660"/>
        <v>3.1419637729019055E-3</v>
      </c>
      <c r="BS376" s="240">
        <f t="shared" ca="1" si="661"/>
        <v>2.1858664064972376E-3</v>
      </c>
      <c r="BT376" s="240">
        <f t="shared" ca="1" si="662"/>
        <v>9.3683146005147733E-4</v>
      </c>
      <c r="BU376" s="240">
        <f t="shared" ca="1" si="663"/>
        <v>-4.377523945975118E-4</v>
      </c>
      <c r="BV376" s="240">
        <f t="shared" ca="1" si="664"/>
        <v>-1.7536711237157612E-3</v>
      </c>
      <c r="BW376" s="240">
        <f t="shared" ca="1" si="665"/>
        <v>-2.8345726653049479E-3</v>
      </c>
      <c r="BX376" s="240">
        <f t="shared" ca="1" si="666"/>
        <v>-3.5356006452908618E-3</v>
      </c>
      <c r="BY376" s="240">
        <f t="shared" ca="1" si="667"/>
        <v>-3.7628072179187043E-3</v>
      </c>
      <c r="BZ376" s="240">
        <f t="shared" ca="1" si="668"/>
        <v>-3.4857434301521972E-3</v>
      </c>
      <c r="CA376" s="240">
        <f t="shared" ca="1" si="669"/>
        <v>-2.741539819916301E-3</v>
      </c>
      <c r="CB376" s="240">
        <f t="shared" ca="1" si="670"/>
        <v>-1.6299303892489941E-3</v>
      </c>
      <c r="CC376" s="240">
        <f t="shared" ca="1" si="671"/>
        <v>-2.9988681162612793E-4</v>
      </c>
      <c r="CD376" s="240">
        <f t="shared" ca="1" si="672"/>
        <v>1.0703459178236191E-3</v>
      </c>
      <c r="CE376" s="240">
        <f t="shared" ca="1" si="673"/>
        <v>2.2971368788093196E-3</v>
      </c>
      <c r="CF376" s="240">
        <f t="shared" ca="1" si="674"/>
        <v>3.216078413909989E-3</v>
      </c>
      <c r="CG376" s="240">
        <f t="shared" ca="1" si="675"/>
        <v>3.7040191225224182E-3</v>
      </c>
      <c r="CH376" s="240">
        <f t="shared" ca="1" si="676"/>
        <v>3.6955679222091787E-3</v>
      </c>
      <c r="CI376" s="240">
        <f t="shared" ca="1" si="677"/>
        <v>3.1918573955292242E-3</v>
      </c>
      <c r="CJ376" s="240">
        <f t="shared" ca="1" si="678"/>
        <v>2.2603920076631648E-3</v>
      </c>
      <c r="CK376" s="240">
        <f t="shared" ca="1" si="679"/>
        <v>1.0260015358574378E-3</v>
      </c>
      <c r="CL376" s="240">
        <f t="shared" ca="1" si="680"/>
        <v>-3.4588791856642151E-4</v>
      </c>
      <c r="CM376" s="240">
        <f t="shared" ca="1" si="681"/>
        <v>-1.671423410310253E-3</v>
      </c>
      <c r="CN376" s="240">
        <f t="shared" ca="1" si="682"/>
        <v>-2.7729640926801137E-3</v>
      </c>
      <c r="CO376" s="240">
        <f t="shared" ca="1" si="683"/>
        <v>-3.5028876494854555E-3</v>
      </c>
      <c r="CP376" s="240">
        <f t="shared" ca="1" si="684"/>
        <v>-3.7633738115140287E-3</v>
      </c>
      <c r="CQ376" s="240">
        <f t="shared" ca="1" si="685"/>
        <v>-3.5195136814462104E-3</v>
      </c>
      <c r="CR376" s="240">
        <f t="shared" ca="1" si="686"/>
        <v>-2.803988028865292E-3</v>
      </c>
      <c r="CS376" s="240">
        <f t="shared" ca="1" si="687"/>
        <v>-1.7126875964540366E-3</v>
      </c>
      <c r="CT376" s="240">
        <f t="shared" ca="1" si="688"/>
        <v>-3.9186235942511769E-4</v>
      </c>
      <c r="CU376" s="240">
        <f t="shared" ca="1" si="689"/>
        <v>9.8147807749801152E-4</v>
      </c>
      <c r="CV376" s="240">
        <f t="shared" ca="1" si="690"/>
        <v>2.2232863164647109E-3</v>
      </c>
      <c r="CW376" s="240">
        <f t="shared" ca="1" si="691"/>
        <v>3.1671421685207845E-3</v>
      </c>
      <c r="CX376" s="240">
        <f t="shared" ca="1" si="692"/>
        <v>3.6865553557667383E-3</v>
      </c>
      <c r="CY376" s="240">
        <f t="shared" ca="1" si="693"/>
        <v>3.7119170303512332E-3</v>
      </c>
      <c r="CZ376" s="240">
        <f t="shared" ca="1" si="694"/>
        <v>3.2398283626127117E-3</v>
      </c>
      <c r="DA376" s="240">
        <f t="shared" ca="1" si="695"/>
        <v>2.3335560332051874E-3</v>
      </c>
      <c r="DB376" s="240">
        <f t="shared" ca="1" si="696"/>
        <v>1.1145535867028665E-3</v>
      </c>
      <c r="DC376" s="240">
        <f t="shared" ca="1" si="697"/>
        <v>-2.53815092586755E-4</v>
      </c>
      <c r="DD376" s="240">
        <f t="shared" ca="1" si="698"/>
        <v>-1.5881688939409211E-3</v>
      </c>
      <c r="DE376" s="240">
        <f t="shared" ca="1" si="699"/>
        <v>-2.7096851901736462E-3</v>
      </c>
      <c r="DF376" s="240">
        <f t="shared" ca="1" si="700"/>
        <v>-3.4680646451414002E-3</v>
      </c>
      <c r="DG376" s="240">
        <f t="shared" ca="1" si="701"/>
        <v>-3.7616734894469063E-3</v>
      </c>
      <c r="DH376" s="240">
        <f t="shared" ca="1" si="702"/>
        <v>-3.5511639093016175E-3</v>
      </c>
      <c r="DI376" s="240">
        <f t="shared" ca="1" si="703"/>
        <v>-2.8647472202735424E-3</v>
      </c>
      <c r="DJ376" s="240">
        <f t="shared" ca="1" si="704"/>
        <v>-1.7944131446925018E-3</v>
      </c>
      <c r="DK376" s="240">
        <f t="shared" ca="1" si="705"/>
        <v>-4.8360186399144019E-4</v>
      </c>
      <c r="DL376" s="240">
        <f t="shared" ca="1" si="706"/>
        <v>8.9201903147833532E-4</v>
      </c>
      <c r="DM376" s="240">
        <f t="shared" ca="1" si="707"/>
        <v>2.1480965295771147E-3</v>
      </c>
      <c r="DN376" s="240">
        <f t="shared" ca="1" si="708"/>
        <v>3.1162981551163291E-3</v>
      </c>
      <c r="DO376" s="240">
        <f t="shared" ca="1" si="709"/>
        <v>3.666870945913934E-3</v>
      </c>
      <c r="DP376" s="240">
        <f t="shared" ca="1" si="710"/>
        <v>3.7260302184717216E-3</v>
      </c>
      <c r="DQ376" s="240">
        <f t="shared" ca="1" si="711"/>
        <v>3.2858477782355539E-3</v>
      </c>
      <c r="DR376" s="240">
        <f t="shared" ca="1" si="712"/>
        <v>2.4053144118500866E-3</v>
      </c>
      <c r="DS376" s="240">
        <f t="shared" ca="1" si="713"/>
        <v>1.2024342721435209E-3</v>
      </c>
      <c r="DT376" s="240">
        <f t="shared" ca="1" si="714"/>
        <v>-1.6158937788609889E-4</v>
      </c>
      <c r="DU376" s="240">
        <f t="shared" ca="1" si="715"/>
        <v>-1.5039577240153271E-3</v>
      </c>
      <c r="DV376" s="240">
        <f t="shared" ca="1" si="716"/>
        <v>-2.6447740746302914E-3</v>
      </c>
      <c r="DW376" s="240">
        <f t="shared" ca="1" si="717"/>
        <v>-3.4311526083344009E-3</v>
      </c>
      <c r="DX376" s="240">
        <f t="shared" ca="1" si="718"/>
        <v>-3.7577072759277744E-3</v>
      </c>
      <c r="DY376" s="240">
        <f t="shared" ca="1" si="719"/>
        <v>-3.5806750488046315E-3</v>
      </c>
      <c r="DZ376" s="240">
        <f t="shared" ca="1" si="720"/>
        <v>-2.9237807950761164E-3</v>
      </c>
      <c r="EA376" s="240">
        <f t="shared" ca="1" si="721"/>
        <v>-1.8750578055500328E-3</v>
      </c>
      <c r="EB376" s="240">
        <f t="shared" ca="1" si="722"/>
        <v>-5.7505006487795969E-4</v>
      </c>
      <c r="EC376" s="240">
        <f t="shared" ca="1" si="723"/>
        <v>8.0202266654883663E-4</v>
      </c>
      <c r="ED376" s="240">
        <f t="shared" ca="1" si="724"/>
        <v>2.0716128096625831E-3</v>
      </c>
      <c r="EE376" s="240">
        <f t="shared" ca="1" si="725"/>
        <v>3.0635770002291401E-3</v>
      </c>
      <c r="EF376" s="240">
        <f t="shared" ca="1" si="726"/>
        <v>3.6449777501164409E-3</v>
      </c>
      <c r="EG376" s="240">
        <f t="shared" ca="1" si="727"/>
        <v>3.7378989853138426E-3</v>
      </c>
      <c r="EH376" s="240">
        <f t="shared" ca="1" si="728"/>
        <v>3.3298879220225483E-3</v>
      </c>
      <c r="EI376" s="240">
        <f t="shared" ca="1" si="729"/>
        <v>2.4756239190337663E-3</v>
      </c>
      <c r="EJ376" s="240">
        <f t="shared" ca="1" si="730"/>
        <v>1.2895906561405492E-3</v>
      </c>
      <c r="EK376" s="240">
        <f t="shared" ca="1" si="731"/>
        <v>-6.9266327786393416E-5</v>
      </c>
      <c r="EL376" s="240">
        <f t="shared" ca="1" si="732"/>
        <v>-1.4188406261933868E-3</v>
      </c>
      <c r="EM376" s="240">
        <f t="shared" ca="1" si="733"/>
        <v>-2.5782698460788335E-3</v>
      </c>
      <c r="EN376" s="240">
        <f t="shared" ca="1" si="734"/>
        <v>-3.3921737734952002E-3</v>
      </c>
      <c r="EO376" s="240">
        <f t="shared" ca="1" si="735"/>
        <v>-3.7514775600553472E-3</v>
      </c>
      <c r="EP376" s="240">
        <f t="shared" ca="1" si="736"/>
        <v>-3.6080293235483027E-3</v>
      </c>
      <c r="EQ376" s="240">
        <f t="shared" ca="1" si="737"/>
        <v>-2.9810531936549419E-3</v>
      </c>
      <c r="ER376" s="240">
        <f t="shared" ca="1" si="738"/>
        <v>-1.9545730016984051E-3</v>
      </c>
      <c r="ES376" s="240">
        <f t="shared" ca="1" si="739"/>
        <v>-6.6615187710790348E-4</v>
      </c>
      <c r="ET376" s="240">
        <f t="shared" ca="1" si="740"/>
        <v>7.1154319315459369E-4</v>
      </c>
      <c r="EU376" s="240">
        <f t="shared" ca="1" si="741"/>
        <v>1.9938812276541025E-3</v>
      </c>
      <c r="EV376" s="240">
        <f t="shared" ca="1" si="742"/>
        <v>3.00901046111152E-3</v>
      </c>
      <c r="EW376" s="240">
        <f t="shared" ca="1" si="743"/>
        <v>3.6208889560167745E-3</v>
      </c>
      <c r="EX376" s="240">
        <f t="shared" ca="1" si="744"/>
        <v>3.7475161815762595E-3</v>
      </c>
      <c r="EY376" s="240">
        <f t="shared" ca="1" si="745"/>
        <v>3.3719222658378451E-3</v>
      </c>
      <c r="EZ376" s="240">
        <f t="shared" ca="1" si="746"/>
        <v>2.5444422029381806E-3</v>
      </c>
      <c r="FA376" s="240">
        <f t="shared" ca="1" si="747"/>
        <v>1.3759702389471934E-3</v>
      </c>
      <c r="FB376" s="240">
        <f t="shared" ca="1" si="748"/>
        <v>2.3098445759135808E-5</v>
      </c>
      <c r="FC376" s="240">
        <f t="shared" ca="1" si="749"/>
        <v>-1.3328688718321213E-3</v>
      </c>
      <c r="FD376" s="240">
        <f t="shared" ca="1" si="750"/>
        <v>-2.5102125641798165E-3</v>
      </c>
      <c r="FE376" s="240">
        <f t="shared" ca="1" si="751"/>
        <v>-3.3511516200164051E-3</v>
      </c>
      <c r="FF376" s="240">
        <f t="shared" ca="1" si="752"/>
        <v>-3.7429880943775232E-3</v>
      </c>
      <c r="FG376" s="240">
        <f t="shared" ca="1" si="753"/>
        <v>-3.6332102563403812E-3</v>
      </c>
      <c r="FH376" s="240">
        <f t="shared" ca="1" si="754"/>
        <v>-3.0365299172586671E-3</v>
      </c>
      <c r="FI376" s="240">
        <f t="shared" ca="1" si="755"/>
        <v>-2.0329108361567686E-3</v>
      </c>
      <c r="FJ376" s="240">
        <f t="shared" ca="1" si="756"/>
        <v>-7.5685242435607385E-4</v>
      </c>
      <c r="FK376" s="240">
        <f t="shared" ca="1" si="757"/>
        <v>6.2063511274708253E-4</v>
      </c>
      <c r="FL376" s="240">
        <f t="shared" ca="1" si="758"/>
        <v>1.9149486061501267E-3</v>
      </c>
      <c r="FM376" s="240">
        <f t="shared" ca="1" si="759"/>
        <v>2.9526314066062745E-3</v>
      </c>
      <c r="FN376" s="240">
        <f t="shared" ca="1" si="760"/>
        <v>3.5946190738037689E-3</v>
      </c>
      <c r="FO376" s="240">
        <f t="shared" ca="1" si="761"/>
        <v>3.7548760142195499E-3</v>
      </c>
      <c r="FP376" s="240">
        <f t="shared" ca="1" si="762"/>
        <v>3.4119254897644839E-3</v>
      </c>
      <c r="FQ376" s="240">
        <f t="shared" ca="1" si="763"/>
        <v>2.6117278100023676E-3</v>
      </c>
      <c r="FR376" s="240">
        <f t="shared" ca="1" si="764"/>
        <v>1.4615209887327628E-3</v>
      </c>
      <c r="FS376" s="240">
        <f t="shared" ca="1" si="765"/>
        <v>1.1544930566464648E-4</v>
      </c>
      <c r="FT376" s="240">
        <f t="shared" ca="1" si="766"/>
        <v>-1.2460942471016162E-3</v>
      </c>
      <c r="FU376" s="240">
        <f t="shared" ca="1" si="767"/>
        <v>-2.4406432240950504E-3</v>
      </c>
      <c r="FV376" s="240">
        <f t="shared" ca="1" si="768"/>
        <v>-3.3081108581093301E-3</v>
      </c>
      <c r="FW376" s="240">
        <f t="shared" ca="1" si="769"/>
        <v>-3.7322439926309892E-3</v>
      </c>
      <c r="FX376" s="240">
        <f t="shared" ca="1" si="770"/>
        <v>-3.6562026791285163E-3</v>
      </c>
      <c r="FY376" s="240">
        <f t="shared" ca="1" si="771"/>
        <v>-3.0901775487833872E-3</v>
      </c>
      <c r="FZ376" s="240">
        <f t="shared" ca="1" si="772"/>
        <v>-2.1100241211428634E-3</v>
      </c>
      <c r="GA376" s="240">
        <f t="shared" ca="1" si="773"/>
        <v>-8.4709707200439962E-4</v>
      </c>
      <c r="GB376" s="240">
        <f t="shared" ca="1" si="774"/>
        <v>5.2935318495472014E-4</v>
      </c>
      <c r="GC376" s="240">
        <f t="shared" ca="1" si="775"/>
        <v>1.8348624912103242E-3</v>
      </c>
      <c r="GD376" s="240">
        <f t="shared" ca="1" si="776"/>
        <v>2.8944737973476877E-3</v>
      </c>
      <c r="GE376" s="240">
        <f t="shared" ca="1" si="777"/>
        <v>3.5661839274721526E-3</v>
      </c>
      <c r="GF376" s="240">
        <f t="shared" ca="1" si="778"/>
        <v>3.7599740499557307E-3</v>
      </c>
      <c r="GG376" s="240">
        <f t="shared" ca="1" si="779"/>
        <v>3.4498734973562113E-3</v>
      </c>
      <c r="GH376" s="240">
        <f t="shared" ca="1" si="780"/>
        <v>2.6774402098926012E-3</v>
      </c>
      <c r="GI376" s="240">
        <f t="shared" ca="1" si="781"/>
        <v>1.5461913729244844E-3</v>
      </c>
      <c r="GJ376" s="240">
        <f t="shared" ca="1" si="782"/>
        <v>2.0773062322532545E-4</v>
      </c>
      <c r="GK376" s="240">
        <f t="shared" ca="1" si="783"/>
        <v>-1.1585690217911218E-3</v>
      </c>
      <c r="GL376" s="240">
        <f t="shared" ca="1" si="784"/>
        <v>-2.3696037317935776E-3</v>
      </c>
      <c r="GM376" s="240">
        <f t="shared" ca="1" si="785"/>
        <v>-3.2630774139195753E-3</v>
      </c>
      <c r="GN376" s="240">
        <f t="shared" ca="1" si="786"/>
        <v>-3.7192517266608823E-3</v>
      </c>
      <c r="GO376" s="240">
        <f t="shared" ca="1" si="787"/>
        <v>-3.6769927421369791E-3</v>
      </c>
      <c r="GP376" s="240">
        <f t="shared" ca="1" si="788"/>
        <v>-3.1419637729019315E-3</v>
      </c>
      <c r="GQ376" s="240">
        <f t="shared" ca="1" si="789"/>
        <v>-2.1858664064972437E-3</v>
      </c>
      <c r="GR376" s="240">
        <f t="shared" ca="1" si="790"/>
        <v>-9.3683146005149685E-4</v>
      </c>
      <c r="GS376" s="240">
        <f t="shared" ca="1" si="791"/>
        <v>4.3775239459747863E-4</v>
      </c>
      <c r="GT376" s="240">
        <f t="shared" ca="1" si="792"/>
        <v>1.7536711237157666E-3</v>
      </c>
      <c r="GU376" s="240">
        <f t="shared" ca="1" si="793"/>
        <v>2.8345726653049436E-3</v>
      </c>
      <c r="GV376" s="240">
        <f t="shared" ca="1" si="794"/>
        <v>3.5356006452908501E-3</v>
      </c>
      <c r="GW376" s="240">
        <f t="shared" ca="1" si="795"/>
        <v>3.7628072179187056E-3</v>
      </c>
      <c r="GX376" s="240">
        <f t="shared" ca="1" si="796"/>
        <v>3.4857434301522002E-3</v>
      </c>
      <c r="GY376" s="240">
        <f t="shared" ca="1" si="797"/>
        <v>2.7415398199163144E-3</v>
      </c>
      <c r="GZ376" s="240">
        <f t="shared" ca="1" si="798"/>
        <v>1.629930389249024E-3</v>
      </c>
      <c r="HA376" s="240">
        <f t="shared" ca="1" si="799"/>
        <v>2.9988681162612164E-4</v>
      </c>
      <c r="HB376" s="240">
        <f t="shared" ca="1" si="800"/>
        <v>-1.0703459178236124E-3</v>
      </c>
      <c r="HC376" s="240">
        <f t="shared" ca="1" si="801"/>
        <v>-2.2971368788093035E-3</v>
      </c>
      <c r="HD376" s="240">
        <f t="shared" ca="1" si="802"/>
        <v>-3.2160784139099712E-3</v>
      </c>
      <c r="HE376" s="240">
        <f t="shared" ca="1" si="803"/>
        <v>-3.7040191225224195E-3</v>
      </c>
      <c r="HF376" s="240">
        <f t="shared" ca="1" si="804"/>
        <v>-3.6955679222091817E-3</v>
      </c>
      <c r="HG376" s="240">
        <f t="shared" ca="1" si="805"/>
        <v>-3.1918573955292419E-3</v>
      </c>
      <c r="HH376" s="240">
        <f t="shared" ca="1" si="806"/>
        <v>-2.2603920076632025E-3</v>
      </c>
      <c r="HI376" s="240">
        <f t="shared" ca="1" si="807"/>
        <v>-1.0260015358574447E-3</v>
      </c>
      <c r="HJ376" s="240">
        <f t="shared" ca="1" si="808"/>
        <v>3.4588791856640091E-4</v>
      </c>
      <c r="HK376" s="240">
        <f t="shared" ca="1" si="809"/>
        <v>1.6714234103102229E-3</v>
      </c>
      <c r="HL376" s="240">
        <f t="shared" ca="1" si="810"/>
        <v>2.7729640926801181E-3</v>
      </c>
      <c r="HM376" s="240">
        <f t="shared" ca="1" si="811"/>
        <v>3.5028876494854482E-3</v>
      </c>
      <c r="HN376" s="240">
        <f t="shared" ca="1" si="812"/>
        <v>3.7633738115140283E-3</v>
      </c>
      <c r="HO376" s="240">
        <f t="shared" ca="1" si="813"/>
        <v>3.5195136814462269E-3</v>
      </c>
      <c r="HP376" s="240">
        <f t="shared" ca="1" si="814"/>
        <v>2.8039880288652876E-3</v>
      </c>
      <c r="HQ376" s="240">
        <f t="shared" ca="1" si="815"/>
        <v>1.7126875964540548E-3</v>
      </c>
      <c r="HR376" s="240">
        <f t="shared" ca="1" si="816"/>
        <v>3.9186235942513786E-4</v>
      </c>
      <c r="HS376" s="240">
        <f t="shared" ca="1" si="817"/>
        <v>-9.8147807749796598E-4</v>
      </c>
      <c r="HT376" s="240">
        <f t="shared" ca="1" si="818"/>
        <v>-2.2232863164647156E-3</v>
      </c>
      <c r="HU376" s="240">
        <f t="shared" ca="1" si="819"/>
        <v>-3.1671421685207733E-3</v>
      </c>
      <c r="HV376" s="240">
        <f t="shared" ca="1" si="820"/>
        <v>-3.686555355766734E-3</v>
      </c>
      <c r="HW376" s="240">
        <f t="shared" ca="1" si="821"/>
        <v>-3.7119170303512323E-3</v>
      </c>
      <c r="HX376" s="240">
        <f t="shared" ca="1" si="822"/>
        <v>-3.2398283626127226E-3</v>
      </c>
      <c r="HY376" s="240">
        <f t="shared" ca="1" si="823"/>
        <v>-2.3335560332052034E-3</v>
      </c>
      <c r="HZ376" s="240">
        <f t="shared" ca="1" si="824"/>
        <v>-1.1145535867029112E-3</v>
      </c>
      <c r="IA376" s="240">
        <f t="shared" ca="1" si="825"/>
        <v>2.5381509258676129E-4</v>
      </c>
      <c r="IB376" s="240">
        <f t="shared" ca="1" si="826"/>
        <v>1.5881688939409027E-3</v>
      </c>
      <c r="IC376" s="240">
        <f t="shared" ca="1" si="827"/>
        <v>2.7096851901736319E-3</v>
      </c>
      <c r="ID376" s="240">
        <f t="shared" ca="1" si="828"/>
        <v>3.468064645141382E-3</v>
      </c>
      <c r="IE376" s="240">
        <f t="shared" ca="1" si="829"/>
        <v>-8.0401902636942964E-5</v>
      </c>
      <c r="IF376" s="240">
        <f t="shared" ca="1" si="830"/>
        <v>3.551163909301624E-3</v>
      </c>
      <c r="IG376" s="240">
        <f t="shared" ca="1" si="831"/>
        <v>2.8647472202735732E-3</v>
      </c>
      <c r="IH376" s="240">
        <f t="shared" ca="1" si="832"/>
        <v>1.7944131446924962E-3</v>
      </c>
      <c r="II376" s="240">
        <f t="shared" ca="1" si="833"/>
        <v>4.8360186399146058E-4</v>
      </c>
      <c r="IJ376" s="240">
        <f t="shared" ca="1" si="834"/>
        <v>-8.9201903147831559E-4</v>
      </c>
      <c r="IK376" s="240">
        <f t="shared" ca="1" si="835"/>
        <v>-2.1480965295770766E-3</v>
      </c>
      <c r="IL376" s="240">
        <f t="shared" ca="1" si="836"/>
        <v>-3.1162981551163325E-3</v>
      </c>
      <c r="IM376" s="240">
        <f t="shared" ca="1" si="837"/>
        <v>-3.6668709459139288E-3</v>
      </c>
      <c r="IN376" s="240">
        <f t="shared" ca="1" si="838"/>
        <v>-3.7260302184717242E-3</v>
      </c>
      <c r="IO376" s="240">
        <f t="shared" ca="1" si="839"/>
        <v>-3.2858477782355764E-3</v>
      </c>
      <c r="IP376" s="240">
        <f t="shared" ca="1" si="840"/>
        <v>-2.4053144118500822E-3</v>
      </c>
      <c r="IQ376" s="240">
        <f t="shared" ca="1" si="841"/>
        <v>-1.20243427214354E-3</v>
      </c>
      <c r="IR376" s="240">
        <f t="shared" ca="1" si="842"/>
        <v>1.6158937788605162E-4</v>
      </c>
      <c r="IS376" s="240">
        <f t="shared" ca="1" si="843"/>
        <v>1.5039577240153327E-3</v>
      </c>
      <c r="IT376" s="240">
        <f t="shared" ca="1" si="844"/>
        <v>2.6447740746302776E-3</v>
      </c>
      <c r="IU376" s="240">
        <f t="shared" ca="1" si="845"/>
        <v>3.4311526083343927E-3</v>
      </c>
      <c r="IV376" s="240">
        <f t="shared" ca="1" si="846"/>
        <v>3.7577072759277718E-3</v>
      </c>
      <c r="IW376" s="240">
        <f t="shared" ca="1" si="847"/>
        <v>3.5806750488046298E-3</v>
      </c>
      <c r="IX376" s="240">
        <f t="shared" ca="1" si="848"/>
        <v>2.9237807950761295E-3</v>
      </c>
      <c r="IY376" s="240">
        <f t="shared" ca="1" si="849"/>
        <v>1.8750578055500501E-3</v>
      </c>
      <c r="IZ376" s="240">
        <f t="shared" ca="1" si="850"/>
        <v>5.7505006487800631E-4</v>
      </c>
      <c r="JA376" s="240">
        <f t="shared" ca="1" si="851"/>
        <v>-8.020226665488427E-4</v>
      </c>
      <c r="JB376" s="240">
        <f t="shared" ca="1" si="852"/>
        <v>-2.0716128096625662E-3</v>
      </c>
    </row>
    <row r="377" spans="2:262">
      <c r="B377" s="248">
        <v>16</v>
      </c>
      <c r="C377" s="247">
        <f t="shared" si="853"/>
        <v>3.1250000000000001E-4</v>
      </c>
      <c r="D377" s="244">
        <f t="shared" ca="1" si="597"/>
        <v>6.0800792586377703</v>
      </c>
      <c r="E377" s="243">
        <f ca="1">V361</f>
        <v>8.007925863777017E-2</v>
      </c>
      <c r="F377" s="242">
        <v>16</v>
      </c>
      <c r="G377" s="240">
        <f t="shared" ca="1" si="854"/>
        <v>-2.8179524273765674E-4</v>
      </c>
      <c r="H377" s="240">
        <f t="shared" ca="1" si="598"/>
        <v>-3.3674250966143513E-4</v>
      </c>
      <c r="I377" s="240">
        <f t="shared" ca="1" si="599"/>
        <v>-3.4042378206771166E-4</v>
      </c>
      <c r="J377" s="240">
        <f t="shared" ca="1" si="600"/>
        <v>-2.9227861960344801E-4</v>
      </c>
      <c r="K377" s="240">
        <f t="shared" ca="1" si="601"/>
        <v>-1.996366868168439E-4</v>
      </c>
      <c r="L377" s="240">
        <f t="shared" ca="1" si="602"/>
        <v>-7.6601878173447786E-5</v>
      </c>
      <c r="M377" s="240">
        <f t="shared" ca="1" si="603"/>
        <v>5.8094872024100908E-5</v>
      </c>
      <c r="N377" s="240">
        <f t="shared" ca="1" si="604"/>
        <v>1.8394720458730657E-4</v>
      </c>
      <c r="O377" s="240">
        <f t="shared" ca="1" si="605"/>
        <v>2.8179524273765674E-4</v>
      </c>
      <c r="P377" s="240">
        <f t="shared" ca="1" si="606"/>
        <v>3.3674250966143519E-4</v>
      </c>
      <c r="Q377" s="240">
        <f t="shared" ca="1" si="607"/>
        <v>3.4042378206771166E-4</v>
      </c>
      <c r="R377" s="240">
        <f t="shared" ca="1" si="608"/>
        <v>2.9227861960344807E-4</v>
      </c>
      <c r="S377" s="240">
        <f t="shared" ca="1" si="609"/>
        <v>1.9963668681684379E-4</v>
      </c>
      <c r="T377" s="240">
        <f t="shared" ca="1" si="610"/>
        <v>7.660187817344784E-5</v>
      </c>
      <c r="U377" s="241">
        <f t="shared" ca="1" si="611"/>
        <v>-5.8094872024100705E-5</v>
      </c>
      <c r="V377" s="240">
        <f t="shared" ca="1" si="612"/>
        <v>-1.8394720458730652E-4</v>
      </c>
      <c r="W377" s="240">
        <f t="shared" ca="1" si="613"/>
        <v>-2.8179524273765679E-4</v>
      </c>
      <c r="X377" s="240">
        <f t="shared" ca="1" si="614"/>
        <v>-3.3674250966143513E-4</v>
      </c>
      <c r="Y377" s="240">
        <f t="shared" ca="1" si="615"/>
        <v>-3.4042378206771171E-4</v>
      </c>
      <c r="Z377" s="240">
        <f t="shared" ca="1" si="616"/>
        <v>-2.9227861960344807E-4</v>
      </c>
      <c r="AA377" s="240">
        <f t="shared" ca="1" si="617"/>
        <v>-1.9963668681684385E-4</v>
      </c>
      <c r="AB377" s="240">
        <f t="shared" ca="1" si="618"/>
        <v>-7.6601878173448166E-5</v>
      </c>
      <c r="AC377" s="240">
        <f t="shared" ca="1" si="619"/>
        <v>5.8094872024100678E-5</v>
      </c>
      <c r="AD377" s="240">
        <f t="shared" ca="1" si="620"/>
        <v>1.8394720458730649E-4</v>
      </c>
      <c r="AE377" s="240">
        <f t="shared" ca="1" si="621"/>
        <v>2.8179524273765674E-4</v>
      </c>
      <c r="AF377" s="240">
        <f t="shared" ca="1" si="622"/>
        <v>3.3674250966143524E-4</v>
      </c>
      <c r="AG377" s="240">
        <f t="shared" ca="1" si="623"/>
        <v>3.4042378206771166E-4</v>
      </c>
      <c r="AH377" s="240">
        <f t="shared" ca="1" si="624"/>
        <v>2.9227861960344807E-4</v>
      </c>
      <c r="AI377" s="240">
        <f t="shared" ca="1" si="625"/>
        <v>1.9963668681684387E-4</v>
      </c>
      <c r="AJ377" s="240">
        <f t="shared" ca="1" si="626"/>
        <v>7.6601878173448247E-5</v>
      </c>
      <c r="AK377" s="240">
        <f t="shared" ca="1" si="627"/>
        <v>-5.8094872024100651E-5</v>
      </c>
      <c r="AL377" s="240">
        <f t="shared" ca="1" si="628"/>
        <v>-1.8394720458730647E-4</v>
      </c>
      <c r="AM377" s="240">
        <f t="shared" ca="1" si="629"/>
        <v>-2.8179524273765674E-4</v>
      </c>
      <c r="AN377" s="240">
        <f t="shared" ca="1" si="630"/>
        <v>-3.3674250966143519E-4</v>
      </c>
      <c r="AO377" s="240">
        <f t="shared" ca="1" si="631"/>
        <v>-3.4042378206771166E-4</v>
      </c>
      <c r="AP377" s="240">
        <f t="shared" ca="1" si="632"/>
        <v>-2.9227861960344812E-4</v>
      </c>
      <c r="AQ377" s="240">
        <f t="shared" ca="1" si="633"/>
        <v>-1.9963668681684396E-4</v>
      </c>
      <c r="AR377" s="240">
        <f t="shared" ca="1" si="634"/>
        <v>-7.6601878173448274E-5</v>
      </c>
      <c r="AS377" s="240">
        <f t="shared" ca="1" si="635"/>
        <v>5.809487202410061E-5</v>
      </c>
      <c r="AT377" s="240">
        <f t="shared" ca="1" si="636"/>
        <v>1.8394720458730641E-4</v>
      </c>
      <c r="AU377" s="240">
        <f t="shared" ca="1" si="637"/>
        <v>2.8179524273765636E-4</v>
      </c>
      <c r="AV377" s="240">
        <f t="shared" ca="1" si="638"/>
        <v>3.3674250966143519E-4</v>
      </c>
      <c r="AW377" s="240">
        <f t="shared" ca="1" si="639"/>
        <v>3.4042378206771171E-4</v>
      </c>
      <c r="AX377" s="240">
        <f t="shared" ca="1" si="640"/>
        <v>2.9227861960344845E-4</v>
      </c>
      <c r="AY377" s="240">
        <f t="shared" ca="1" si="641"/>
        <v>1.9963668681684396E-4</v>
      </c>
      <c r="AZ377" s="240">
        <f t="shared" ca="1" si="642"/>
        <v>7.6601878173448328E-5</v>
      </c>
      <c r="BA377" s="240">
        <f t="shared" ca="1" si="643"/>
        <v>-5.8094872024101125E-5</v>
      </c>
      <c r="BB377" s="240">
        <f t="shared" ca="1" si="644"/>
        <v>-1.8394720458730638E-4</v>
      </c>
      <c r="BC377" s="240">
        <f t="shared" ca="1" si="645"/>
        <v>-2.817952427376563E-4</v>
      </c>
      <c r="BD377" s="240">
        <f t="shared" ca="1" si="646"/>
        <v>-3.3674250966143519E-4</v>
      </c>
      <c r="BE377" s="240">
        <f t="shared" ca="1" si="647"/>
        <v>-3.4042378206771171E-4</v>
      </c>
      <c r="BF377" s="240">
        <f t="shared" ca="1" si="648"/>
        <v>-2.9227861960344785E-4</v>
      </c>
      <c r="BG377" s="240">
        <f t="shared" ca="1" si="649"/>
        <v>-1.9963668681684401E-4</v>
      </c>
      <c r="BH377" s="240">
        <f t="shared" ca="1" si="650"/>
        <v>-7.6601878173448328E-5</v>
      </c>
      <c r="BI377" s="240">
        <f t="shared" ca="1" si="651"/>
        <v>5.8094872024101098E-5</v>
      </c>
      <c r="BJ377" s="240">
        <f t="shared" ca="1" si="652"/>
        <v>1.8394720458730636E-4</v>
      </c>
      <c r="BK377" s="240">
        <f t="shared" ca="1" si="653"/>
        <v>2.817952427376563E-4</v>
      </c>
      <c r="BL377" s="240">
        <f t="shared" ca="1" si="654"/>
        <v>3.3674250966143519E-4</v>
      </c>
      <c r="BM377" s="240">
        <f t="shared" ca="1" si="655"/>
        <v>3.4042378206771177E-4</v>
      </c>
      <c r="BN377" s="240">
        <f t="shared" ca="1" si="656"/>
        <v>2.922786196034485E-4</v>
      </c>
      <c r="BO377" s="240">
        <f t="shared" ca="1" si="657"/>
        <v>1.9963668681684401E-4</v>
      </c>
      <c r="BP377" s="240">
        <f t="shared" ca="1" si="658"/>
        <v>7.6601878173448382E-5</v>
      </c>
      <c r="BQ377" s="240">
        <f t="shared" ca="1" si="659"/>
        <v>-5.8094872024101071E-5</v>
      </c>
      <c r="BR377" s="240">
        <f t="shared" ca="1" si="660"/>
        <v>-1.839472045873063E-4</v>
      </c>
      <c r="BS377" s="240">
        <f t="shared" ca="1" si="661"/>
        <v>-2.817952427376563E-4</v>
      </c>
      <c r="BT377" s="240">
        <f t="shared" ca="1" si="662"/>
        <v>-3.3674250966143513E-4</v>
      </c>
      <c r="BU377" s="240">
        <f t="shared" ca="1" si="663"/>
        <v>-3.4042378206771171E-4</v>
      </c>
      <c r="BV377" s="240">
        <f t="shared" ca="1" si="664"/>
        <v>-2.922786196034479E-4</v>
      </c>
      <c r="BW377" s="240">
        <f t="shared" ca="1" si="665"/>
        <v>-1.9963668681684404E-4</v>
      </c>
      <c r="BX377" s="240">
        <f t="shared" ca="1" si="666"/>
        <v>-7.6601878173448437E-5</v>
      </c>
      <c r="BY377" s="240">
        <f t="shared" ca="1" si="667"/>
        <v>5.809487202410103E-5</v>
      </c>
      <c r="BZ377" s="240">
        <f t="shared" ca="1" si="668"/>
        <v>1.8394720458730628E-4</v>
      </c>
      <c r="CA377" s="240">
        <f t="shared" ca="1" si="669"/>
        <v>2.8179524273765625E-4</v>
      </c>
      <c r="CB377" s="240">
        <f t="shared" ca="1" si="670"/>
        <v>3.3674250966143513E-4</v>
      </c>
      <c r="CC377" s="240">
        <f t="shared" ca="1" si="671"/>
        <v>3.4042378206771177E-4</v>
      </c>
      <c r="CD377" s="240">
        <f t="shared" ca="1" si="672"/>
        <v>2.9227861960344855E-4</v>
      </c>
      <c r="CE377" s="240">
        <f t="shared" ca="1" si="673"/>
        <v>1.9963668681684412E-4</v>
      </c>
      <c r="CF377" s="240">
        <f t="shared" ca="1" si="674"/>
        <v>7.6601878173448491E-5</v>
      </c>
      <c r="CG377" s="240">
        <f t="shared" ca="1" si="675"/>
        <v>-5.8094872024101003E-5</v>
      </c>
      <c r="CH377" s="240">
        <f t="shared" ca="1" si="676"/>
        <v>-1.8394720458730625E-4</v>
      </c>
      <c r="CI377" s="240">
        <f t="shared" ca="1" si="677"/>
        <v>-2.8179524273765625E-4</v>
      </c>
      <c r="CJ377" s="240">
        <f t="shared" ca="1" si="678"/>
        <v>-3.3674250966143492E-4</v>
      </c>
      <c r="CK377" s="240">
        <f t="shared" ca="1" si="679"/>
        <v>-3.4042378206771155E-4</v>
      </c>
      <c r="CL377" s="240">
        <f t="shared" ca="1" si="680"/>
        <v>-2.922786196034479E-4</v>
      </c>
      <c r="CM377" s="240">
        <f t="shared" ca="1" si="681"/>
        <v>-1.9963668681684412E-4</v>
      </c>
      <c r="CN377" s="240">
        <f t="shared" ca="1" si="682"/>
        <v>-7.6601878173448518E-5</v>
      </c>
      <c r="CO377" s="240">
        <f t="shared" ca="1" si="683"/>
        <v>5.8094872024099743E-5</v>
      </c>
      <c r="CP377" s="240">
        <f t="shared" ca="1" si="684"/>
        <v>1.8394720458730517E-4</v>
      </c>
      <c r="CQ377" s="240">
        <f t="shared" ca="1" si="685"/>
        <v>2.817952427376569E-4</v>
      </c>
      <c r="CR377" s="240">
        <f t="shared" ca="1" si="686"/>
        <v>3.3674250966143513E-4</v>
      </c>
      <c r="CS377" s="240">
        <f t="shared" ca="1" si="687"/>
        <v>3.4042378206771171E-4</v>
      </c>
      <c r="CT377" s="240">
        <f t="shared" ca="1" si="688"/>
        <v>2.9227861960344861E-4</v>
      </c>
      <c r="CU377" s="240">
        <f t="shared" ca="1" si="689"/>
        <v>1.996366868168452E-4</v>
      </c>
      <c r="CV377" s="240">
        <f t="shared" ca="1" si="690"/>
        <v>7.6601878173447352E-5</v>
      </c>
      <c r="CW377" s="240">
        <f t="shared" ca="1" si="691"/>
        <v>-5.8094872024100908E-5</v>
      </c>
      <c r="CX377" s="240">
        <f t="shared" ca="1" si="692"/>
        <v>-1.8394720458730617E-4</v>
      </c>
      <c r="CY377" s="240">
        <f t="shared" ca="1" si="693"/>
        <v>-2.817952427376562E-4</v>
      </c>
      <c r="CZ377" s="240">
        <f t="shared" ca="1" si="694"/>
        <v>-3.3674250966143486E-4</v>
      </c>
      <c r="DA377" s="240">
        <f t="shared" ca="1" si="695"/>
        <v>-3.4042378206771155E-4</v>
      </c>
      <c r="DB377" s="240">
        <f t="shared" ca="1" si="696"/>
        <v>-2.9227861960344796E-4</v>
      </c>
      <c r="DC377" s="240">
        <f t="shared" ca="1" si="697"/>
        <v>-1.9963668681684417E-4</v>
      </c>
      <c r="DD377" s="240">
        <f t="shared" ca="1" si="698"/>
        <v>-7.6601878173448599E-5</v>
      </c>
      <c r="DE377" s="240">
        <f t="shared" ca="1" si="699"/>
        <v>5.8094872024099648E-5</v>
      </c>
      <c r="DF377" s="240">
        <f t="shared" ca="1" si="700"/>
        <v>1.8394720458730717E-4</v>
      </c>
      <c r="DG377" s="240">
        <f t="shared" ca="1" si="701"/>
        <v>2.8179524273765685E-4</v>
      </c>
      <c r="DH377" s="240">
        <f t="shared" ca="1" si="702"/>
        <v>3.3674250966143513E-4</v>
      </c>
      <c r="DI377" s="240">
        <f t="shared" ca="1" si="703"/>
        <v>3.4042378206771177E-4</v>
      </c>
      <c r="DJ377" s="240">
        <f t="shared" ca="1" si="704"/>
        <v>2.9227861960344866E-4</v>
      </c>
      <c r="DK377" s="240">
        <f t="shared" ca="1" si="705"/>
        <v>1.9963668681684523E-4</v>
      </c>
      <c r="DL377" s="240">
        <f t="shared" ca="1" si="706"/>
        <v>7.6601878173447434E-5</v>
      </c>
      <c r="DM377" s="240">
        <f t="shared" ca="1" si="707"/>
        <v>-5.8094872024100813E-5</v>
      </c>
      <c r="DN377" s="240">
        <f t="shared" ca="1" si="708"/>
        <v>-1.8394720458730611E-4</v>
      </c>
      <c r="DO377" s="240">
        <f t="shared" ca="1" si="709"/>
        <v>-2.8179524273765614E-4</v>
      </c>
      <c r="DP377" s="240">
        <f t="shared" ca="1" si="710"/>
        <v>-3.3674250966143481E-4</v>
      </c>
      <c r="DQ377" s="240">
        <f t="shared" ca="1" si="711"/>
        <v>-3.4042378206771155E-4</v>
      </c>
      <c r="DR377" s="240">
        <f t="shared" ca="1" si="712"/>
        <v>-2.9227861960344801E-4</v>
      </c>
      <c r="DS377" s="240">
        <f t="shared" ca="1" si="713"/>
        <v>-1.9963668681684428E-4</v>
      </c>
      <c r="DT377" s="240">
        <f t="shared" ca="1" si="714"/>
        <v>-7.6601878173448681E-5</v>
      </c>
      <c r="DU377" s="240">
        <f t="shared" ca="1" si="715"/>
        <v>5.8094872024099553E-5</v>
      </c>
      <c r="DV377" s="240">
        <f t="shared" ca="1" si="716"/>
        <v>1.8394720458730503E-4</v>
      </c>
      <c r="DW377" s="240">
        <f t="shared" ca="1" si="717"/>
        <v>2.8179524273765685E-4</v>
      </c>
      <c r="DX377" s="240">
        <f t="shared" ca="1" si="718"/>
        <v>3.3674250966143513E-4</v>
      </c>
      <c r="DY377" s="240">
        <f t="shared" ca="1" si="719"/>
        <v>3.4042378206771177E-4</v>
      </c>
      <c r="DZ377" s="240">
        <f t="shared" ca="1" si="720"/>
        <v>2.9227861960344866E-4</v>
      </c>
      <c r="EA377" s="240">
        <f t="shared" ca="1" si="721"/>
        <v>1.9963668681684526E-4</v>
      </c>
      <c r="EB377" s="240">
        <f t="shared" ca="1" si="722"/>
        <v>7.6601878173447542E-5</v>
      </c>
      <c r="EC377" s="240">
        <f t="shared" ca="1" si="723"/>
        <v>-5.8094872024100732E-5</v>
      </c>
      <c r="ED377" s="240">
        <f t="shared" ca="1" si="724"/>
        <v>-1.8394720458730603E-4</v>
      </c>
      <c r="EE377" s="240">
        <f t="shared" ca="1" si="725"/>
        <v>-2.8179524273765609E-4</v>
      </c>
      <c r="EF377" s="240">
        <f t="shared" ca="1" si="726"/>
        <v>-3.3674250966143481E-4</v>
      </c>
      <c r="EG377" s="240">
        <f t="shared" ca="1" si="727"/>
        <v>-3.4042378206771155E-4</v>
      </c>
      <c r="EH377" s="240">
        <f t="shared" ca="1" si="728"/>
        <v>-2.9227861960344807E-4</v>
      </c>
      <c r="EI377" s="240">
        <f t="shared" ca="1" si="729"/>
        <v>-1.9963668681684436E-4</v>
      </c>
      <c r="EJ377" s="240">
        <f t="shared" ca="1" si="730"/>
        <v>-7.6601878173448762E-5</v>
      </c>
      <c r="EK377" s="240">
        <f t="shared" ca="1" si="731"/>
        <v>5.8094872024099485E-5</v>
      </c>
      <c r="EL377" s="240">
        <f t="shared" ca="1" si="732"/>
        <v>1.8394720458730704E-4</v>
      </c>
      <c r="EM377" s="240">
        <f t="shared" ca="1" si="733"/>
        <v>2.8179524273765679E-4</v>
      </c>
      <c r="EN377" s="240">
        <f t="shared" ca="1" si="734"/>
        <v>3.3674250966143508E-4</v>
      </c>
      <c r="EO377" s="240">
        <f t="shared" ca="1" si="735"/>
        <v>3.4042378206771177E-4</v>
      </c>
      <c r="EP377" s="240">
        <f t="shared" ca="1" si="736"/>
        <v>2.9227861960344872E-4</v>
      </c>
      <c r="EQ377" s="240">
        <f t="shared" ca="1" si="737"/>
        <v>1.9963668681684536E-4</v>
      </c>
      <c r="ER377" s="240">
        <f t="shared" ca="1" si="738"/>
        <v>7.6601878173447569E-5</v>
      </c>
      <c r="ES377" s="240">
        <f t="shared" ca="1" si="739"/>
        <v>-5.8094872024100664E-5</v>
      </c>
      <c r="ET377" s="240">
        <f t="shared" ca="1" si="740"/>
        <v>-1.8394720458730595E-4</v>
      </c>
      <c r="EU377" s="240">
        <f t="shared" ca="1" si="741"/>
        <v>-2.8179524273765603E-4</v>
      </c>
      <c r="EV377" s="240">
        <f t="shared" ca="1" si="742"/>
        <v>-3.3674250966143481E-4</v>
      </c>
      <c r="EW377" s="240">
        <f t="shared" ca="1" si="743"/>
        <v>-3.4042378206771161E-4</v>
      </c>
      <c r="EX377" s="240">
        <f t="shared" ca="1" si="744"/>
        <v>-2.9227861960344812E-4</v>
      </c>
      <c r="EY377" s="240">
        <f t="shared" ca="1" si="745"/>
        <v>-1.9963668681684439E-4</v>
      </c>
      <c r="EZ377" s="240">
        <f t="shared" ca="1" si="746"/>
        <v>-7.660187817344887E-5</v>
      </c>
      <c r="FA377" s="240">
        <f t="shared" ca="1" si="747"/>
        <v>5.8094872024099431E-5</v>
      </c>
      <c r="FB377" s="240">
        <f t="shared" ca="1" si="748"/>
        <v>1.8394720458730489E-4</v>
      </c>
      <c r="FC377" s="240">
        <f t="shared" ca="1" si="749"/>
        <v>2.8179524273765674E-4</v>
      </c>
      <c r="FD377" s="240">
        <f t="shared" ca="1" si="750"/>
        <v>3.3674250966143503E-4</v>
      </c>
      <c r="FE377" s="240">
        <f t="shared" ca="1" si="751"/>
        <v>3.4042378206771177E-4</v>
      </c>
      <c r="FF377" s="240">
        <f t="shared" ca="1" si="752"/>
        <v>2.9227861960344877E-4</v>
      </c>
      <c r="FG377" s="240">
        <f t="shared" ca="1" si="753"/>
        <v>1.9963668681684542E-4</v>
      </c>
      <c r="FH377" s="240">
        <f t="shared" ca="1" si="754"/>
        <v>7.6601878173447705E-5</v>
      </c>
      <c r="FI377" s="240">
        <f t="shared" ca="1" si="755"/>
        <v>-5.8094872024100569E-5</v>
      </c>
      <c r="FJ377" s="240">
        <f t="shared" ca="1" si="756"/>
        <v>-1.839472045873059E-4</v>
      </c>
      <c r="FK377" s="240">
        <f t="shared" ca="1" si="757"/>
        <v>-2.8179524273765598E-4</v>
      </c>
      <c r="FL377" s="240">
        <f t="shared" ca="1" si="758"/>
        <v>-3.3674250966143476E-4</v>
      </c>
      <c r="FM377" s="240">
        <f t="shared" ca="1" si="759"/>
        <v>-3.4042378206771204E-4</v>
      </c>
      <c r="FN377" s="240">
        <f t="shared" ca="1" si="760"/>
        <v>-2.9227861960344948E-4</v>
      </c>
      <c r="FO377" s="240">
        <f t="shared" ca="1" si="761"/>
        <v>-1.9963668681684645E-4</v>
      </c>
      <c r="FP377" s="240">
        <f t="shared" ca="1" si="762"/>
        <v>-7.6601878173446512E-5</v>
      </c>
      <c r="FQ377" s="240">
        <f t="shared" ca="1" si="763"/>
        <v>5.8094872024101735E-5</v>
      </c>
      <c r="FR377" s="240">
        <f t="shared" ca="1" si="764"/>
        <v>1.839472045873069E-4</v>
      </c>
      <c r="FS377" s="240">
        <f t="shared" ca="1" si="765"/>
        <v>2.8179524273765668E-4</v>
      </c>
      <c r="FT377" s="240">
        <f t="shared" ca="1" si="766"/>
        <v>3.3674250966143503E-4</v>
      </c>
      <c r="FU377" s="240">
        <f t="shared" ca="1" si="767"/>
        <v>3.4042378206771182E-4</v>
      </c>
      <c r="FV377" s="240">
        <f t="shared" ca="1" si="768"/>
        <v>2.9227861960344883E-4</v>
      </c>
      <c r="FW377" s="240">
        <f t="shared" ca="1" si="769"/>
        <v>1.996366868168455E-4</v>
      </c>
      <c r="FX377" s="240">
        <f t="shared" ca="1" si="770"/>
        <v>7.6601878173450171E-5</v>
      </c>
      <c r="FY377" s="240">
        <f t="shared" ca="1" si="771"/>
        <v>-5.8094872024098062E-5</v>
      </c>
      <c r="FZ377" s="240">
        <f t="shared" ca="1" si="772"/>
        <v>-1.8394720458730373E-4</v>
      </c>
      <c r="GA377" s="240">
        <f t="shared" ca="1" si="773"/>
        <v>-2.8179524273765739E-4</v>
      </c>
      <c r="GB377" s="240">
        <f t="shared" ca="1" si="774"/>
        <v>-3.367425096614353E-4</v>
      </c>
      <c r="GC377" s="240">
        <f t="shared" ca="1" si="775"/>
        <v>-3.4042378206771161E-4</v>
      </c>
      <c r="GD377" s="240">
        <f t="shared" ca="1" si="776"/>
        <v>-2.9227861960344818E-4</v>
      </c>
      <c r="GE377" s="240">
        <f t="shared" ca="1" si="777"/>
        <v>-1.9963668681684455E-4</v>
      </c>
      <c r="GF377" s="240">
        <f t="shared" ca="1" si="778"/>
        <v>-7.6601878173449033E-5</v>
      </c>
      <c r="GG377" s="240">
        <f t="shared" ca="1" si="779"/>
        <v>5.8094872024099241E-5</v>
      </c>
      <c r="GH377" s="240">
        <f t="shared" ca="1" si="780"/>
        <v>1.8394720458730473E-4</v>
      </c>
      <c r="GI377" s="240">
        <f t="shared" ca="1" si="781"/>
        <v>2.8179524273765522E-4</v>
      </c>
      <c r="GJ377" s="240">
        <f t="shared" ca="1" si="782"/>
        <v>3.3674250966143448E-4</v>
      </c>
      <c r="GK377" s="240">
        <f t="shared" ca="1" si="783"/>
        <v>3.4042378206771144E-4</v>
      </c>
      <c r="GL377" s="240">
        <f t="shared" ca="1" si="784"/>
        <v>2.9227861960344758E-4</v>
      </c>
      <c r="GM377" s="240">
        <f t="shared" ca="1" si="785"/>
        <v>1.9963668681684358E-4</v>
      </c>
      <c r="GN377" s="240">
        <f t="shared" ca="1" si="786"/>
        <v>7.660187817344784E-5</v>
      </c>
      <c r="GO377" s="240">
        <f t="shared" ca="1" si="787"/>
        <v>-5.8094872024100407E-5</v>
      </c>
      <c r="GP377" s="240">
        <f t="shared" ca="1" si="788"/>
        <v>-1.8394720458730573E-4</v>
      </c>
      <c r="GQ377" s="240">
        <f t="shared" ca="1" si="789"/>
        <v>-2.8179524273765587E-4</v>
      </c>
      <c r="GR377" s="240">
        <f t="shared" ca="1" si="790"/>
        <v>-3.3674250966143476E-4</v>
      </c>
      <c r="GS377" s="240">
        <f t="shared" ca="1" si="791"/>
        <v>-3.4042378206771204E-4</v>
      </c>
      <c r="GT377" s="240">
        <f t="shared" ca="1" si="792"/>
        <v>-2.9227861960344953E-4</v>
      </c>
      <c r="GU377" s="240">
        <f t="shared" ca="1" si="793"/>
        <v>-1.9963668681684661E-4</v>
      </c>
      <c r="GV377" s="240">
        <f t="shared" ca="1" si="794"/>
        <v>-7.6601878173446702E-5</v>
      </c>
      <c r="GW377" s="240">
        <f t="shared" ca="1" si="795"/>
        <v>5.8094872024101559E-5</v>
      </c>
      <c r="GX377" s="240">
        <f t="shared" ca="1" si="796"/>
        <v>1.8394720458730674E-4</v>
      </c>
      <c r="GY377" s="240">
        <f t="shared" ca="1" si="797"/>
        <v>2.8179524273765658E-4</v>
      </c>
      <c r="GZ377" s="240">
        <f t="shared" ca="1" si="798"/>
        <v>3.3674250966143503E-4</v>
      </c>
      <c r="HA377" s="240">
        <f t="shared" ca="1" si="799"/>
        <v>3.4042378206771188E-4</v>
      </c>
      <c r="HB377" s="240">
        <f t="shared" ca="1" si="800"/>
        <v>2.9227861960344893E-4</v>
      </c>
      <c r="HC377" s="240">
        <f t="shared" ca="1" si="801"/>
        <v>1.9963668681684564E-4</v>
      </c>
      <c r="HD377" s="240">
        <f t="shared" ca="1" si="802"/>
        <v>7.6601878173450334E-5</v>
      </c>
      <c r="HE377" s="240">
        <f t="shared" ca="1" si="803"/>
        <v>-5.8094872024097899E-5</v>
      </c>
      <c r="HF377" s="240">
        <f t="shared" ca="1" si="804"/>
        <v>-1.8394720458730774E-4</v>
      </c>
      <c r="HG377" s="240">
        <f t="shared" ca="1" si="805"/>
        <v>-2.8179524273765728E-4</v>
      </c>
      <c r="HH377" s="240">
        <f t="shared" ca="1" si="806"/>
        <v>-3.3674250966143524E-4</v>
      </c>
      <c r="HI377" s="240">
        <f t="shared" ca="1" si="807"/>
        <v>-3.4042378206771166E-4</v>
      </c>
      <c r="HJ377" s="240">
        <f t="shared" ca="1" si="808"/>
        <v>-2.9227861960344828E-4</v>
      </c>
      <c r="HK377" s="240">
        <f t="shared" ca="1" si="809"/>
        <v>-1.9963668681684466E-4</v>
      </c>
      <c r="HL377" s="240">
        <f t="shared" ca="1" si="810"/>
        <v>-7.6601878173449168E-5</v>
      </c>
      <c r="HM377" s="240">
        <f t="shared" ca="1" si="811"/>
        <v>5.8094872024099065E-5</v>
      </c>
      <c r="HN377" s="240">
        <f t="shared" ca="1" si="812"/>
        <v>1.839472045873046E-4</v>
      </c>
      <c r="HO377" s="240">
        <f t="shared" ca="1" si="813"/>
        <v>2.8179524273765511E-4</v>
      </c>
      <c r="HP377" s="240">
        <f t="shared" ca="1" si="814"/>
        <v>3.3674250966143443E-4</v>
      </c>
      <c r="HQ377" s="240">
        <f t="shared" ca="1" si="815"/>
        <v>3.4042378206771144E-4</v>
      </c>
      <c r="HR377" s="240">
        <f t="shared" ca="1" si="816"/>
        <v>2.9227861960344763E-4</v>
      </c>
      <c r="HS377" s="240">
        <f t="shared" ca="1" si="817"/>
        <v>1.9963668681684374E-4</v>
      </c>
      <c r="HT377" s="240">
        <f t="shared" ca="1" si="818"/>
        <v>7.6601878173448003E-5</v>
      </c>
      <c r="HU377" s="240">
        <f t="shared" ca="1" si="819"/>
        <v>-5.8094872024100258E-5</v>
      </c>
      <c r="HV377" s="240">
        <f t="shared" ca="1" si="820"/>
        <v>-1.839472045873056E-4</v>
      </c>
      <c r="HW377" s="240">
        <f t="shared" ca="1" si="821"/>
        <v>-2.8179524273765582E-4</v>
      </c>
      <c r="HX377" s="240">
        <f t="shared" ca="1" si="822"/>
        <v>-3.367425096614347E-4</v>
      </c>
      <c r="HY377" s="240">
        <f t="shared" ca="1" si="823"/>
        <v>-3.4042378206771209E-4</v>
      </c>
      <c r="HZ377" s="240">
        <f t="shared" ca="1" si="824"/>
        <v>-2.9227861960344964E-4</v>
      </c>
      <c r="IA377" s="240">
        <f t="shared" ca="1" si="825"/>
        <v>-1.9963668681684672E-4</v>
      </c>
      <c r="IB377" s="240">
        <f t="shared" ca="1" si="826"/>
        <v>-7.6601878173446837E-5</v>
      </c>
      <c r="IC377" s="240">
        <f t="shared" ca="1" si="827"/>
        <v>5.8094872024101423E-5</v>
      </c>
      <c r="ID377" s="240">
        <f t="shared" ca="1" si="828"/>
        <v>1.839472045873066E-4</v>
      </c>
      <c r="IE377" s="240">
        <f t="shared" ca="1" si="829"/>
        <v>2.8179524273765739E-4</v>
      </c>
      <c r="IF377" s="240">
        <f t="shared" ca="1" si="830"/>
        <v>3.3674250966143492E-4</v>
      </c>
      <c r="IG377" s="240">
        <f t="shared" ca="1" si="831"/>
        <v>3.4042378206771188E-4</v>
      </c>
      <c r="IH377" s="240">
        <f t="shared" ca="1" si="832"/>
        <v>2.9227861960344899E-4</v>
      </c>
      <c r="II377" s="240">
        <f t="shared" ca="1" si="833"/>
        <v>1.9963668681684577E-4</v>
      </c>
      <c r="IJ377" s="240">
        <f t="shared" ca="1" si="834"/>
        <v>7.6601878173450497E-5</v>
      </c>
      <c r="IK377" s="240">
        <f t="shared" ca="1" si="835"/>
        <v>-5.809487202409775E-5</v>
      </c>
      <c r="IL377" s="240">
        <f t="shared" ca="1" si="836"/>
        <v>-1.8394720458730346E-4</v>
      </c>
      <c r="IM377" s="240">
        <f t="shared" ca="1" si="837"/>
        <v>-2.8179524273765717E-4</v>
      </c>
      <c r="IN377" s="240">
        <f t="shared" ca="1" si="838"/>
        <v>-3.3674250966143524E-4</v>
      </c>
      <c r="IO377" s="240">
        <f t="shared" ca="1" si="839"/>
        <v>-3.4042378206771166E-4</v>
      </c>
      <c r="IP377" s="240">
        <f t="shared" ca="1" si="840"/>
        <v>-2.9227861960344839E-4</v>
      </c>
      <c r="IQ377" s="240">
        <f t="shared" ca="1" si="841"/>
        <v>-1.9963668681684482E-4</v>
      </c>
      <c r="IR377" s="240">
        <f t="shared" ca="1" si="842"/>
        <v>-7.6601878173449331E-5</v>
      </c>
      <c r="IS377" s="240">
        <f t="shared" ca="1" si="843"/>
        <v>5.8094872024098889E-5</v>
      </c>
      <c r="IT377" s="240">
        <f t="shared" ca="1" si="844"/>
        <v>1.8394720458730446E-4</v>
      </c>
      <c r="IU377" s="240">
        <f t="shared" ca="1" si="845"/>
        <v>2.81795242737655E-4</v>
      </c>
      <c r="IV377" s="240">
        <f t="shared" ca="1" si="846"/>
        <v>3.3674250966143443E-4</v>
      </c>
      <c r="IW377" s="240">
        <f t="shared" ca="1" si="847"/>
        <v>3.404237820677115E-4</v>
      </c>
      <c r="IX377" s="240">
        <f t="shared" ca="1" si="848"/>
        <v>2.9227861960344774E-4</v>
      </c>
      <c r="IY377" s="240">
        <f t="shared" ca="1" si="849"/>
        <v>1.9963668681684385E-4</v>
      </c>
      <c r="IZ377" s="240">
        <f t="shared" ca="1" si="850"/>
        <v>7.6601878173448166E-5</v>
      </c>
      <c r="JA377" s="240">
        <f t="shared" ca="1" si="851"/>
        <v>-5.8094872024100054E-5</v>
      </c>
      <c r="JB377" s="240">
        <f t="shared" ca="1" si="852"/>
        <v>-1.8394720458730546E-4</v>
      </c>
    </row>
    <row r="378" spans="2:262">
      <c r="B378" s="248">
        <v>17</v>
      </c>
      <c r="C378" s="247">
        <f t="shared" si="853"/>
        <v>3.3203125000000002E-4</v>
      </c>
      <c r="D378" s="244">
        <f t="shared" ca="1" si="597"/>
        <v>6.0791075306019122</v>
      </c>
      <c r="E378" s="243">
        <f ca="1">W361</f>
        <v>7.9107530601912057E-2</v>
      </c>
      <c r="F378" s="242">
        <v>17</v>
      </c>
      <c r="G378" s="240">
        <f t="shared" ca="1" si="854"/>
        <v>1.9924053867282983E-3</v>
      </c>
      <c r="H378" s="240">
        <f t="shared" ca="1" si="598"/>
        <v>2.3736162410717158E-3</v>
      </c>
      <c r="I378" s="240">
        <f t="shared" ca="1" si="599"/>
        <v>2.3475608610399141E-3</v>
      </c>
      <c r="J378" s="240">
        <f t="shared" ca="1" si="600"/>
        <v>1.9187098414692242E-3</v>
      </c>
      <c r="K378" s="240">
        <f t="shared" ca="1" si="601"/>
        <v>1.1606456498311647E-3</v>
      </c>
      <c r="L378" s="240">
        <f t="shared" ca="1" si="602"/>
        <v>2.0343731051180431E-4</v>
      </c>
      <c r="M378" s="240">
        <f t="shared" ca="1" si="603"/>
        <v>-7.8867690194320402E-4</v>
      </c>
      <c r="N378" s="240">
        <f t="shared" ca="1" si="604"/>
        <v>-1.6454695462208321E-3</v>
      </c>
      <c r="O378" s="240">
        <f t="shared" ca="1" si="605"/>
        <v>-2.2199317217930889E-3</v>
      </c>
      <c r="P378" s="240">
        <f t="shared" ca="1" si="606"/>
        <v>-2.4134969278971239E-3</v>
      </c>
      <c r="Q378" s="240">
        <f t="shared" ca="1" si="607"/>
        <v>-2.1929531518950136E-3</v>
      </c>
      <c r="R378" s="240">
        <f t="shared" ca="1" si="608"/>
        <v>-1.5961414026293315E-3</v>
      </c>
      <c r="S378" s="240">
        <f t="shared" ca="1" si="609"/>
        <v>-7.2546293163709208E-4</v>
      </c>
      <c r="T378" s="240">
        <f t="shared" ca="1" si="610"/>
        <v>2.6969082362150753E-4</v>
      </c>
      <c r="U378" s="241">
        <f t="shared" ca="1" si="611"/>
        <v>1.2185708955940947E-3</v>
      </c>
      <c r="V378" s="240">
        <f t="shared" ca="1" si="612"/>
        <v>1.9583679779155141E-3</v>
      </c>
      <c r="W378" s="240">
        <f t="shared" ca="1" si="613"/>
        <v>2.3621473257414236E-3</v>
      </c>
      <c r="X378" s="240">
        <f t="shared" ca="1" si="614"/>
        <v>2.3606282812881161E-3</v>
      </c>
      <c r="Y378" s="240">
        <f t="shared" ca="1" si="615"/>
        <v>1.954071482945084E-3</v>
      </c>
      <c r="Z378" s="240">
        <f t="shared" ca="1" si="616"/>
        <v>1.2122341448128075E-3</v>
      </c>
      <c r="AA378" s="240">
        <f t="shared" ca="1" si="617"/>
        <v>2.6240107982450269E-4</v>
      </c>
      <c r="AB378" s="240">
        <f t="shared" ca="1" si="618"/>
        <v>-7.3245489064740132E-4</v>
      </c>
      <c r="AC378" s="240">
        <f t="shared" ca="1" si="619"/>
        <v>-1.6016358931097367E-3</v>
      </c>
      <c r="AD378" s="240">
        <f t="shared" ca="1" si="620"/>
        <v>-2.1960074264843186E-3</v>
      </c>
      <c r="AE378" s="240">
        <f t="shared" ca="1" si="621"/>
        <v>-2.4135869326689968E-3</v>
      </c>
      <c r="AF378" s="240">
        <f t="shared" ca="1" si="622"/>
        <v>-2.2170420136847975E-3</v>
      </c>
      <c r="AG378" s="240">
        <f t="shared" ca="1" si="623"/>
        <v>-1.6400959427614889E-3</v>
      </c>
      <c r="AH378" s="240">
        <f t="shared" ca="1" si="624"/>
        <v>-7.8174140863986421E-4</v>
      </c>
      <c r="AI378" s="240">
        <f t="shared" ca="1" si="625"/>
        <v>2.1074469832951684E-4</v>
      </c>
      <c r="AJ378" s="240">
        <f t="shared" ca="1" si="626"/>
        <v>1.1670711269911485E-3</v>
      </c>
      <c r="AK378" s="240">
        <f t="shared" ca="1" si="627"/>
        <v>1.9231509214609299E-3</v>
      </c>
      <c r="AL378" s="240">
        <f t="shared" ca="1" si="628"/>
        <v>2.3492555411884818E-3</v>
      </c>
      <c r="AM378" s="240">
        <f t="shared" ca="1" si="629"/>
        <v>2.3722737473292469E-3</v>
      </c>
      <c r="AN378" s="240">
        <f t="shared" ca="1" si="630"/>
        <v>1.9882560648270564E-3</v>
      </c>
      <c r="AO378" s="240">
        <f t="shared" ca="1" si="631"/>
        <v>1.2630924352739679E-3</v>
      </c>
      <c r="AP378" s="240">
        <f t="shared" ca="1" si="632"/>
        <v>3.2120678853852732E-4</v>
      </c>
      <c r="AQ378" s="240">
        <f t="shared" ca="1" si="633"/>
        <v>-6.7579167591372584E-4</v>
      </c>
      <c r="AR378" s="240">
        <f t="shared" ca="1" si="634"/>
        <v>-1.5568374744256575E-3</v>
      </c>
      <c r="AS378" s="240">
        <f t="shared" ca="1" si="635"/>
        <v>-2.1707603384158404E-3</v>
      </c>
      <c r="AT378" s="240">
        <f t="shared" ca="1" si="636"/>
        <v>-2.4122230829224586E-3</v>
      </c>
      <c r="AU378" s="240">
        <f t="shared" ca="1" si="637"/>
        <v>-2.2397954122660773E-3</v>
      </c>
      <c r="AV378" s="240">
        <f t="shared" ca="1" si="638"/>
        <v>-1.6830625504248577E-3</v>
      </c>
      <c r="AW378" s="240">
        <f t="shared" ca="1" si="639"/>
        <v>-8.3754899384927016E-4</v>
      </c>
      <c r="AX378" s="240">
        <f t="shared" ca="1" si="640"/>
        <v>1.5167162831150659E-4</v>
      </c>
      <c r="AY378" s="240">
        <f t="shared" ca="1" si="641"/>
        <v>1.1148683583809085E-3</v>
      </c>
      <c r="AZ378" s="240">
        <f t="shared" ca="1" si="642"/>
        <v>1.8867754308024998E-3</v>
      </c>
      <c r="BA378" s="240">
        <f t="shared" ca="1" si="643"/>
        <v>2.3349486529418515E-3</v>
      </c>
      <c r="BB378" s="240">
        <f t="shared" ca="1" si="644"/>
        <v>2.3824902443700139E-3</v>
      </c>
      <c r="BC378" s="240">
        <f t="shared" ca="1" si="645"/>
        <v>2.0212429956012624E-3</v>
      </c>
      <c r="BD378" s="240">
        <f t="shared" ca="1" si="646"/>
        <v>1.313189886082187E-3</v>
      </c>
      <c r="BE378" s="240">
        <f t="shared" ca="1" si="647"/>
        <v>3.7981901429383206E-4</v>
      </c>
      <c r="BF378" s="240">
        <f t="shared" ca="1" si="648"/>
        <v>-6.1872138954395463E-4</v>
      </c>
      <c r="BG378" s="240">
        <f t="shared" ca="1" si="649"/>
        <v>-1.5111012750608868E-3</v>
      </c>
      <c r="BH378" s="240">
        <f t="shared" ca="1" si="650"/>
        <v>-2.1442056654894541E-3</v>
      </c>
      <c r="BI378" s="240">
        <f t="shared" ca="1" si="651"/>
        <v>-2.4094062001895982E-3</v>
      </c>
      <c r="BJ378" s="240">
        <f t="shared" ca="1" si="652"/>
        <v>-2.2611996418423529E-3</v>
      </c>
      <c r="BK378" s="240">
        <f t="shared" ca="1" si="653"/>
        <v>-1.7250153441416224E-3</v>
      </c>
      <c r="BL378" s="240">
        <f t="shared" ca="1" si="654"/>
        <v>-8.9285207086275107E-4</v>
      </c>
      <c r="BM378" s="240">
        <f t="shared" ca="1" si="655"/>
        <v>9.2507196975968875E-5</v>
      </c>
      <c r="BN378" s="240">
        <f t="shared" ca="1" si="656"/>
        <v>1.0619940347591811E-3</v>
      </c>
      <c r="BO378" s="240">
        <f t="shared" ca="1" si="657"/>
        <v>1.8492634171756342E-3</v>
      </c>
      <c r="BP378" s="240">
        <f t="shared" ca="1" si="658"/>
        <v>2.3192352789360429E-3</v>
      </c>
      <c r="BQ378" s="240">
        <f t="shared" ca="1" si="659"/>
        <v>2.3912716183746236E-3</v>
      </c>
      <c r="BR378" s="240">
        <f t="shared" ca="1" si="660"/>
        <v>2.0530124051740591E-3</v>
      </c>
      <c r="BS378" s="240">
        <f t="shared" ca="1" si="661"/>
        <v>1.3624963204063633E-3</v>
      </c>
      <c r="BT378" s="240">
        <f t="shared" ca="1" si="662"/>
        <v>4.3820245127726963E-4</v>
      </c>
      <c r="BU378" s="240">
        <f t="shared" ca="1" si="663"/>
        <v>-5.6127840854460864E-4</v>
      </c>
      <c r="BV378" s="240">
        <f t="shared" ca="1" si="664"/>
        <v>-1.4644548447917357E-3</v>
      </c>
      <c r="BW378" s="240">
        <f t="shared" ca="1" si="665"/>
        <v>-2.1163594032471947E-3</v>
      </c>
      <c r="BX378" s="240">
        <f t="shared" ca="1" si="666"/>
        <v>-2.4051379812552445E-3</v>
      </c>
      <c r="BY378" s="240">
        <f t="shared" ca="1" si="667"/>
        <v>-2.2812418093060829E-3</v>
      </c>
      <c r="BZ378" s="240">
        <f t="shared" ca="1" si="668"/>
        <v>-1.7659290531175478E-3</v>
      </c>
      <c r="CA378" s="240">
        <f t="shared" ca="1" si="669"/>
        <v>-9.4761732717463384E-4</v>
      </c>
      <c r="CB378" s="240">
        <f t="shared" ca="1" si="670"/>
        <v>3.3287042764039822E-5</v>
      </c>
      <c r="CC378" s="240">
        <f t="shared" ca="1" si="671"/>
        <v>1.0084800056414374E-3</v>
      </c>
      <c r="CD378" s="240">
        <f t="shared" ca="1" si="672"/>
        <v>1.8106374764146752E-3</v>
      </c>
      <c r="CE378" s="240">
        <f t="shared" ca="1" si="673"/>
        <v>2.3021248843199957E-3</v>
      </c>
      <c r="CF378" s="240">
        <f t="shared" ca="1" si="674"/>
        <v>2.3986125797717268E-3</v>
      </c>
      <c r="CG378" s="240">
        <f t="shared" ca="1" si="675"/>
        <v>2.0835451568410614E-3</v>
      </c>
      <c r="CH378" s="240">
        <f t="shared" ca="1" si="676"/>
        <v>1.4109820378941525E-3</v>
      </c>
      <c r="CI378" s="240">
        <f t="shared" ca="1" si="677"/>
        <v>4.9632193148950281E-4</v>
      </c>
      <c r="CJ378" s="240">
        <f t="shared" ca="1" si="678"/>
        <v>-5.0349733441950738E-4</v>
      </c>
      <c r="CK378" s="240">
        <f t="shared" ca="1" si="679"/>
        <v>-1.4169262816835758E-3</v>
      </c>
      <c r="CL378" s="240">
        <f t="shared" ca="1" si="680"/>
        <v>-2.087238325236199E-3</v>
      </c>
      <c r="CM378" s="240">
        <f t="shared" ca="1" si="681"/>
        <v>-2.399420997134884E-3</v>
      </c>
      <c r="CN378" s="240">
        <f t="shared" ca="1" si="682"/>
        <v>-2.2999098420050158E-3</v>
      </c>
      <c r="CO378" s="240">
        <f t="shared" ca="1" si="683"/>
        <v>-1.8057790324642162E-3</v>
      </c>
      <c r="CP378" s="240">
        <f t="shared" ca="1" si="684"/>
        <v>-1.0018117742423207E-3</v>
      </c>
      <c r="CQ378" s="240">
        <f t="shared" ca="1" si="685"/>
        <v>-2.5953162317767951E-5</v>
      </c>
      <c r="CR378" s="240">
        <f t="shared" ca="1" si="686"/>
        <v>9.5435850587779949E-4</v>
      </c>
      <c r="CS378" s="240">
        <f t="shared" ca="1" si="687"/>
        <v>1.7709208753420142E-3</v>
      </c>
      <c r="CT378" s="240">
        <f t="shared" ca="1" si="688"/>
        <v>2.2836277757556254E-3</v>
      </c>
      <c r="CU378" s="240">
        <f t="shared" ca="1" si="689"/>
        <v>2.4045087066406788E-3</v>
      </c>
      <c r="CV378" s="240">
        <f t="shared" ca="1" si="690"/>
        <v>2.1128228588143468E-3</v>
      </c>
      <c r="CW378" s="240">
        <f t="shared" ca="1" si="691"/>
        <v>1.4586178325623172E-3</v>
      </c>
      <c r="CX378" s="240">
        <f t="shared" ca="1" si="692"/>
        <v>5.5414244592887074E-4</v>
      </c>
      <c r="CY378" s="240">
        <f t="shared" ca="1" si="693"/>
        <v>-4.4541297232712123E-4</v>
      </c>
      <c r="CZ378" s="240">
        <f t="shared" ca="1" si="694"/>
        <v>-1.368544215165609E-3</v>
      </c>
      <c r="DA378" s="240">
        <f t="shared" ca="1" si="695"/>
        <v>-2.0568599729049401E-3</v>
      </c>
      <c r="DB378" s="240">
        <f t="shared" ca="1" si="696"/>
        <v>-2.392258691525981E-3</v>
      </c>
      <c r="DC378" s="240">
        <f t="shared" ca="1" si="697"/>
        <v>-2.3171924950142878E-3</v>
      </c>
      <c r="DD378" s="240">
        <f t="shared" ca="1" si="698"/>
        <v>-1.8445412780441605E-3</v>
      </c>
      <c r="DE378" s="240">
        <f t="shared" ca="1" si="699"/>
        <v>-1.0554027673573669E-3</v>
      </c>
      <c r="DF378" s="240">
        <f t="shared" ca="1" si="700"/>
        <v>-8.5177734185054848E-5</v>
      </c>
      <c r="DG378" s="240">
        <f t="shared" ca="1" si="701"/>
        <v>8.9966213623596811E-4</v>
      </c>
      <c r="DH378" s="240">
        <f t="shared" ca="1" si="702"/>
        <v>1.7301375377530559E-3</v>
      </c>
      <c r="DI378" s="240">
        <f t="shared" ca="1" si="703"/>
        <v>2.2637550952094888E-3</v>
      </c>
      <c r="DJ378" s="240">
        <f t="shared" ca="1" si="704"/>
        <v>2.408956447375122E-3</v>
      </c>
      <c r="DK378" s="240">
        <f t="shared" ca="1" si="705"/>
        <v>2.1408278753010253E-3</v>
      </c>
      <c r="DL378" s="240">
        <f t="shared" ca="1" si="706"/>
        <v>1.5053750103893938E-3</v>
      </c>
      <c r="DM378" s="240">
        <f t="shared" ca="1" si="707"/>
        <v>6.1162916567954835E-4</v>
      </c>
      <c r="DN378" s="240">
        <f t="shared" ca="1" si="708"/>
        <v>-3.8706031011528582E-4</v>
      </c>
      <c r="DO378" s="240">
        <f t="shared" ca="1" si="709"/>
        <v>-1.3193377887856046E-3</v>
      </c>
      <c r="DP378" s="240">
        <f t="shared" ca="1" si="710"/>
        <v>-2.0252426450369514E-3</v>
      </c>
      <c r="DQ378" s="240">
        <f t="shared" ca="1" si="711"/>
        <v>-2.3836553787336149E-3</v>
      </c>
      <c r="DR378" s="240">
        <f t="shared" ca="1" si="712"/>
        <v>-2.333079357909976E-3</v>
      </c>
      <c r="DS378" s="240">
        <f t="shared" ca="1" si="713"/>
        <v>-1.8821924409300416E-3</v>
      </c>
      <c r="DT378" s="240">
        <f t="shared" ca="1" si="714"/>
        <v>-1.1083580253093929E-3</v>
      </c>
      <c r="DU378" s="240">
        <f t="shared" ca="1" si="715"/>
        <v>-1.443509981702523E-4</v>
      </c>
      <c r="DV378" s="240">
        <f t="shared" ca="1" si="716"/>
        <v>8.4442384376380228E-4</v>
      </c>
      <c r="DW378" s="240">
        <f t="shared" ca="1" si="717"/>
        <v>1.6883120300053528E-3</v>
      </c>
      <c r="DX378" s="240">
        <f t="shared" ca="1" si="718"/>
        <v>2.2425188132412467E-3</v>
      </c>
      <c r="DY378" s="240">
        <f t="shared" ca="1" si="719"/>
        <v>2.4119531228223483E-3</v>
      </c>
      <c r="DZ378" s="240">
        <f t="shared" ca="1" si="720"/>
        <v>2.1675433371263252E-3</v>
      </c>
      <c r="EA378" s="240">
        <f t="shared" ca="1" si="721"/>
        <v>1.5512254065997955E-3</v>
      </c>
      <c r="EB378" s="240">
        <f t="shared" ca="1" si="722"/>
        <v>6.6874746289110839E-4</v>
      </c>
      <c r="EC378" s="240">
        <f t="shared" ca="1" si="723"/>
        <v>-3.2847449724573725E-4</v>
      </c>
      <c r="ED378" s="240">
        <f t="shared" ca="1" si="724"/>
        <v>-1.2693366426548391E-3</v>
      </c>
      <c r="EE378" s="240">
        <f t="shared" ca="1" si="725"/>
        <v>-1.9924053867283018E-3</v>
      </c>
      <c r="EF378" s="240">
        <f t="shared" ca="1" si="726"/>
        <v>-2.3736162410717175E-3</v>
      </c>
      <c r="EG378" s="240">
        <f t="shared" ca="1" si="727"/>
        <v>-2.347560861039915E-3</v>
      </c>
      <c r="EH378" s="240">
        <f t="shared" ca="1" si="728"/>
        <v>-1.918709841469225E-3</v>
      </c>
      <c r="EI378" s="240">
        <f t="shared" ca="1" si="729"/>
        <v>-1.1606456498311634E-3</v>
      </c>
      <c r="EJ378" s="240">
        <f t="shared" ca="1" si="730"/>
        <v>-2.0343731051180062E-4</v>
      </c>
      <c r="EK378" s="240">
        <f t="shared" ca="1" si="731"/>
        <v>7.8867690194321042E-4</v>
      </c>
      <c r="EL378" s="240">
        <f t="shared" ca="1" si="732"/>
        <v>1.6454695462208393E-3</v>
      </c>
      <c r="EM378" s="240">
        <f t="shared" ca="1" si="733"/>
        <v>2.2199317217930872E-3</v>
      </c>
      <c r="EN378" s="240">
        <f t="shared" ca="1" si="734"/>
        <v>2.4134969278971239E-3</v>
      </c>
      <c r="EO378" s="240">
        <f t="shared" ca="1" si="735"/>
        <v>2.1929531518950132E-3</v>
      </c>
      <c r="EP378" s="240">
        <f t="shared" ca="1" si="736"/>
        <v>1.5961414026293289E-3</v>
      </c>
      <c r="EQ378" s="240">
        <f t="shared" ca="1" si="737"/>
        <v>7.2546293163708439E-4</v>
      </c>
      <c r="ER378" s="240">
        <f t="shared" ca="1" si="738"/>
        <v>-2.696908236215174E-4</v>
      </c>
      <c r="ES378" s="240">
        <f t="shared" ca="1" si="739"/>
        <v>-1.2185708955940921E-3</v>
      </c>
      <c r="ET378" s="240">
        <f t="shared" ca="1" si="740"/>
        <v>-1.9583679779155137E-3</v>
      </c>
      <c r="EU378" s="240">
        <f t="shared" ca="1" si="741"/>
        <v>-2.3621473257414236E-3</v>
      </c>
      <c r="EV378" s="240">
        <f t="shared" ca="1" si="742"/>
        <v>-2.3606282812881148E-3</v>
      </c>
      <c r="EW378" s="240">
        <f t="shared" ca="1" si="743"/>
        <v>-1.9540714829450797E-3</v>
      </c>
      <c r="EX378" s="240">
        <f t="shared" ca="1" si="744"/>
        <v>-1.2122341448127971E-3</v>
      </c>
      <c r="EY378" s="240">
        <f t="shared" ca="1" si="745"/>
        <v>-2.6240107982450789E-4</v>
      </c>
      <c r="EZ378" s="240">
        <f t="shared" ca="1" si="746"/>
        <v>7.3245489064740067E-4</v>
      </c>
      <c r="FA378" s="240">
        <f t="shared" ca="1" si="747"/>
        <v>1.6016358931097395E-3</v>
      </c>
      <c r="FB378" s="240">
        <f t="shared" ca="1" si="748"/>
        <v>2.1960074264843199E-3</v>
      </c>
      <c r="FC378" s="240">
        <f t="shared" ca="1" si="749"/>
        <v>2.4135869326689968E-3</v>
      </c>
      <c r="FD378" s="240">
        <f t="shared" ca="1" si="750"/>
        <v>2.2170420136847922E-3</v>
      </c>
      <c r="FE378" s="240">
        <f t="shared" ca="1" si="751"/>
        <v>1.6400959427614768E-3</v>
      </c>
      <c r="FF378" s="240">
        <f t="shared" ca="1" si="752"/>
        <v>7.817414086398486E-4</v>
      </c>
      <c r="FG378" s="240">
        <f t="shared" ca="1" si="753"/>
        <v>-2.1074469832953755E-4</v>
      </c>
      <c r="FH378" s="240">
        <f t="shared" ca="1" si="754"/>
        <v>-1.16707112699114E-3</v>
      </c>
      <c r="FI378" s="240">
        <f t="shared" ca="1" si="755"/>
        <v>-1.9231509214609243E-3</v>
      </c>
      <c r="FJ378" s="240">
        <f t="shared" ca="1" si="756"/>
        <v>-2.3492555411884809E-3</v>
      </c>
      <c r="FK378" s="240">
        <f t="shared" ca="1" si="757"/>
        <v>-2.3722737473292469E-3</v>
      </c>
      <c r="FL378" s="240">
        <f t="shared" ca="1" si="758"/>
        <v>-1.9882560648270568E-3</v>
      </c>
      <c r="FM378" s="240">
        <f t="shared" ca="1" si="759"/>
        <v>-1.2630924352739648E-3</v>
      </c>
      <c r="FN378" s="240">
        <f t="shared" ca="1" si="760"/>
        <v>-3.2120678853851995E-4</v>
      </c>
      <c r="FO378" s="240">
        <f t="shared" ca="1" si="761"/>
        <v>6.7579167591373343E-4</v>
      </c>
      <c r="FP378" s="240">
        <f t="shared" ca="1" si="762"/>
        <v>1.5568374744256667E-3</v>
      </c>
      <c r="FQ378" s="240">
        <f t="shared" ca="1" si="763"/>
        <v>2.170760338415846E-3</v>
      </c>
      <c r="FR378" s="240">
        <f t="shared" ca="1" si="764"/>
        <v>2.4122230829224591E-3</v>
      </c>
      <c r="FS378" s="240">
        <f t="shared" ca="1" si="765"/>
        <v>2.2397954122660825E-3</v>
      </c>
      <c r="FT378" s="240">
        <f t="shared" ca="1" si="766"/>
        <v>1.6830625504248673E-3</v>
      </c>
      <c r="FU378" s="240">
        <f t="shared" ca="1" si="767"/>
        <v>8.375489938492746E-4</v>
      </c>
      <c r="FV378" s="240">
        <f t="shared" ca="1" si="768"/>
        <v>-1.516716283115016E-4</v>
      </c>
      <c r="FW378" s="240">
        <f t="shared" ca="1" si="769"/>
        <v>-1.1148683583809037E-3</v>
      </c>
      <c r="FX378" s="240">
        <f t="shared" ca="1" si="770"/>
        <v>-1.886775430802502E-3</v>
      </c>
      <c r="FY378" s="240">
        <f t="shared" ca="1" si="771"/>
        <v>-2.3349486529418524E-3</v>
      </c>
      <c r="FZ378" s="240">
        <f t="shared" ca="1" si="772"/>
        <v>-2.3824902443700135E-3</v>
      </c>
      <c r="GA378" s="240">
        <f t="shared" ca="1" si="773"/>
        <v>-2.0212429956012554E-3</v>
      </c>
      <c r="GB378" s="240">
        <f t="shared" ca="1" si="774"/>
        <v>-1.313189886082177E-3</v>
      </c>
      <c r="GC378" s="240">
        <f t="shared" ca="1" si="775"/>
        <v>-3.7981901429381168E-4</v>
      </c>
      <c r="GD378" s="240">
        <f t="shared" ca="1" si="776"/>
        <v>6.1872138954397447E-4</v>
      </c>
      <c r="GE378" s="240">
        <f t="shared" ca="1" si="777"/>
        <v>1.5111012750608764E-3</v>
      </c>
      <c r="GF378" s="240">
        <f t="shared" ca="1" si="778"/>
        <v>2.1442056654894519E-3</v>
      </c>
      <c r="GG378" s="240">
        <f t="shared" ca="1" si="779"/>
        <v>2.4094062001895982E-3</v>
      </c>
      <c r="GH378" s="240">
        <f t="shared" ca="1" si="780"/>
        <v>2.2611996418423546E-3</v>
      </c>
      <c r="GI378" s="240">
        <f t="shared" ca="1" si="781"/>
        <v>1.7250153441416196E-3</v>
      </c>
      <c r="GJ378" s="240">
        <f t="shared" ca="1" si="782"/>
        <v>8.928520708627475E-4</v>
      </c>
      <c r="GK378" s="240">
        <f t="shared" ca="1" si="783"/>
        <v>-9.2507196975972561E-5</v>
      </c>
      <c r="GL378" s="240">
        <f t="shared" ca="1" si="784"/>
        <v>-1.061994034759192E-3</v>
      </c>
      <c r="GM378" s="240">
        <f t="shared" ca="1" si="785"/>
        <v>-1.849263417175642E-3</v>
      </c>
      <c r="GN378" s="240">
        <f t="shared" ca="1" si="786"/>
        <v>-2.3192352789360459E-3</v>
      </c>
      <c r="GO378" s="240">
        <f t="shared" ca="1" si="787"/>
        <v>-2.3912716183746205E-3</v>
      </c>
      <c r="GP378" s="240">
        <f t="shared" ca="1" si="788"/>
        <v>-2.0530124051740483E-3</v>
      </c>
      <c r="GQ378" s="240">
        <f t="shared" ca="1" si="789"/>
        <v>-1.3624963204063745E-3</v>
      </c>
      <c r="GR378" s="240">
        <f t="shared" ca="1" si="790"/>
        <v>-4.3820245127727472E-4</v>
      </c>
      <c r="GS378" s="240">
        <f t="shared" ca="1" si="791"/>
        <v>5.6127840854460387E-4</v>
      </c>
      <c r="GT378" s="240">
        <f t="shared" ca="1" si="792"/>
        <v>1.4644548447917318E-3</v>
      </c>
      <c r="GU378" s="240">
        <f t="shared" ca="1" si="793"/>
        <v>2.1163594032471969E-3</v>
      </c>
      <c r="GV378" s="240">
        <f t="shared" ca="1" si="794"/>
        <v>2.4051379812552454E-3</v>
      </c>
      <c r="GW378" s="240">
        <f t="shared" ca="1" si="795"/>
        <v>2.281241809306082E-3</v>
      </c>
      <c r="GX378" s="240">
        <f t="shared" ca="1" si="796"/>
        <v>1.7659290531175393E-3</v>
      </c>
      <c r="GY378" s="240">
        <f t="shared" ca="1" si="797"/>
        <v>9.4761732717462278E-4</v>
      </c>
      <c r="GZ378" s="240">
        <f t="shared" ca="1" si="798"/>
        <v>-3.3287042764051965E-5</v>
      </c>
      <c r="HA378" s="240">
        <f t="shared" ca="1" si="799"/>
        <v>-1.0084800056414562E-3</v>
      </c>
      <c r="HB378" s="240">
        <f t="shared" ca="1" si="800"/>
        <v>-1.8106374764146663E-3</v>
      </c>
      <c r="HC378" s="240">
        <f t="shared" ca="1" si="801"/>
        <v>-2.3021248843199918E-3</v>
      </c>
      <c r="HD378" s="240">
        <f t="shared" ca="1" si="802"/>
        <v>-2.3986125797717281E-3</v>
      </c>
      <c r="HE378" s="240">
        <f t="shared" ca="1" si="803"/>
        <v>-2.0835451568410601E-3</v>
      </c>
      <c r="HF378" s="240">
        <f t="shared" ca="1" si="804"/>
        <v>-1.4109820378941497E-3</v>
      </c>
      <c r="HG378" s="240">
        <f t="shared" ca="1" si="805"/>
        <v>-4.9632193148949934E-4</v>
      </c>
      <c r="HH378" s="240">
        <f t="shared" ca="1" si="806"/>
        <v>5.0349733441951085E-4</v>
      </c>
      <c r="HI378" s="240">
        <f t="shared" ca="1" si="807"/>
        <v>1.4169262816835786E-3</v>
      </c>
      <c r="HJ378" s="240">
        <f t="shared" ca="1" si="808"/>
        <v>2.0872383252362008E-3</v>
      </c>
      <c r="HK378" s="240">
        <f t="shared" ca="1" si="809"/>
        <v>2.3994209971348861E-3</v>
      </c>
      <c r="HL378" s="240">
        <f t="shared" ca="1" si="810"/>
        <v>2.2999098420050097E-3</v>
      </c>
      <c r="HM378" s="240">
        <f t="shared" ca="1" si="811"/>
        <v>1.8057790324642025E-3</v>
      </c>
      <c r="HN378" s="240">
        <f t="shared" ca="1" si="812"/>
        <v>1.001811774242333E-3</v>
      </c>
      <c r="HO378" s="240">
        <f t="shared" ca="1" si="813"/>
        <v>2.5953162317781395E-5</v>
      </c>
      <c r="HP378" s="240">
        <f t="shared" ca="1" si="814"/>
        <v>-9.5435850587778702E-4</v>
      </c>
      <c r="HQ378" s="240">
        <f t="shared" ca="1" si="815"/>
        <v>-1.7709208753420168E-3</v>
      </c>
      <c r="HR378" s="240">
        <f t="shared" ca="1" si="816"/>
        <v>-2.2836277757556271E-3</v>
      </c>
      <c r="HS378" s="240">
        <f t="shared" ca="1" si="817"/>
        <v>-2.4045087066406783E-3</v>
      </c>
      <c r="HT378" s="240">
        <f t="shared" ca="1" si="818"/>
        <v>-2.112822858814345E-3</v>
      </c>
      <c r="HU378" s="240">
        <f t="shared" ca="1" si="819"/>
        <v>-1.4586178325623144E-3</v>
      </c>
      <c r="HV378" s="240">
        <f t="shared" ca="1" si="820"/>
        <v>-5.5414244592886716E-4</v>
      </c>
      <c r="HW378" s="240">
        <f t="shared" ca="1" si="821"/>
        <v>4.4541297232714161E-4</v>
      </c>
      <c r="HX378" s="240">
        <f t="shared" ca="1" si="822"/>
        <v>1.368544215165626E-3</v>
      </c>
      <c r="HY378" s="240">
        <f t="shared" ca="1" si="823"/>
        <v>2.0568599729049331E-3</v>
      </c>
      <c r="HZ378" s="240">
        <f t="shared" ca="1" si="824"/>
        <v>2.3922586915259792E-3</v>
      </c>
      <c r="IA378" s="240">
        <f t="shared" ca="1" si="825"/>
        <v>2.3171924950142917E-3</v>
      </c>
      <c r="IB378" s="240">
        <f t="shared" ca="1" si="826"/>
        <v>1.8445412780441588E-3</v>
      </c>
      <c r="IC378" s="240">
        <f t="shared" ca="1" si="827"/>
        <v>1.0554027673573634E-3</v>
      </c>
      <c r="ID378" s="240">
        <f t="shared" ca="1" si="828"/>
        <v>8.5177734185051162E-5</v>
      </c>
      <c r="IE378" s="240">
        <f t="shared" ca="1" si="829"/>
        <v>-3.1660948046186334E-3</v>
      </c>
      <c r="IF378" s="240">
        <f t="shared" ca="1" si="830"/>
        <v>-1.7301375377530583E-3</v>
      </c>
      <c r="IG378" s="240">
        <f t="shared" ca="1" si="831"/>
        <v>-2.2637550952094897E-3</v>
      </c>
      <c r="IH378" s="240">
        <f t="shared" ca="1" si="832"/>
        <v>-2.4089564473751203E-3</v>
      </c>
      <c r="II378" s="240">
        <f t="shared" ca="1" si="833"/>
        <v>-2.1408278753010158E-3</v>
      </c>
      <c r="IJ378" s="240">
        <f t="shared" ca="1" si="834"/>
        <v>-1.5053750103893777E-3</v>
      </c>
      <c r="IK378" s="240">
        <f t="shared" ca="1" si="835"/>
        <v>-6.1162916567956158E-4</v>
      </c>
      <c r="IL378" s="240">
        <f t="shared" ca="1" si="836"/>
        <v>3.8706031011527238E-4</v>
      </c>
      <c r="IM378" s="240">
        <f t="shared" ca="1" si="837"/>
        <v>1.3193377887855931E-3</v>
      </c>
      <c r="IN378" s="240">
        <f t="shared" ca="1" si="838"/>
        <v>2.0252426450369531E-3</v>
      </c>
      <c r="IO378" s="240">
        <f t="shared" ca="1" si="839"/>
        <v>2.3836553787336154E-3</v>
      </c>
      <c r="IP378" s="240">
        <f t="shared" ca="1" si="840"/>
        <v>2.3330793579099752E-3</v>
      </c>
      <c r="IQ378" s="240">
        <f t="shared" ca="1" si="841"/>
        <v>1.8821924409300392E-3</v>
      </c>
      <c r="IR378" s="240">
        <f t="shared" ca="1" si="842"/>
        <v>1.1083580253093894E-3</v>
      </c>
      <c r="IS378" s="240">
        <f t="shared" ca="1" si="843"/>
        <v>1.4435099817024883E-4</v>
      </c>
      <c r="IT378" s="240">
        <f t="shared" ca="1" si="844"/>
        <v>-8.4442384376382158E-4</v>
      </c>
      <c r="IU378" s="240">
        <f t="shared" ca="1" si="845"/>
        <v>-1.6883120300053675E-3</v>
      </c>
      <c r="IV378" s="240">
        <f t="shared" ca="1" si="846"/>
        <v>-2.2425188132412541E-3</v>
      </c>
      <c r="IW378" s="240">
        <f t="shared" ca="1" si="847"/>
        <v>-2.4119531228223487E-3</v>
      </c>
      <c r="IX378" s="240">
        <f t="shared" ca="1" si="848"/>
        <v>-2.1675433371263308E-3</v>
      </c>
      <c r="IY378" s="240">
        <f t="shared" ca="1" si="849"/>
        <v>-1.5512254065998062E-3</v>
      </c>
      <c r="IZ378" s="240">
        <f t="shared" ca="1" si="850"/>
        <v>-6.6874746289110481E-4</v>
      </c>
      <c r="JA378" s="240">
        <f t="shared" ca="1" si="851"/>
        <v>3.2847449724574093E-4</v>
      </c>
      <c r="JB378" s="240">
        <f t="shared" ca="1" si="852"/>
        <v>1.2693366426548421E-3</v>
      </c>
    </row>
    <row r="379" spans="2:262">
      <c r="B379" s="248">
        <v>18</v>
      </c>
      <c r="C379" s="247">
        <f t="shared" si="853"/>
        <v>3.5156250000000004E-4</v>
      </c>
      <c r="D379" s="244">
        <f t="shared" ca="1" si="597"/>
        <v>6.0776960821296315</v>
      </c>
      <c r="E379" s="243">
        <f ca="1">X361</f>
        <v>7.7696082129631819E-2</v>
      </c>
      <c r="F379" s="242">
        <v>18</v>
      </c>
      <c r="G379" s="240">
        <f t="shared" ca="1" si="854"/>
        <v>-2.2172398099465178E-4</v>
      </c>
      <c r="H379" s="240">
        <f t="shared" ca="1" si="598"/>
        <v>-2.6411871121812132E-4</v>
      </c>
      <c r="I379" s="240">
        <f t="shared" ca="1" si="599"/>
        <v>-2.5579699311483687E-4</v>
      </c>
      <c r="J379" s="240">
        <f t="shared" ca="1" si="600"/>
        <v>-1.9835677475984608E-4</v>
      </c>
      <c r="K379" s="240">
        <f t="shared" ca="1" si="601"/>
        <v>-1.0282780808796179E-4</v>
      </c>
      <c r="L379" s="240">
        <f t="shared" ca="1" si="602"/>
        <v>1.2446299666106703E-5</v>
      </c>
      <c r="M379" s="240">
        <f t="shared" ca="1" si="603"/>
        <v>1.2533045136229459E-4</v>
      </c>
      <c r="N379" s="240">
        <f t="shared" ca="1" si="604"/>
        <v>2.1414847260157877E-4</v>
      </c>
      <c r="O379" s="240">
        <f t="shared" ca="1" si="605"/>
        <v>2.6184540137883796E-4</v>
      </c>
      <c r="P379" s="240">
        <f t="shared" ca="1" si="606"/>
        <v>2.5926240599858128E-4</v>
      </c>
      <c r="Q379" s="240">
        <f t="shared" ca="1" si="607"/>
        <v>2.0689547688544332E-4</v>
      </c>
      <c r="R379" s="240">
        <f t="shared" ca="1" si="608"/>
        <v>1.1480018580163813E-4</v>
      </c>
      <c r="S379" s="240">
        <f t="shared" ca="1" si="609"/>
        <v>6.608007410821077E-7</v>
      </c>
      <c r="T379" s="240">
        <f t="shared" ca="1" si="610"/>
        <v>-1.136054722119856E-4</v>
      </c>
      <c r="U379" s="241">
        <f t="shared" ca="1" si="611"/>
        <v>-2.0605706178081763E-4</v>
      </c>
      <c r="V379" s="240">
        <f t="shared" ca="1" si="612"/>
        <v>-2.5894128303268458E-4</v>
      </c>
      <c r="W379" s="240">
        <f t="shared" ca="1" si="613"/>
        <v>-2.6210323303757038E-4</v>
      </c>
      <c r="X379" s="240">
        <f t="shared" ca="1" si="614"/>
        <v>-2.1493574968532023E-4</v>
      </c>
      <c r="Y379" s="240">
        <f t="shared" ca="1" si="615"/>
        <v>-1.2649599981240953E-4</v>
      </c>
      <c r="Z379" s="240">
        <f t="shared" ca="1" si="616"/>
        <v>-1.3766309221406364E-5</v>
      </c>
      <c r="AA379" s="240">
        <f t="shared" ca="1" si="617"/>
        <v>1.0160680752845379E-4</v>
      </c>
      <c r="AB379" s="240">
        <f t="shared" ca="1" si="618"/>
        <v>1.9746924144975974E-4</v>
      </c>
      <c r="AC379" s="240">
        <f t="shared" ca="1" si="619"/>
        <v>2.5541335245512776E-4</v>
      </c>
      <c r="AD379" s="240">
        <f t="shared" ca="1" si="620"/>
        <v>2.6431263043064015E-4</v>
      </c>
      <c r="AE379" s="240">
        <f t="shared" ca="1" si="621"/>
        <v>2.2245822343805682E-4</v>
      </c>
      <c r="AF379" s="240">
        <f t="shared" ca="1" si="622"/>
        <v>1.3788707387989179E-4</v>
      </c>
      <c r="AG379" s="240">
        <f t="shared" ca="1" si="623"/>
        <v>2.6838653457029945E-5</v>
      </c>
      <c r="AH379" s="240">
        <f t="shared" ca="1" si="624"/>
        <v>-8.9363363145880708E-5</v>
      </c>
      <c r="AI379" s="240">
        <f t="shared" ca="1" si="625"/>
        <v>-1.884057004197861E-4</v>
      </c>
      <c r="AJ379" s="240">
        <f t="shared" ca="1" si="626"/>
        <v>-2.5127010873993909E-4</v>
      </c>
      <c r="AK379" s="240">
        <f t="shared" ca="1" si="627"/>
        <v>-2.6588527554595036E-4</v>
      </c>
      <c r="AL379" s="240">
        <f t="shared" ca="1" si="628"/>
        <v>-2.2944477584549208E-4</v>
      </c>
      <c r="AM379" s="240">
        <f t="shared" ca="1" si="629"/>
        <v>-1.4894596590891618E-4</v>
      </c>
      <c r="AN379" s="240">
        <f t="shared" ca="1" si="630"/>
        <v>-3.9846341025687125E-5</v>
      </c>
      <c r="AO379" s="240">
        <f t="shared" ca="1" si="631"/>
        <v>7.6904634594183023E-5</v>
      </c>
      <c r="AP379" s="240">
        <f t="shared" ca="1" si="632"/>
        <v>1.7888827355511119E-4</v>
      </c>
      <c r="AQ379" s="240">
        <f t="shared" ca="1" si="633"/>
        <v>2.4652153332413364E-4</v>
      </c>
      <c r="AR379" s="240">
        <f t="shared" ca="1" si="634"/>
        <v>2.6681737974367073E-4</v>
      </c>
      <c r="AS379" s="240">
        <f t="shared" ca="1" si="635"/>
        <v>2.3587857569092673E-4</v>
      </c>
      <c r="AT379" s="240">
        <f t="shared" ca="1" si="636"/>
        <v>1.5964603405994017E-4</v>
      </c>
      <c r="AU379" s="240">
        <f t="shared" ca="1" si="637"/>
        <v>5.2758035268686204E-5</v>
      </c>
      <c r="AV379" s="240">
        <f t="shared" ca="1" si="638"/>
        <v>-6.4260636041697526E-5</v>
      </c>
      <c r="AW379" s="240">
        <f t="shared" ca="1" si="639"/>
        <v>-1.6893988917068018E-4</v>
      </c>
      <c r="AX379" s="240">
        <f t="shared" ca="1" si="640"/>
        <v>-2.4117906594181451E-4</v>
      </c>
      <c r="AY379" s="240">
        <f t="shared" ca="1" si="641"/>
        <v>-2.6710669750314631E-4</v>
      </c>
      <c r="AZ379" s="240">
        <f t="shared" ca="1" si="642"/>
        <v>-2.41744123386999E-4</v>
      </c>
      <c r="BA379" s="240">
        <f t="shared" ca="1" si="643"/>
        <v>-1.6996150093157307E-4</v>
      </c>
      <c r="BB379" s="240">
        <f t="shared" ca="1" si="644"/>
        <v>-6.5542630783665322E-5</v>
      </c>
      <c r="BC379" s="240">
        <f t="shared" ca="1" si="645"/>
        <v>5.1461827988420137E-5</v>
      </c>
      <c r="BD379" s="240">
        <f t="shared" ca="1" si="646"/>
        <v>1.5858451379584967E-4</v>
      </c>
      <c r="BE379" s="240">
        <f t="shared" ca="1" si="647"/>
        <v>2.3525557706484995E-4</v>
      </c>
      <c r="BF379" s="240">
        <f t="shared" ca="1" si="648"/>
        <v>2.6675253183255324E-4</v>
      </c>
      <c r="BG379" s="240">
        <f t="shared" ca="1" si="649"/>
        <v>2.470272883155472E-4</v>
      </c>
      <c r="BH379" s="240">
        <f t="shared" ca="1" si="650"/>
        <v>1.7986751566059181E-4</v>
      </c>
      <c r="BI379" s="240">
        <f t="shared" ca="1" si="651"/>
        <v>7.8169328360229269E-5</v>
      </c>
      <c r="BJ379" s="240">
        <f t="shared" ca="1" si="652"/>
        <v>-3.8539043883995834E-5</v>
      </c>
      <c r="BK379" s="240">
        <f t="shared" ca="1" si="653"/>
        <v>-1.478470944369228E-4</v>
      </c>
      <c r="BL379" s="240">
        <f t="shared" ca="1" si="654"/>
        <v>-2.2876533689678122E-4</v>
      </c>
      <c r="BM379" s="240">
        <f t="shared" ca="1" si="655"/>
        <v>-2.6575573594801326E-4</v>
      </c>
      <c r="BN379" s="240">
        <f t="shared" ca="1" si="656"/>
        <v>-2.5171534286950857E-4</v>
      </c>
      <c r="BO379" s="240">
        <f t="shared" ca="1" si="657"/>
        <v>-1.8934021378985116E-4</v>
      </c>
      <c r="BP379" s="240">
        <f t="shared" ca="1" si="658"/>
        <v>-9.0607709177949785E-5</v>
      </c>
      <c r="BQ379" s="240">
        <f t="shared" ca="1" si="659"/>
        <v>2.5523415847232496E-5</v>
      </c>
      <c r="BR379" s="240">
        <f t="shared" ca="1" si="660"/>
        <v>1.3675349847762055E-4</v>
      </c>
      <c r="BS379" s="240">
        <f t="shared" ca="1" si="661"/>
        <v>2.2172398099465162E-4</v>
      </c>
      <c r="BT379" s="240">
        <f t="shared" ca="1" si="662"/>
        <v>2.6411871121812122E-4</v>
      </c>
      <c r="BU379" s="240">
        <f t="shared" ca="1" si="663"/>
        <v>2.5579699311483687E-4</v>
      </c>
      <c r="BV379" s="240">
        <f t="shared" ca="1" si="664"/>
        <v>1.9835677475984608E-4</v>
      </c>
      <c r="BW379" s="240">
        <f t="shared" ca="1" si="665"/>
        <v>1.0282780808796175E-4</v>
      </c>
      <c r="BX379" s="240">
        <f t="shared" ca="1" si="666"/>
        <v>-1.2446299666106879E-5</v>
      </c>
      <c r="BY379" s="240">
        <f t="shared" ca="1" si="667"/>
        <v>-1.2533045136229392E-4</v>
      </c>
      <c r="BZ379" s="240">
        <f t="shared" ca="1" si="668"/>
        <v>-2.1414847260157837E-4</v>
      </c>
      <c r="CA379" s="240">
        <f t="shared" ca="1" si="669"/>
        <v>-2.6184540137883801E-4</v>
      </c>
      <c r="CB379" s="240">
        <f t="shared" ca="1" si="670"/>
        <v>-2.5926240599858145E-4</v>
      </c>
      <c r="CC379" s="240">
        <f t="shared" ca="1" si="671"/>
        <v>-2.0689547688544304E-4</v>
      </c>
      <c r="CD379" s="240">
        <f t="shared" ca="1" si="672"/>
        <v>-1.1480018580163841E-4</v>
      </c>
      <c r="CE379" s="240">
        <f t="shared" ca="1" si="673"/>
        <v>-6.6080074108336808E-7</v>
      </c>
      <c r="CF379" s="240">
        <f t="shared" ca="1" si="674"/>
        <v>1.1360547221198534E-4</v>
      </c>
      <c r="CG379" s="240">
        <f t="shared" ca="1" si="675"/>
        <v>2.0605706178081698E-4</v>
      </c>
      <c r="CH379" s="240">
        <f t="shared" ca="1" si="676"/>
        <v>2.5894128303268458E-4</v>
      </c>
      <c r="CI379" s="240">
        <f t="shared" ca="1" si="677"/>
        <v>2.6210323303757054E-4</v>
      </c>
      <c r="CJ379" s="240">
        <f t="shared" ca="1" si="678"/>
        <v>2.1493574968532014E-4</v>
      </c>
      <c r="CK379" s="240">
        <f t="shared" ca="1" si="679"/>
        <v>1.2649599981241023E-4</v>
      </c>
      <c r="CL379" s="240">
        <f t="shared" ca="1" si="680"/>
        <v>1.3766309221406161E-5</v>
      </c>
      <c r="CM379" s="240">
        <f t="shared" ca="1" si="681"/>
        <v>-1.0160680752845309E-4</v>
      </c>
      <c r="CN379" s="240">
        <f t="shared" ca="1" si="682"/>
        <v>-1.9746924144975985E-4</v>
      </c>
      <c r="CO379" s="240">
        <f t="shared" ca="1" si="683"/>
        <v>-2.5541335245512765E-4</v>
      </c>
      <c r="CP379" s="240">
        <f t="shared" ca="1" si="684"/>
        <v>-2.6431263043064009E-4</v>
      </c>
      <c r="CQ379" s="240">
        <f t="shared" ca="1" si="685"/>
        <v>-2.2245822343805701E-4</v>
      </c>
      <c r="CR379" s="240">
        <f t="shared" ca="1" si="686"/>
        <v>-1.3788707387989287E-4</v>
      </c>
      <c r="CS379" s="240">
        <f t="shared" ca="1" si="687"/>
        <v>-2.6838653457030229E-5</v>
      </c>
      <c r="CT379" s="240">
        <f t="shared" ca="1" si="688"/>
        <v>8.9363363145879515E-5</v>
      </c>
      <c r="CU379" s="240">
        <f t="shared" ca="1" si="689"/>
        <v>1.8840570041978624E-4</v>
      </c>
      <c r="CV379" s="240">
        <f t="shared" ca="1" si="690"/>
        <v>2.5127010873993882E-4</v>
      </c>
      <c r="CW379" s="240">
        <f t="shared" ca="1" si="691"/>
        <v>2.6588527554595031E-4</v>
      </c>
      <c r="CX379" s="240">
        <f t="shared" ca="1" si="692"/>
        <v>2.2944477584549246E-4</v>
      </c>
      <c r="CY379" s="240">
        <f t="shared" ca="1" si="693"/>
        <v>1.4894596590891605E-4</v>
      </c>
      <c r="CZ379" s="240">
        <f t="shared" ca="1" si="694"/>
        <v>3.9846341025687898E-5</v>
      </c>
      <c r="DA379" s="240">
        <f t="shared" ca="1" si="695"/>
        <v>-7.6904634594183172E-5</v>
      </c>
      <c r="DB379" s="240">
        <f t="shared" ca="1" si="696"/>
        <v>-1.7888827355511098E-4</v>
      </c>
      <c r="DC379" s="240">
        <f t="shared" ca="1" si="697"/>
        <v>-2.4652153332413391E-4</v>
      </c>
      <c r="DD379" s="240">
        <f t="shared" ca="1" si="698"/>
        <v>-2.6681737974367073E-4</v>
      </c>
      <c r="DE379" s="240">
        <f t="shared" ca="1" si="699"/>
        <v>-2.3587857569092732E-4</v>
      </c>
      <c r="DF379" s="240">
        <f t="shared" ca="1" si="700"/>
        <v>-1.5964603405994041E-4</v>
      </c>
      <c r="DG379" s="240">
        <f t="shared" ca="1" si="701"/>
        <v>-5.2758035268687438E-5</v>
      </c>
      <c r="DH379" s="240">
        <f t="shared" ca="1" si="702"/>
        <v>6.4260636041697227E-5</v>
      </c>
      <c r="DI379" s="240">
        <f t="shared" ca="1" si="703"/>
        <v>1.6893988917067925E-4</v>
      </c>
      <c r="DJ379" s="240">
        <f t="shared" ca="1" si="704"/>
        <v>2.4117906594181443E-4</v>
      </c>
      <c r="DK379" s="240">
        <f t="shared" ca="1" si="705"/>
        <v>2.6710669750314625E-4</v>
      </c>
      <c r="DL379" s="240">
        <f t="shared" ca="1" si="706"/>
        <v>2.4174412338699873E-4</v>
      </c>
      <c r="DM379" s="240">
        <f t="shared" ca="1" si="707"/>
        <v>1.6996150093157329E-4</v>
      </c>
      <c r="DN379" s="240">
        <f t="shared" ca="1" si="708"/>
        <v>6.5542630783664712E-5</v>
      </c>
      <c r="DO379" s="240">
        <f t="shared" ca="1" si="709"/>
        <v>-5.146182798841988E-5</v>
      </c>
      <c r="DP379" s="240">
        <f t="shared" ca="1" si="710"/>
        <v>-1.5858451379585018E-4</v>
      </c>
      <c r="DQ379" s="240">
        <f t="shared" ca="1" si="711"/>
        <v>-2.3525557706484981E-4</v>
      </c>
      <c r="DR379" s="240">
        <f t="shared" ca="1" si="712"/>
        <v>-2.6675253183255313E-4</v>
      </c>
      <c r="DS379" s="240">
        <f t="shared" ca="1" si="713"/>
        <v>-2.470272883155473E-4</v>
      </c>
      <c r="DT379" s="240">
        <f t="shared" ca="1" si="714"/>
        <v>-1.7986751566059271E-4</v>
      </c>
      <c r="DU379" s="240">
        <f t="shared" ca="1" si="715"/>
        <v>-7.8169328360229554E-5</v>
      </c>
      <c r="DV379" s="240">
        <f t="shared" ca="1" si="716"/>
        <v>3.8539043883994601E-5</v>
      </c>
      <c r="DW379" s="240">
        <f t="shared" ca="1" si="717"/>
        <v>1.4784709443692252E-4</v>
      </c>
      <c r="DX379" s="240">
        <f t="shared" ca="1" si="718"/>
        <v>2.2876533689678106E-4</v>
      </c>
      <c r="DY379" s="240">
        <f t="shared" ca="1" si="719"/>
        <v>2.6575573594801331E-4</v>
      </c>
      <c r="DZ379" s="240">
        <f t="shared" ca="1" si="720"/>
        <v>2.5171534286950868E-4</v>
      </c>
      <c r="EA379" s="240">
        <f t="shared" ca="1" si="721"/>
        <v>1.893402137898507E-4</v>
      </c>
      <c r="EB379" s="240">
        <f t="shared" ca="1" si="722"/>
        <v>9.060770917795007E-5</v>
      </c>
      <c r="EC379" s="240">
        <f t="shared" ca="1" si="723"/>
        <v>-2.5523415847233133E-5</v>
      </c>
      <c r="ED379" s="240">
        <f t="shared" ca="1" si="724"/>
        <v>-1.3675349847762028E-4</v>
      </c>
      <c r="EE379" s="240">
        <f t="shared" ca="1" si="725"/>
        <v>-2.2172398099465094E-4</v>
      </c>
      <c r="EF379" s="240">
        <f t="shared" ca="1" si="726"/>
        <v>-2.6411871121812122E-4</v>
      </c>
      <c r="EG379" s="240">
        <f t="shared" ca="1" si="727"/>
        <v>-2.5579699311483725E-4</v>
      </c>
      <c r="EH379" s="240">
        <f t="shared" ca="1" si="728"/>
        <v>-1.9835677475984627E-4</v>
      </c>
      <c r="EI379" s="240">
        <f t="shared" ca="1" si="729"/>
        <v>-1.0282780808796287E-4</v>
      </c>
      <c r="EJ379" s="240">
        <f t="shared" ca="1" si="730"/>
        <v>1.2446299666106581E-5</v>
      </c>
      <c r="EK379" s="240">
        <f t="shared" ca="1" si="731"/>
        <v>1.2533045136229365E-4</v>
      </c>
      <c r="EL379" s="240">
        <f t="shared" ca="1" si="732"/>
        <v>2.1414847260157877E-4</v>
      </c>
      <c r="EM379" s="240">
        <f t="shared" ca="1" si="733"/>
        <v>2.6184540137883774E-4</v>
      </c>
      <c r="EN379" s="240">
        <f t="shared" ca="1" si="734"/>
        <v>2.5926240599858123E-4</v>
      </c>
      <c r="EO379" s="240">
        <f t="shared" ca="1" si="735"/>
        <v>2.0689547688544383E-4</v>
      </c>
      <c r="EP379" s="240">
        <f t="shared" ca="1" si="736"/>
        <v>1.148001858016378E-4</v>
      </c>
      <c r="EQ379" s="240">
        <f t="shared" ca="1" si="737"/>
        <v>6.6080074108269046E-7</v>
      </c>
      <c r="ER379" s="240">
        <f t="shared" ca="1" si="738"/>
        <v>-1.136054722119842E-4</v>
      </c>
      <c r="ES379" s="240">
        <f t="shared" ca="1" si="739"/>
        <v>-2.0605706178081741E-4</v>
      </c>
      <c r="ET379" s="240">
        <f t="shared" ca="1" si="740"/>
        <v>-2.5894128303268431E-4</v>
      </c>
      <c r="EU379" s="240">
        <f t="shared" ca="1" si="741"/>
        <v>-2.6210323303757044E-4</v>
      </c>
      <c r="EV379" s="240">
        <f t="shared" ca="1" si="742"/>
        <v>-2.1493574968531971E-4</v>
      </c>
      <c r="EW379" s="240">
        <f t="shared" ca="1" si="743"/>
        <v>-1.2649599981241132E-4</v>
      </c>
      <c r="EX379" s="240">
        <f t="shared" ca="1" si="744"/>
        <v>-1.3766309221407421E-5</v>
      </c>
      <c r="EY379" s="240">
        <f t="shared" ca="1" si="745"/>
        <v>1.0160680752845367E-4</v>
      </c>
      <c r="EZ379" s="240">
        <f t="shared" ca="1" si="746"/>
        <v>1.9746924144976028E-4</v>
      </c>
      <c r="FA379" s="240">
        <f t="shared" ca="1" si="747"/>
        <v>2.5541335245512727E-4</v>
      </c>
      <c r="FB379" s="240">
        <f t="shared" ca="1" si="748"/>
        <v>2.6431263043064025E-4</v>
      </c>
      <c r="FC379" s="240">
        <f t="shared" ca="1" si="749"/>
        <v>2.2245822343805666E-4</v>
      </c>
      <c r="FD379" s="240">
        <f t="shared" ca="1" si="750"/>
        <v>1.3788707387989396E-4</v>
      </c>
      <c r="FE379" s="240">
        <f t="shared" ca="1" si="751"/>
        <v>2.6838653457031476E-5</v>
      </c>
      <c r="FF379" s="240">
        <f t="shared" ca="1" si="752"/>
        <v>-8.9363363145880139E-5</v>
      </c>
      <c r="FG379" s="240">
        <f t="shared" ca="1" si="753"/>
        <v>-1.884057004197867E-4</v>
      </c>
      <c r="FH379" s="240">
        <f t="shared" ca="1" si="754"/>
        <v>-2.5127010873993838E-4</v>
      </c>
      <c r="FI379" s="240">
        <f t="shared" ca="1" si="755"/>
        <v>-2.6588527554595042E-4</v>
      </c>
      <c r="FJ379" s="240">
        <f t="shared" ca="1" si="756"/>
        <v>-2.2944477584549213E-4</v>
      </c>
      <c r="FK379" s="240">
        <f t="shared" ca="1" si="757"/>
        <v>-1.489459659089155E-4</v>
      </c>
      <c r="FL379" s="240">
        <f t="shared" ca="1" si="758"/>
        <v>-3.9846341025689158E-5</v>
      </c>
      <c r="FM379" s="240">
        <f t="shared" ca="1" si="759"/>
        <v>7.6904634594182007E-5</v>
      </c>
      <c r="FN379" s="240">
        <f t="shared" ca="1" si="760"/>
        <v>1.7888827355511149E-4</v>
      </c>
      <c r="FO379" s="240">
        <f t="shared" ca="1" si="761"/>
        <v>2.4652153332413418E-4</v>
      </c>
      <c r="FP379" s="240">
        <f t="shared" ca="1" si="762"/>
        <v>2.6681737974367078E-4</v>
      </c>
      <c r="FQ379" s="240">
        <f t="shared" ca="1" si="763"/>
        <v>2.35878575690927E-4</v>
      </c>
      <c r="FR379" s="240">
        <f t="shared" ca="1" si="764"/>
        <v>1.596460340599399E-4</v>
      </c>
      <c r="FS379" s="240">
        <f t="shared" ca="1" si="765"/>
        <v>5.2758035268688657E-5</v>
      </c>
      <c r="FT379" s="240">
        <f t="shared" ca="1" si="766"/>
        <v>-6.4260636041696021E-5</v>
      </c>
      <c r="FU379" s="240">
        <f t="shared" ca="1" si="767"/>
        <v>-1.6893988917067974E-4</v>
      </c>
      <c r="FV379" s="240">
        <f t="shared" ca="1" si="768"/>
        <v>-2.4117906594181467E-4</v>
      </c>
      <c r="FW379" s="240">
        <f t="shared" ca="1" si="769"/>
        <v>-2.6710669750314625E-4</v>
      </c>
      <c r="FX379" s="240">
        <f t="shared" ca="1" si="770"/>
        <v>-2.4174412338699925E-4</v>
      </c>
      <c r="FY379" s="240">
        <f t="shared" ca="1" si="771"/>
        <v>-1.699615009315728E-4</v>
      </c>
      <c r="FZ379" s="240">
        <f t="shared" ca="1" si="772"/>
        <v>-6.5542630783664061E-5</v>
      </c>
      <c r="GA379" s="240">
        <f t="shared" ca="1" si="773"/>
        <v>5.146182798841866E-5</v>
      </c>
      <c r="GB379" s="240">
        <f t="shared" ca="1" si="774"/>
        <v>1.5858451379584918E-4</v>
      </c>
      <c r="GC379" s="240">
        <f t="shared" ca="1" si="775"/>
        <v>2.3525557706485014E-4</v>
      </c>
      <c r="GD379" s="240">
        <f t="shared" ca="1" si="776"/>
        <v>2.6675253183255308E-4</v>
      </c>
      <c r="GE379" s="240">
        <f t="shared" ca="1" si="777"/>
        <v>2.4702728831554774E-4</v>
      </c>
      <c r="GF379" s="240">
        <f t="shared" ca="1" si="778"/>
        <v>1.7986751566059225E-4</v>
      </c>
      <c r="GG379" s="240">
        <f t="shared" ca="1" si="779"/>
        <v>7.816932836022893E-5</v>
      </c>
      <c r="GH379" s="240">
        <f t="shared" ca="1" si="780"/>
        <v>-3.8539043883993368E-5</v>
      </c>
      <c r="GI379" s="240">
        <f t="shared" ca="1" si="781"/>
        <v>-1.4784709443692149E-4</v>
      </c>
      <c r="GJ379" s="240">
        <f t="shared" ca="1" si="782"/>
        <v>-2.2876533689678138E-4</v>
      </c>
      <c r="GK379" s="240">
        <f t="shared" ca="1" si="783"/>
        <v>-2.6575573594801337E-4</v>
      </c>
      <c r="GL379" s="240">
        <f t="shared" ca="1" si="784"/>
        <v>-2.5171534286950905E-4</v>
      </c>
      <c r="GM379" s="240">
        <f t="shared" ca="1" si="785"/>
        <v>-1.8934021378985157E-4</v>
      </c>
      <c r="GN379" s="240">
        <f t="shared" ca="1" si="786"/>
        <v>-9.060770917794946E-5</v>
      </c>
      <c r="GO379" s="240">
        <f t="shared" ca="1" si="787"/>
        <v>2.552341584723377E-5</v>
      </c>
      <c r="GP379" s="240">
        <f t="shared" ca="1" si="788"/>
        <v>1.3675349847761922E-4</v>
      </c>
      <c r="GQ379" s="240">
        <f t="shared" ca="1" si="789"/>
        <v>2.2172398099465132E-4</v>
      </c>
      <c r="GR379" s="240">
        <f t="shared" ca="1" si="790"/>
        <v>2.6411871121812132E-4</v>
      </c>
      <c r="GS379" s="240">
        <f t="shared" ca="1" si="791"/>
        <v>2.5579699311483763E-4</v>
      </c>
      <c r="GT379" s="240">
        <f t="shared" ca="1" si="792"/>
        <v>1.9835677475984711E-4</v>
      </c>
      <c r="GU379" s="240">
        <f t="shared" ca="1" si="793"/>
        <v>1.0282780808796226E-4</v>
      </c>
      <c r="GV379" s="240">
        <f t="shared" ca="1" si="794"/>
        <v>-1.2446299666107245E-5</v>
      </c>
      <c r="GW379" s="240">
        <f t="shared" ca="1" si="795"/>
        <v>-1.2533045136229256E-4</v>
      </c>
      <c r="GX379" s="240">
        <f t="shared" ca="1" si="796"/>
        <v>-2.1414847260157804E-4</v>
      </c>
      <c r="GY379" s="240">
        <f t="shared" ca="1" si="797"/>
        <v>-2.6184540137883791E-4</v>
      </c>
      <c r="GZ379" s="240">
        <f t="shared" ca="1" si="798"/>
        <v>-2.5926240599858112E-4</v>
      </c>
      <c r="HA379" s="240">
        <f t="shared" ca="1" si="799"/>
        <v>-2.0689547688544467E-4</v>
      </c>
      <c r="HB379" s="240">
        <f t="shared" ca="1" si="800"/>
        <v>-1.1480018580163894E-4</v>
      </c>
      <c r="HC379" s="240">
        <f t="shared" ca="1" si="801"/>
        <v>-6.6080074108205349E-7</v>
      </c>
      <c r="HD379" s="240">
        <f t="shared" ca="1" si="802"/>
        <v>1.1360547221198308E-4</v>
      </c>
      <c r="HE379" s="240">
        <f t="shared" ca="1" si="803"/>
        <v>2.0605706178081662E-4</v>
      </c>
      <c r="HF379" s="240">
        <f t="shared" ca="1" si="804"/>
        <v>2.5894128303268447E-4</v>
      </c>
      <c r="HG379" s="240">
        <f t="shared" ca="1" si="805"/>
        <v>2.6210323303757033E-4</v>
      </c>
      <c r="HH379" s="240">
        <f t="shared" ca="1" si="806"/>
        <v>2.1493574968532161E-4</v>
      </c>
      <c r="HI379" s="240">
        <f t="shared" ca="1" si="807"/>
        <v>1.2649599981241075E-4</v>
      </c>
      <c r="HJ379" s="240">
        <f t="shared" ca="1" si="808"/>
        <v>1.3766309221406757E-5</v>
      </c>
      <c r="HK379" s="240">
        <f t="shared" ca="1" si="809"/>
        <v>-1.0160680752845428E-4</v>
      </c>
      <c r="HL379" s="240">
        <f t="shared" ca="1" si="810"/>
        <v>-1.9746924144975817E-4</v>
      </c>
      <c r="HM379" s="240">
        <f t="shared" ca="1" si="811"/>
        <v>-2.5541335245512749E-4</v>
      </c>
      <c r="HN379" s="240">
        <f t="shared" ca="1" si="812"/>
        <v>-2.6431263043064015E-4</v>
      </c>
      <c r="HO379" s="240">
        <f t="shared" ca="1" si="813"/>
        <v>-2.2245822343805626E-4</v>
      </c>
      <c r="HP379" s="240">
        <f t="shared" ca="1" si="814"/>
        <v>-1.3788707387989336E-4</v>
      </c>
      <c r="HQ379" s="240">
        <f t="shared" ca="1" si="815"/>
        <v>-2.6838653457030798E-5</v>
      </c>
      <c r="HR379" s="240">
        <f t="shared" ca="1" si="816"/>
        <v>8.9363363145880748E-5</v>
      </c>
      <c r="HS379" s="240">
        <f t="shared" ca="1" si="817"/>
        <v>1.8840570041978448E-4</v>
      </c>
      <c r="HT379" s="240">
        <f t="shared" ca="1" si="818"/>
        <v>2.512701087399386E-4</v>
      </c>
      <c r="HU379" s="240">
        <f t="shared" ca="1" si="819"/>
        <v>2.6588527554595036E-4</v>
      </c>
      <c r="HV379" s="240">
        <f t="shared" ca="1" si="820"/>
        <v>2.2944477584549181E-4</v>
      </c>
      <c r="HW379" s="240">
        <f t="shared" ca="1" si="821"/>
        <v>1.4894596590891808E-4</v>
      </c>
      <c r="HX379" s="240">
        <f t="shared" ca="1" si="822"/>
        <v>3.9846341025688507E-5</v>
      </c>
      <c r="HY379" s="240">
        <f t="shared" ca="1" si="823"/>
        <v>-7.6904634594182603E-5</v>
      </c>
      <c r="HZ379" s="240">
        <f t="shared" ca="1" si="824"/>
        <v>-1.7888827355511198E-4</v>
      </c>
      <c r="IA379" s="240">
        <f t="shared" ca="1" si="825"/>
        <v>-2.4652153332413299E-4</v>
      </c>
      <c r="IB379" s="240">
        <f t="shared" ca="1" si="826"/>
        <v>-2.6681737974367073E-4</v>
      </c>
      <c r="IC379" s="240">
        <f t="shared" ca="1" si="827"/>
        <v>-2.358785756909267E-4</v>
      </c>
      <c r="ID379" s="240">
        <f t="shared" ca="1" si="828"/>
        <v>-1.5964603405994242E-4</v>
      </c>
      <c r="IE379" s="240">
        <f t="shared" ca="1" si="829"/>
        <v>3.0874327932065319E-4</v>
      </c>
      <c r="IF379" s="240">
        <f t="shared" ca="1" si="830"/>
        <v>6.4260636041696658E-5</v>
      </c>
      <c r="IG379" s="240">
        <f t="shared" ca="1" si="831"/>
        <v>1.6893988917068023E-4</v>
      </c>
      <c r="IH379" s="240">
        <f t="shared" ca="1" si="832"/>
        <v>2.4117906594181332E-4</v>
      </c>
      <c r="II379" s="240">
        <f t="shared" ca="1" si="833"/>
        <v>2.6710669750314631E-4</v>
      </c>
      <c r="IJ379" s="240">
        <f t="shared" ca="1" si="834"/>
        <v>2.4174412338699898E-4</v>
      </c>
      <c r="IK379" s="240">
        <f t="shared" ca="1" si="835"/>
        <v>1.6996150093157229E-4</v>
      </c>
      <c r="IL379" s="240">
        <f t="shared" ca="1" si="836"/>
        <v>6.5542630783667097E-5</v>
      </c>
      <c r="IM379" s="240">
        <f t="shared" ca="1" si="837"/>
        <v>-5.1461827988419283E-5</v>
      </c>
      <c r="IN379" s="240">
        <f t="shared" ca="1" si="838"/>
        <v>-1.585845137958497E-4</v>
      </c>
      <c r="IO379" s="240">
        <f t="shared" ca="1" si="839"/>
        <v>-2.3525557706485044E-4</v>
      </c>
      <c r="IP379" s="240">
        <f t="shared" ca="1" si="840"/>
        <v>-2.6675253183255313E-4</v>
      </c>
      <c r="IQ379" s="240">
        <f t="shared" ca="1" si="841"/>
        <v>-2.4702728831554752E-4</v>
      </c>
      <c r="IR379" s="240">
        <f t="shared" ca="1" si="842"/>
        <v>-1.7986751566059176E-4</v>
      </c>
      <c r="IS379" s="240">
        <f t="shared" ca="1" si="843"/>
        <v>-7.8169328360231912E-5</v>
      </c>
      <c r="IT379" s="240">
        <f t="shared" ca="1" si="844"/>
        <v>3.8539043883994032E-5</v>
      </c>
      <c r="IU379" s="240">
        <f t="shared" ca="1" si="845"/>
        <v>1.4784709443692204E-4</v>
      </c>
      <c r="IV379" s="240">
        <f t="shared" ca="1" si="846"/>
        <v>2.2876533689678174E-4</v>
      </c>
      <c r="IW379" s="240">
        <f t="shared" ca="1" si="847"/>
        <v>2.6575573594801304E-4</v>
      </c>
      <c r="IX379" s="240">
        <f t="shared" ca="1" si="848"/>
        <v>2.5171534286950889E-4</v>
      </c>
      <c r="IY379" s="240">
        <f t="shared" ca="1" si="849"/>
        <v>1.8934021378985114E-4</v>
      </c>
      <c r="IZ379" s="240">
        <f t="shared" ca="1" si="850"/>
        <v>9.0607709177948823E-5</v>
      </c>
      <c r="JA379" s="240">
        <f t="shared" ca="1" si="851"/>
        <v>-2.5523415847230653E-5</v>
      </c>
      <c r="JB379" s="240">
        <f t="shared" ca="1" si="852"/>
        <v>-1.3675349847761979E-4</v>
      </c>
    </row>
    <row r="380" spans="2:262">
      <c r="B380" s="248">
        <v>19</v>
      </c>
      <c r="C380" s="247">
        <f t="shared" si="853"/>
        <v>3.7109375000000006E-4</v>
      </c>
      <c r="D380" s="244">
        <f t="shared" ca="1" si="597"/>
        <v>6.0768300882010458</v>
      </c>
      <c r="E380" s="243">
        <f ca="1">Y361</f>
        <v>7.683008820104574E-2</v>
      </c>
      <c r="F380" s="242">
        <v>19</v>
      </c>
      <c r="G380" s="240">
        <f t="shared" ca="1" si="854"/>
        <v>-2.0862897358204999E-3</v>
      </c>
      <c r="H380" s="240">
        <f t="shared" ca="1" si="598"/>
        <v>-2.4705396874396971E-3</v>
      </c>
      <c r="I380" s="240">
        <f t="shared" ca="1" si="599"/>
        <v>-2.3272024359577204E-3</v>
      </c>
      <c r="J380" s="240">
        <f t="shared" ca="1" si="600"/>
        <v>-1.6868878517579747E-3</v>
      </c>
      <c r="K380" s="240">
        <f t="shared" ca="1" si="601"/>
        <v>-6.863360092057211E-4</v>
      </c>
      <c r="L380" s="240">
        <f t="shared" ca="1" si="602"/>
        <v>4.607838473417755E-4</v>
      </c>
      <c r="M380" s="240">
        <f t="shared" ca="1" si="603"/>
        <v>1.5095026692937986E-3</v>
      </c>
      <c r="N380" s="240">
        <f t="shared" ca="1" si="604"/>
        <v>2.2358650865236616E-3</v>
      </c>
      <c r="O380" s="240">
        <f t="shared" ca="1" si="605"/>
        <v>2.4847553896612971E-3</v>
      </c>
      <c r="P380" s="240">
        <f t="shared" ca="1" si="606"/>
        <v>2.2030227066203432E-3</v>
      </c>
      <c r="Q380" s="240">
        <f t="shared" ca="1" si="607"/>
        <v>1.4508314456163217E-3</v>
      </c>
      <c r="R380" s="240">
        <f t="shared" ca="1" si="608"/>
        <v>3.888131017058923E-4</v>
      </c>
      <c r="S380" s="240">
        <f t="shared" ca="1" si="609"/>
        <v>-7.5623682348250894E-4</v>
      </c>
      <c r="T380" s="240">
        <f t="shared" ca="1" si="610"/>
        <v>-1.7397913180928514E-3</v>
      </c>
      <c r="U380" s="241">
        <f t="shared" ca="1" si="611"/>
        <v>-2.3518109451765162E-3</v>
      </c>
      <c r="V380" s="240">
        <f t="shared" ca="1" si="612"/>
        <v>-2.4615980580056642E-3</v>
      </c>
      <c r="W380" s="240">
        <f t="shared" ca="1" si="613"/>
        <v>-2.0457074651961771E-3</v>
      </c>
      <c r="X380" s="240">
        <f t="shared" ca="1" si="614"/>
        <v>-1.1929531840949447E-3</v>
      </c>
      <c r="Y380" s="240">
        <f t="shared" ca="1" si="615"/>
        <v>-8.5442083248168802E-5</v>
      </c>
      <c r="Z380" s="240">
        <f t="shared" ca="1" si="616"/>
        <v>1.0403152938908799E-3</v>
      </c>
      <c r="AA380" s="240">
        <f t="shared" ca="1" si="617"/>
        <v>1.9439118860655417E-3</v>
      </c>
      <c r="AB380" s="240">
        <f t="shared" ca="1" si="618"/>
        <v>2.4323833781422204E-3</v>
      </c>
      <c r="AC380" s="240">
        <f t="shared" ca="1" si="619"/>
        <v>2.4014160002958024E-3</v>
      </c>
      <c r="AD380" s="240">
        <f t="shared" ca="1" si="620"/>
        <v>1.857622879345675E-3</v>
      </c>
      <c r="AE380" s="240">
        <f t="shared" ca="1" si="621"/>
        <v>9.1713179628088233E-4</v>
      </c>
      <c r="AF380" s="240">
        <f t="shared" ca="1" si="622"/>
        <v>-2.1921406367132138E-4</v>
      </c>
      <c r="AG380" s="240">
        <f t="shared" ca="1" si="623"/>
        <v>-1.3087464539509686E-3</v>
      </c>
      <c r="AH380" s="240">
        <f t="shared" ca="1" si="624"/>
        <v>-2.1187942098736048E-3</v>
      </c>
      <c r="AI380" s="240">
        <f t="shared" ca="1" si="625"/>
        <v>-2.4763705010319428E-3</v>
      </c>
      <c r="AJ380" s="240">
        <f t="shared" ca="1" si="626"/>
        <v>-2.3051144106972844E-3</v>
      </c>
      <c r="AK380" s="240">
        <f t="shared" ca="1" si="627"/>
        <v>-1.6415979163096437E-3</v>
      </c>
      <c r="AL380" s="240">
        <f t="shared" ca="1" si="628"/>
        <v>-6.2751589258210928E-4</v>
      </c>
      <c r="AM380" s="240">
        <f t="shared" ca="1" si="629"/>
        <v>5.2057302702817406E-4</v>
      </c>
      <c r="AN380" s="240">
        <f t="shared" ca="1" si="630"/>
        <v>1.5574928491590629E-3</v>
      </c>
      <c r="AO380" s="240">
        <f t="shared" ca="1" si="631"/>
        <v>2.2618078965860565E-3</v>
      </c>
      <c r="AP380" s="240">
        <f t="shared" ca="1" si="632"/>
        <v>2.4831107065740928E-3</v>
      </c>
      <c r="AQ380" s="240">
        <f t="shared" ca="1" si="633"/>
        <v>2.1741417547554375E-3</v>
      </c>
      <c r="AR380" s="240">
        <f t="shared" ca="1" si="634"/>
        <v>1.4008817926087428E-3</v>
      </c>
      <c r="AS380" s="240">
        <f t="shared" ca="1" si="635"/>
        <v>3.2846156576549386E-4</v>
      </c>
      <c r="AT380" s="240">
        <f t="shared" ca="1" si="636"/>
        <v>-8.1410208750781515E-4</v>
      </c>
      <c r="AU380" s="240">
        <f t="shared" ca="1" si="637"/>
        <v>-1.7828131021974422E-3</v>
      </c>
      <c r="AV380" s="240">
        <f t="shared" ca="1" si="638"/>
        <v>-2.3708018872372247E-3</v>
      </c>
      <c r="AW380" s="240">
        <f t="shared" ca="1" si="639"/>
        <v>-2.4525026158035168E-3</v>
      </c>
      <c r="AX380" s="240">
        <f t="shared" ca="1" si="640"/>
        <v>-2.0104679831253166E-3</v>
      </c>
      <c r="AY380" s="240">
        <f t="shared" ca="1" si="641"/>
        <v>-1.1390951028026203E-3</v>
      </c>
      <c r="AZ380" s="240">
        <f t="shared" ca="1" si="642"/>
        <v>-2.4466871266883624E-5</v>
      </c>
      <c r="BA380" s="240">
        <f t="shared" ca="1" si="643"/>
        <v>1.0953862948230068E-3</v>
      </c>
      <c r="BB380" s="240">
        <f t="shared" ca="1" si="644"/>
        <v>1.9813181867317344E-3</v>
      </c>
      <c r="BC380" s="240">
        <f t="shared" ca="1" si="645"/>
        <v>2.4441368107558322E-3</v>
      </c>
      <c r="BD380" s="240">
        <f t="shared" ca="1" si="646"/>
        <v>2.3850066028954947E-3</v>
      </c>
      <c r="BE380" s="240">
        <f t="shared" ca="1" si="647"/>
        <v>1.8165549016801994E-3</v>
      </c>
      <c r="BF380" s="240">
        <f t="shared" ca="1" si="648"/>
        <v>8.6017536237767759E-4</v>
      </c>
      <c r="BG380" s="240">
        <f t="shared" ca="1" si="649"/>
        <v>-2.798958277493986E-4</v>
      </c>
      <c r="BH380" s="240">
        <f t="shared" ca="1" si="650"/>
        <v>-1.3601948726756714E-3</v>
      </c>
      <c r="BI380" s="240">
        <f t="shared" ca="1" si="651"/>
        <v>-2.1500224015215015E-3</v>
      </c>
      <c r="BJ380" s="240">
        <f t="shared" ca="1" si="652"/>
        <v>-2.4807096416318234E-3</v>
      </c>
      <c r="BK380" s="240">
        <f t="shared" ca="1" si="653"/>
        <v>-2.2816378707096224E-3</v>
      </c>
      <c r="BL380" s="240">
        <f t="shared" ca="1" si="654"/>
        <v>-1.595319143659829E-3</v>
      </c>
      <c r="BM380" s="240">
        <f t="shared" ca="1" si="655"/>
        <v>-5.6831778384913646E-4</v>
      </c>
      <c r="BN380" s="240">
        <f t="shared" ca="1" si="656"/>
        <v>5.8004863298857139E-4</v>
      </c>
      <c r="BO380" s="240">
        <f t="shared" ca="1" si="657"/>
        <v>1.6045448535703978E-3</v>
      </c>
      <c r="BP380" s="240">
        <f t="shared" ca="1" si="658"/>
        <v>2.2863882781459909E-3</v>
      </c>
      <c r="BQ380" s="240">
        <f t="shared" ca="1" si="659"/>
        <v>2.479970290446738E-3</v>
      </c>
      <c r="BR380" s="240">
        <f t="shared" ca="1" si="660"/>
        <v>2.143951181193864E-3</v>
      </c>
      <c r="BS380" s="240">
        <f t="shared" ca="1" si="661"/>
        <v>1.3500883007916409E-3</v>
      </c>
      <c r="BT380" s="240">
        <f t="shared" ca="1" si="662"/>
        <v>2.6791217685984484E-4</v>
      </c>
      <c r="BU380" s="240">
        <f t="shared" ca="1" si="663"/>
        <v>-8.7147696687684035E-4</v>
      </c>
      <c r="BV380" s="240">
        <f t="shared" ca="1" si="664"/>
        <v>-1.8247609863529424E-3</v>
      </c>
      <c r="BW380" s="240">
        <f t="shared" ca="1" si="665"/>
        <v>-2.3883647468910512E-3</v>
      </c>
      <c r="BX380" s="240">
        <f t="shared" ca="1" si="666"/>
        <v>-2.4419298777305872E-3</v>
      </c>
      <c r="BY380" s="240">
        <f t="shared" ca="1" si="667"/>
        <v>-1.974017470317654E-3</v>
      </c>
      <c r="BZ380" s="240">
        <f t="shared" ca="1" si="668"/>
        <v>-1.0845508732138648E-3</v>
      </c>
      <c r="CA380" s="240">
        <f t="shared" ca="1" si="669"/>
        <v>3.652307864277296E-5</v>
      </c>
      <c r="CB380" s="240">
        <f t="shared" ca="1" si="670"/>
        <v>1.1497974760102643E-3</v>
      </c>
      <c r="CC380" s="240">
        <f t="shared" ca="1" si="671"/>
        <v>2.0175310154084986E-3</v>
      </c>
      <c r="CD380" s="240">
        <f t="shared" ca="1" si="672"/>
        <v>2.4544179867468071E-3</v>
      </c>
      <c r="CE380" s="240">
        <f t="shared" ca="1" si="673"/>
        <v>2.3671605666987427E-3</v>
      </c>
      <c r="CF380" s="240">
        <f t="shared" ca="1" si="674"/>
        <v>1.774392699267324E-3</v>
      </c>
      <c r="CG380" s="240">
        <f t="shared" ca="1" si="675"/>
        <v>8.0270079100021752E-4</v>
      </c>
      <c r="CH380" s="240">
        <f t="shared" ca="1" si="676"/>
        <v>-3.4040899304682755E-4</v>
      </c>
      <c r="CI380" s="240">
        <f t="shared" ca="1" si="677"/>
        <v>-1.4108239608700442E-3</v>
      </c>
      <c r="CJ380" s="240">
        <f t="shared" ca="1" si="678"/>
        <v>-2.179955500069242E-3</v>
      </c>
      <c r="CK380" s="240">
        <f t="shared" ca="1" si="679"/>
        <v>-2.4835544955032944E-3</v>
      </c>
      <c r="CL380" s="240">
        <f t="shared" ca="1" si="680"/>
        <v>-2.2567869573845815E-3</v>
      </c>
      <c r="CM380" s="240">
        <f t="shared" ca="1" si="681"/>
        <v>-1.5480794104106989E-3</v>
      </c>
      <c r="CN380" s="240">
        <f t="shared" ca="1" si="682"/>
        <v>-5.0877734173394352E-4</v>
      </c>
      <c r="CO380" s="240">
        <f t="shared" ca="1" si="683"/>
        <v>6.3917483934187145E-4</v>
      </c>
      <c r="CP380" s="240">
        <f t="shared" ca="1" si="684"/>
        <v>1.6506303401597419E-3</v>
      </c>
      <c r="CQ380" s="240">
        <f t="shared" ca="1" si="685"/>
        <v>2.3095914249007319E-3</v>
      </c>
      <c r="CR380" s="240">
        <f t="shared" ca="1" si="686"/>
        <v>2.475336032948481E-3</v>
      </c>
      <c r="CS380" s="240">
        <f t="shared" ca="1" si="687"/>
        <v>2.1124691716082329E-3</v>
      </c>
      <c r="CT380" s="240">
        <f t="shared" ca="1" si="688"/>
        <v>1.2984815662651873E-3</v>
      </c>
      <c r="CU380" s="240">
        <f t="shared" ca="1" si="689"/>
        <v>2.0720140767672827E-4</v>
      </c>
      <c r="CV380" s="240">
        <f t="shared" ca="1" si="690"/>
        <v>-9.2832690110764135E-4</v>
      </c>
      <c r="CW380" s="240">
        <f t="shared" ca="1" si="691"/>
        <v>-1.8656097027224716E-3</v>
      </c>
      <c r="CX380" s="240">
        <f t="shared" ca="1" si="692"/>
        <v>-2.4044889449280652E-3</v>
      </c>
      <c r="CY380" s="240">
        <f t="shared" ca="1" si="693"/>
        <v>-2.4298862124089563E-3</v>
      </c>
      <c r="CZ380" s="240">
        <f t="shared" ca="1" si="694"/>
        <v>-1.9363778831991509E-3</v>
      </c>
      <c r="DA380" s="240">
        <f t="shared" ca="1" si="695"/>
        <v>-1.0293533507330706E-3</v>
      </c>
      <c r="DB380" s="240">
        <f t="shared" ca="1" si="696"/>
        <v>9.7491028415532194E-5</v>
      </c>
      <c r="DC380" s="240">
        <f t="shared" ca="1" si="697"/>
        <v>1.2035160621916619E-3</v>
      </c>
      <c r="DD380" s="240">
        <f t="shared" ca="1" si="698"/>
        <v>2.0525285588419298E-3</v>
      </c>
      <c r="DE380" s="240">
        <f t="shared" ca="1" si="699"/>
        <v>2.4632207131191661E-3</v>
      </c>
      <c r="DF380" s="240">
        <f t="shared" ca="1" si="700"/>
        <v>2.3478886414904439E-3</v>
      </c>
      <c r="DG380" s="240">
        <f t="shared" ca="1" si="701"/>
        <v>1.7311616690412141E-3</v>
      </c>
      <c r="DH380" s="240">
        <f t="shared" ca="1" si="702"/>
        <v>7.4474270268115833E-4</v>
      </c>
      <c r="DI380" s="240">
        <f t="shared" ca="1" si="703"/>
        <v>-4.0071710869553964E-4</v>
      </c>
      <c r="DJ380" s="240">
        <f t="shared" ca="1" si="704"/>
        <v>-1.4606032214644798E-3</v>
      </c>
      <c r="DK380" s="240">
        <f t="shared" ca="1" si="705"/>
        <v>-2.2085754749375181E-3</v>
      </c>
      <c r="DL380" s="240">
        <f t="shared" ca="1" si="706"/>
        <v>-2.484903349012758E-3</v>
      </c>
      <c r="DM380" s="240">
        <f t="shared" ca="1" si="707"/>
        <v>-2.2305766399831162E-3</v>
      </c>
      <c r="DN380" s="240">
        <f t="shared" ca="1" si="708"/>
        <v>-1.4999071720111622E-3</v>
      </c>
      <c r="DO380" s="240">
        <f t="shared" ca="1" si="709"/>
        <v>-4.4893043117249175E-4</v>
      </c>
      <c r="DP380" s="240">
        <f t="shared" ca="1" si="710"/>
        <v>6.9791603067224754E-4</v>
      </c>
      <c r="DQ380" s="240">
        <f t="shared" ca="1" si="711"/>
        <v>1.6957215487532241E-3</v>
      </c>
      <c r="DR380" s="240">
        <f t="shared" ca="1" si="712"/>
        <v>2.331403360142305E-3</v>
      </c>
      <c r="DS380" s="240">
        <f t="shared" ca="1" si="713"/>
        <v>2.4692107255827505E-3</v>
      </c>
      <c r="DT380" s="240">
        <f t="shared" ca="1" si="714"/>
        <v>2.0797146895839441E-3</v>
      </c>
      <c r="DU380" s="240">
        <f t="shared" ca="1" si="715"/>
        <v>1.2460926749965841E-3</v>
      </c>
      <c r="DV380" s="240">
        <f t="shared" ca="1" si="716"/>
        <v>1.4636582811340454E-4</v>
      </c>
      <c r="DW380" s="240">
        <f t="shared" ca="1" si="717"/>
        <v>-9.8461764592558615E-4</v>
      </c>
      <c r="DX380" s="240">
        <f t="shared" ca="1" si="718"/>
        <v>-1.9053346455667154E-3</v>
      </c>
      <c r="DY380" s="240">
        <f t="shared" ca="1" si="719"/>
        <v>-2.4191647687342877E-3</v>
      </c>
      <c r="DZ380" s="240">
        <f t="shared" ca="1" si="720"/>
        <v>-2.4163788744922636E-3</v>
      </c>
      <c r="EA380" s="240">
        <f t="shared" ca="1" si="721"/>
        <v>-1.8975718944496301E-3</v>
      </c>
      <c r="EB380" s="240">
        <f t="shared" ca="1" si="722"/>
        <v>-9.7353578428377961E-4</v>
      </c>
      <c r="EC380" s="240">
        <f t="shared" ca="1" si="723"/>
        <v>1.5840025323821561E-4</v>
      </c>
      <c r="ED380" s="240">
        <f t="shared" ca="1" si="724"/>
        <v>1.2565096952995753E-3</v>
      </c>
      <c r="EE380" s="240">
        <f t="shared" ca="1" si="725"/>
        <v>2.0862897358204912E-3</v>
      </c>
      <c r="EF380" s="240">
        <f t="shared" ca="1" si="726"/>
        <v>2.4705396874396953E-3</v>
      </c>
      <c r="EG380" s="240">
        <f t="shared" ca="1" si="727"/>
        <v>2.3272024359577274E-3</v>
      </c>
      <c r="EH380" s="240">
        <f t="shared" ca="1" si="728"/>
        <v>1.6868878517579903E-3</v>
      </c>
      <c r="EI380" s="240">
        <f t="shared" ca="1" si="729"/>
        <v>6.8633600920574387E-4</v>
      </c>
      <c r="EJ380" s="240">
        <f t="shared" ca="1" si="730"/>
        <v>-4.6078384734176878E-4</v>
      </c>
      <c r="EK380" s="240">
        <f t="shared" ca="1" si="731"/>
        <v>-1.5095026692937921E-3</v>
      </c>
      <c r="EL380" s="240">
        <f t="shared" ca="1" si="732"/>
        <v>-2.2358650865236572E-3</v>
      </c>
      <c r="EM380" s="240">
        <f t="shared" ca="1" si="733"/>
        <v>-2.4847553896612971E-3</v>
      </c>
      <c r="EN380" s="240">
        <f t="shared" ca="1" si="734"/>
        <v>-2.2030227066203584E-3</v>
      </c>
      <c r="EO380" s="240">
        <f t="shared" ca="1" si="735"/>
        <v>-1.4508314456163338E-3</v>
      </c>
      <c r="EP380" s="240">
        <f t="shared" ca="1" si="736"/>
        <v>-3.8881310170589176E-4</v>
      </c>
      <c r="EQ380" s="240">
        <f t="shared" ca="1" si="737"/>
        <v>7.5623682348249072E-4</v>
      </c>
      <c r="ER380" s="240">
        <f t="shared" ca="1" si="738"/>
        <v>1.7397913180928503E-3</v>
      </c>
      <c r="ES380" s="240">
        <f t="shared" ca="1" si="739"/>
        <v>2.3518109451765093E-3</v>
      </c>
      <c r="ET380" s="240">
        <f t="shared" ca="1" si="740"/>
        <v>2.4615980580056651E-3</v>
      </c>
      <c r="EU380" s="240">
        <f t="shared" ca="1" si="741"/>
        <v>2.0457074651961918E-3</v>
      </c>
      <c r="EV380" s="240">
        <f t="shared" ca="1" si="742"/>
        <v>1.1929531840949538E-3</v>
      </c>
      <c r="EW380" s="240">
        <f t="shared" ca="1" si="743"/>
        <v>8.544208324819634E-5</v>
      </c>
      <c r="EX380" s="240">
        <f t="shared" ca="1" si="744"/>
        <v>-1.0403152938908665E-3</v>
      </c>
      <c r="EY380" s="240">
        <f t="shared" ca="1" si="745"/>
        <v>-1.9439118860655215E-3</v>
      </c>
      <c r="EZ380" s="240">
        <f t="shared" ca="1" si="746"/>
        <v>-2.4323833781422178E-3</v>
      </c>
      <c r="FA380" s="240">
        <f t="shared" ca="1" si="747"/>
        <v>-2.4014160002958028E-3</v>
      </c>
      <c r="FB380" s="240">
        <f t="shared" ca="1" si="748"/>
        <v>-1.857622879345688E-3</v>
      </c>
      <c r="FC380" s="240">
        <f t="shared" ca="1" si="749"/>
        <v>-9.1713179628088353E-4</v>
      </c>
      <c r="FD380" s="240">
        <f t="shared" ca="1" si="750"/>
        <v>2.1921406367129785E-4</v>
      </c>
      <c r="FE380" s="240">
        <f t="shared" ca="1" si="751"/>
        <v>1.3087464539509638E-3</v>
      </c>
      <c r="FF380" s="240">
        <f t="shared" ca="1" si="752"/>
        <v>2.1187942098735927E-3</v>
      </c>
      <c r="FG380" s="240">
        <f t="shared" ca="1" si="753"/>
        <v>2.4763705010319419E-3</v>
      </c>
      <c r="FH380" s="240">
        <f t="shared" ca="1" si="754"/>
        <v>2.3051144106972948E-3</v>
      </c>
      <c r="FI380" s="240">
        <f t="shared" ca="1" si="755"/>
        <v>1.6415979163096547E-3</v>
      </c>
      <c r="FJ380" s="240">
        <f t="shared" ca="1" si="756"/>
        <v>6.2751589258210625E-4</v>
      </c>
      <c r="FK380" s="240">
        <f t="shared" ca="1" si="757"/>
        <v>-5.2057302702815974E-4</v>
      </c>
      <c r="FL380" s="240">
        <f t="shared" ca="1" si="758"/>
        <v>-1.5574928491590618E-3</v>
      </c>
      <c r="FM380" s="240">
        <f t="shared" ca="1" si="759"/>
        <v>-2.261807896586047E-3</v>
      </c>
      <c r="FN380" s="240">
        <f t="shared" ca="1" si="760"/>
        <v>-2.4831107065740928E-3</v>
      </c>
      <c r="FO380" s="240">
        <f t="shared" ca="1" si="761"/>
        <v>-2.1741417547554488E-3</v>
      </c>
      <c r="FP380" s="240">
        <f t="shared" ca="1" si="762"/>
        <v>-1.4008817926087476E-3</v>
      </c>
      <c r="FQ380" s="240">
        <f t="shared" ca="1" si="763"/>
        <v>-3.2846156576551684E-4</v>
      </c>
      <c r="FR380" s="240">
        <f t="shared" ca="1" si="764"/>
        <v>8.1410208750780139E-4</v>
      </c>
      <c r="FS380" s="240">
        <f t="shared" ca="1" si="765"/>
        <v>1.7828131021974196E-3</v>
      </c>
      <c r="FT380" s="240">
        <f t="shared" ca="1" si="766"/>
        <v>2.37080188723722E-3</v>
      </c>
      <c r="FU380" s="240">
        <f t="shared" ca="1" si="767"/>
        <v>2.4525026158035163E-3</v>
      </c>
      <c r="FV380" s="240">
        <f t="shared" ca="1" si="768"/>
        <v>2.0104679831253248E-3</v>
      </c>
      <c r="FW380" s="240">
        <f t="shared" ca="1" si="769"/>
        <v>1.1390951028026172E-3</v>
      </c>
      <c r="FX380" s="240">
        <f t="shared" ca="1" si="770"/>
        <v>2.446687126690726E-5</v>
      </c>
      <c r="FY380" s="240">
        <f t="shared" ca="1" si="771"/>
        <v>-1.0953862948230018E-3</v>
      </c>
      <c r="FZ380" s="240">
        <f t="shared" ca="1" si="772"/>
        <v>-1.9813181867317201E-3</v>
      </c>
      <c r="GA380" s="240">
        <f t="shared" ca="1" si="773"/>
        <v>-2.4441368107558314E-3</v>
      </c>
      <c r="GB380" s="240">
        <f t="shared" ca="1" si="774"/>
        <v>-2.3850066028955012E-3</v>
      </c>
      <c r="GC380" s="240">
        <f t="shared" ca="1" si="775"/>
        <v>-1.8165549016802096E-3</v>
      </c>
      <c r="GD380" s="240">
        <f t="shared" ca="1" si="776"/>
        <v>-8.6017536237770783E-4</v>
      </c>
      <c r="GE380" s="240">
        <f t="shared" ca="1" si="777"/>
        <v>2.7989582774938407E-4</v>
      </c>
      <c r="GF380" s="240">
        <f t="shared" ca="1" si="778"/>
        <v>1.3601948726756742E-3</v>
      </c>
      <c r="GG380" s="240">
        <f t="shared" ca="1" si="779"/>
        <v>2.1500224015214941E-3</v>
      </c>
      <c r="GH380" s="240">
        <f t="shared" ca="1" si="780"/>
        <v>2.4807096416318238E-3</v>
      </c>
      <c r="GI380" s="240">
        <f t="shared" ca="1" si="781"/>
        <v>2.2816378707096316E-3</v>
      </c>
      <c r="GJ380" s="240">
        <f t="shared" ca="1" si="782"/>
        <v>1.5953191436598338E-3</v>
      </c>
      <c r="GK380" s="240">
        <f t="shared" ca="1" si="783"/>
        <v>5.6831778384915945E-4</v>
      </c>
      <c r="GL380" s="240">
        <f t="shared" ca="1" si="784"/>
        <v>-5.8004863298856564E-4</v>
      </c>
      <c r="GM380" s="240">
        <f t="shared" ca="1" si="785"/>
        <v>-1.60454485357038E-3</v>
      </c>
      <c r="GN380" s="240">
        <f t="shared" ca="1" si="786"/>
        <v>-2.2863882781459853E-3</v>
      </c>
      <c r="GO380" s="240">
        <f t="shared" ca="1" si="787"/>
        <v>-2.4799702904467402E-3</v>
      </c>
      <c r="GP380" s="240">
        <f t="shared" ca="1" si="788"/>
        <v>-2.1439511811938714E-3</v>
      </c>
      <c r="GQ380" s="240">
        <f t="shared" ca="1" si="789"/>
        <v>-1.3500883007916383E-3</v>
      </c>
      <c r="GR380" s="240">
        <f t="shared" ca="1" si="790"/>
        <v>-2.6791217685985936E-4</v>
      </c>
      <c r="GS380" s="240">
        <f t="shared" ca="1" si="791"/>
        <v>8.7147696687683482E-4</v>
      </c>
      <c r="GT380" s="240">
        <f t="shared" ca="1" si="792"/>
        <v>1.8247609863529263E-3</v>
      </c>
      <c r="GU380" s="240">
        <f t="shared" ca="1" si="793"/>
        <v>2.3883647468910516E-3</v>
      </c>
      <c r="GV380" s="240">
        <f t="shared" ca="1" si="794"/>
        <v>2.4419298777305937E-3</v>
      </c>
      <c r="GW380" s="240">
        <f t="shared" ca="1" si="795"/>
        <v>1.9740174703176631E-3</v>
      </c>
      <c r="GX380" s="240">
        <f t="shared" ca="1" si="796"/>
        <v>1.0845508732138937E-3</v>
      </c>
      <c r="GY380" s="240">
        <f t="shared" ca="1" si="797"/>
        <v>-3.6523078642758215E-5</v>
      </c>
      <c r="GZ380" s="240">
        <f t="shared" ca="1" si="798"/>
        <v>-1.1497974760102355E-3</v>
      </c>
      <c r="HA380" s="240">
        <f t="shared" ca="1" si="799"/>
        <v>-2.0175310154084904E-3</v>
      </c>
      <c r="HB380" s="240">
        <f t="shared" ca="1" si="800"/>
        <v>-2.4544179867468071E-3</v>
      </c>
      <c r="HC380" s="240">
        <f t="shared" ca="1" si="801"/>
        <v>-2.3671605666987471E-3</v>
      </c>
      <c r="HD380" s="240">
        <f t="shared" ca="1" si="802"/>
        <v>-1.7743926992673216E-3</v>
      </c>
      <c r="HE380" s="240">
        <f t="shared" ca="1" si="803"/>
        <v>-8.027007910002314E-4</v>
      </c>
      <c r="HF380" s="240">
        <f t="shared" ca="1" si="804"/>
        <v>3.404089930468128E-4</v>
      </c>
      <c r="HG380" s="240">
        <f t="shared" ca="1" si="805"/>
        <v>1.4108239608700175E-3</v>
      </c>
      <c r="HH380" s="240">
        <f t="shared" ca="1" si="806"/>
        <v>2.1799555000692346E-3</v>
      </c>
      <c r="HI380" s="240">
        <f t="shared" ca="1" si="807"/>
        <v>2.4835544955032936E-3</v>
      </c>
      <c r="HJ380" s="240">
        <f t="shared" ca="1" si="808"/>
        <v>2.2567869573845876E-3</v>
      </c>
      <c r="HK380" s="240">
        <f t="shared" ca="1" si="809"/>
        <v>1.5480794104107245E-3</v>
      </c>
      <c r="HL380" s="240">
        <f t="shared" ca="1" si="810"/>
        <v>5.0877734173395773E-4</v>
      </c>
      <c r="HM380" s="240">
        <f t="shared" ca="1" si="811"/>
        <v>-6.3917483934187438E-4</v>
      </c>
      <c r="HN380" s="240">
        <f t="shared" ca="1" si="812"/>
        <v>-1.650630340159731E-3</v>
      </c>
      <c r="HO380" s="240">
        <f t="shared" ca="1" si="813"/>
        <v>-2.3095914249007332E-3</v>
      </c>
      <c r="HP380" s="240">
        <f t="shared" ca="1" si="814"/>
        <v>-2.4753360329484823E-3</v>
      </c>
      <c r="HQ380" s="240">
        <f t="shared" ca="1" si="815"/>
        <v>-2.1124691716082403E-3</v>
      </c>
      <c r="HR380" s="240">
        <f t="shared" ca="1" si="816"/>
        <v>-1.2984815662652148E-3</v>
      </c>
      <c r="HS380" s="240">
        <f t="shared" ca="1" si="817"/>
        <v>-2.0720140767674301E-4</v>
      </c>
      <c r="HT380" s="240">
        <f t="shared" ca="1" si="818"/>
        <v>9.2832690110761175E-4</v>
      </c>
      <c r="HU380" s="240">
        <f t="shared" ca="1" si="819"/>
        <v>1.8656097027224619E-3</v>
      </c>
      <c r="HV380" s="240">
        <f t="shared" ca="1" si="820"/>
        <v>2.4044889449280574E-3</v>
      </c>
      <c r="HW380" s="240">
        <f t="shared" ca="1" si="821"/>
        <v>2.4298862124089594E-3</v>
      </c>
      <c r="HX380" s="240">
        <f t="shared" ca="1" si="822"/>
        <v>1.936377883199149E-3</v>
      </c>
      <c r="HY380" s="240">
        <f t="shared" ca="1" si="823"/>
        <v>1.0293533507330838E-3</v>
      </c>
      <c r="HZ380" s="240">
        <f t="shared" ca="1" si="824"/>
        <v>-9.7491028415535013E-5</v>
      </c>
      <c r="IA380" s="240">
        <f t="shared" ca="1" si="825"/>
        <v>-1.2035160621916491E-3</v>
      </c>
      <c r="IB380" s="240">
        <f t="shared" ca="1" si="826"/>
        <v>-2.052528558841922E-3</v>
      </c>
      <c r="IC380" s="240">
        <f t="shared" ca="1" si="827"/>
        <v>-2.4632207131191622E-3</v>
      </c>
      <c r="ID380" s="240">
        <f t="shared" ca="1" si="828"/>
        <v>-2.3478886414904482E-3</v>
      </c>
      <c r="IE380" s="240">
        <f t="shared" ca="1" si="829"/>
        <v>1.0076455034744069E-3</v>
      </c>
      <c r="IF380" s="240">
        <f t="shared" ca="1" si="830"/>
        <v>-7.4474270268117199E-4</v>
      </c>
      <c r="IG380" s="240">
        <f t="shared" ca="1" si="831"/>
        <v>4.0071710869554278E-4</v>
      </c>
      <c r="IH380" s="240">
        <f t="shared" ca="1" si="832"/>
        <v>1.4606032214644681E-3</v>
      </c>
      <c r="II380" s="240">
        <f t="shared" ca="1" si="833"/>
        <v>2.2085754749375198E-3</v>
      </c>
      <c r="IJ380" s="240">
        <f t="shared" ca="1" si="834"/>
        <v>2.484903349012758E-3</v>
      </c>
      <c r="IK380" s="240">
        <f t="shared" ca="1" si="835"/>
        <v>2.2305766399831149E-3</v>
      </c>
      <c r="IL380" s="240">
        <f t="shared" ca="1" si="836"/>
        <v>1.4999071720111737E-3</v>
      </c>
      <c r="IM380" s="240">
        <f t="shared" ca="1" si="837"/>
        <v>4.4893043117250606E-4</v>
      </c>
      <c r="IN380" s="240">
        <f t="shared" ca="1" si="838"/>
        <v>-6.9791603067221643E-4</v>
      </c>
      <c r="IO380" s="240">
        <f t="shared" ca="1" si="839"/>
        <v>-1.6957215487532137E-3</v>
      </c>
      <c r="IP380" s="240">
        <f t="shared" ca="1" si="840"/>
        <v>-2.3314033601422937E-3</v>
      </c>
      <c r="IQ380" s="240">
        <f t="shared" ca="1" si="841"/>
        <v>-2.4692107255827522E-3</v>
      </c>
      <c r="IR380" s="240">
        <f t="shared" ca="1" si="842"/>
        <v>-2.0797146895839428E-3</v>
      </c>
      <c r="IS380" s="240">
        <f t="shared" ca="1" si="843"/>
        <v>-1.2460926749965967E-3</v>
      </c>
      <c r="IT380" s="240">
        <f t="shared" ca="1" si="844"/>
        <v>-1.4636582811340172E-4</v>
      </c>
      <c r="IU380" s="240">
        <f t="shared" ca="1" si="845"/>
        <v>9.8461764592557271E-4</v>
      </c>
      <c r="IV380" s="240">
        <f t="shared" ca="1" si="846"/>
        <v>1.9053346455667171E-3</v>
      </c>
      <c r="IW380" s="240">
        <f t="shared" ca="1" si="847"/>
        <v>2.4191647687342803E-3</v>
      </c>
      <c r="IX380" s="240">
        <f t="shared" ca="1" si="848"/>
        <v>2.4163788744922671E-3</v>
      </c>
      <c r="IY380" s="240">
        <f t="shared" ca="1" si="849"/>
        <v>1.8975718944496509E-3</v>
      </c>
      <c r="IZ380" s="240">
        <f t="shared" ca="1" si="850"/>
        <v>9.7353578428379295E-4</v>
      </c>
      <c r="JA380" s="240">
        <f t="shared" ca="1" si="851"/>
        <v>-1.5840025323818341E-4</v>
      </c>
      <c r="JB380" s="240">
        <f t="shared" ca="1" si="852"/>
        <v>-1.2565096952995628E-3</v>
      </c>
    </row>
    <row r="381" spans="2:262">
      <c r="B381" s="248">
        <v>20</v>
      </c>
      <c r="C381" s="247">
        <f t="shared" si="853"/>
        <v>3.9062500000000008E-4</v>
      </c>
      <c r="D381" s="244">
        <f t="shared" ca="1" si="597"/>
        <v>6.0763653000347269</v>
      </c>
      <c r="E381" s="243">
        <f ca="1">Z361</f>
        <v>7.6365300034726788E-2</v>
      </c>
      <c r="F381" s="242">
        <v>20</v>
      </c>
      <c r="G381" s="240">
        <f t="shared" ca="1" si="854"/>
        <v>-2.4470629467419734E-4</v>
      </c>
      <c r="H381" s="240">
        <f t="shared" ca="1" si="598"/>
        <v>-2.8891256297307257E-4</v>
      </c>
      <c r="I381" s="240">
        <f t="shared" ca="1" si="599"/>
        <v>-2.6488997097247438E-4</v>
      </c>
      <c r="J381" s="240">
        <f t="shared" ca="1" si="600"/>
        <v>-1.7831163325341483E-4</v>
      </c>
      <c r="K381" s="240">
        <f t="shared" ca="1" si="601"/>
        <v>-4.962367112126919E-5</v>
      </c>
      <c r="L381" s="240">
        <f t="shared" ca="1" si="602"/>
        <v>9.0783291699661375E-5</v>
      </c>
      <c r="M381" s="240">
        <f t="shared" ca="1" si="603"/>
        <v>2.0975110191621108E-4</v>
      </c>
      <c r="N381" s="240">
        <f t="shared" ca="1" si="604"/>
        <v>2.7918462230114977E-4</v>
      </c>
      <c r="O381" s="240">
        <f t="shared" ca="1" si="605"/>
        <v>2.826866082566847E-4</v>
      </c>
      <c r="P381" s="240">
        <f t="shared" ca="1" si="606"/>
        <v>2.1943003963501728E-4</v>
      </c>
      <c r="Q381" s="240">
        <f t="shared" ca="1" si="607"/>
        <v>1.0435342772516348E-4</v>
      </c>
      <c r="R381" s="240">
        <f t="shared" ca="1" si="608"/>
        <v>-3.5367025798095324E-5</v>
      </c>
      <c r="S381" s="240">
        <f t="shared" ca="1" si="609"/>
        <v>-1.6673529194135791E-4</v>
      </c>
      <c r="T381" s="240">
        <f t="shared" ca="1" si="610"/>
        <v>-2.5872777316273364E-4</v>
      </c>
      <c r="U381" s="241">
        <f t="shared" ca="1" si="611"/>
        <v>-2.8961975771806697E-4</v>
      </c>
      <c r="V381" s="240">
        <f t="shared" ca="1" si="612"/>
        <v>-2.5211587265123005E-4</v>
      </c>
      <c r="W381" s="240">
        <f t="shared" ca="1" si="613"/>
        <v>-1.5507294062365635E-4</v>
      </c>
      <c r="X381" s="240">
        <f t="shared" ca="1" si="614"/>
        <v>-2.1408375070834738E-5</v>
      </c>
      <c r="Y381" s="240">
        <f t="shared" ca="1" si="615"/>
        <v>1.1731193820342759E-4</v>
      </c>
      <c r="Z381" s="240">
        <f t="shared" ca="1" si="616"/>
        <v>2.2832816079788063E-4</v>
      </c>
      <c r="AA381" s="240">
        <f t="shared" ca="1" si="617"/>
        <v>2.854229823109752E-4</v>
      </c>
      <c r="AB381" s="240">
        <f t="shared" ca="1" si="618"/>
        <v>2.751130340696662E-4</v>
      </c>
      <c r="AC381" s="240">
        <f t="shared" ca="1" si="619"/>
        <v>1.9983308737988892E-4</v>
      </c>
      <c r="AD381" s="240">
        <f t="shared" ca="1" si="620"/>
        <v>7.7361064091748192E-5</v>
      </c>
      <c r="AE381" s="240">
        <f t="shared" ca="1" si="621"/>
        <v>-6.3380352469631925E-5</v>
      </c>
      <c r="AF381" s="240">
        <f t="shared" ca="1" si="622"/>
        <v>-1.8915402526147252E-4</v>
      </c>
      <c r="AG381" s="240">
        <f t="shared" ca="1" si="623"/>
        <v>-2.7025756176072516E-4</v>
      </c>
      <c r="AH381" s="240">
        <f t="shared" ca="1" si="624"/>
        <v>-2.8753775587397217E-4</v>
      </c>
      <c r="AI381" s="240">
        <f t="shared" ca="1" si="625"/>
        <v>-2.369137606557992E-4</v>
      </c>
      <c r="AJ381" s="240">
        <f t="shared" ca="1" si="626"/>
        <v>-1.3034081080419982E-4</v>
      </c>
      <c r="AK381" s="240">
        <f t="shared" ca="1" si="627"/>
        <v>7.0130953345399404E-6</v>
      </c>
      <c r="AL381" s="240">
        <f t="shared" ca="1" si="628"/>
        <v>1.4271080661306583E-4</v>
      </c>
      <c r="AM381" s="240">
        <f t="shared" ca="1" si="629"/>
        <v>2.4470629467419702E-4</v>
      </c>
      <c r="AN381" s="240">
        <f t="shared" ca="1" si="630"/>
        <v>2.8891256297307251E-4</v>
      </c>
      <c r="AO381" s="240">
        <f t="shared" ca="1" si="631"/>
        <v>2.6488997097247466E-4</v>
      </c>
      <c r="AP381" s="240">
        <f t="shared" ca="1" si="632"/>
        <v>1.7831163325341488E-4</v>
      </c>
      <c r="AQ381" s="240">
        <f t="shared" ca="1" si="633"/>
        <v>4.9623671121269746E-5</v>
      </c>
      <c r="AR381" s="240">
        <f t="shared" ca="1" si="634"/>
        <v>-9.0783291699661456E-5</v>
      </c>
      <c r="AS381" s="240">
        <f t="shared" ca="1" si="635"/>
        <v>-2.0975110191621079E-4</v>
      </c>
      <c r="AT381" s="240">
        <f t="shared" ca="1" si="636"/>
        <v>-2.7918462230114977E-4</v>
      </c>
      <c r="AU381" s="240">
        <f t="shared" ca="1" si="637"/>
        <v>-2.826866082566848E-4</v>
      </c>
      <c r="AV381" s="240">
        <f t="shared" ca="1" si="638"/>
        <v>-2.1943003963501725E-4</v>
      </c>
      <c r="AW381" s="240">
        <f t="shared" ca="1" si="639"/>
        <v>-1.0435342772516393E-4</v>
      </c>
      <c r="AX381" s="240">
        <f t="shared" ca="1" si="640"/>
        <v>3.5367025798095636E-5</v>
      </c>
      <c r="AY381" s="240">
        <f t="shared" ca="1" si="641"/>
        <v>1.667352919413578E-4</v>
      </c>
      <c r="AZ381" s="240">
        <f t="shared" ca="1" si="642"/>
        <v>2.5872777316273375E-4</v>
      </c>
      <c r="BA381" s="240">
        <f t="shared" ca="1" si="643"/>
        <v>2.8961975771806697E-4</v>
      </c>
      <c r="BB381" s="240">
        <f t="shared" ca="1" si="644"/>
        <v>2.5211587265123038E-4</v>
      </c>
      <c r="BC381" s="240">
        <f t="shared" ca="1" si="645"/>
        <v>1.5507294062365652E-4</v>
      </c>
      <c r="BD381" s="240">
        <f t="shared" ca="1" si="646"/>
        <v>2.1408375070835442E-5</v>
      </c>
      <c r="BE381" s="240">
        <f t="shared" ca="1" si="647"/>
        <v>-1.1731193820342743E-4</v>
      </c>
      <c r="BF381" s="240">
        <f t="shared" ca="1" si="648"/>
        <v>-2.2832816079788019E-4</v>
      </c>
      <c r="BG381" s="240">
        <f t="shared" ca="1" si="649"/>
        <v>-2.8542298231097515E-4</v>
      </c>
      <c r="BH381" s="240">
        <f t="shared" ca="1" si="650"/>
        <v>-2.7511303406966637E-4</v>
      </c>
      <c r="BI381" s="240">
        <f t="shared" ca="1" si="651"/>
        <v>-1.9983308737988903E-4</v>
      </c>
      <c r="BJ381" s="240">
        <f t="shared" ca="1" si="652"/>
        <v>-7.7361064091748368E-5</v>
      </c>
      <c r="BK381" s="240">
        <f t="shared" ca="1" si="653"/>
        <v>6.3380352469632236E-5</v>
      </c>
      <c r="BL381" s="240">
        <f t="shared" ca="1" si="654"/>
        <v>1.8915402526147236E-4</v>
      </c>
      <c r="BM381" s="240">
        <f t="shared" ca="1" si="655"/>
        <v>2.7025756176072527E-4</v>
      </c>
      <c r="BN381" s="240">
        <f t="shared" ca="1" si="656"/>
        <v>2.8753775587397217E-4</v>
      </c>
      <c r="BO381" s="240">
        <f t="shared" ca="1" si="657"/>
        <v>2.3691376065579898E-4</v>
      </c>
      <c r="BP381" s="240">
        <f t="shared" ca="1" si="658"/>
        <v>1.3034081080419999E-4</v>
      </c>
      <c r="BQ381" s="240">
        <f t="shared" ca="1" si="659"/>
        <v>-7.0130953345402792E-6</v>
      </c>
      <c r="BR381" s="240">
        <f t="shared" ca="1" si="660"/>
        <v>-1.427108066130657E-4</v>
      </c>
      <c r="BS381" s="240">
        <f t="shared" ca="1" si="661"/>
        <v>-2.4470629467419691E-4</v>
      </c>
      <c r="BT381" s="240">
        <f t="shared" ca="1" si="662"/>
        <v>-2.8891256297307246E-4</v>
      </c>
      <c r="BU381" s="240">
        <f t="shared" ca="1" si="663"/>
        <v>-2.6488997097247471E-4</v>
      </c>
      <c r="BV381" s="240">
        <f t="shared" ca="1" si="664"/>
        <v>-1.7831163325341502E-4</v>
      </c>
      <c r="BW381" s="240">
        <f t="shared" ca="1" si="665"/>
        <v>-4.9623671121268905E-5</v>
      </c>
      <c r="BX381" s="240">
        <f t="shared" ca="1" si="666"/>
        <v>9.0783291699660318E-5</v>
      </c>
      <c r="BY381" s="240">
        <f t="shared" ca="1" si="667"/>
        <v>2.0975110191621071E-4</v>
      </c>
      <c r="BZ381" s="240">
        <f t="shared" ca="1" si="668"/>
        <v>2.7918462230114966E-4</v>
      </c>
      <c r="CA381" s="240">
        <f t="shared" ca="1" si="669"/>
        <v>2.8268660825668459E-4</v>
      </c>
      <c r="CB381" s="240">
        <f t="shared" ca="1" si="670"/>
        <v>2.1943003963501804E-4</v>
      </c>
      <c r="CC381" s="240">
        <f t="shared" ca="1" si="671"/>
        <v>1.0435342772516407E-4</v>
      </c>
      <c r="CD381" s="240">
        <f t="shared" ca="1" si="672"/>
        <v>-3.5367025798095473E-5</v>
      </c>
      <c r="CE381" s="240">
        <f t="shared" ca="1" si="673"/>
        <v>-1.6673529194135848E-4</v>
      </c>
      <c r="CF381" s="240">
        <f t="shared" ca="1" si="674"/>
        <v>-2.5872777316273321E-4</v>
      </c>
      <c r="CG381" s="240">
        <f t="shared" ca="1" si="675"/>
        <v>-2.8961975771806697E-4</v>
      </c>
      <c r="CH381" s="240">
        <f t="shared" ca="1" si="676"/>
        <v>-2.5211587265122994E-4</v>
      </c>
      <c r="CI381" s="240">
        <f t="shared" ca="1" si="677"/>
        <v>-1.5507294062365755E-4</v>
      </c>
      <c r="CJ381" s="240">
        <f t="shared" ca="1" si="678"/>
        <v>-2.1408375070835632E-5</v>
      </c>
      <c r="CK381" s="240">
        <f t="shared" ca="1" si="679"/>
        <v>1.1731193820342728E-4</v>
      </c>
      <c r="CL381" s="240">
        <f t="shared" ca="1" si="680"/>
        <v>2.2832816079788073E-4</v>
      </c>
      <c r="CM381" s="240">
        <f t="shared" ca="1" si="681"/>
        <v>2.8542298231097493E-4</v>
      </c>
      <c r="CN381" s="240">
        <f t="shared" ca="1" si="682"/>
        <v>2.7511303406966647E-4</v>
      </c>
      <c r="CO381" s="240">
        <f t="shared" ca="1" si="683"/>
        <v>1.998330873798892E-4</v>
      </c>
      <c r="CP381" s="240">
        <f t="shared" ca="1" si="684"/>
        <v>7.7361064091747528E-5</v>
      </c>
      <c r="CQ381" s="240">
        <f t="shared" ca="1" si="685"/>
        <v>-6.3380352469631057E-5</v>
      </c>
      <c r="CR381" s="240">
        <f t="shared" ca="1" si="686"/>
        <v>-1.8915402526147225E-4</v>
      </c>
      <c r="CS381" s="240">
        <f t="shared" ca="1" si="687"/>
        <v>-2.7025756176072516E-4</v>
      </c>
      <c r="CT381" s="240">
        <f t="shared" ca="1" si="688"/>
        <v>-2.8753775587397206E-4</v>
      </c>
      <c r="CU381" s="240">
        <f t="shared" ca="1" si="689"/>
        <v>-2.3691376065579971E-4</v>
      </c>
      <c r="CV381" s="240">
        <f t="shared" ca="1" si="690"/>
        <v>-1.3034081080420015E-4</v>
      </c>
      <c r="CW381" s="240">
        <f t="shared" ca="1" si="691"/>
        <v>7.0130953345400759E-6</v>
      </c>
      <c r="CX381" s="240">
        <f t="shared" ca="1" si="692"/>
        <v>1.4271080661306464E-4</v>
      </c>
      <c r="CY381" s="240">
        <f t="shared" ca="1" si="693"/>
        <v>2.4470629467419685E-4</v>
      </c>
      <c r="CZ381" s="240">
        <f t="shared" ca="1" si="694"/>
        <v>2.8891256297307251E-4</v>
      </c>
      <c r="DA381" s="240">
        <f t="shared" ca="1" si="695"/>
        <v>2.6488997097247438E-4</v>
      </c>
      <c r="DB381" s="240">
        <f t="shared" ca="1" si="696"/>
        <v>1.7831163325341597E-4</v>
      </c>
      <c r="DC381" s="240">
        <f t="shared" ca="1" si="697"/>
        <v>4.9623671121270071E-5</v>
      </c>
      <c r="DD381" s="240">
        <f t="shared" ca="1" si="698"/>
        <v>-9.0783291699661118E-5</v>
      </c>
      <c r="DE381" s="240">
        <f t="shared" ca="1" si="699"/>
        <v>-2.0975110191621127E-4</v>
      </c>
      <c r="DF381" s="240">
        <f t="shared" ca="1" si="700"/>
        <v>-2.7918462230114939E-4</v>
      </c>
      <c r="DG381" s="240">
        <f t="shared" ca="1" si="701"/>
        <v>-2.8268660825668491E-4</v>
      </c>
      <c r="DH381" s="240">
        <f t="shared" ca="1" si="702"/>
        <v>-2.1943003963501747E-4</v>
      </c>
      <c r="DI381" s="240">
        <f t="shared" ca="1" si="703"/>
        <v>-1.0435342772516325E-4</v>
      </c>
      <c r="DJ381" s="240">
        <f t="shared" ca="1" si="704"/>
        <v>3.5367025798094267E-5</v>
      </c>
      <c r="DK381" s="240">
        <f t="shared" ca="1" si="705"/>
        <v>1.6673529194135748E-4</v>
      </c>
      <c r="DL381" s="240">
        <f t="shared" ca="1" si="706"/>
        <v>2.5872777316273364E-4</v>
      </c>
      <c r="DM381" s="240">
        <f t="shared" ca="1" si="707"/>
        <v>2.8961975771806691E-4</v>
      </c>
      <c r="DN381" s="240">
        <f t="shared" ca="1" si="708"/>
        <v>2.5211587265123054E-4</v>
      </c>
      <c r="DO381" s="240">
        <f t="shared" ca="1" si="709"/>
        <v>1.5507294062365681E-4</v>
      </c>
      <c r="DP381" s="240">
        <f t="shared" ca="1" si="710"/>
        <v>2.1408375070834765E-5</v>
      </c>
      <c r="DQ381" s="240">
        <f t="shared" ca="1" si="711"/>
        <v>-1.1731193820342615E-4</v>
      </c>
      <c r="DR381" s="240">
        <f t="shared" ca="1" si="712"/>
        <v>-2.2832816079787998E-4</v>
      </c>
      <c r="DS381" s="240">
        <f t="shared" ca="1" si="713"/>
        <v>-2.8542298231097509E-4</v>
      </c>
      <c r="DT381" s="240">
        <f t="shared" ca="1" si="714"/>
        <v>-2.7511303406966615E-4</v>
      </c>
      <c r="DU381" s="240">
        <f t="shared" ca="1" si="715"/>
        <v>-1.9983308737989006E-4</v>
      </c>
      <c r="DV381" s="240">
        <f t="shared" ca="1" si="716"/>
        <v>-7.7361064091748707E-5</v>
      </c>
      <c r="DW381" s="240">
        <f t="shared" ca="1" si="717"/>
        <v>6.3380352469631911E-5</v>
      </c>
      <c r="DX381" s="240">
        <f t="shared" ca="1" si="718"/>
        <v>1.891540252614729E-4</v>
      </c>
      <c r="DY381" s="240">
        <f t="shared" ca="1" si="719"/>
        <v>2.7025756176072473E-4</v>
      </c>
      <c r="DZ381" s="240">
        <f t="shared" ca="1" si="720"/>
        <v>2.8753775587397223E-4</v>
      </c>
      <c r="EA381" s="240">
        <f t="shared" ca="1" si="721"/>
        <v>2.369137606557992E-4</v>
      </c>
      <c r="EB381" s="240">
        <f t="shared" ca="1" si="722"/>
        <v>1.3034081080419934E-4</v>
      </c>
      <c r="EC381" s="240">
        <f t="shared" ca="1" si="723"/>
        <v>-7.0130953345388833E-6</v>
      </c>
      <c r="ED381" s="240">
        <f t="shared" ca="1" si="724"/>
        <v>-1.4271080661306537E-4</v>
      </c>
      <c r="EE381" s="240">
        <f t="shared" ca="1" si="725"/>
        <v>-2.4470629467419729E-4</v>
      </c>
      <c r="EF381" s="240">
        <f t="shared" ca="1" si="726"/>
        <v>-2.8891256297307246E-4</v>
      </c>
      <c r="EG381" s="240">
        <f t="shared" ca="1" si="727"/>
        <v>-2.6488997097247487E-4</v>
      </c>
      <c r="EH381" s="240">
        <f t="shared" ca="1" si="728"/>
        <v>-1.7831163325341694E-4</v>
      </c>
      <c r="EI381" s="240">
        <f t="shared" ca="1" si="729"/>
        <v>-4.9623671121269285E-5</v>
      </c>
      <c r="EJ381" s="240">
        <f t="shared" ca="1" si="730"/>
        <v>9.0783291699659979E-5</v>
      </c>
      <c r="EK381" s="240">
        <f t="shared" ca="1" si="731"/>
        <v>2.0975110191621184E-4</v>
      </c>
      <c r="EL381" s="240">
        <f t="shared" ca="1" si="732"/>
        <v>2.7918462230114961E-4</v>
      </c>
      <c r="EM381" s="240">
        <f t="shared" ca="1" si="733"/>
        <v>2.8268660825668513E-4</v>
      </c>
      <c r="EN381" s="240">
        <f t="shared" ca="1" si="734"/>
        <v>2.1943003963501695E-4</v>
      </c>
      <c r="EO381" s="240">
        <f t="shared" ca="1" si="735"/>
        <v>1.0435342772516439E-4</v>
      </c>
      <c r="EP381" s="240">
        <f t="shared" ca="1" si="736"/>
        <v>-3.5367025798093061E-5</v>
      </c>
      <c r="EQ381" s="240">
        <f t="shared" ca="1" si="737"/>
        <v>-1.6673529194135821E-4</v>
      </c>
      <c r="ER381" s="240">
        <f t="shared" ca="1" si="738"/>
        <v>-2.587277731627331E-4</v>
      </c>
      <c r="ES381" s="240">
        <f t="shared" ca="1" si="739"/>
        <v>-2.8961975771806691E-4</v>
      </c>
      <c r="ET381" s="240">
        <f t="shared" ca="1" si="740"/>
        <v>-2.5211587265123016E-4</v>
      </c>
      <c r="EU381" s="240">
        <f t="shared" ca="1" si="741"/>
        <v>-1.5507294062365782E-4</v>
      </c>
      <c r="EV381" s="240">
        <f t="shared" ca="1" si="742"/>
        <v>-2.1408375070833938E-5</v>
      </c>
      <c r="EW381" s="240">
        <f t="shared" ca="1" si="743"/>
        <v>1.1731193820342691E-4</v>
      </c>
      <c r="EX381" s="240">
        <f t="shared" ca="1" si="744"/>
        <v>2.2832816079787927E-4</v>
      </c>
      <c r="EY381" s="240">
        <f t="shared" ca="1" si="745"/>
        <v>2.8542298231097526E-4</v>
      </c>
      <c r="EZ381" s="240">
        <f t="shared" ca="1" si="746"/>
        <v>2.7511303406966658E-4</v>
      </c>
      <c r="FA381" s="240">
        <f t="shared" ca="1" si="747"/>
        <v>1.9983308737989093E-4</v>
      </c>
      <c r="FB381" s="240">
        <f t="shared" ca="1" si="748"/>
        <v>7.7361064091747893E-5</v>
      </c>
      <c r="FC381" s="240">
        <f t="shared" ca="1" si="749"/>
        <v>-6.3380352469630718E-5</v>
      </c>
      <c r="FD381" s="240">
        <f t="shared" ca="1" si="750"/>
        <v>-1.8915402526147355E-4</v>
      </c>
      <c r="FE381" s="240">
        <f t="shared" ca="1" si="751"/>
        <v>-2.7025756176072505E-4</v>
      </c>
      <c r="FF381" s="240">
        <f t="shared" ca="1" si="752"/>
        <v>-2.8753775587397239E-4</v>
      </c>
      <c r="FG381" s="240">
        <f t="shared" ca="1" si="753"/>
        <v>-2.3691376065579871E-4</v>
      </c>
      <c r="FH381" s="240">
        <f t="shared" ca="1" si="754"/>
        <v>-1.3034081080420045E-4</v>
      </c>
      <c r="FI381" s="240">
        <f t="shared" ca="1" si="755"/>
        <v>7.0130953345376906E-6</v>
      </c>
      <c r="FJ381" s="240">
        <f t="shared" ca="1" si="756"/>
        <v>1.4271080661306613E-4</v>
      </c>
      <c r="FK381" s="240">
        <f t="shared" ca="1" si="757"/>
        <v>2.4470629467419664E-4</v>
      </c>
      <c r="FL381" s="240">
        <f t="shared" ca="1" si="758"/>
        <v>2.8891256297307235E-4</v>
      </c>
      <c r="FM381" s="240">
        <f t="shared" ca="1" si="759"/>
        <v>2.6488997097247449E-4</v>
      </c>
      <c r="FN381" s="240">
        <f t="shared" ca="1" si="760"/>
        <v>1.7831163325341626E-4</v>
      </c>
      <c r="FO381" s="240">
        <f t="shared" ca="1" si="761"/>
        <v>4.9623671121268417E-5</v>
      </c>
      <c r="FP381" s="240">
        <f t="shared" ca="1" si="762"/>
        <v>-9.0783291699660792E-5</v>
      </c>
      <c r="FQ381" s="240">
        <f t="shared" ca="1" si="763"/>
        <v>-2.0975110191620962E-4</v>
      </c>
      <c r="FR381" s="240">
        <f t="shared" ca="1" si="764"/>
        <v>-2.7918462230114982E-4</v>
      </c>
      <c r="FS381" s="240">
        <f t="shared" ca="1" si="765"/>
        <v>-2.8268660825668497E-4</v>
      </c>
      <c r="FT381" s="240">
        <f t="shared" ca="1" si="766"/>
        <v>-2.1943003963501901E-4</v>
      </c>
      <c r="FU381" s="240">
        <f t="shared" ca="1" si="767"/>
        <v>-1.0435342772516358E-4</v>
      </c>
      <c r="FV381" s="240">
        <f t="shared" ca="1" si="768"/>
        <v>3.5367025798093915E-5</v>
      </c>
      <c r="FW381" s="240">
        <f t="shared" ca="1" si="769"/>
        <v>1.6673529194135889E-4</v>
      </c>
      <c r="FX381" s="240">
        <f t="shared" ca="1" si="770"/>
        <v>2.5872777316273348E-4</v>
      </c>
      <c r="FY381" s="240">
        <f t="shared" ca="1" si="771"/>
        <v>2.8961975771806697E-4</v>
      </c>
      <c r="FZ381" s="240">
        <f t="shared" ca="1" si="772"/>
        <v>2.5211587265122973E-4</v>
      </c>
      <c r="GA381" s="240">
        <f t="shared" ca="1" si="773"/>
        <v>1.5507294062365711E-4</v>
      </c>
      <c r="GB381" s="240">
        <f t="shared" ca="1" si="774"/>
        <v>2.1408375070837164E-5</v>
      </c>
      <c r="GC381" s="240">
        <f t="shared" ca="1" si="775"/>
        <v>-1.1731193820342771E-4</v>
      </c>
      <c r="GD381" s="240">
        <f t="shared" ca="1" si="776"/>
        <v>-2.2832816079787976E-4</v>
      </c>
      <c r="GE381" s="240">
        <f t="shared" ca="1" si="777"/>
        <v>-2.8542298231097466E-4</v>
      </c>
      <c r="GF381" s="240">
        <f t="shared" ca="1" si="778"/>
        <v>-2.7511303406966631E-4</v>
      </c>
      <c r="GG381" s="240">
        <f t="shared" ca="1" si="779"/>
        <v>-1.9983308737989033E-4</v>
      </c>
      <c r="GH381" s="240">
        <f t="shared" ca="1" si="780"/>
        <v>-7.7361064091747053E-5</v>
      </c>
      <c r="GI381" s="240">
        <f t="shared" ca="1" si="781"/>
        <v>6.3380352469631559E-5</v>
      </c>
      <c r="GJ381" s="240">
        <f t="shared" ca="1" si="782"/>
        <v>1.8915402526147108E-4</v>
      </c>
      <c r="GK381" s="240">
        <f t="shared" ca="1" si="783"/>
        <v>2.7025756176072538E-4</v>
      </c>
      <c r="GL381" s="240">
        <f t="shared" ca="1" si="784"/>
        <v>2.8753775587397228E-4</v>
      </c>
      <c r="GM381" s="240">
        <f t="shared" ca="1" si="785"/>
        <v>2.3691376065580061E-4</v>
      </c>
      <c r="GN381" s="240">
        <f t="shared" ca="1" si="786"/>
        <v>1.3034081080419972E-4</v>
      </c>
      <c r="GO381" s="240">
        <f t="shared" ca="1" si="787"/>
        <v>-7.0130953345385444E-6</v>
      </c>
      <c r="GP381" s="240">
        <f t="shared" ca="1" si="788"/>
        <v>-1.4271080661306328E-4</v>
      </c>
      <c r="GQ381" s="240">
        <f t="shared" ca="1" si="789"/>
        <v>-2.4470629467419707E-4</v>
      </c>
      <c r="GR381" s="240">
        <f t="shared" ca="1" si="790"/>
        <v>-2.8891256297307235E-4</v>
      </c>
      <c r="GS381" s="240">
        <f t="shared" ca="1" si="791"/>
        <v>-2.6488997097247411E-4</v>
      </c>
      <c r="GT381" s="240">
        <f t="shared" ca="1" si="792"/>
        <v>-1.7831163325341559E-4</v>
      </c>
      <c r="GU381" s="240">
        <f t="shared" ca="1" si="793"/>
        <v>-4.9623671121271629E-5</v>
      </c>
      <c r="GV381" s="240">
        <f t="shared" ca="1" si="794"/>
        <v>9.0783291699661592E-5</v>
      </c>
      <c r="GW381" s="240">
        <f t="shared" ca="1" si="795"/>
        <v>2.0975110191621016E-4</v>
      </c>
      <c r="GX381" s="240">
        <f t="shared" ca="1" si="796"/>
        <v>2.7918462230114895E-4</v>
      </c>
      <c r="GY381" s="240">
        <f t="shared" ca="1" si="797"/>
        <v>2.826866082566848E-4</v>
      </c>
      <c r="GZ381" s="240">
        <f t="shared" ca="1" si="798"/>
        <v>2.194300396350185E-4</v>
      </c>
      <c r="HA381" s="240">
        <f t="shared" ca="1" si="799"/>
        <v>1.0435342772516279E-4</v>
      </c>
      <c r="HB381" s="240">
        <f t="shared" ca="1" si="800"/>
        <v>-3.5367025798094769E-5</v>
      </c>
      <c r="HC381" s="240">
        <f t="shared" ca="1" si="801"/>
        <v>-1.6673529194135623E-4</v>
      </c>
      <c r="HD381" s="240">
        <f t="shared" ca="1" si="802"/>
        <v>-2.5872777316273386E-4</v>
      </c>
      <c r="HE381" s="240">
        <f t="shared" ca="1" si="803"/>
        <v>-2.8961975771806697E-4</v>
      </c>
      <c r="HF381" s="240">
        <f t="shared" ca="1" si="804"/>
        <v>-2.5211587265123135E-4</v>
      </c>
      <c r="HG381" s="240">
        <f t="shared" ca="1" si="805"/>
        <v>-1.5507294062365638E-4</v>
      </c>
      <c r="HH381" s="240">
        <f t="shared" ca="1" si="806"/>
        <v>-2.1408375070836337E-5</v>
      </c>
      <c r="HI381" s="240">
        <f t="shared" ca="1" si="807"/>
        <v>1.1731193820342471E-4</v>
      </c>
      <c r="HJ381" s="240">
        <f t="shared" ca="1" si="808"/>
        <v>2.2832816079788027E-4</v>
      </c>
      <c r="HK381" s="240">
        <f t="shared" ca="1" si="809"/>
        <v>2.8542298231097482E-4</v>
      </c>
      <c r="HL381" s="240">
        <f t="shared" ca="1" si="810"/>
        <v>2.7511303406966604E-4</v>
      </c>
      <c r="HM381" s="240">
        <f t="shared" ca="1" si="811"/>
        <v>1.9983308737988968E-4</v>
      </c>
      <c r="HN381" s="240">
        <f t="shared" ca="1" si="812"/>
        <v>7.7361064091750197E-5</v>
      </c>
      <c r="HO381" s="240">
        <f t="shared" ca="1" si="813"/>
        <v>-6.3380352469632372E-5</v>
      </c>
      <c r="HP381" s="240">
        <f t="shared" ca="1" si="814"/>
        <v>-1.8915402526147173E-4</v>
      </c>
      <c r="HQ381" s="240">
        <f t="shared" ca="1" si="815"/>
        <v>-2.7025756176072419E-4</v>
      </c>
      <c r="HR381" s="240">
        <f t="shared" ca="1" si="816"/>
        <v>-2.8753775587397217E-4</v>
      </c>
      <c r="HS381" s="240">
        <f t="shared" ca="1" si="817"/>
        <v>-2.3691376065580012E-4</v>
      </c>
      <c r="HT381" s="240">
        <f t="shared" ca="1" si="818"/>
        <v>-1.3034081080419893E-4</v>
      </c>
      <c r="HU381" s="240">
        <f t="shared" ca="1" si="819"/>
        <v>7.0130953345393847E-6</v>
      </c>
      <c r="HV381" s="240">
        <f t="shared" ca="1" si="820"/>
        <v>1.4271080661306401E-4</v>
      </c>
      <c r="HW381" s="240">
        <f t="shared" ca="1" si="821"/>
        <v>2.447062946741975E-4</v>
      </c>
      <c r="HX381" s="240">
        <f t="shared" ca="1" si="822"/>
        <v>2.8891256297307246E-4</v>
      </c>
      <c r="HY381" s="240">
        <f t="shared" ca="1" si="823"/>
        <v>2.6488997097247547E-4</v>
      </c>
      <c r="HZ381" s="240">
        <f t="shared" ca="1" si="824"/>
        <v>1.7831163325341491E-4</v>
      </c>
      <c r="IA381" s="240">
        <f t="shared" ca="1" si="825"/>
        <v>4.9623671121270789E-5</v>
      </c>
      <c r="IB381" s="240">
        <f t="shared" ca="1" si="826"/>
        <v>-9.0783291699658475E-5</v>
      </c>
      <c r="IC381" s="240">
        <f t="shared" ca="1" si="827"/>
        <v>-2.0975110191621076E-4</v>
      </c>
      <c r="ID381" s="240">
        <f t="shared" ca="1" si="828"/>
        <v>-2.7918462230114917E-4</v>
      </c>
      <c r="IE381" s="240">
        <f t="shared" ca="1" si="829"/>
        <v>-1.6027336010822677E-4</v>
      </c>
      <c r="IF381" s="240">
        <f t="shared" ca="1" si="830"/>
        <v>-2.1943003963501793E-4</v>
      </c>
      <c r="IG381" s="240">
        <f t="shared" ca="1" si="831"/>
        <v>-1.0435342772516585E-4</v>
      </c>
      <c r="IH381" s="240">
        <f t="shared" ca="1" si="832"/>
        <v>3.5367025798095582E-5</v>
      </c>
      <c r="II381" s="240">
        <f t="shared" ca="1" si="833"/>
        <v>1.6673529194135691E-4</v>
      </c>
      <c r="IJ381" s="240">
        <f t="shared" ca="1" si="834"/>
        <v>2.587277731627324E-4</v>
      </c>
      <c r="IK381" s="240">
        <f t="shared" ca="1" si="835"/>
        <v>2.8961975771806697E-4</v>
      </c>
      <c r="IL381" s="240">
        <f t="shared" ca="1" si="836"/>
        <v>2.5211587265123092E-4</v>
      </c>
      <c r="IM381" s="240">
        <f t="shared" ca="1" si="837"/>
        <v>1.5507294062365912E-4</v>
      </c>
      <c r="IN381" s="240">
        <f t="shared" ca="1" si="838"/>
        <v>2.140837507083547E-5</v>
      </c>
      <c r="IO381" s="240">
        <f t="shared" ca="1" si="839"/>
        <v>-1.173119382034255E-4</v>
      </c>
      <c r="IP381" s="240">
        <f t="shared" ca="1" si="840"/>
        <v>-2.2832816079788079E-4</v>
      </c>
      <c r="IQ381" s="240">
        <f t="shared" ca="1" si="841"/>
        <v>-2.8542298231097499E-4</v>
      </c>
      <c r="IR381" s="240">
        <f t="shared" ca="1" si="842"/>
        <v>-2.7511303406966707E-4</v>
      </c>
      <c r="IS381" s="240">
        <f t="shared" ca="1" si="843"/>
        <v>-1.9983308737988906E-4</v>
      </c>
      <c r="IT381" s="240">
        <f t="shared" ca="1" si="844"/>
        <v>-7.7361064091749384E-5</v>
      </c>
      <c r="IU381" s="240">
        <f t="shared" ca="1" si="845"/>
        <v>6.3380352469629201E-5</v>
      </c>
      <c r="IV381" s="240">
        <f t="shared" ca="1" si="846"/>
        <v>1.8915402526147236E-4</v>
      </c>
      <c r="IW381" s="240">
        <f t="shared" ca="1" si="847"/>
        <v>2.7025756176072446E-4</v>
      </c>
      <c r="IX381" s="240">
        <f t="shared" ca="1" si="848"/>
        <v>2.8753775587397206E-4</v>
      </c>
      <c r="IY381" s="240">
        <f t="shared" ca="1" si="849"/>
        <v>2.3691376065579966E-4</v>
      </c>
      <c r="IZ381" s="240">
        <f t="shared" ca="1" si="850"/>
        <v>1.3034081080420183E-4</v>
      </c>
      <c r="JA381" s="240">
        <f t="shared" ca="1" si="851"/>
        <v>-7.013095334540225E-6</v>
      </c>
      <c r="JB381" s="240">
        <f t="shared" ca="1" si="852"/>
        <v>-1.4271080661306475E-4</v>
      </c>
    </row>
    <row r="382" spans="2:262">
      <c r="B382" s="248">
        <v>21</v>
      </c>
      <c r="C382" s="247">
        <f t="shared" si="853"/>
        <v>4.1015625000000009E-4</v>
      </c>
      <c r="D382" s="244">
        <f t="shared" ca="1" si="597"/>
        <v>6.0761957429376743</v>
      </c>
      <c r="E382" s="243">
        <f ca="1">AA361</f>
        <v>7.6195742937674504E-2</v>
      </c>
      <c r="F382" s="242">
        <v>21</v>
      </c>
      <c r="G382" s="240">
        <f t="shared" ca="1" si="854"/>
        <v>1.3442095484062179E-3</v>
      </c>
      <c r="H382" s="240">
        <f t="shared" ca="1" si="598"/>
        <v>1.5674491354326816E-3</v>
      </c>
      <c r="I382" s="240">
        <f t="shared" ca="1" si="599"/>
        <v>1.3834246555229281E-3</v>
      </c>
      <c r="J382" s="240">
        <f t="shared" ca="1" si="600"/>
        <v>8.3995045646641871E-4</v>
      </c>
      <c r="K382" s="240">
        <f t="shared" ca="1" si="601"/>
        <v>7.8235275171581876E-5</v>
      </c>
      <c r="L382" s="240">
        <f t="shared" ca="1" si="602"/>
        <v>-7.0380746612121127E-4</v>
      </c>
      <c r="M382" s="240">
        <f t="shared" ca="1" si="603"/>
        <v>-1.3029827162060839E-3</v>
      </c>
      <c r="N382" s="240">
        <f t="shared" ca="1" si="604"/>
        <v>-1.5636091558996039E-3</v>
      </c>
      <c r="O382" s="240">
        <f t="shared" ca="1" si="605"/>
        <v>-1.417969255247353E-3</v>
      </c>
      <c r="P382" s="240">
        <f t="shared" ca="1" si="606"/>
        <v>-9.0390404966605564E-4</v>
      </c>
      <c r="Q382" s="240">
        <f t="shared" ca="1" si="607"/>
        <v>-1.5498105440248219E-4</v>
      </c>
      <c r="R382" s="240">
        <f t="shared" ca="1" si="608"/>
        <v>6.3421005105823334E-4</v>
      </c>
      <c r="S382" s="240">
        <f t="shared" ca="1" si="609"/>
        <v>1.2586168845148031E-3</v>
      </c>
      <c r="T382" s="240">
        <f t="shared" ca="1" si="610"/>
        <v>1.5560023049539778E-3</v>
      </c>
      <c r="U382" s="241">
        <f t="shared" ca="1" si="611"/>
        <v>1.449097842836449E-3</v>
      </c>
      <c r="V382" s="240">
        <f t="shared" ca="1" si="612"/>
        <v>9.6568005883740284E-4</v>
      </c>
      <c r="W382" s="240">
        <f t="shared" ca="1" si="613"/>
        <v>2.3135347069858829E-4</v>
      </c>
      <c r="X382" s="240">
        <f t="shared" ca="1" si="614"/>
        <v>-5.6308476843201631E-4</v>
      </c>
      <c r="Y382" s="240">
        <f t="shared" ca="1" si="615"/>
        <v>-1.2112189345069059E-3</v>
      </c>
      <c r="Z382" s="240">
        <f t="shared" ca="1" si="616"/>
        <v>-1.5446469081660118E-3</v>
      </c>
      <c r="AA382" s="240">
        <f t="shared" ca="1" si="617"/>
        <v>-1.4767354267961712E-3</v>
      </c>
      <c r="AB382" s="240">
        <f t="shared" ca="1" si="618"/>
        <v>-1.0251296601634275E-3</v>
      </c>
      <c r="AC382" s="240">
        <f t="shared" ca="1" si="619"/>
        <v>-3.0716853621961496E-4</v>
      </c>
      <c r="AD382" s="240">
        <f t="shared" ca="1" si="620"/>
        <v>4.9060296527824582E-4</v>
      </c>
      <c r="AE382" s="240">
        <f t="shared" ca="1" si="621"/>
        <v>1.1609030519955355E-3</v>
      </c>
      <c r="AF382" s="240">
        <f t="shared" ca="1" si="622"/>
        <v>1.5295703216811835E-3</v>
      </c>
      <c r="AG382" s="240">
        <f t="shared" ca="1" si="623"/>
        <v>1.5008154257659956E-3</v>
      </c>
      <c r="AH382" s="240">
        <f t="shared" ca="1" si="624"/>
        <v>1.0821096343473652E-3</v>
      </c>
      <c r="AI382" s="240">
        <f t="shared" ca="1" si="625"/>
        <v>3.8224360583209705E-4</v>
      </c>
      <c r="AJ382" s="240">
        <f t="shared" ca="1" si="626"/>
        <v>-4.1693925660937547E-4</v>
      </c>
      <c r="AK382" s="240">
        <f t="shared" ca="1" si="627"/>
        <v>-1.1077904523488064E-3</v>
      </c>
      <c r="AL382" s="240">
        <f t="shared" ca="1" si="628"/>
        <v>-1.5108088663168887E-3</v>
      </c>
      <c r="AM382" s="240">
        <f t="shared" ca="1" si="629"/>
        <v>-1.5212798289192424E-3</v>
      </c>
      <c r="AN382" s="240">
        <f t="shared" ca="1" si="630"/>
        <v>-1.136482711640548E-3</v>
      </c>
      <c r="AO382" s="240">
        <f t="shared" ca="1" si="631"/>
        <v>-4.5639781711754928E-4</v>
      </c>
      <c r="AP382" s="240">
        <f t="shared" ca="1" si="632"/>
        <v>3.4227110475176754E-4</v>
      </c>
      <c r="AQ382" s="240">
        <f t="shared" ca="1" si="633"/>
        <v>1.0520090884713887E-3</v>
      </c>
      <c r="AR382" s="240">
        <f t="shared" ca="1" si="634"/>
        <v>1.4884077400624078E-3</v>
      </c>
      <c r="AS382" s="240">
        <f t="shared" ca="1" si="635"/>
        <v>1.5380793357162486E-3</v>
      </c>
      <c r="AT382" s="240">
        <f t="shared" ca="1" si="636"/>
        <v>1.1881179025372637E-3</v>
      </c>
      <c r="AU382" s="240">
        <f t="shared" ca="1" si="637"/>
        <v>5.2945252608583269E-4</v>
      </c>
      <c r="AV382" s="240">
        <f t="shared" ca="1" si="638"/>
        <v>-2.6677839182340723E-4</v>
      </c>
      <c r="AW382" s="240">
        <f t="shared" ca="1" si="639"/>
        <v>-9.9369334255472626E-4</v>
      </c>
      <c r="AX382" s="240">
        <f t="shared" ca="1" si="640"/>
        <v>-1.4624209091929972E-3</v>
      </c>
      <c r="AY382" s="240">
        <f t="shared" ca="1" si="641"/>
        <v>-1.5511734746736744E-3</v>
      </c>
      <c r="AZ382" s="240">
        <f t="shared" ca="1" si="642"/>
        <v>-1.2368908133399299E-3</v>
      </c>
      <c r="BA382" s="240">
        <f t="shared" ca="1" si="643"/>
        <v>-6.0123173754421605E-4</v>
      </c>
      <c r="BB382" s="240">
        <f t="shared" ca="1" si="644"/>
        <v>1.9064298638211128E-4</v>
      </c>
      <c r="BC382" s="240">
        <f t="shared" ca="1" si="645"/>
        <v>9.3298370233859665E-4</v>
      </c>
      <c r="BD382" s="240">
        <f t="shared" ca="1" si="646"/>
        <v>1.4329109782603979E-3</v>
      </c>
      <c r="BE382" s="240">
        <f t="shared" ca="1" si="647"/>
        <v>1.5605307008638625E-3</v>
      </c>
      <c r="BF382" s="240">
        <f t="shared" ca="1" si="648"/>
        <v>1.2826839458344166E-3</v>
      </c>
      <c r="BG382" s="240">
        <f t="shared" ca="1" si="649"/>
        <v>6.7156252908516989E-4</v>
      </c>
      <c r="BH382" s="240">
        <f t="shared" ca="1" si="650"/>
        <v>-1.140483052882676E-4</v>
      </c>
      <c r="BI382" s="240">
        <f t="shared" ca="1" si="651"/>
        <v>-8.7002642266380769E-4</v>
      </c>
      <c r="BJ382" s="240">
        <f t="shared" ca="1" si="652"/>
        <v>-1.3999490392729887E-3</v>
      </c>
      <c r="BK382" s="240">
        <f t="shared" ca="1" si="653"/>
        <v>-1.566128471909323E-3</v>
      </c>
      <c r="BL382" s="240">
        <f t="shared" ca="1" si="654"/>
        <v>-1.3253869803535438E-3</v>
      </c>
      <c r="BM382" s="240">
        <f t="shared" ca="1" si="655"/>
        <v>-7.402754676716322E-4</v>
      </c>
      <c r="BN382" s="240">
        <f t="shared" ca="1" si="656"/>
        <v>3.7178871837538268E-5</v>
      </c>
      <c r="BO382" s="240">
        <f t="shared" ca="1" si="657"/>
        <v>8.0497317313151212E-4</v>
      </c>
      <c r="BP382" s="240">
        <f t="shared" ca="1" si="658"/>
        <v>1.363614500428917E-3</v>
      </c>
      <c r="BQ382" s="240">
        <f t="shared" ca="1" si="659"/>
        <v>1.5679533022893012E-3</v>
      </c>
      <c r="BR382" s="240">
        <f t="shared" ca="1" si="660"/>
        <v>1.3648970415468136E-3</v>
      </c>
      <c r="BS382" s="240">
        <f t="shared" ca="1" si="661"/>
        <v>8.0720501781600038E-4</v>
      </c>
      <c r="BT382" s="240">
        <f t="shared" ca="1" si="662"/>
        <v>3.9780128771932355E-5</v>
      </c>
      <c r="BU382" s="240">
        <f t="shared" ca="1" si="663"/>
        <v>-7.3798067271781532E-4</v>
      </c>
      <c r="BV382" s="240">
        <f t="shared" ca="1" si="664"/>
        <v>-1.3239948948147937E-3</v>
      </c>
      <c r="BW382" s="240">
        <f t="shared" ca="1" si="665"/>
        <v>-1.5660007958275754E-3</v>
      </c>
      <c r="BX382" s="240">
        <f t="shared" ca="1" si="666"/>
        <v>-1.4011189462161359E-3</v>
      </c>
      <c r="BY382" s="240">
        <f t="shared" ca="1" si="667"/>
        <v>-8.7218994036963112E-4</v>
      </c>
      <c r="BZ382" s="240">
        <f t="shared" ca="1" si="668"/>
        <v>-1.1664329556686898E-4</v>
      </c>
      <c r="CA382" s="240">
        <f t="shared" ca="1" si="669"/>
        <v>6.6921031222406837E-4</v>
      </c>
      <c r="CB382" s="240">
        <f t="shared" ca="1" si="670"/>
        <v>1.2811856695307993E-3</v>
      </c>
      <c r="CC382" s="240">
        <f t="shared" ca="1" si="671"/>
        <v>1.5602756562832307E-3</v>
      </c>
      <c r="CD382" s="240">
        <f t="shared" ca="1" si="672"/>
        <v>1.4339654326204977E-3</v>
      </c>
      <c r="CE382" s="240">
        <f t="shared" ca="1" si="673"/>
        <v>9.3507368096210465E-4</v>
      </c>
      <c r="CF382" s="240">
        <f t="shared" ca="1" si="674"/>
        <v>1.9322545844603915E-4</v>
      </c>
      <c r="CG382" s="240">
        <f t="shared" ca="1" si="675"/>
        <v>-5.9882776547228345E-4</v>
      </c>
      <c r="CH382" s="240">
        <f t="shared" ca="1" si="676"/>
        <v>-1.2352899557502941E-3</v>
      </c>
      <c r="CI382" s="240">
        <f t="shared" ca="1" si="677"/>
        <v>-1.5507916760188931E-3</v>
      </c>
      <c r="CJ382" s="240">
        <f t="shared" ca="1" si="678"/>
        <v>-1.4633573706971346E-3</v>
      </c>
      <c r="CK382" s="240">
        <f t="shared" ca="1" si="679"/>
        <v>-9.9570474715435925E-4</v>
      </c>
      <c r="CL382" s="240">
        <f t="shared" ca="1" si="680"/>
        <v>-2.6934212427125062E-4</v>
      </c>
      <c r="CM382" s="240">
        <f t="shared" ca="1" si="681"/>
        <v>5.2700259018234803E-4</v>
      </c>
      <c r="CN382" s="240">
        <f t="shared" ca="1" si="682"/>
        <v>1.1864183202677648E-3</v>
      </c>
      <c r="CO382" s="240">
        <f t="shared" ca="1" si="683"/>
        <v>1.5375717027737196E-3</v>
      </c>
      <c r="CP382" s="240">
        <f t="shared" ca="1" si="684"/>
        <v>1.4892239526927988E-3</v>
      </c>
      <c r="CQ382" s="240">
        <f t="shared" ca="1" si="685"/>
        <v>1.0539370733972833E-3</v>
      </c>
      <c r="CR382" s="240">
        <f t="shared" ca="1" si="686"/>
        <v>3.4480992132751966E-4</v>
      </c>
      <c r="CS382" s="240">
        <f t="shared" ca="1" si="687"/>
        <v>-4.5390781949268793E-4</v>
      </c>
      <c r="CT382" s="240">
        <f t="shared" ca="1" si="688"/>
        <v>-1.1346884991337389E-3</v>
      </c>
      <c r="CU382" s="240">
        <f t="shared" ca="1" si="689"/>
        <v>-1.5206475846211869E-3</v>
      </c>
      <c r="CV382" s="240">
        <f t="shared" ca="1" si="690"/>
        <v>-1.5115028637458134E-3</v>
      </c>
      <c r="CW382" s="240">
        <f t="shared" ca="1" si="691"/>
        <v>-1.1096303729164001E-3</v>
      </c>
      <c r="CX382" s="240">
        <f t="shared" ca="1" si="692"/>
        <v>-4.1944704108152868E-4</v>
      </c>
      <c r="CY382" s="240">
        <f t="shared" ca="1" si="693"/>
        <v>3.7971954510824065E-4</v>
      </c>
      <c r="CZ382" s="240">
        <f t="shared" ca="1" si="694"/>
        <v>1.0802251140183332E-3</v>
      </c>
      <c r="DA382" s="240">
        <f t="shared" ca="1" si="695"/>
        <v>1.5000600932443037E-3</v>
      </c>
      <c r="DB382" s="240">
        <f t="shared" ca="1" si="696"/>
        <v>1.5301404320080471E-3</v>
      </c>
      <c r="DC382" s="240">
        <f t="shared" ca="1" si="697"/>
        <v>1.1626504756750279E-3</v>
      </c>
      <c r="DD382" s="240">
        <f t="shared" ca="1" si="698"/>
        <v>4.9307367617435047E-4</v>
      </c>
      <c r="DE382" s="240">
        <f t="shared" ca="1" si="699"/>
        <v>-3.0461649308013446E-4</v>
      </c>
      <c r="DF382" s="240">
        <f t="shared" ca="1" si="700"/>
        <v>-1.0231593719867041E-3</v>
      </c>
      <c r="DG382" s="240">
        <f t="shared" ca="1" si="701"/>
        <v>-1.4758588257130483E-3</v>
      </c>
      <c r="DH382" s="240">
        <f t="shared" ca="1" si="702"/>
        <v>-1.5450917579451031E-3</v>
      </c>
      <c r="DI382" s="240">
        <f t="shared" ca="1" si="703"/>
        <v>-1.2128696516016E-3</v>
      </c>
      <c r="DJ382" s="240">
        <f t="shared" ca="1" si="704"/>
        <v>-5.6551245359311468E-4</v>
      </c>
      <c r="DK382" s="240">
        <f t="shared" ca="1" si="705"/>
        <v>2.2877959323893359E-4</v>
      </c>
      <c r="DL382" s="240">
        <f t="shared" ca="1" si="706"/>
        <v>9.6362874940978218E-4</v>
      </c>
      <c r="DM382" s="240">
        <f t="shared" ca="1" si="707"/>
        <v>1.4481020850006889E-3</v>
      </c>
      <c r="DN382" s="240">
        <f t="shared" ca="1" si="708"/>
        <v>1.5563208225032143E-3</v>
      </c>
      <c r="DO382" s="240">
        <f t="shared" ca="1" si="709"/>
        <v>1.2601669183026289E-3</v>
      </c>
      <c r="DP382" s="240">
        <f t="shared" ca="1" si="710"/>
        <v>6.3658886197812202E-4</v>
      </c>
      <c r="DQ382" s="240">
        <f t="shared" ca="1" si="711"/>
        <v>-1.5239154331889463E-4</v>
      </c>
      <c r="DR382" s="240">
        <f t="shared" ca="1" si="712"/>
        <v>-9.0177666077163128E-4</v>
      </c>
      <c r="DS382" s="240">
        <f t="shared" ca="1" si="713"/>
        <v>-1.4168567395267963E-3</v>
      </c>
      <c r="DT382" s="240">
        <f t="shared" ca="1" si="714"/>
        <v>-1.5638005738823112E-3</v>
      </c>
      <c r="DU382" s="240">
        <f t="shared" ca="1" si="715"/>
        <v>-1.3044283325198748E-3</v>
      </c>
      <c r="DV382" s="240">
        <f t="shared" ca="1" si="716"/>
        <v>-7.0613167203603558E-4</v>
      </c>
      <c r="DW382" s="240">
        <f t="shared" ca="1" si="717"/>
        <v>7.5636368823077458E-5</v>
      </c>
      <c r="DX382" s="240">
        <f t="shared" ca="1" si="718"/>
        <v>8.3775211317136571E-4</v>
      </c>
      <c r="DY382" s="240">
        <f t="shared" ca="1" si="719"/>
        <v>1.38219806206539E-3</v>
      </c>
      <c r="DZ382" s="240">
        <f t="shared" ca="1" si="720"/>
        <v>1.5675129927061725E-3</v>
      </c>
      <c r="EA382" s="240">
        <f t="shared" ca="1" si="721"/>
        <v>1.3455472646296642E-3</v>
      </c>
      <c r="EB382" s="240">
        <f t="shared" ca="1" si="722"/>
        <v>7.7397334904617484E-4</v>
      </c>
      <c r="EC382" s="240">
        <f t="shared" ca="1" si="723"/>
        <v>1.3010203101867937E-6</v>
      </c>
      <c r="ED382" s="240">
        <f t="shared" ca="1" si="724"/>
        <v>-7.7170934735205129E-4</v>
      </c>
      <c r="EE382" s="240">
        <f t="shared" ca="1" si="725"/>
        <v>-1.3442095484062163E-3</v>
      </c>
      <c r="EF382" s="240">
        <f t="shared" ca="1" si="726"/>
        <v>-1.5674491354326812E-3</v>
      </c>
      <c r="EG382" s="240">
        <f t="shared" ca="1" si="727"/>
        <v>-1.3834246555229227E-3</v>
      </c>
      <c r="EH382" s="240">
        <f t="shared" ca="1" si="728"/>
        <v>-8.3995045646641253E-4</v>
      </c>
      <c r="EI382" s="240">
        <f t="shared" ca="1" si="729"/>
        <v>-7.8235275171578841E-5</v>
      </c>
      <c r="EJ382" s="240">
        <f t="shared" ca="1" si="730"/>
        <v>7.0380746612121018E-4</v>
      </c>
      <c r="EK382" s="240">
        <f t="shared" ca="1" si="731"/>
        <v>1.3029827162060808E-3</v>
      </c>
      <c r="EL382" s="240">
        <f t="shared" ca="1" si="732"/>
        <v>1.563609155899605E-3</v>
      </c>
      <c r="EM382" s="240">
        <f t="shared" ca="1" si="733"/>
        <v>1.4179692552473496E-3</v>
      </c>
      <c r="EN382" s="240">
        <f t="shared" ca="1" si="734"/>
        <v>9.0390404966605217E-4</v>
      </c>
      <c r="EO382" s="240">
        <f t="shared" ca="1" si="735"/>
        <v>1.5498105440248198E-4</v>
      </c>
      <c r="EP382" s="240">
        <f t="shared" ca="1" si="736"/>
        <v>-6.3421005105822954E-4</v>
      </c>
      <c r="EQ382" s="240">
        <f t="shared" ca="1" si="737"/>
        <v>-1.2586168845147982E-3</v>
      </c>
      <c r="ER382" s="240">
        <f t="shared" ca="1" si="738"/>
        <v>-1.5560023049539786E-3</v>
      </c>
      <c r="ES382" s="240">
        <f t="shared" ca="1" si="739"/>
        <v>-1.4490978428364468E-3</v>
      </c>
      <c r="ET382" s="240">
        <f t="shared" ca="1" si="740"/>
        <v>-9.6568005883740176E-4</v>
      </c>
      <c r="EU382" s="240">
        <f t="shared" ca="1" si="741"/>
        <v>-2.313534706985923E-4</v>
      </c>
      <c r="EV382" s="240">
        <f t="shared" ca="1" si="742"/>
        <v>5.6308476843200991E-4</v>
      </c>
      <c r="EW382" s="240">
        <f t="shared" ca="1" si="743"/>
        <v>1.2112189345069141E-3</v>
      </c>
      <c r="EX382" s="240">
        <f t="shared" ca="1" si="744"/>
        <v>1.5446469081660127E-3</v>
      </c>
      <c r="EY382" s="240">
        <f t="shared" ca="1" si="745"/>
        <v>1.4767354267961705E-3</v>
      </c>
      <c r="EZ382" s="240">
        <f t="shared" ca="1" si="746"/>
        <v>1.0251296601634288E-3</v>
      </c>
      <c r="FA382" s="240">
        <f t="shared" ca="1" si="747"/>
        <v>3.0716853621961886E-4</v>
      </c>
      <c r="FB382" s="240">
        <f t="shared" ca="1" si="748"/>
        <v>-4.9060296527823682E-4</v>
      </c>
      <c r="FC382" s="240">
        <f t="shared" ca="1" si="749"/>
        <v>-1.1609030519955403E-3</v>
      </c>
      <c r="FD382" s="240">
        <f t="shared" ca="1" si="750"/>
        <v>-1.5295703216811848E-3</v>
      </c>
      <c r="FE382" s="240">
        <f t="shared" ca="1" si="751"/>
        <v>-1.5008154257659949E-3</v>
      </c>
      <c r="FF382" s="240">
        <f t="shared" ca="1" si="752"/>
        <v>-1.082109634347368E-3</v>
      </c>
      <c r="FG382" s="240">
        <f t="shared" ca="1" si="753"/>
        <v>-3.8224360583210637E-4</v>
      </c>
      <c r="FH382" s="240">
        <f t="shared" ca="1" si="754"/>
        <v>4.1693925660938507E-4</v>
      </c>
      <c r="FI382" s="240">
        <f t="shared" ca="1" si="755"/>
        <v>1.1077904523488114E-3</v>
      </c>
      <c r="FJ382" s="240">
        <f t="shared" ca="1" si="756"/>
        <v>1.5108088663168891E-3</v>
      </c>
      <c r="FK382" s="240">
        <f t="shared" ca="1" si="757"/>
        <v>1.5212798289192435E-3</v>
      </c>
      <c r="FL382" s="240">
        <f t="shared" ca="1" si="758"/>
        <v>1.1364827116405545E-3</v>
      </c>
      <c r="FM382" s="240">
        <f t="shared" ca="1" si="759"/>
        <v>4.5639781711753714E-4</v>
      </c>
      <c r="FN382" s="240">
        <f t="shared" ca="1" si="760"/>
        <v>-3.4227110475177442E-4</v>
      </c>
      <c r="FO382" s="240">
        <f t="shared" ca="1" si="761"/>
        <v>-1.05200908847139E-3</v>
      </c>
      <c r="FP382" s="240">
        <f t="shared" ca="1" si="762"/>
        <v>-1.4884077400624082E-3</v>
      </c>
      <c r="FQ382" s="240">
        <f t="shared" ca="1" si="763"/>
        <v>-1.5380793357162494E-3</v>
      </c>
      <c r="FR382" s="240">
        <f t="shared" ca="1" si="764"/>
        <v>-1.1881179025372555E-3</v>
      </c>
      <c r="FS382" s="240">
        <f t="shared" ca="1" si="765"/>
        <v>-5.2945252608582586E-4</v>
      </c>
      <c r="FT382" s="240">
        <f t="shared" ca="1" si="766"/>
        <v>2.6677839182340864E-4</v>
      </c>
      <c r="FU382" s="240">
        <f t="shared" ca="1" si="767"/>
        <v>9.9369334255472756E-4</v>
      </c>
      <c r="FV382" s="240">
        <f t="shared" ca="1" si="768"/>
        <v>1.4624209091929959E-3</v>
      </c>
      <c r="FW382" s="240">
        <f t="shared" ca="1" si="769"/>
        <v>1.5511734746736761E-3</v>
      </c>
      <c r="FX382" s="240">
        <f t="shared" ca="1" si="770"/>
        <v>1.2368908133399219E-3</v>
      </c>
      <c r="FY382" s="240">
        <f t="shared" ca="1" si="771"/>
        <v>6.0123173754420933E-4</v>
      </c>
      <c r="FZ382" s="240">
        <f t="shared" ca="1" si="772"/>
        <v>-1.9064298638211291E-4</v>
      </c>
      <c r="GA382" s="240">
        <f t="shared" ca="1" si="773"/>
        <v>-9.3298370233859339E-4</v>
      </c>
      <c r="GB382" s="240">
        <f t="shared" ca="1" si="774"/>
        <v>-1.432910978260394E-3</v>
      </c>
      <c r="GC382" s="240">
        <f t="shared" ca="1" si="775"/>
        <v>-1.5605307008638612E-3</v>
      </c>
      <c r="GD382" s="240">
        <f t="shared" ca="1" si="776"/>
        <v>-1.2826839458344123E-3</v>
      </c>
      <c r="GE382" s="240">
        <f t="shared" ca="1" si="777"/>
        <v>-6.7156252908516837E-4</v>
      </c>
      <c r="GF382" s="240">
        <f t="shared" ca="1" si="778"/>
        <v>1.1404830528826922E-4</v>
      </c>
      <c r="GG382" s="240">
        <f t="shared" ca="1" si="779"/>
        <v>8.7002642266380444E-4</v>
      </c>
      <c r="GH382" s="240">
        <f t="shared" ca="1" si="780"/>
        <v>1.3999490392729843E-3</v>
      </c>
      <c r="GI382" s="240">
        <f t="shared" ca="1" si="781"/>
        <v>1.5661284719093228E-3</v>
      </c>
      <c r="GJ382" s="240">
        <f t="shared" ca="1" si="782"/>
        <v>1.3253869803535429E-3</v>
      </c>
      <c r="GK382" s="240">
        <f t="shared" ca="1" si="783"/>
        <v>7.4027546767163068E-4</v>
      </c>
      <c r="GL382" s="240">
        <f t="shared" ca="1" si="784"/>
        <v>-3.7178871837534148E-5</v>
      </c>
      <c r="GM382" s="240">
        <f t="shared" ca="1" si="785"/>
        <v>-8.0497317313150398E-4</v>
      </c>
      <c r="GN382" s="240">
        <f t="shared" ca="1" si="786"/>
        <v>-1.3636145004289231E-3</v>
      </c>
      <c r="GO382" s="240">
        <f t="shared" ca="1" si="787"/>
        <v>-1.5679533022893012E-3</v>
      </c>
      <c r="GP382" s="240">
        <f t="shared" ca="1" si="788"/>
        <v>-1.364897041546813E-3</v>
      </c>
      <c r="GQ382" s="240">
        <f t="shared" ca="1" si="789"/>
        <v>-8.0720501781599908E-4</v>
      </c>
      <c r="GR382" s="240">
        <f t="shared" ca="1" si="790"/>
        <v>-3.9780128771941896E-5</v>
      </c>
      <c r="GS382" s="240">
        <f t="shared" ca="1" si="791"/>
        <v>7.3798067271782649E-4</v>
      </c>
      <c r="GT382" s="240">
        <f t="shared" ca="1" si="792"/>
        <v>1.3239948948147943E-3</v>
      </c>
      <c r="GU382" s="240">
        <f t="shared" ca="1" si="793"/>
        <v>1.5660007958275754E-3</v>
      </c>
      <c r="GV382" s="240">
        <f t="shared" ca="1" si="794"/>
        <v>1.4011189462161352E-3</v>
      </c>
      <c r="GW382" s="240">
        <f t="shared" ca="1" si="795"/>
        <v>8.7218994036963914E-4</v>
      </c>
      <c r="GX382" s="240">
        <f t="shared" ca="1" si="796"/>
        <v>1.1664329556685651E-4</v>
      </c>
      <c r="GY382" s="240">
        <f t="shared" ca="1" si="797"/>
        <v>-6.6921031222407987E-4</v>
      </c>
      <c r="GZ382" s="240">
        <f t="shared" ca="1" si="798"/>
        <v>-1.2811856695308002E-3</v>
      </c>
      <c r="HA382" s="240">
        <f t="shared" ca="1" si="799"/>
        <v>-1.5602756562832312E-3</v>
      </c>
      <c r="HB382" s="240">
        <f t="shared" ca="1" si="800"/>
        <v>-1.4339654326204971E-3</v>
      </c>
      <c r="HC382" s="240">
        <f t="shared" ca="1" si="801"/>
        <v>-9.3507368096211246E-4</v>
      </c>
      <c r="HD382" s="240">
        <f t="shared" ca="1" si="802"/>
        <v>-1.9322545844602658E-4</v>
      </c>
      <c r="HE382" s="240">
        <f t="shared" ca="1" si="803"/>
        <v>5.9882776547228475E-4</v>
      </c>
      <c r="HF382" s="240">
        <f t="shared" ca="1" si="804"/>
        <v>1.235289955750295E-3</v>
      </c>
      <c r="HG382" s="240">
        <f t="shared" ca="1" si="805"/>
        <v>1.5507916760188934E-3</v>
      </c>
      <c r="HH382" s="240">
        <f t="shared" ca="1" si="806"/>
        <v>1.4633573706971383E-3</v>
      </c>
      <c r="HI382" s="240">
        <f t="shared" ca="1" si="807"/>
        <v>9.9570474715434971E-4</v>
      </c>
      <c r="HJ382" s="240">
        <f t="shared" ca="1" si="808"/>
        <v>2.693421242712491E-4</v>
      </c>
      <c r="HK382" s="240">
        <f t="shared" ca="1" si="809"/>
        <v>-5.2700259018234944E-4</v>
      </c>
      <c r="HL382" s="240">
        <f t="shared" ca="1" si="810"/>
        <v>-1.1864183202677659E-3</v>
      </c>
      <c r="HM382" s="240">
        <f t="shared" ca="1" si="811"/>
        <v>-1.5375717027737176E-3</v>
      </c>
      <c r="HN382" s="240">
        <f t="shared" ca="1" si="812"/>
        <v>-1.4892239526928021E-3</v>
      </c>
      <c r="HO382" s="240">
        <f t="shared" ca="1" si="813"/>
        <v>-1.053937073397274E-3</v>
      </c>
      <c r="HP382" s="240">
        <f t="shared" ca="1" si="814"/>
        <v>-3.4480992132751814E-4</v>
      </c>
      <c r="HQ382" s="240">
        <f t="shared" ca="1" si="815"/>
        <v>4.539078194926895E-4</v>
      </c>
      <c r="HR382" s="240">
        <f t="shared" ca="1" si="816"/>
        <v>1.13468849913374E-3</v>
      </c>
      <c r="HS382" s="240">
        <f t="shared" ca="1" si="817"/>
        <v>1.5206475846211843E-3</v>
      </c>
      <c r="HT382" s="240">
        <f t="shared" ca="1" si="818"/>
        <v>1.5115028637458102E-3</v>
      </c>
      <c r="HU382" s="240">
        <f t="shared" ca="1" si="819"/>
        <v>1.1096303729163993E-3</v>
      </c>
      <c r="HV382" s="240">
        <f t="shared" ca="1" si="820"/>
        <v>4.1944704108152716E-4</v>
      </c>
      <c r="HW382" s="240">
        <f t="shared" ca="1" si="821"/>
        <v>-3.7971954510824212E-4</v>
      </c>
      <c r="HX382" s="240">
        <f t="shared" ca="1" si="822"/>
        <v>-1.0802251140183262E-3</v>
      </c>
      <c r="HY382" s="240">
        <f t="shared" ca="1" si="823"/>
        <v>-1.5000600932443076E-3</v>
      </c>
      <c r="HZ382" s="240">
        <f t="shared" ca="1" si="824"/>
        <v>-1.5301404320080467E-3</v>
      </c>
      <c r="IA382" s="240">
        <f t="shared" ca="1" si="825"/>
        <v>-1.162650475675027E-3</v>
      </c>
      <c r="IB382" s="240">
        <f t="shared" ca="1" si="826"/>
        <v>-4.9307367617434873E-4</v>
      </c>
      <c r="IC382" s="240">
        <f t="shared" ca="1" si="827"/>
        <v>3.0461649308012487E-4</v>
      </c>
      <c r="ID382" s="240">
        <f t="shared" ca="1" si="828"/>
        <v>1.0231593719867136E-3</v>
      </c>
      <c r="IE382" s="240">
        <f t="shared" ca="1" si="829"/>
        <v>1.8998002456645366E-3</v>
      </c>
      <c r="IF382" s="240">
        <f t="shared" ca="1" si="830"/>
        <v>1.5450917579451027E-3</v>
      </c>
      <c r="IG382" s="240">
        <f t="shared" ca="1" si="831"/>
        <v>1.2128696516015992E-3</v>
      </c>
      <c r="IH382" s="240">
        <f t="shared" ca="1" si="832"/>
        <v>5.6551245359311338E-4</v>
      </c>
      <c r="II382" s="240">
        <f t="shared" ca="1" si="833"/>
        <v>-2.2877959323892405E-4</v>
      </c>
      <c r="IJ382" s="240">
        <f t="shared" ca="1" si="834"/>
        <v>-9.6362874940979215E-4</v>
      </c>
      <c r="IK382" s="240">
        <f t="shared" ca="1" si="835"/>
        <v>-1.4481020850006894E-3</v>
      </c>
      <c r="IL382" s="240">
        <f t="shared" ca="1" si="836"/>
        <v>-1.5563208225032143E-3</v>
      </c>
      <c r="IM382" s="240">
        <f t="shared" ca="1" si="837"/>
        <v>-1.260166918302628E-3</v>
      </c>
      <c r="IN382" s="240">
        <f t="shared" ca="1" si="838"/>
        <v>-6.365888619781308E-4</v>
      </c>
      <c r="IO382" s="240">
        <f t="shared" ca="1" si="839"/>
        <v>1.523915433189071E-4</v>
      </c>
      <c r="IP382" s="240">
        <f t="shared" ca="1" si="840"/>
        <v>9.0177666077163247E-4</v>
      </c>
      <c r="IQ382" s="240">
        <f t="shared" ca="1" si="841"/>
        <v>1.4168567395267968E-3</v>
      </c>
      <c r="IR382" s="240">
        <f t="shared" ca="1" si="842"/>
        <v>1.5638005738823112E-3</v>
      </c>
      <c r="IS382" s="240">
        <f t="shared" ca="1" si="843"/>
        <v>1.30442833251988E-3</v>
      </c>
      <c r="IT382" s="240">
        <f t="shared" ca="1" si="844"/>
        <v>7.0613167203604425E-4</v>
      </c>
      <c r="IU382" s="240">
        <f t="shared" ca="1" si="845"/>
        <v>-7.5636368823090144E-5</v>
      </c>
      <c r="IV382" s="240">
        <f t="shared" ca="1" si="846"/>
        <v>-8.3775211317134815E-4</v>
      </c>
      <c r="IW382" s="240">
        <f t="shared" ca="1" si="847"/>
        <v>-1.3821980620653909E-3</v>
      </c>
      <c r="IX382" s="240">
        <f t="shared" ca="1" si="848"/>
        <v>-1.5675129927061717E-3</v>
      </c>
      <c r="IY382" s="240">
        <f t="shared" ca="1" si="849"/>
        <v>-1.3455472646296633E-3</v>
      </c>
      <c r="IZ382" s="240">
        <f t="shared" ca="1" si="850"/>
        <v>-7.7397334904617354E-4</v>
      </c>
      <c r="JA382" s="240">
        <f t="shared" ca="1" si="851"/>
        <v>-1.301020310207502E-6</v>
      </c>
      <c r="JB382" s="240">
        <f t="shared" ca="1" si="852"/>
        <v>7.717093473520527E-4</v>
      </c>
    </row>
    <row r="383" spans="2:262">
      <c r="B383" s="248">
        <v>22</v>
      </c>
      <c r="C383" s="247">
        <f t="shared" si="853"/>
        <v>4.2968750000000011E-4</v>
      </c>
      <c r="D383" s="244">
        <f t="shared" ca="1" si="597"/>
        <v>6.0764092754090733</v>
      </c>
      <c r="E383" s="243">
        <f ca="1">AB361</f>
        <v>7.6409275409073676E-2</v>
      </c>
      <c r="F383" s="242">
        <v>22</v>
      </c>
      <c r="G383" s="240">
        <f t="shared" ca="1" si="854"/>
        <v>-1.9670782504051145E-4</v>
      </c>
      <c r="H383" s="240">
        <f t="shared" ca="1" si="598"/>
        <v>-2.278522809919614E-4</v>
      </c>
      <c r="I383" s="240">
        <f t="shared" ca="1" si="599"/>
        <v>-1.9416301548074149E-4</v>
      </c>
      <c r="J383" s="240">
        <f t="shared" ca="1" si="600"/>
        <v>-1.0522606577155407E-4</v>
      </c>
      <c r="K383" s="240">
        <f t="shared" ca="1" si="601"/>
        <v>1.3652201220676973E-5</v>
      </c>
      <c r="L383" s="240">
        <f t="shared" ca="1" si="602"/>
        <v>1.286458329244646E-4</v>
      </c>
      <c r="M383" s="240">
        <f t="shared" ca="1" si="603"/>
        <v>2.0703422169257956E-4</v>
      </c>
      <c r="N383" s="240">
        <f t="shared" ca="1" si="604"/>
        <v>2.265125174652643E-4</v>
      </c>
      <c r="O383" s="240">
        <f t="shared" ca="1" si="605"/>
        <v>1.8153831181370745E-4</v>
      </c>
      <c r="P383" s="240">
        <f t="shared" ca="1" si="606"/>
        <v>8.4908690242270208E-5</v>
      </c>
      <c r="Q383" s="240">
        <f t="shared" ca="1" si="607"/>
        <v>-3.5881086096815228E-5</v>
      </c>
      <c r="R383" s="240">
        <f t="shared" ca="1" si="608"/>
        <v>-1.4646115844851304E-4</v>
      </c>
      <c r="S383" s="240">
        <f t="shared" ca="1" si="609"/>
        <v>-2.1536676561333018E-4</v>
      </c>
      <c r="T383" s="240">
        <f t="shared" ca="1" si="610"/>
        <v>-2.2299131457103916E-4</v>
      </c>
      <c r="U383" s="241">
        <f t="shared" ca="1" si="611"/>
        <v>-1.6716529496497152E-4</v>
      </c>
      <c r="V383" s="240">
        <f t="shared" ca="1" si="612"/>
        <v>-6.3773597610141807E-5</v>
      </c>
      <c r="W383" s="240">
        <f t="shared" ca="1" si="613"/>
        <v>5.7764416499244257E-5</v>
      </c>
      <c r="X383" s="240">
        <f t="shared" ca="1" si="614"/>
        <v>1.6286598295288894E-4</v>
      </c>
      <c r="Y383" s="240">
        <f t="shared" ca="1" si="615"/>
        <v>2.2162520984977464E-4</v>
      </c>
      <c r="Z383" s="240">
        <f t="shared" ca="1" si="616"/>
        <v>2.1732258341804265E-4</v>
      </c>
      <c r="AA383" s="240">
        <f t="shared" ca="1" si="617"/>
        <v>1.5118238494387723E-4</v>
      </c>
      <c r="AB383" s="240">
        <f t="shared" ca="1" si="618"/>
        <v>4.2024330370833097E-5</v>
      </c>
      <c r="AC383" s="240">
        <f t="shared" ca="1" si="619"/>
        <v>-7.9091443993543474E-5</v>
      </c>
      <c r="AD383" s="240">
        <f t="shared" ca="1" si="620"/>
        <v>-1.7770231900982589E-4</v>
      </c>
      <c r="AE383" s="240">
        <f t="shared" ca="1" si="621"/>
        <v>-2.2574928216270232E-4</v>
      </c>
      <c r="AF383" s="240">
        <f t="shared" ca="1" si="622"/>
        <v>-2.095609169861219E-4</v>
      </c>
      <c r="AG383" s="240">
        <f t="shared" ca="1" si="623"/>
        <v>-1.3374350591107515E-4</v>
      </c>
      <c r="AH383" s="240">
        <f t="shared" ca="1" si="624"/>
        <v>-1.9870345857217443E-5</v>
      </c>
      <c r="AI383" s="240">
        <f t="shared" ca="1" si="625"/>
        <v>9.9656777646403593E-5</v>
      </c>
      <c r="AJ383" s="240">
        <f t="shared" ca="1" si="626"/>
        <v>1.9082728459272934E-4</v>
      </c>
      <c r="AK383" s="240">
        <f t="shared" ca="1" si="627"/>
        <v>2.2769926548129257E-4</v>
      </c>
      <c r="AL383" s="240">
        <f t="shared" ca="1" si="628"/>
        <v>1.9978106436597466E-4</v>
      </c>
      <c r="AM383" s="240">
        <f t="shared" ca="1" si="629"/>
        <v>1.1501660380471213E-4</v>
      </c>
      <c r="AN383" s="240">
        <f t="shared" ca="1" si="630"/>
        <v>-2.4750009492391741E-6</v>
      </c>
      <c r="AO383" s="240">
        <f t="shared" ca="1" si="631"/>
        <v>-1.1926236205259266E-4</v>
      </c>
      <c r="AP383" s="240">
        <f t="shared" ca="1" si="632"/>
        <v>-2.0211447910819985E-4</v>
      </c>
      <c r="AQ383" s="240">
        <f t="shared" ca="1" si="633"/>
        <v>-2.274563804002179E-4</v>
      </c>
      <c r="AR383" s="240">
        <f t="shared" ca="1" si="634"/>
        <v>-1.8807721088454424E-4</v>
      </c>
      <c r="AS383" s="240">
        <f t="shared" ca="1" si="635"/>
        <v>-9.5182028929238451E-5</v>
      </c>
      <c r="AT383" s="240">
        <f t="shared" ca="1" si="636"/>
        <v>2.4796512143581461E-5</v>
      </c>
      <c r="AU383" s="240">
        <f t="shared" ca="1" si="637"/>
        <v>1.3771938471677646E-4</v>
      </c>
      <c r="AV383" s="240">
        <f t="shared" ca="1" si="638"/>
        <v>2.1145520070284531E-4</v>
      </c>
      <c r="AW383" s="240">
        <f t="shared" ca="1" si="639"/>
        <v>2.2502296603558368E-4</v>
      </c>
      <c r="AX383" s="240">
        <f t="shared" ca="1" si="640"/>
        <v>1.7456207104883396E-4</v>
      </c>
      <c r="AY383" s="240">
        <f t="shared" ca="1" si="641"/>
        <v>7.44307990833865E-5</v>
      </c>
      <c r="AZ383" s="240">
        <f t="shared" ca="1" si="642"/>
        <v>-4.6879219370828689E-5</v>
      </c>
      <c r="BA383" s="240">
        <f t="shared" ca="1" si="643"/>
        <v>-1.5485009442106395E-4</v>
      </c>
      <c r="BB383" s="240">
        <f t="shared" ca="1" si="644"/>
        <v>-2.1875949312155144E-4</v>
      </c>
      <c r="BC383" s="240">
        <f t="shared" ca="1" si="645"/>
        <v>-2.2042245749796089E-4</v>
      </c>
      <c r="BD383" s="240">
        <f t="shared" ca="1" si="646"/>
        <v>-1.5936580304358862E-4</v>
      </c>
      <c r="BE383" s="240">
        <f t="shared" ca="1" si="647"/>
        <v>-5.2962759954347958E-5</v>
      </c>
      <c r="BF383" s="240">
        <f t="shared" ca="1" si="648"/>
        <v>6.8510454088746754E-5</v>
      </c>
      <c r="BG383" s="240">
        <f t="shared" ca="1" si="649"/>
        <v>1.7048951306640437E-4</v>
      </c>
      <c r="BH383" s="240">
        <f t="shared" ca="1" si="650"/>
        <v>2.2395701203539376E-4</v>
      </c>
      <c r="BI383" s="240">
        <f t="shared" ca="1" si="651"/>
        <v>2.1369916019946061E-4</v>
      </c>
      <c r="BJ383" s="240">
        <f t="shared" ca="1" si="652"/>
        <v>1.4263475523682392E-4</v>
      </c>
      <c r="BK383" s="240">
        <f t="shared" ca="1" si="653"/>
        <v>3.0984660494559382E-5</v>
      </c>
      <c r="BL383" s="240">
        <f t="shared" ca="1" si="654"/>
        <v>-8.9481895682166381E-5</v>
      </c>
      <c r="BM383" s="240">
        <f t="shared" ca="1" si="655"/>
        <v>-1.8448702450186722E-4</v>
      </c>
      <c r="BN383" s="240">
        <f t="shared" ca="1" si="656"/>
        <v>-2.2699770249597903E-4</v>
      </c>
      <c r="BO383" s="240">
        <f t="shared" ca="1" si="657"/>
        <v>-2.0491782316839561E-4</v>
      </c>
      <c r="BP383" s="240">
        <f t="shared" ca="1" si="658"/>
        <v>-1.2453005676503996E-4</v>
      </c>
      <c r="BQ383" s="240">
        <f t="shared" ca="1" si="659"/>
        <v>-8.7081618162698413E-6</v>
      </c>
      <c r="BR383" s="240">
        <f t="shared" ca="1" si="660"/>
        <v>1.0959157770438683E-4</v>
      </c>
      <c r="BS383" s="240">
        <f t="shared" ca="1" si="661"/>
        <v>1.9670782504051088E-4</v>
      </c>
      <c r="BT383" s="240">
        <f t="shared" ca="1" si="662"/>
        <v>2.278522809919614E-4</v>
      </c>
      <c r="BU383" s="240">
        <f t="shared" ca="1" si="663"/>
        <v>1.9416301548074209E-4</v>
      </c>
      <c r="BV383" s="240">
        <f t="shared" ca="1" si="664"/>
        <v>1.0522606577155504E-4</v>
      </c>
      <c r="BW383" s="240">
        <f t="shared" ca="1" si="665"/>
        <v>-1.3652201220675861E-5</v>
      </c>
      <c r="BX383" s="240">
        <f t="shared" ca="1" si="666"/>
        <v>-1.2864583292446368E-4</v>
      </c>
      <c r="BY383" s="240">
        <f t="shared" ca="1" si="667"/>
        <v>-2.070342216925791E-4</v>
      </c>
      <c r="BZ383" s="240">
        <f t="shared" ca="1" si="668"/>
        <v>-2.2651251746526441E-4</v>
      </c>
      <c r="CA383" s="240">
        <f t="shared" ca="1" si="669"/>
        <v>-1.8153831181370812E-4</v>
      </c>
      <c r="CB383" s="240">
        <f t="shared" ca="1" si="670"/>
        <v>-8.4908690242271252E-5</v>
      </c>
      <c r="CC383" s="240">
        <f t="shared" ca="1" si="671"/>
        <v>3.5881086096814117E-5</v>
      </c>
      <c r="CD383" s="240">
        <f t="shared" ca="1" si="672"/>
        <v>1.464611584485122E-4</v>
      </c>
      <c r="CE383" s="240">
        <f t="shared" ca="1" si="673"/>
        <v>2.1536676561332983E-4</v>
      </c>
      <c r="CF383" s="240">
        <f t="shared" ca="1" si="674"/>
        <v>2.2299131457103938E-4</v>
      </c>
      <c r="CG383" s="240">
        <f t="shared" ca="1" si="675"/>
        <v>1.6716529496497225E-4</v>
      </c>
      <c r="CH383" s="240">
        <f t="shared" ca="1" si="676"/>
        <v>6.3773597610142905E-5</v>
      </c>
      <c r="CI383" s="240">
        <f t="shared" ca="1" si="677"/>
        <v>-5.7764416499243187E-5</v>
      </c>
      <c r="CJ383" s="240">
        <f t="shared" ca="1" si="678"/>
        <v>-1.6286598295288816E-4</v>
      </c>
      <c r="CK383" s="240">
        <f t="shared" ca="1" si="679"/>
        <v>-2.2162520984977436E-4</v>
      </c>
      <c r="CL383" s="240">
        <f t="shared" ca="1" si="680"/>
        <v>-2.1732258341804303E-4</v>
      </c>
      <c r="CM383" s="240">
        <f t="shared" ca="1" si="681"/>
        <v>-1.5118238494387807E-4</v>
      </c>
      <c r="CN383" s="240">
        <f t="shared" ca="1" si="682"/>
        <v>-4.2024330370834194E-5</v>
      </c>
      <c r="CO383" s="240">
        <f t="shared" ca="1" si="683"/>
        <v>7.9091443993542417E-5</v>
      </c>
      <c r="CP383" s="240">
        <f t="shared" ca="1" si="684"/>
        <v>1.7770231900982519E-4</v>
      </c>
      <c r="CQ383" s="240">
        <f t="shared" ca="1" si="685"/>
        <v>2.2574928216270219E-4</v>
      </c>
      <c r="CR383" s="240">
        <f t="shared" ca="1" si="686"/>
        <v>2.0956091698612236E-4</v>
      </c>
      <c r="CS383" s="240">
        <f t="shared" ca="1" si="687"/>
        <v>1.3374350591107605E-4</v>
      </c>
      <c r="CT383" s="240">
        <f t="shared" ca="1" si="688"/>
        <v>1.987034585721854E-5</v>
      </c>
      <c r="CU383" s="240">
        <f t="shared" ca="1" si="689"/>
        <v>-9.965677764640259E-5</v>
      </c>
      <c r="CV383" s="240">
        <f t="shared" ca="1" si="690"/>
        <v>-1.9082728459272869E-4</v>
      </c>
      <c r="CW383" s="240">
        <f t="shared" ca="1" si="691"/>
        <v>-2.2769926548129251E-4</v>
      </c>
      <c r="CX383" s="240">
        <f t="shared" ca="1" si="692"/>
        <v>-1.997810643659752E-4</v>
      </c>
      <c r="CY383" s="240">
        <f t="shared" ca="1" si="693"/>
        <v>-1.1501660380471308E-4</v>
      </c>
      <c r="CZ383" s="240">
        <f t="shared" ca="1" si="694"/>
        <v>2.4750009492380493E-6</v>
      </c>
      <c r="DA383" s="240">
        <f t="shared" ca="1" si="695"/>
        <v>1.1926236205259171E-4</v>
      </c>
      <c r="DB383" s="240">
        <f t="shared" ca="1" si="696"/>
        <v>2.021144791081993E-4</v>
      </c>
      <c r="DC383" s="240">
        <f t="shared" ca="1" si="697"/>
        <v>2.2745638040021796E-4</v>
      </c>
      <c r="DD383" s="240">
        <f t="shared" ca="1" si="698"/>
        <v>1.8807721088454489E-4</v>
      </c>
      <c r="DE383" s="240">
        <f t="shared" ca="1" si="699"/>
        <v>9.5182028929239481E-5</v>
      </c>
      <c r="DF383" s="240">
        <f t="shared" ca="1" si="700"/>
        <v>-2.4796512143580363E-5</v>
      </c>
      <c r="DG383" s="240">
        <f t="shared" ca="1" si="701"/>
        <v>-1.3771938471677554E-4</v>
      </c>
      <c r="DH383" s="240">
        <f t="shared" ca="1" si="702"/>
        <v>-2.114552007028449E-4</v>
      </c>
      <c r="DI383" s="240">
        <f t="shared" ca="1" si="703"/>
        <v>-2.2502296603558384E-4</v>
      </c>
      <c r="DJ383" s="240">
        <f t="shared" ca="1" si="704"/>
        <v>-1.7456207104883469E-4</v>
      </c>
      <c r="DK383" s="240">
        <f t="shared" ca="1" si="705"/>
        <v>-7.4430799083387544E-5</v>
      </c>
      <c r="DL383" s="240">
        <f t="shared" ca="1" si="706"/>
        <v>4.6879219370827584E-5</v>
      </c>
      <c r="DM383" s="240">
        <f t="shared" ca="1" si="707"/>
        <v>1.5485009442106314E-4</v>
      </c>
      <c r="DN383" s="240">
        <f t="shared" ca="1" si="708"/>
        <v>2.1875949312155114E-4</v>
      </c>
      <c r="DO383" s="240">
        <f t="shared" ca="1" si="709"/>
        <v>2.2042245749796118E-4</v>
      </c>
      <c r="DP383" s="240">
        <f t="shared" ca="1" si="710"/>
        <v>1.5936580304358943E-4</v>
      </c>
      <c r="DQ383" s="240">
        <f t="shared" ca="1" si="711"/>
        <v>5.2962759954349015E-5</v>
      </c>
      <c r="DR383" s="240">
        <f t="shared" ca="1" si="712"/>
        <v>-6.8510454088745697E-5</v>
      </c>
      <c r="DS383" s="240">
        <f t="shared" ca="1" si="713"/>
        <v>-1.7048951306640364E-4</v>
      </c>
      <c r="DT383" s="240">
        <f t="shared" ca="1" si="714"/>
        <v>-2.2395701203539357E-4</v>
      </c>
      <c r="DU383" s="240">
        <f t="shared" ca="1" si="715"/>
        <v>-2.1369916019946101E-4</v>
      </c>
      <c r="DV383" s="240">
        <f t="shared" ca="1" si="716"/>
        <v>-1.4263475523682478E-4</v>
      </c>
      <c r="DW383" s="240">
        <f t="shared" ca="1" si="717"/>
        <v>-3.0984660494560494E-5</v>
      </c>
      <c r="DX383" s="240">
        <f t="shared" ca="1" si="718"/>
        <v>8.9481895682165351E-5</v>
      </c>
      <c r="DY383" s="240">
        <f t="shared" ca="1" si="719"/>
        <v>1.8448702450186657E-4</v>
      </c>
      <c r="DZ383" s="240">
        <f t="shared" ca="1" si="720"/>
        <v>2.2699770249597895E-4</v>
      </c>
      <c r="EA383" s="240">
        <f t="shared" ca="1" si="721"/>
        <v>2.0491782316839609E-4</v>
      </c>
      <c r="EB383" s="240">
        <f t="shared" ca="1" si="722"/>
        <v>1.2453005676504088E-4</v>
      </c>
      <c r="EC383" s="240">
        <f t="shared" ca="1" si="723"/>
        <v>8.7081618162709526E-6</v>
      </c>
      <c r="ED383" s="240">
        <f t="shared" ca="1" si="724"/>
        <v>-1.0959157770438585E-4</v>
      </c>
      <c r="EE383" s="240">
        <f t="shared" ca="1" si="725"/>
        <v>-1.9670782504051032E-4</v>
      </c>
      <c r="EF383" s="240">
        <f t="shared" ca="1" si="726"/>
        <v>-2.2785228099196143E-4</v>
      </c>
      <c r="EG383" s="240">
        <f t="shared" ca="1" si="727"/>
        <v>-1.9416301548074268E-4</v>
      </c>
      <c r="EH383" s="240">
        <f t="shared" ca="1" si="728"/>
        <v>-1.0522606577155605E-4</v>
      </c>
      <c r="EI383" s="240">
        <f t="shared" ca="1" si="729"/>
        <v>1.365220122067475E-5</v>
      </c>
      <c r="EJ383" s="240">
        <f t="shared" ca="1" si="730"/>
        <v>1.2864583292446276E-4</v>
      </c>
      <c r="EK383" s="240">
        <f t="shared" ca="1" si="731"/>
        <v>2.0703422169257861E-4</v>
      </c>
      <c r="EL383" s="240">
        <f t="shared" ca="1" si="732"/>
        <v>2.2651251746526452E-4</v>
      </c>
      <c r="EM383" s="240">
        <f t="shared" ca="1" si="733"/>
        <v>1.815383118137088E-4</v>
      </c>
      <c r="EN383" s="240">
        <f t="shared" ca="1" si="734"/>
        <v>8.4908690242272282E-5</v>
      </c>
      <c r="EO383" s="240">
        <f t="shared" ca="1" si="735"/>
        <v>-3.5881086096813006E-5</v>
      </c>
      <c r="EP383" s="240">
        <f t="shared" ca="1" si="736"/>
        <v>-1.4646115844851133E-4</v>
      </c>
      <c r="EQ383" s="240">
        <f t="shared" ca="1" si="737"/>
        <v>-2.1536676561332945E-4</v>
      </c>
      <c r="ER383" s="240">
        <f t="shared" ca="1" si="738"/>
        <v>-2.2299131457103962E-4</v>
      </c>
      <c r="ES383" s="240">
        <f t="shared" ca="1" si="739"/>
        <v>-1.6716529496497301E-4</v>
      </c>
      <c r="ET383" s="240">
        <f t="shared" ca="1" si="740"/>
        <v>-6.3773597610143975E-5</v>
      </c>
      <c r="EU383" s="240">
        <f t="shared" ca="1" si="741"/>
        <v>5.7764416499242096E-5</v>
      </c>
      <c r="EV383" s="240">
        <f t="shared" ca="1" si="742"/>
        <v>1.628659829528874E-4</v>
      </c>
      <c r="EW383" s="240">
        <f t="shared" ca="1" si="743"/>
        <v>2.2162520984977415E-4</v>
      </c>
      <c r="EX383" s="240">
        <f t="shared" ca="1" si="744"/>
        <v>2.1732258341804333E-4</v>
      </c>
      <c r="EY383" s="240">
        <f t="shared" ca="1" si="745"/>
        <v>1.5118238494387889E-4</v>
      </c>
      <c r="EZ383" s="240">
        <f t="shared" ca="1" si="746"/>
        <v>4.2024330370835279E-5</v>
      </c>
      <c r="FA383" s="240">
        <f t="shared" ca="1" si="747"/>
        <v>-7.9091443993541374E-5</v>
      </c>
      <c r="FB383" s="240">
        <f t="shared" ca="1" si="748"/>
        <v>-1.7770231900982448E-4</v>
      </c>
      <c r="FC383" s="240">
        <f t="shared" ca="1" si="749"/>
        <v>-2.2574928216270205E-4</v>
      </c>
      <c r="FD383" s="240">
        <f t="shared" ca="1" si="750"/>
        <v>-2.0956091698612277E-4</v>
      </c>
      <c r="FE383" s="240">
        <f t="shared" ca="1" si="751"/>
        <v>-1.3374350591107697E-4</v>
      </c>
      <c r="FF383" s="240">
        <f t="shared" ca="1" si="752"/>
        <v>-1.9870345857219679E-5</v>
      </c>
      <c r="FG383" s="240">
        <f t="shared" ca="1" si="753"/>
        <v>9.9656777646401587E-5</v>
      </c>
      <c r="FH383" s="240">
        <f t="shared" ca="1" si="754"/>
        <v>1.9082728459272809E-4</v>
      </c>
      <c r="FI383" s="240">
        <f t="shared" ca="1" si="755"/>
        <v>2.2769926548129246E-4</v>
      </c>
      <c r="FJ383" s="240">
        <f t="shared" ca="1" si="756"/>
        <v>1.9978106436597574E-4</v>
      </c>
      <c r="FK383" s="240">
        <f t="shared" ca="1" si="757"/>
        <v>1.1501660380471406E-4</v>
      </c>
      <c r="FL383" s="240">
        <f t="shared" ca="1" si="758"/>
        <v>-2.475000949236938E-6</v>
      </c>
      <c r="FM383" s="240">
        <f t="shared" ca="1" si="759"/>
        <v>-1.1926236205259076E-4</v>
      </c>
      <c r="FN383" s="240">
        <f t="shared" ca="1" si="760"/>
        <v>-2.0211447910819879E-4</v>
      </c>
      <c r="FO383" s="240">
        <f t="shared" ca="1" si="761"/>
        <v>-2.2745638040021801E-4</v>
      </c>
      <c r="FP383" s="240">
        <f t="shared" ca="1" si="762"/>
        <v>-1.8807721088454551E-4</v>
      </c>
      <c r="FQ383" s="240">
        <f t="shared" ca="1" si="763"/>
        <v>-9.5182028929240484E-5</v>
      </c>
      <c r="FR383" s="240">
        <f t="shared" ca="1" si="764"/>
        <v>2.4796512143579239E-5</v>
      </c>
      <c r="FS383" s="240">
        <f t="shared" ca="1" si="765"/>
        <v>1.3771938471677467E-4</v>
      </c>
      <c r="FT383" s="240">
        <f t="shared" ca="1" si="766"/>
        <v>2.1145520070284444E-4</v>
      </c>
      <c r="FU383" s="240">
        <f t="shared" ca="1" si="767"/>
        <v>2.2502296603558403E-4</v>
      </c>
      <c r="FV383" s="240">
        <f t="shared" ca="1" si="768"/>
        <v>1.7456207104883539E-4</v>
      </c>
      <c r="FW383" s="240">
        <f t="shared" ca="1" si="769"/>
        <v>7.4430799083388628E-5</v>
      </c>
      <c r="FX383" s="240">
        <f t="shared" ca="1" si="770"/>
        <v>-4.6879219370826507E-5</v>
      </c>
      <c r="FY383" s="240">
        <f t="shared" ca="1" si="771"/>
        <v>-1.548500944210623E-4</v>
      </c>
      <c r="FZ383" s="240">
        <f t="shared" ca="1" si="772"/>
        <v>-2.1875949312155082E-4</v>
      </c>
      <c r="GA383" s="240">
        <f t="shared" ca="1" si="773"/>
        <v>-2.2042245749796146E-4</v>
      </c>
      <c r="GB383" s="240">
        <f t="shared" ca="1" si="774"/>
        <v>-1.5936580304359025E-4</v>
      </c>
      <c r="GC383" s="240">
        <f t="shared" ca="1" si="775"/>
        <v>-5.2962759954350112E-5</v>
      </c>
      <c r="GD383" s="240">
        <f t="shared" ca="1" si="776"/>
        <v>6.8510454088744612E-5</v>
      </c>
      <c r="GE383" s="240">
        <f t="shared" ca="1" si="777"/>
        <v>1.7048951306640291E-4</v>
      </c>
      <c r="GF383" s="240">
        <f t="shared" ca="1" si="778"/>
        <v>2.2395701203539335E-4</v>
      </c>
      <c r="GG383" s="240">
        <f t="shared" ca="1" si="779"/>
        <v>2.1369916019946136E-4</v>
      </c>
      <c r="GH383" s="240">
        <f t="shared" ca="1" si="780"/>
        <v>1.4263475523682565E-4</v>
      </c>
      <c r="GI383" s="240">
        <f t="shared" ca="1" si="781"/>
        <v>3.0984660494561578E-5</v>
      </c>
      <c r="GJ383" s="240">
        <f t="shared" ca="1" si="782"/>
        <v>-8.9481895682164321E-5</v>
      </c>
      <c r="GK383" s="240">
        <f t="shared" ca="1" si="783"/>
        <v>-1.8448702450186592E-4</v>
      </c>
      <c r="GL383" s="240">
        <f t="shared" ca="1" si="784"/>
        <v>-2.2699770249597884E-4</v>
      </c>
      <c r="GM383" s="240">
        <f t="shared" ca="1" si="785"/>
        <v>-2.0491782316839655E-4</v>
      </c>
      <c r="GN383" s="240">
        <f t="shared" ca="1" si="786"/>
        <v>-1.2453005676504186E-4</v>
      </c>
      <c r="GO383" s="240">
        <f t="shared" ca="1" si="787"/>
        <v>-8.7081618162720775E-6</v>
      </c>
      <c r="GP383" s="240">
        <f t="shared" ca="1" si="788"/>
        <v>1.0959157770438486E-4</v>
      </c>
      <c r="GQ383" s="240">
        <f t="shared" ca="1" si="789"/>
        <v>1.9670782504050975E-4</v>
      </c>
      <c r="GR383" s="240">
        <f t="shared" ca="1" si="790"/>
        <v>2.2785228099196143E-4</v>
      </c>
      <c r="GS383" s="240">
        <f t="shared" ca="1" si="791"/>
        <v>1.9416301548074322E-4</v>
      </c>
      <c r="GT383" s="240">
        <f t="shared" ca="1" si="792"/>
        <v>1.0522606577155701E-4</v>
      </c>
      <c r="GU383" s="240">
        <f t="shared" ca="1" si="793"/>
        <v>-1.3652201220673625E-5</v>
      </c>
      <c r="GV383" s="240">
        <f t="shared" ca="1" si="794"/>
        <v>-1.2864583292446184E-4</v>
      </c>
      <c r="GW383" s="240">
        <f t="shared" ca="1" si="795"/>
        <v>-2.0703422169257818E-4</v>
      </c>
      <c r="GX383" s="240">
        <f t="shared" ca="1" si="796"/>
        <v>-2.2651251746526465E-4</v>
      </c>
      <c r="GY383" s="240">
        <f t="shared" ca="1" si="797"/>
        <v>-1.8153831181370945E-4</v>
      </c>
      <c r="GZ383" s="240">
        <f t="shared" ca="1" si="798"/>
        <v>-8.4908690242273339E-5</v>
      </c>
      <c r="HA383" s="240">
        <f t="shared" ca="1" si="799"/>
        <v>3.5881086096811908E-5</v>
      </c>
      <c r="HB383" s="240">
        <f t="shared" ca="1" si="800"/>
        <v>1.4646115844851049E-4</v>
      </c>
      <c r="HC383" s="240">
        <f t="shared" ca="1" si="801"/>
        <v>2.1536676561332909E-4</v>
      </c>
      <c r="HD383" s="240">
        <f t="shared" ca="1" si="802"/>
        <v>2.2299131457103984E-4</v>
      </c>
      <c r="HE383" s="240">
        <f t="shared" ca="1" si="803"/>
        <v>1.6716529496497379E-4</v>
      </c>
      <c r="HF383" s="240">
        <f t="shared" ca="1" si="804"/>
        <v>6.3773597610145032E-5</v>
      </c>
      <c r="HG383" s="240">
        <f t="shared" ca="1" si="805"/>
        <v>-5.7764416499241012E-5</v>
      </c>
      <c r="HH383" s="240">
        <f t="shared" ca="1" si="806"/>
        <v>-1.6286598295288661E-4</v>
      </c>
      <c r="HI383" s="240">
        <f t="shared" ca="1" si="807"/>
        <v>-2.2162520984977385E-4</v>
      </c>
      <c r="HJ383" s="240">
        <f t="shared" ca="1" si="808"/>
        <v>-2.1732258341804371E-4</v>
      </c>
      <c r="HK383" s="240">
        <f t="shared" ca="1" si="809"/>
        <v>-1.5118238494387973E-4</v>
      </c>
      <c r="HL383" s="240">
        <f t="shared" ca="1" si="810"/>
        <v>-4.2024330370836376E-5</v>
      </c>
      <c r="HM383" s="240">
        <f t="shared" ca="1" si="811"/>
        <v>7.909144399354033E-5</v>
      </c>
      <c r="HN383" s="240">
        <f t="shared" ca="1" si="812"/>
        <v>1.7770231900982381E-4</v>
      </c>
      <c r="HO383" s="240">
        <f t="shared" ca="1" si="813"/>
        <v>2.2574928216270186E-4</v>
      </c>
      <c r="HP383" s="240">
        <f t="shared" ca="1" si="814"/>
        <v>2.095609169861232E-4</v>
      </c>
      <c r="HQ383" s="240">
        <f t="shared" ca="1" si="815"/>
        <v>1.3374350591107789E-4</v>
      </c>
      <c r="HR383" s="240">
        <f t="shared" ca="1" si="816"/>
        <v>1.9870345857220777E-5</v>
      </c>
      <c r="HS383" s="240">
        <f t="shared" ca="1" si="817"/>
        <v>-9.9656777646400571E-5</v>
      </c>
      <c r="HT383" s="240">
        <f t="shared" ca="1" si="818"/>
        <v>-1.908272845927275E-4</v>
      </c>
      <c r="HU383" s="240">
        <f t="shared" ca="1" si="819"/>
        <v>-2.276992654812924E-4</v>
      </c>
      <c r="HV383" s="240">
        <f t="shared" ca="1" si="820"/>
        <v>-1.9978106436597626E-4</v>
      </c>
      <c r="HW383" s="240">
        <f t="shared" ca="1" si="821"/>
        <v>-1.1501660380471501E-4</v>
      </c>
      <c r="HX383" s="240">
        <f t="shared" ca="1" si="822"/>
        <v>2.4750009492358131E-6</v>
      </c>
      <c r="HY383" s="240">
        <f t="shared" ca="1" si="823"/>
        <v>1.1926236205258981E-4</v>
      </c>
      <c r="HZ383" s="240">
        <f t="shared" ca="1" si="824"/>
        <v>2.021144791081983E-4</v>
      </c>
      <c r="IA383" s="240">
        <f t="shared" ca="1" si="825"/>
        <v>2.2745638040021812E-4</v>
      </c>
      <c r="IB383" s="240">
        <f t="shared" ca="1" si="826"/>
        <v>1.8807721088454614E-4</v>
      </c>
      <c r="IC383" s="240">
        <f t="shared" ca="1" si="827"/>
        <v>9.5182028929241514E-5</v>
      </c>
      <c r="ID383" s="240">
        <f t="shared" ca="1" si="828"/>
        <v>-2.4796512143578127E-5</v>
      </c>
      <c r="IE383" s="240">
        <f t="shared" ca="1" si="829"/>
        <v>-2.7976334899816103E-4</v>
      </c>
      <c r="IF383" s="240">
        <f t="shared" ca="1" si="830"/>
        <v>-2.1145520070284403E-4</v>
      </c>
      <c r="IG383" s="240">
        <f t="shared" ca="1" si="831"/>
        <v>-2.250229660355842E-4</v>
      </c>
      <c r="IH383" s="240">
        <f t="shared" ca="1" si="832"/>
        <v>-1.745620710488361E-4</v>
      </c>
      <c r="II383" s="240">
        <f t="shared" ca="1" si="833"/>
        <v>-7.4430799083389672E-5</v>
      </c>
      <c r="IJ383" s="240">
        <f t="shared" ca="1" si="834"/>
        <v>4.6879219370825409E-5</v>
      </c>
      <c r="IK383" s="240">
        <f t="shared" ca="1" si="835"/>
        <v>1.5485009442106149E-4</v>
      </c>
      <c r="IL383" s="240">
        <f t="shared" ca="1" si="836"/>
        <v>2.1875949312155055E-4</v>
      </c>
      <c r="IM383" s="240">
        <f t="shared" ca="1" si="837"/>
        <v>2.2042245749796173E-4</v>
      </c>
      <c r="IN383" s="240">
        <f t="shared" ca="1" si="838"/>
        <v>1.5936580304359106E-4</v>
      </c>
      <c r="IO383" s="240">
        <f t="shared" ca="1" si="839"/>
        <v>5.296275995435121E-5</v>
      </c>
      <c r="IP383" s="240">
        <f t="shared" ca="1" si="840"/>
        <v>-6.8510454088743555E-5</v>
      </c>
      <c r="IQ383" s="240">
        <f t="shared" ca="1" si="841"/>
        <v>-1.7048951306640215E-4</v>
      </c>
      <c r="IR383" s="240">
        <f t="shared" ca="1" si="842"/>
        <v>-2.2395701203539313E-4</v>
      </c>
      <c r="IS383" s="240">
        <f t="shared" ca="1" si="843"/>
        <v>-2.1369916019946177E-4</v>
      </c>
      <c r="IT383" s="240">
        <f t="shared" ca="1" si="844"/>
        <v>-1.4263475523682652E-4</v>
      </c>
      <c r="IU383" s="240">
        <f t="shared" ca="1" si="845"/>
        <v>-3.0984660494562703E-5</v>
      </c>
      <c r="IV383" s="240">
        <f t="shared" ca="1" si="846"/>
        <v>8.9481895682163304E-5</v>
      </c>
      <c r="IW383" s="240">
        <f t="shared" ca="1" si="847"/>
        <v>1.8448702450186524E-4</v>
      </c>
      <c r="IX383" s="240">
        <f t="shared" ca="1" si="848"/>
        <v>2.2699770249597876E-4</v>
      </c>
      <c r="IY383" s="240">
        <f t="shared" ca="1" si="849"/>
        <v>2.0491782316839704E-4</v>
      </c>
      <c r="IZ383" s="240">
        <f t="shared" ca="1" si="850"/>
        <v>1.2453005676504276E-4</v>
      </c>
      <c r="JA383" s="240">
        <f t="shared" ca="1" si="851"/>
        <v>8.7081618162731752E-6</v>
      </c>
      <c r="JB383" s="240">
        <f t="shared" ca="1" si="852"/>
        <v>-1.0959157770438388E-4</v>
      </c>
    </row>
    <row r="384" spans="2:262">
      <c r="B384" s="248">
        <v>23</v>
      </c>
      <c r="C384" s="247">
        <f t="shared" si="853"/>
        <v>4.4921875000000013E-4</v>
      </c>
      <c r="D384" s="244">
        <f t="shared" ca="1" si="597"/>
        <v>6.0760293250006443</v>
      </c>
      <c r="E384" s="243">
        <f ca="1">AC361</f>
        <v>7.6029325000644535E-2</v>
      </c>
      <c r="F384" s="242">
        <v>23</v>
      </c>
      <c r="G384" s="240">
        <f t="shared" ca="1" si="854"/>
        <v>-1.5516440794571995E-3</v>
      </c>
      <c r="H384" s="240">
        <f t="shared" ca="1" si="598"/>
        <v>-1.7716525983418757E-3</v>
      </c>
      <c r="I384" s="240">
        <f t="shared" ca="1" si="599"/>
        <v>-1.4419299487288821E-3</v>
      </c>
      <c r="J384" s="240">
        <f t="shared" ca="1" si="600"/>
        <v>-6.6478671770597159E-4</v>
      </c>
      <c r="K384" s="240">
        <f t="shared" ca="1" si="601"/>
        <v>3.186350915598007E-4</v>
      </c>
      <c r="L384" s="240">
        <f t="shared" ca="1" si="602"/>
        <v>1.2031867039419013E-3</v>
      </c>
      <c r="M384" s="240">
        <f t="shared" ca="1" si="603"/>
        <v>1.7143980614129171E-3</v>
      </c>
      <c r="N384" s="240">
        <f t="shared" ca="1" si="604"/>
        <v>1.6936439249418771E-3</v>
      </c>
      <c r="O384" s="240">
        <f t="shared" ca="1" si="605"/>
        <v>1.147364155088388E-3</v>
      </c>
      <c r="P384" s="240">
        <f t="shared" ca="1" si="606"/>
        <v>2.450654691904077E-4</v>
      </c>
      <c r="Q384" s="240">
        <f t="shared" ca="1" si="607"/>
        <v>-7.3327528435817148E-4</v>
      </c>
      <c r="R384" s="240">
        <f t="shared" ca="1" si="608"/>
        <v>-1.4840859457893965E-3</v>
      </c>
      <c r="S384" s="240">
        <f t="shared" ca="1" si="609"/>
        <v>-1.7743953205161377E-3</v>
      </c>
      <c r="T384" s="240">
        <f t="shared" ca="1" si="610"/>
        <v>-1.5141224796115151E-3</v>
      </c>
      <c r="U384" s="241">
        <f t="shared" ca="1" si="611"/>
        <v>-7.8402822973289491E-4</v>
      </c>
      <c r="V384" s="240">
        <f t="shared" ca="1" si="612"/>
        <v>1.8934438931901218E-4</v>
      </c>
      <c r="W384" s="240">
        <f t="shared" ca="1" si="613"/>
        <v>1.1039647944852868E-3</v>
      </c>
      <c r="X384" s="240">
        <f t="shared" ca="1" si="614"/>
        <v>1.6760327957430952E-3</v>
      </c>
      <c r="Y384" s="240">
        <f t="shared" ca="1" si="615"/>
        <v>1.7280397714326903E-3</v>
      </c>
      <c r="Z384" s="240">
        <f t="shared" ca="1" si="616"/>
        <v>1.2438483278333005E-3</v>
      </c>
      <c r="AA384" s="240">
        <f t="shared" ca="1" si="617"/>
        <v>3.7369961736700877E-4</v>
      </c>
      <c r="AB384" s="240">
        <f t="shared" ca="1" si="618"/>
        <v>-6.1240541970336039E-4</v>
      </c>
      <c r="AC384" s="240">
        <f t="shared" ca="1" si="619"/>
        <v>-1.408485421796266E-3</v>
      </c>
      <c r="AD384" s="240">
        <f t="shared" ca="1" si="620"/>
        <v>-1.767522440710264E-3</v>
      </c>
      <c r="AE384" s="240">
        <f t="shared" ca="1" si="621"/>
        <v>-1.5781098495895951E-3</v>
      </c>
      <c r="AF384" s="240">
        <f t="shared" ca="1" si="622"/>
        <v>-8.9902102485263195E-4</v>
      </c>
      <c r="AG384" s="240">
        <f t="shared" ca="1" si="623"/>
        <v>5.9027613427209435E-5</v>
      </c>
      <c r="AH384" s="240">
        <f t="shared" ca="1" si="624"/>
        <v>9.9876040415695336E-4</v>
      </c>
      <c r="AI384" s="240">
        <f t="shared" ca="1" si="625"/>
        <v>1.6285849631372694E-3</v>
      </c>
      <c r="AJ384" s="240">
        <f t="shared" ca="1" si="626"/>
        <v>1.7530712206802182E-3</v>
      </c>
      <c r="AK384" s="240">
        <f t="shared" ca="1" si="627"/>
        <v>1.3335919787194051E-3</v>
      </c>
      <c r="AL384" s="240">
        <f t="shared" ca="1" si="628"/>
        <v>5.003086549387858E-4</v>
      </c>
      <c r="AM384" s="240">
        <f t="shared" ca="1" si="629"/>
        <v>-4.882168770187671E-4</v>
      </c>
      <c r="AN384" s="240">
        <f t="shared" ca="1" si="630"/>
        <v>-1.3252521932675568E-3</v>
      </c>
      <c r="AO384" s="240">
        <f t="shared" ca="1" si="631"/>
        <v>-1.7510712036554067E-3</v>
      </c>
      <c r="AP384" s="240">
        <f t="shared" ca="1" si="632"/>
        <v>-1.6335453055611778E-3</v>
      </c>
      <c r="AQ384" s="240">
        <f t="shared" ca="1" si="633"/>
        <v>-1.0091419471451614E-3</v>
      </c>
      <c r="AR384" s="240">
        <f t="shared" ca="1" si="634"/>
        <v>-7.1609038216059371E-5</v>
      </c>
      <c r="AS384" s="240">
        <f t="shared" ca="1" si="635"/>
        <v>8.8814364466327576E-4</v>
      </c>
      <c r="AT384" s="240">
        <f t="shared" ca="1" si="636"/>
        <v>1.5723116875113353E-3</v>
      </c>
      <c r="AU384" s="240">
        <f t="shared" ca="1" si="637"/>
        <v>1.7686026250921954E-3</v>
      </c>
      <c r="AV384" s="240">
        <f t="shared" ca="1" si="638"/>
        <v>1.4161087791269285E-3</v>
      </c>
      <c r="AW384" s="240">
        <f t="shared" ca="1" si="639"/>
        <v>6.2420647656139688E-4</v>
      </c>
      <c r="AX384" s="240">
        <f t="shared" ca="1" si="640"/>
        <v>-3.6138264477721967E-4</v>
      </c>
      <c r="AY384" s="240">
        <f t="shared" ca="1" si="641"/>
        <v>-1.234837308280207E-3</v>
      </c>
      <c r="AZ384" s="240">
        <f t="shared" ca="1" si="642"/>
        <v>-1.7251307600305442E-3</v>
      </c>
      <c r="BA384" s="240">
        <f t="shared" ca="1" si="643"/>
        <v>-1.6801284379872796E-3</v>
      </c>
      <c r="BB384" s="240">
        <f t="shared" ca="1" si="644"/>
        <v>-1.1137942417914016E-3</v>
      </c>
      <c r="BC384" s="240">
        <f t="shared" ca="1" si="645"/>
        <v>-2.0185763427684378E-4</v>
      </c>
      <c r="BD384" s="240">
        <f t="shared" ca="1" si="646"/>
        <v>7.7271395780807576E-4</v>
      </c>
      <c r="BE384" s="240">
        <f t="shared" ca="1" si="647"/>
        <v>1.5075179186215737E-3</v>
      </c>
      <c r="BF384" s="240">
        <f t="shared" ca="1" si="648"/>
        <v>1.7745498186424343E-3</v>
      </c>
      <c r="BG384" s="240">
        <f t="shared" ca="1" si="649"/>
        <v>1.4909515633649889E-3</v>
      </c>
      <c r="BH384" s="240">
        <f t="shared" ca="1" si="650"/>
        <v>7.4472166920463772E-4</v>
      </c>
      <c r="BI384" s="240">
        <f t="shared" ca="1" si="651"/>
        <v>-2.325900486724855E-4</v>
      </c>
      <c r="BJ384" s="240">
        <f t="shared" ca="1" si="652"/>
        <v>-1.1377307329297475E-3</v>
      </c>
      <c r="BK384" s="240">
        <f t="shared" ca="1" si="653"/>
        <v>-1.6898416833472302E-3</v>
      </c>
      <c r="BL384" s="240">
        <f t="shared" ca="1" si="654"/>
        <v>-1.7176068088371993E-3</v>
      </c>
      <c r="BM384" s="240">
        <f t="shared" ca="1" si="655"/>
        <v>-1.2124107889393287E-3</v>
      </c>
      <c r="BN384" s="240">
        <f t="shared" ca="1" si="656"/>
        <v>-3.310123463280139E-4</v>
      </c>
      <c r="BO384" s="240">
        <f t="shared" ca="1" si="657"/>
        <v>6.530968670655521E-4</v>
      </c>
      <c r="BP384" s="240">
        <f t="shared" ca="1" si="658"/>
        <v>1.4345547795155036E-3</v>
      </c>
      <c r="BQ384" s="240">
        <f t="shared" ca="1" si="659"/>
        <v>1.7708805729738045E-3</v>
      </c>
      <c r="BR384" s="240">
        <f t="shared" ca="1" si="660"/>
        <v>1.5577147519012246E-3</v>
      </c>
      <c r="BS384" s="240">
        <f t="shared" ca="1" si="661"/>
        <v>8.6120115059781658E-4</v>
      </c>
      <c r="BT384" s="240">
        <f t="shared" ca="1" si="662"/>
        <v>-1.0253702694178418E-4</v>
      </c>
      <c r="BU384" s="240">
        <f t="shared" ca="1" si="663"/>
        <v>-1.0344586961615703E-3</v>
      </c>
      <c r="BV384" s="240">
        <f t="shared" ca="1" si="664"/>
        <v>-1.6453952081695456E-3</v>
      </c>
      <c r="BW384" s="240">
        <f t="shared" ca="1" si="665"/>
        <v>-1.7457773195720765E-3</v>
      </c>
      <c r="BX384" s="240">
        <f t="shared" ca="1" si="666"/>
        <v>-1.3044571769755464E-3</v>
      </c>
      <c r="BY384" s="240">
        <f t="shared" ca="1" si="667"/>
        <v>-4.5837327379464937E-4</v>
      </c>
      <c r="BZ384" s="240">
        <f t="shared" ca="1" si="668"/>
        <v>5.2994058781437683E-4</v>
      </c>
      <c r="CA384" s="240">
        <f t="shared" ca="1" si="669"/>
        <v>1.3538176637656516E-3</v>
      </c>
      <c r="CB384" s="240">
        <f t="shared" ca="1" si="670"/>
        <v>1.7576147720464977E-3</v>
      </c>
      <c r="CC384" s="240">
        <f t="shared" ca="1" si="671"/>
        <v>1.6160365492324212E-3</v>
      </c>
      <c r="CD384" s="240">
        <f t="shared" ca="1" si="672"/>
        <v>9.7301370833918776E-4</v>
      </c>
      <c r="CE384" s="240">
        <f t="shared" ca="1" si="673"/>
        <v>2.8071651821991628E-5</v>
      </c>
      <c r="CF384" s="240">
        <f t="shared" ca="1" si="674"/>
        <v>-9.2558083809068242E-4</v>
      </c>
      <c r="CG384" s="240">
        <f t="shared" ca="1" si="675"/>
        <v>-1.5920321937974388E-3</v>
      </c>
      <c r="CH384" s="240">
        <f t="shared" ca="1" si="676"/>
        <v>-1.7644873117534723E-3</v>
      </c>
      <c r="CI384" s="240">
        <f t="shared" ca="1" si="677"/>
        <v>-1.3894345985481467E-3</v>
      </c>
      <c r="CJ384" s="240">
        <f t="shared" ca="1" si="678"/>
        <v>-5.8325023677591864E-4</v>
      </c>
      <c r="CK384" s="240">
        <f t="shared" ca="1" si="679"/>
        <v>4.0391251460239475E-4</v>
      </c>
      <c r="CL384" s="240">
        <f t="shared" ca="1" si="680"/>
        <v>1.2657440927975447E-3</v>
      </c>
      <c r="CM384" s="240">
        <f t="shared" ca="1" si="681"/>
        <v>1.7348243043851224E-3</v>
      </c>
      <c r="CN384" s="240">
        <f t="shared" ca="1" si="682"/>
        <v>1.665600904485687E-3</v>
      </c>
      <c r="CO384" s="240">
        <f t="shared" ca="1" si="683"/>
        <v>1.0795534204906122E-3</v>
      </c>
      <c r="CP384" s="240">
        <f t="shared" ca="1" si="684"/>
        <v>1.5852820787234229E-4</v>
      </c>
      <c r="CQ384" s="240">
        <f t="shared" ca="1" si="685"/>
        <v>-8.116871772634324E-4</v>
      </c>
      <c r="CR384" s="240">
        <f t="shared" ca="1" si="686"/>
        <v>-1.5300418190293038E-3</v>
      </c>
      <c r="CS384" s="240">
        <f t="shared" ca="1" si="687"/>
        <v>-1.7736353943126728E-3</v>
      </c>
      <c r="CT384" s="240">
        <f t="shared" ca="1" si="688"/>
        <v>-1.4668825536469613E-3</v>
      </c>
      <c r="CU384" s="240">
        <f t="shared" ca="1" si="689"/>
        <v>-7.0496651618978277E-4</v>
      </c>
      <c r="CV384" s="240">
        <f t="shared" ca="1" si="690"/>
        <v>2.7569560447774375E-4</v>
      </c>
      <c r="CW384" s="240">
        <f t="shared" ca="1" si="691"/>
        <v>1.1708113449231837E-3</v>
      </c>
      <c r="CX384" s="240">
        <f t="shared" ca="1" si="692"/>
        <v>1.7026326735085655E-3</v>
      </c>
      <c r="CY384" s="240">
        <f t="shared" ca="1" si="693"/>
        <v>1.7061392241255193E-3</v>
      </c>
      <c r="CZ384" s="240">
        <f t="shared" ca="1" si="694"/>
        <v>1.1802429391210615E-3</v>
      </c>
      <c r="DA384" s="240">
        <f t="shared" ca="1" si="695"/>
        <v>2.8812568582893376E-4</v>
      </c>
      <c r="DB384" s="240">
        <f t="shared" ca="1" si="696"/>
        <v>-6.9339491329588852E-4</v>
      </c>
      <c r="DC384" s="240">
        <f t="shared" ca="1" si="697"/>
        <v>-1.4597600150770178E-3</v>
      </c>
      <c r="DD384" s="240">
        <f t="shared" ca="1" si="698"/>
        <v>-1.7731719929976763E-3</v>
      </c>
      <c r="DE384" s="240">
        <f t="shared" ca="1" si="699"/>
        <v>-1.5363813450930154E-3</v>
      </c>
      <c r="DF384" s="240">
        <f t="shared" ca="1" si="700"/>
        <v>-8.2286252097226885E-4</v>
      </c>
      <c r="DG384" s="240">
        <f t="shared" ca="1" si="701"/>
        <v>1.4598467598543857E-4</v>
      </c>
      <c r="DH384" s="240">
        <f t="shared" ca="1" si="702"/>
        <v>1.0695338689285217E-3</v>
      </c>
      <c r="DI384" s="240">
        <f t="shared" ca="1" si="703"/>
        <v>1.6612143286537076E-3</v>
      </c>
      <c r="DJ384" s="240">
        <f t="shared" ca="1" si="704"/>
        <v>1.7374318274854434E-3</v>
      </c>
      <c r="DK384" s="240">
        <f t="shared" ca="1" si="705"/>
        <v>1.2745366190050737E-3</v>
      </c>
      <c r="DL384" s="240">
        <f t="shared" ca="1" si="706"/>
        <v>4.1616178573005379E-4</v>
      </c>
      <c r="DM384" s="240">
        <f t="shared" ca="1" si="707"/>
        <v>-5.713450822156424E-4</v>
      </c>
      <c r="DN384" s="240">
        <f t="shared" ca="1" si="708"/>
        <v>-1.3815676451255973E-3</v>
      </c>
      <c r="DO384" s="240">
        <f t="shared" ca="1" si="709"/>
        <v>-1.7630996190203584E-3</v>
      </c>
      <c r="DP384" s="240">
        <f t="shared" ca="1" si="710"/>
        <v>-1.5975543529139005E-3</v>
      </c>
      <c r="DQ384" s="240">
        <f t="shared" ca="1" si="711"/>
        <v>-9.3629936245865253E-4</v>
      </c>
      <c r="DR384" s="240">
        <f t="shared" ca="1" si="712"/>
        <v>1.5482643885473407E-5</v>
      </c>
      <c r="DS384" s="240">
        <f t="shared" ca="1" si="713"/>
        <v>9.6246049623092001E-4</v>
      </c>
      <c r="DT384" s="240">
        <f t="shared" ca="1" si="714"/>
        <v>1.610793719419914E-3</v>
      </c>
      <c r="DU384" s="240">
        <f t="shared" ca="1" si="715"/>
        <v>1.7593091372365771E-3</v>
      </c>
      <c r="DV384" s="240">
        <f t="shared" ca="1" si="716"/>
        <v>1.361923474521514E-3</v>
      </c>
      <c r="DW384" s="240">
        <f t="shared" ca="1" si="717"/>
        <v>5.4194266885695529E-4</v>
      </c>
      <c r="DX384" s="240">
        <f t="shared" ca="1" si="718"/>
        <v>-4.4619908263203499E-4</v>
      </c>
      <c r="DY384" s="240">
        <f t="shared" ca="1" si="719"/>
        <v>-1.2958884404026011E-3</v>
      </c>
      <c r="DZ384" s="240">
        <f t="shared" ca="1" si="720"/>
        <v>-1.7434728554480017E-3</v>
      </c>
      <c r="EA384" s="240">
        <f t="shared" ca="1" si="721"/>
        <v>-1.6500700752800572E-3</v>
      </c>
      <c r="EB384" s="240">
        <f t="shared" ca="1" si="722"/>
        <v>-1.0446623165764318E-3</v>
      </c>
      <c r="EC384" s="240">
        <f t="shared" ca="1" si="723"/>
        <v>-1.1510329000316392E-4</v>
      </c>
      <c r="ED384" s="240">
        <f t="shared" ca="1" si="724"/>
        <v>8.5017146671414405E-4</v>
      </c>
      <c r="EE384" s="240">
        <f t="shared" ca="1" si="725"/>
        <v>1.5516440794571963E-3</v>
      </c>
      <c r="EF384" s="240">
        <f t="shared" ca="1" si="726"/>
        <v>1.7716525983418759E-3</v>
      </c>
      <c r="EG384" s="240">
        <f t="shared" ca="1" si="727"/>
        <v>1.4419299487288958E-3</v>
      </c>
      <c r="EH384" s="240">
        <f t="shared" ca="1" si="728"/>
        <v>6.6478671770598861E-4</v>
      </c>
      <c r="EI384" s="240">
        <f t="shared" ca="1" si="729"/>
        <v>-3.1863509155978726E-4</v>
      </c>
      <c r="EJ384" s="240">
        <f t="shared" ca="1" si="730"/>
        <v>-1.2031867039418941E-3</v>
      </c>
      <c r="EK384" s="240">
        <f t="shared" ca="1" si="731"/>
        <v>-1.7143980614129153E-3</v>
      </c>
      <c r="EL384" s="240">
        <f t="shared" ca="1" si="732"/>
        <v>-1.6936439249418773E-3</v>
      </c>
      <c r="EM384" s="240">
        <f t="shared" ca="1" si="733"/>
        <v>-1.1473641550884036E-3</v>
      </c>
      <c r="EN384" s="240">
        <f t="shared" ca="1" si="734"/>
        <v>-2.4506546919042342E-4</v>
      </c>
      <c r="EO384" s="240">
        <f t="shared" ca="1" si="735"/>
        <v>7.3327528435816118E-4</v>
      </c>
      <c r="EP384" s="240">
        <f t="shared" ca="1" si="736"/>
        <v>1.4840859457893921E-3</v>
      </c>
      <c r="EQ384" s="240">
        <f t="shared" ca="1" si="737"/>
        <v>1.7743953205161377E-3</v>
      </c>
      <c r="ER384" s="240">
        <f t="shared" ca="1" si="738"/>
        <v>1.5141224796115275E-3</v>
      </c>
      <c r="ES384" s="240">
        <f t="shared" ca="1" si="739"/>
        <v>7.8402822973291041E-4</v>
      </c>
      <c r="ET384" s="240">
        <f t="shared" ca="1" si="740"/>
        <v>-1.8934438931899787E-4</v>
      </c>
      <c r="EU384" s="240">
        <f t="shared" ca="1" si="741"/>
        <v>-1.1039647944852779E-3</v>
      </c>
      <c r="EV384" s="240">
        <f t="shared" ca="1" si="742"/>
        <v>-1.6760327957430934E-3</v>
      </c>
      <c r="EW384" s="240">
        <f t="shared" ca="1" si="743"/>
        <v>-1.728039771432691E-3</v>
      </c>
      <c r="EX384" s="240">
        <f t="shared" ca="1" si="744"/>
        <v>-1.2438483278333153E-3</v>
      </c>
      <c r="EY384" s="240">
        <f t="shared" ca="1" si="745"/>
        <v>-3.7369961736702601E-4</v>
      </c>
      <c r="EZ384" s="240">
        <f t="shared" ca="1" si="746"/>
        <v>6.1240541970334988E-4</v>
      </c>
      <c r="FA384" s="240">
        <f t="shared" ca="1" si="747"/>
        <v>1.408485421796261E-3</v>
      </c>
      <c r="FB384" s="240">
        <f t="shared" ca="1" si="748"/>
        <v>1.7675224407102635E-3</v>
      </c>
      <c r="FC384" s="240">
        <f t="shared" ca="1" si="749"/>
        <v>1.5781098495895947E-3</v>
      </c>
      <c r="FD384" s="240">
        <f t="shared" ca="1" si="750"/>
        <v>8.9902102485264984E-4</v>
      </c>
      <c r="FE384" s="240">
        <f t="shared" ca="1" si="751"/>
        <v>-5.9027613427195124E-5</v>
      </c>
      <c r="FF384" s="240">
        <f t="shared" ca="1" si="752"/>
        <v>-9.9876040415694404E-4</v>
      </c>
      <c r="FG384" s="240">
        <f t="shared" ca="1" si="753"/>
        <v>-1.6285849631372674E-3</v>
      </c>
      <c r="FH384" s="240">
        <f t="shared" ca="1" si="754"/>
        <v>-1.7530712206802179E-3</v>
      </c>
      <c r="FI384" s="240">
        <f t="shared" ca="1" si="755"/>
        <v>-1.3335919787194205E-3</v>
      </c>
      <c r="FJ384" s="240">
        <f t="shared" ca="1" si="756"/>
        <v>-5.0030865493880282E-4</v>
      </c>
      <c r="FK384" s="240">
        <f t="shared" ca="1" si="757"/>
        <v>4.8821687701875615E-4</v>
      </c>
      <c r="FL384" s="240">
        <f t="shared" ca="1" si="758"/>
        <v>1.3252521932675494E-3</v>
      </c>
      <c r="FM384" s="240">
        <f t="shared" ca="1" si="759"/>
        <v>1.7510712036554058E-3</v>
      </c>
      <c r="FN384" s="240">
        <f t="shared" ca="1" si="760"/>
        <v>1.6335453055611772E-3</v>
      </c>
      <c r="FO384" s="240">
        <f t="shared" ca="1" si="761"/>
        <v>1.0091419471451757E-3</v>
      </c>
      <c r="FP384" s="240">
        <f t="shared" ca="1" si="762"/>
        <v>7.1609038216076826E-5</v>
      </c>
      <c r="FQ384" s="240">
        <f t="shared" ca="1" si="763"/>
        <v>-8.88143644663266E-4</v>
      </c>
      <c r="FR384" s="240">
        <f t="shared" ca="1" si="764"/>
        <v>-1.5723116875113331E-3</v>
      </c>
      <c r="FS384" s="240">
        <f t="shared" ca="1" si="765"/>
        <v>-1.7686026250921959E-3</v>
      </c>
      <c r="FT384" s="240">
        <f t="shared" ca="1" si="766"/>
        <v>-1.4161087791269428E-3</v>
      </c>
      <c r="FU384" s="240">
        <f t="shared" ca="1" si="767"/>
        <v>-6.2420647656141347E-4</v>
      </c>
      <c r="FV384" s="240">
        <f t="shared" ca="1" si="768"/>
        <v>3.6138264477720867E-4</v>
      </c>
      <c r="FW384" s="240">
        <f t="shared" ca="1" si="769"/>
        <v>1.2348373082801988E-3</v>
      </c>
      <c r="FX384" s="240">
        <f t="shared" ca="1" si="770"/>
        <v>1.7251307600305433E-3</v>
      </c>
      <c r="FY384" s="240">
        <f t="shared" ca="1" si="771"/>
        <v>1.6801284379872794E-3</v>
      </c>
      <c r="FZ384" s="240">
        <f t="shared" ca="1" si="772"/>
        <v>1.1137942417914204E-3</v>
      </c>
      <c r="GA384" s="240">
        <f t="shared" ca="1" si="773"/>
        <v>2.0185763427686112E-4</v>
      </c>
      <c r="GB384" s="240">
        <f t="shared" ca="1" si="774"/>
        <v>-7.7271395780806557E-4</v>
      </c>
      <c r="GC384" s="240">
        <f t="shared" ca="1" si="775"/>
        <v>-1.5075179186215711E-3</v>
      </c>
      <c r="GD384" s="240">
        <f t="shared" ca="1" si="776"/>
        <v>-1.7745498186424345E-3</v>
      </c>
      <c r="GE384" s="240">
        <f t="shared" ca="1" si="777"/>
        <v>-1.4909515633650017E-3</v>
      </c>
      <c r="GF384" s="240">
        <f t="shared" ca="1" si="778"/>
        <v>-7.4472166920465366E-4</v>
      </c>
      <c r="GG384" s="240">
        <f t="shared" ca="1" si="779"/>
        <v>2.3259004867247433E-4</v>
      </c>
      <c r="GH384" s="240">
        <f t="shared" ca="1" si="780"/>
        <v>1.1377307329297388E-3</v>
      </c>
      <c r="GI384" s="240">
        <f t="shared" ca="1" si="781"/>
        <v>1.6898416833472268E-3</v>
      </c>
      <c r="GJ384" s="240">
        <f t="shared" ca="1" si="782"/>
        <v>1.7176068088371988E-3</v>
      </c>
      <c r="GK384" s="240">
        <f t="shared" ca="1" si="783"/>
        <v>1.2124107889393463E-3</v>
      </c>
      <c r="GL384" s="240">
        <f t="shared" ca="1" si="784"/>
        <v>3.3101234632802496E-4</v>
      </c>
      <c r="GM384" s="240">
        <f t="shared" ca="1" si="785"/>
        <v>-6.5309686706554169E-4</v>
      </c>
      <c r="GN384" s="240">
        <f t="shared" ca="1" si="786"/>
        <v>-1.4345547795154971E-3</v>
      </c>
      <c r="GO384" s="240">
        <f t="shared" ca="1" si="787"/>
        <v>-1.7708805729738045E-3</v>
      </c>
      <c r="GP384" s="240">
        <f t="shared" ca="1" si="788"/>
        <v>-1.5577147519012242E-3</v>
      </c>
      <c r="GQ384" s="240">
        <f t="shared" ca="1" si="789"/>
        <v>-8.612011505978375E-4</v>
      </c>
      <c r="GR384" s="240">
        <f t="shared" ca="1" si="790"/>
        <v>1.025370269417728E-4</v>
      </c>
      <c r="GS384" s="240">
        <f t="shared" ca="1" si="791"/>
        <v>1.0344586961615612E-3</v>
      </c>
      <c r="GT384" s="240">
        <f t="shared" ca="1" si="792"/>
        <v>1.6453952081695413E-3</v>
      </c>
      <c r="GU384" s="240">
        <f t="shared" ca="1" si="793"/>
        <v>1.7457773195720761E-3</v>
      </c>
      <c r="GV384" s="240">
        <f t="shared" ca="1" si="794"/>
        <v>1.3044571769755629E-3</v>
      </c>
      <c r="GW384" s="240">
        <f t="shared" ca="1" si="795"/>
        <v>4.5837327379466054E-4</v>
      </c>
      <c r="GX384" s="240">
        <f t="shared" ca="1" si="796"/>
        <v>-5.299405878143661E-4</v>
      </c>
      <c r="GY384" s="240">
        <f t="shared" ca="1" si="797"/>
        <v>-1.3538176637656442E-3</v>
      </c>
      <c r="GZ384" s="240">
        <f t="shared" ca="1" si="798"/>
        <v>-1.7576147720464977E-3</v>
      </c>
      <c r="HA384" s="240">
        <f t="shared" ca="1" si="799"/>
        <v>-1.6160365492324206E-3</v>
      </c>
      <c r="HB384" s="240">
        <f t="shared" ca="1" si="800"/>
        <v>-9.7301370833920782E-4</v>
      </c>
      <c r="HC384" s="240">
        <f t="shared" ca="1" si="801"/>
        <v>-2.8071651822002795E-5</v>
      </c>
      <c r="HD384" s="240">
        <f t="shared" ca="1" si="802"/>
        <v>9.2558083809067267E-4</v>
      </c>
      <c r="HE384" s="240">
        <f t="shared" ca="1" si="803"/>
        <v>1.5920321937974338E-3</v>
      </c>
      <c r="HF384" s="240">
        <f t="shared" ca="1" si="804"/>
        <v>1.7644873117534721E-3</v>
      </c>
      <c r="HG384" s="240">
        <f t="shared" ca="1" si="805"/>
        <v>1.3894345985481617E-3</v>
      </c>
      <c r="HH384" s="240">
        <f t="shared" ca="1" si="806"/>
        <v>5.8325023677594119E-4</v>
      </c>
      <c r="HI384" s="240">
        <f t="shared" ca="1" si="807"/>
        <v>-4.0391251460238374E-4</v>
      </c>
      <c r="HJ384" s="240">
        <f t="shared" ca="1" si="808"/>
        <v>-1.2657440927975367E-3</v>
      </c>
      <c r="HK384" s="240">
        <f t="shared" ca="1" si="809"/>
        <v>-1.7348243043851226E-3</v>
      </c>
      <c r="HL384" s="240">
        <f t="shared" ca="1" si="810"/>
        <v>-1.6656009044856866E-3</v>
      </c>
      <c r="HM384" s="240">
        <f t="shared" ca="1" si="811"/>
        <v>-1.0795534204906311E-3</v>
      </c>
      <c r="HN384" s="240">
        <f t="shared" ca="1" si="812"/>
        <v>-1.5852820787235367E-4</v>
      </c>
      <c r="HO384" s="240">
        <f t="shared" ca="1" si="813"/>
        <v>8.1168717726342232E-4</v>
      </c>
      <c r="HP384" s="240">
        <f t="shared" ca="1" si="814"/>
        <v>1.5300418190292982E-3</v>
      </c>
      <c r="HQ384" s="240">
        <f t="shared" ca="1" si="815"/>
        <v>1.7736353943126728E-3</v>
      </c>
      <c r="HR384" s="240">
        <f t="shared" ca="1" si="816"/>
        <v>1.4668825536469745E-3</v>
      </c>
      <c r="HS384" s="240">
        <f t="shared" ca="1" si="817"/>
        <v>7.0496651618980489E-4</v>
      </c>
      <c r="HT384" s="240">
        <f t="shared" ca="1" si="818"/>
        <v>-2.7569560447773258E-4</v>
      </c>
      <c r="HU384" s="240">
        <f t="shared" ca="1" si="819"/>
        <v>-1.170811344923175E-3</v>
      </c>
      <c r="HV384" s="240">
        <f t="shared" ca="1" si="820"/>
        <v>-1.7026326735085622E-3</v>
      </c>
      <c r="HW384" s="240">
        <f t="shared" ca="1" si="821"/>
        <v>-1.7061392241255191E-3</v>
      </c>
      <c r="HX384" s="240">
        <f t="shared" ca="1" si="822"/>
        <v>-1.1802429391210795E-3</v>
      </c>
      <c r="HY384" s="240">
        <f t="shared" ca="1" si="823"/>
        <v>-2.8812568582894493E-4</v>
      </c>
      <c r="HZ384" s="240">
        <f t="shared" ca="1" si="824"/>
        <v>6.9339491329590132E-4</v>
      </c>
      <c r="IA384" s="240">
        <f t="shared" ca="1" si="825"/>
        <v>1.4597600150770113E-3</v>
      </c>
      <c r="IB384" s="240">
        <f t="shared" ca="1" si="826"/>
        <v>1.7731719929976752E-3</v>
      </c>
      <c r="IC384" s="240">
        <f t="shared" ca="1" si="827"/>
        <v>1.5363813450930148E-3</v>
      </c>
      <c r="ID384" s="240">
        <f t="shared" ca="1" si="828"/>
        <v>8.228625209722901E-4</v>
      </c>
      <c r="IE384" s="240">
        <f t="shared" ca="1" si="829"/>
        <v>-1.1185322828430524E-3</v>
      </c>
      <c r="IF384" s="240">
        <f t="shared" ca="1" si="830"/>
        <v>-1.0695338689285126E-3</v>
      </c>
      <c r="IG384" s="240">
        <f t="shared" ca="1" si="831"/>
        <v>-1.6612143286536948E-3</v>
      </c>
      <c r="IH384" s="240">
        <f t="shared" ca="1" si="832"/>
        <v>-1.737431827485443E-3</v>
      </c>
      <c r="II384" s="240">
        <f t="shared" ca="1" si="833"/>
        <v>-1.2745366190050904E-3</v>
      </c>
      <c r="IJ384" s="240">
        <f t="shared" ca="1" si="834"/>
        <v>-4.1616178573004024E-4</v>
      </c>
      <c r="IK384" s="240">
        <f t="shared" ca="1" si="835"/>
        <v>5.7134508221563178E-4</v>
      </c>
      <c r="IL384" s="240">
        <f t="shared" ca="1" si="836"/>
        <v>1.3815676451255743E-3</v>
      </c>
      <c r="IM384" s="240">
        <f t="shared" ca="1" si="837"/>
        <v>1.7630996190203584E-3</v>
      </c>
      <c r="IN384" s="240">
        <f t="shared" ca="1" si="838"/>
        <v>1.5975543529139164E-3</v>
      </c>
      <c r="IO384" s="240">
        <f t="shared" ca="1" si="839"/>
        <v>9.362993624586406E-4</v>
      </c>
      <c r="IP384" s="240">
        <f t="shared" ca="1" si="840"/>
        <v>-1.5482643885462131E-5</v>
      </c>
      <c r="IQ384" s="240">
        <f t="shared" ca="1" si="841"/>
        <v>-9.6246049623088922E-4</v>
      </c>
      <c r="IR384" s="240">
        <f t="shared" ca="1" si="842"/>
        <v>-1.6107937194199092E-3</v>
      </c>
      <c r="IS384" s="240">
        <f t="shared" ca="1" si="843"/>
        <v>-1.759309137236582E-3</v>
      </c>
      <c r="IT384" s="240">
        <f t="shared" ca="1" si="844"/>
        <v>-1.3619234745215051E-3</v>
      </c>
      <c r="IU384" s="240">
        <f t="shared" ca="1" si="845"/>
        <v>-5.4194266885696624E-4</v>
      </c>
      <c r="IV384" s="240">
        <f t="shared" ca="1" si="846"/>
        <v>4.4619908263204854E-4</v>
      </c>
      <c r="IW384" s="240">
        <f t="shared" ca="1" si="847"/>
        <v>1.2958884404025935E-3</v>
      </c>
      <c r="IX384" s="240">
        <f t="shared" ca="1" si="848"/>
        <v>1.7434728554479952E-3</v>
      </c>
      <c r="IY384" s="240">
        <f t="shared" ca="1" si="849"/>
        <v>1.6500700752800613E-3</v>
      </c>
      <c r="IZ384" s="240">
        <f t="shared" ca="1" si="850"/>
        <v>1.0446623165764409E-3</v>
      </c>
      <c r="JA384" s="240">
        <f t="shared" ca="1" si="851"/>
        <v>1.1510329000314994E-4</v>
      </c>
      <c r="JB384" s="240">
        <f t="shared" ca="1" si="852"/>
        <v>-8.5017146671413418E-4</v>
      </c>
    </row>
    <row r="385" spans="2:262">
      <c r="B385" s="248">
        <v>24</v>
      </c>
      <c r="C385" s="247">
        <f t="shared" si="853"/>
        <v>4.6875000000000015E-4</v>
      </c>
      <c r="D385" s="244">
        <f t="shared" ca="1" si="597"/>
        <v>6.0757036325821536</v>
      </c>
      <c r="E385" s="243">
        <f ca="1">AD361</f>
        <v>7.570363258215336E-2</v>
      </c>
      <c r="F385" s="242">
        <v>24</v>
      </c>
      <c r="G385" s="240">
        <f t="shared" ca="1" si="854"/>
        <v>-2.2071210511700285E-4</v>
      </c>
      <c r="H385" s="240">
        <f t="shared" ca="1" si="598"/>
        <v>-2.4962641054675796E-4</v>
      </c>
      <c r="I385" s="240">
        <f t="shared" ca="1" si="599"/>
        <v>-1.9440144447857479E-4</v>
      </c>
      <c r="J385" s="240">
        <f t="shared" ca="1" si="600"/>
        <v>-7.3651376796552798E-5</v>
      </c>
      <c r="K385" s="240">
        <f t="shared" ca="1" si="601"/>
        <v>7.1923681057417923E-5</v>
      </c>
      <c r="L385" s="240">
        <f t="shared" ca="1" si="602"/>
        <v>1.9325608720491925E-4</v>
      </c>
      <c r="M385" s="240">
        <f t="shared" ca="1" si="603"/>
        <v>2.4944944674934423E-4</v>
      </c>
      <c r="N385" s="240">
        <f t="shared" ca="1" si="604"/>
        <v>2.2156318235060402E-4</v>
      </c>
      <c r="O385" s="240">
        <f t="shared" ca="1" si="605"/>
        <v>1.1899665990980555E-4</v>
      </c>
      <c r="P385" s="240">
        <f t="shared" ca="1" si="606"/>
        <v>-2.367896898959627E-5</v>
      </c>
      <c r="Q385" s="240">
        <f t="shared" ca="1" si="607"/>
        <v>-1.5837334624081294E-4</v>
      </c>
      <c r="R385" s="240">
        <f t="shared" ca="1" si="608"/>
        <v>-2.3968628060621456E-4</v>
      </c>
      <c r="S385" s="240">
        <f t="shared" ca="1" si="609"/>
        <v>-2.4021037137896367E-4</v>
      </c>
      <c r="T385" s="240">
        <f t="shared" ca="1" si="610"/>
        <v>-1.5976896811682002E-4</v>
      </c>
      <c r="U385" s="241">
        <f t="shared" ca="1" si="611"/>
        <v>-2.5475712577176528E-5</v>
      </c>
      <c r="V385" s="240">
        <f t="shared" ca="1" si="612"/>
        <v>1.1740440639746791E-4</v>
      </c>
      <c r="W385" s="240">
        <f t="shared" ca="1" si="613"/>
        <v>2.207121051170028E-4</v>
      </c>
      <c r="X385" s="240">
        <f t="shared" ca="1" si="614"/>
        <v>2.4962641054675796E-4</v>
      </c>
      <c r="Y385" s="240">
        <f t="shared" ca="1" si="615"/>
        <v>1.9440144447857498E-4</v>
      </c>
      <c r="Z385" s="240">
        <f t="shared" ca="1" si="616"/>
        <v>7.3651376796553096E-5</v>
      </c>
      <c r="AA385" s="240">
        <f t="shared" ca="1" si="617"/>
        <v>-7.1923681057418031E-5</v>
      </c>
      <c r="AB385" s="240">
        <f t="shared" ca="1" si="618"/>
        <v>-1.9325608720491925E-4</v>
      </c>
      <c r="AC385" s="240">
        <f t="shared" ca="1" si="619"/>
        <v>-2.4944944674934423E-4</v>
      </c>
      <c r="AD385" s="240">
        <f t="shared" ca="1" si="620"/>
        <v>-2.2156318235060405E-4</v>
      </c>
      <c r="AE385" s="240">
        <f t="shared" ca="1" si="621"/>
        <v>-1.1899665990980564E-4</v>
      </c>
      <c r="AF385" s="240">
        <f t="shared" ca="1" si="622"/>
        <v>2.3678968989596176E-5</v>
      </c>
      <c r="AG385" s="240">
        <f t="shared" ca="1" si="623"/>
        <v>1.583733462408127E-4</v>
      </c>
      <c r="AH385" s="240">
        <f t="shared" ca="1" si="624"/>
        <v>2.3968628060621461E-4</v>
      </c>
      <c r="AI385" s="240">
        <f t="shared" ca="1" si="625"/>
        <v>2.4021037137896375E-4</v>
      </c>
      <c r="AJ385" s="240">
        <f t="shared" ca="1" si="626"/>
        <v>1.5976896811682007E-4</v>
      </c>
      <c r="AK385" s="240">
        <f t="shared" ca="1" si="627"/>
        <v>2.547571257717707E-5</v>
      </c>
      <c r="AL385" s="240">
        <f t="shared" ca="1" si="628"/>
        <v>-1.1740440639746783E-4</v>
      </c>
      <c r="AM385" s="240">
        <f t="shared" ca="1" si="629"/>
        <v>-2.2071210511700296E-4</v>
      </c>
      <c r="AN385" s="240">
        <f t="shared" ca="1" si="630"/>
        <v>-2.4962641054675802E-4</v>
      </c>
      <c r="AO385" s="240">
        <f t="shared" ca="1" si="631"/>
        <v>-1.9440144447857477E-4</v>
      </c>
      <c r="AP385" s="240">
        <f t="shared" ca="1" si="632"/>
        <v>-7.3651376796553177E-5</v>
      </c>
      <c r="AQ385" s="240">
        <f t="shared" ca="1" si="633"/>
        <v>7.192368105741795E-5</v>
      </c>
      <c r="AR385" s="240">
        <f t="shared" ca="1" si="634"/>
        <v>1.9325608720491893E-4</v>
      </c>
      <c r="AS385" s="240">
        <f t="shared" ca="1" si="635"/>
        <v>2.4944944674934423E-4</v>
      </c>
      <c r="AT385" s="240">
        <f t="shared" ca="1" si="636"/>
        <v>2.2156318235060432E-4</v>
      </c>
      <c r="AU385" s="240">
        <f t="shared" ca="1" si="637"/>
        <v>1.1899665990980573E-4</v>
      </c>
      <c r="AV385" s="240">
        <f t="shared" ca="1" si="638"/>
        <v>-2.3678968989596514E-5</v>
      </c>
      <c r="AW385" s="240">
        <f t="shared" ca="1" si="639"/>
        <v>-1.5837334624081264E-4</v>
      </c>
      <c r="AX385" s="240">
        <f t="shared" ca="1" si="640"/>
        <v>-2.3968628060621456E-4</v>
      </c>
      <c r="AY385" s="240">
        <f t="shared" ca="1" si="641"/>
        <v>-2.4021037137896377E-4</v>
      </c>
      <c r="AZ385" s="240">
        <f t="shared" ca="1" si="642"/>
        <v>-1.5976896811682016E-4</v>
      </c>
      <c r="BA385" s="240">
        <f t="shared" ca="1" si="643"/>
        <v>-2.5475712577177151E-5</v>
      </c>
      <c r="BB385" s="240">
        <f t="shared" ca="1" si="644"/>
        <v>1.1740440639746775E-4</v>
      </c>
      <c r="BC385" s="240">
        <f t="shared" ca="1" si="645"/>
        <v>2.2071210511700291E-4</v>
      </c>
      <c r="BD385" s="240">
        <f t="shared" ca="1" si="646"/>
        <v>2.4962641054675802E-4</v>
      </c>
      <c r="BE385" s="240">
        <f t="shared" ca="1" si="647"/>
        <v>1.9440144447857479E-4</v>
      </c>
      <c r="BF385" s="240">
        <f t="shared" ca="1" si="648"/>
        <v>7.3651376796553258E-5</v>
      </c>
      <c r="BG385" s="240">
        <f t="shared" ca="1" si="649"/>
        <v>-7.1923681057417868E-5</v>
      </c>
      <c r="BH385" s="240">
        <f t="shared" ca="1" si="650"/>
        <v>-1.9325608720491884E-4</v>
      </c>
      <c r="BI385" s="240">
        <f t="shared" ca="1" si="651"/>
        <v>-2.4944944674934412E-4</v>
      </c>
      <c r="BJ385" s="240">
        <f t="shared" ca="1" si="652"/>
        <v>-2.2156318235060394E-4</v>
      </c>
      <c r="BK385" s="240">
        <f t="shared" ca="1" si="653"/>
        <v>-1.1899665990980582E-4</v>
      </c>
      <c r="BL385" s="240">
        <f t="shared" ca="1" si="654"/>
        <v>2.3678968989595552E-5</v>
      </c>
      <c r="BM385" s="240">
        <f t="shared" ca="1" si="655"/>
        <v>1.5837334624081324E-4</v>
      </c>
      <c r="BN385" s="240">
        <f t="shared" ca="1" si="656"/>
        <v>2.3968628060621453E-4</v>
      </c>
      <c r="BO385" s="240">
        <f t="shared" ca="1" si="657"/>
        <v>2.402103713789638E-4</v>
      </c>
      <c r="BP385" s="240">
        <f t="shared" ca="1" si="658"/>
        <v>1.5976896811682094E-4</v>
      </c>
      <c r="BQ385" s="240">
        <f t="shared" ca="1" si="659"/>
        <v>2.5475712577176365E-5</v>
      </c>
      <c r="BR385" s="240">
        <f t="shared" ca="1" si="660"/>
        <v>-1.1740440639746767E-4</v>
      </c>
      <c r="BS385" s="240">
        <f t="shared" ca="1" si="661"/>
        <v>-2.2071210511700242E-4</v>
      </c>
      <c r="BT385" s="240">
        <f t="shared" ca="1" si="662"/>
        <v>-2.4962641054675791E-4</v>
      </c>
      <c r="BU385" s="240">
        <f t="shared" ca="1" si="663"/>
        <v>-1.9440144447857487E-4</v>
      </c>
      <c r="BV385" s="240">
        <f t="shared" ca="1" si="664"/>
        <v>-7.365137679655334E-5</v>
      </c>
      <c r="BW385" s="240">
        <f t="shared" ca="1" si="665"/>
        <v>7.1923681057416906E-5</v>
      </c>
      <c r="BX385" s="240">
        <f t="shared" ca="1" si="666"/>
        <v>1.9325608720491936E-4</v>
      </c>
      <c r="BY385" s="240">
        <f t="shared" ca="1" si="667"/>
        <v>2.4944944674934417E-4</v>
      </c>
      <c r="BZ385" s="240">
        <f t="shared" ca="1" si="668"/>
        <v>2.215631823506044E-4</v>
      </c>
      <c r="CA385" s="240">
        <f t="shared" ca="1" si="669"/>
        <v>1.1899665990980509E-4</v>
      </c>
      <c r="CB385" s="240">
        <f t="shared" ca="1" si="670"/>
        <v>-2.3678968989596338E-5</v>
      </c>
      <c r="CC385" s="240">
        <f t="shared" ca="1" si="671"/>
        <v>-1.5837334624081248E-4</v>
      </c>
      <c r="CD385" s="240">
        <f t="shared" ca="1" si="672"/>
        <v>-2.3968628060621423E-4</v>
      </c>
      <c r="CE385" s="240">
        <f t="shared" ca="1" si="673"/>
        <v>-2.4021037137896358E-4</v>
      </c>
      <c r="CF385" s="240">
        <f t="shared" ca="1" si="674"/>
        <v>-1.5976896811682032E-4</v>
      </c>
      <c r="CG385" s="240">
        <f t="shared" ca="1" si="675"/>
        <v>-2.5475712577177354E-5</v>
      </c>
      <c r="CH385" s="240">
        <f t="shared" ca="1" si="676"/>
        <v>1.174044063974668E-4</v>
      </c>
      <c r="CI385" s="240">
        <f t="shared" ca="1" si="677"/>
        <v>2.207121051170028E-4</v>
      </c>
      <c r="CJ385" s="240">
        <f t="shared" ca="1" si="678"/>
        <v>2.4962641054675802E-4</v>
      </c>
      <c r="CK385" s="240">
        <f t="shared" ca="1" si="679"/>
        <v>1.944014444785755E-4</v>
      </c>
      <c r="CL385" s="240">
        <f t="shared" ca="1" si="680"/>
        <v>7.3651376796552594E-5</v>
      </c>
      <c r="CM385" s="240">
        <f t="shared" ca="1" si="681"/>
        <v>-7.1923681057417679E-5</v>
      </c>
      <c r="CN385" s="240">
        <f t="shared" ca="1" si="682"/>
        <v>-1.9325608720491874E-4</v>
      </c>
      <c r="CO385" s="240">
        <f t="shared" ca="1" si="683"/>
        <v>-2.4944944674934406E-4</v>
      </c>
      <c r="CP385" s="240">
        <f t="shared" ca="1" si="684"/>
        <v>-2.2156318235060402E-4</v>
      </c>
      <c r="CQ385" s="240">
        <f t="shared" ca="1" si="685"/>
        <v>-1.1899665990980597E-4</v>
      </c>
      <c r="CR385" s="240">
        <f t="shared" ca="1" si="686"/>
        <v>2.3678968989595362E-5</v>
      </c>
      <c r="CS385" s="240">
        <f t="shared" ca="1" si="687"/>
        <v>1.583733462408131E-4</v>
      </c>
      <c r="CT385" s="240">
        <f t="shared" ca="1" si="688"/>
        <v>2.3968628060621447E-4</v>
      </c>
      <c r="CU385" s="240">
        <f t="shared" ca="1" si="689"/>
        <v>2.4021037137896388E-4</v>
      </c>
      <c r="CV385" s="240">
        <f t="shared" ca="1" si="690"/>
        <v>1.5976896811682108E-4</v>
      </c>
      <c r="CW385" s="240">
        <f t="shared" ca="1" si="691"/>
        <v>2.5475712577176555E-5</v>
      </c>
      <c r="CX385" s="240">
        <f t="shared" ca="1" si="692"/>
        <v>-1.1740440639746751E-4</v>
      </c>
      <c r="CY385" s="240">
        <f t="shared" ca="1" si="693"/>
        <v>-2.2071210511700237E-4</v>
      </c>
      <c r="CZ385" s="240">
        <f t="shared" ca="1" si="694"/>
        <v>-2.4962641054675791E-4</v>
      </c>
      <c r="DA385" s="240">
        <f t="shared" ca="1" si="695"/>
        <v>-1.9440144447857498E-4</v>
      </c>
      <c r="DB385" s="240">
        <f t="shared" ca="1" si="696"/>
        <v>-7.3651376796553543E-5</v>
      </c>
      <c r="DC385" s="240">
        <f t="shared" ca="1" si="697"/>
        <v>7.192368105741673E-5</v>
      </c>
      <c r="DD385" s="240">
        <f t="shared" ca="1" si="698"/>
        <v>1.9325608720491925E-4</v>
      </c>
      <c r="DE385" s="240">
        <f t="shared" ca="1" si="699"/>
        <v>2.4944944674934412E-4</v>
      </c>
      <c r="DF385" s="240">
        <f t="shared" ca="1" si="700"/>
        <v>2.2156318235060448E-4</v>
      </c>
      <c r="DG385" s="240">
        <f t="shared" ca="1" si="701"/>
        <v>1.1899665990980525E-4</v>
      </c>
      <c r="DH385" s="240">
        <f t="shared" ca="1" si="702"/>
        <v>-2.3678968989596148E-5</v>
      </c>
      <c r="DI385" s="240">
        <f t="shared" ca="1" si="703"/>
        <v>-1.5837334624081234E-4</v>
      </c>
      <c r="DJ385" s="240">
        <f t="shared" ca="1" si="704"/>
        <v>-2.396862806062142E-4</v>
      </c>
      <c r="DK385" s="240">
        <f t="shared" ca="1" si="705"/>
        <v>-2.4021037137896364E-4</v>
      </c>
      <c r="DL385" s="240">
        <f t="shared" ca="1" si="706"/>
        <v>-1.5976896811682181E-4</v>
      </c>
      <c r="DM385" s="240">
        <f t="shared" ca="1" si="707"/>
        <v>-2.5475712577177517E-5</v>
      </c>
      <c r="DN385" s="240">
        <f t="shared" ca="1" si="708"/>
        <v>1.1740440639746821E-4</v>
      </c>
      <c r="DO385" s="240">
        <f t="shared" ca="1" si="709"/>
        <v>2.2071210511700188E-4</v>
      </c>
      <c r="DP385" s="240">
        <f t="shared" ca="1" si="710"/>
        <v>2.4962641054675802E-4</v>
      </c>
      <c r="DQ385" s="240">
        <f t="shared" ca="1" si="711"/>
        <v>1.9440144447857447E-4</v>
      </c>
      <c r="DR385" s="240">
        <f t="shared" ca="1" si="712"/>
        <v>7.3651376796554465E-5</v>
      </c>
      <c r="DS385" s="240">
        <f t="shared" ca="1" si="713"/>
        <v>-7.1923681057417516E-5</v>
      </c>
      <c r="DT385" s="240">
        <f t="shared" ca="1" si="714"/>
        <v>-1.9325608720491977E-4</v>
      </c>
      <c r="DU385" s="240">
        <f t="shared" ca="1" si="715"/>
        <v>-2.4944944674934406E-4</v>
      </c>
      <c r="DV385" s="240">
        <f t="shared" ca="1" si="716"/>
        <v>-2.2156318235060411E-4</v>
      </c>
      <c r="DW385" s="240">
        <f t="shared" ca="1" si="717"/>
        <v>-1.1899665990980456E-4</v>
      </c>
      <c r="DX385" s="240">
        <f t="shared" ca="1" si="718"/>
        <v>2.3678968989595186E-5</v>
      </c>
      <c r="DY385" s="240">
        <f t="shared" ca="1" si="719"/>
        <v>1.5837334624081297E-4</v>
      </c>
      <c r="DZ385" s="240">
        <f t="shared" ca="1" si="720"/>
        <v>2.3968628060621391E-4</v>
      </c>
      <c r="EA385" s="240">
        <f t="shared" ca="1" si="721"/>
        <v>2.4021037137896394E-4</v>
      </c>
      <c r="EB385" s="240">
        <f t="shared" ca="1" si="722"/>
        <v>1.5976896811681983E-4</v>
      </c>
      <c r="EC385" s="240">
        <f t="shared" ca="1" si="723"/>
        <v>2.5475712577178533E-5</v>
      </c>
      <c r="ED385" s="240">
        <f t="shared" ca="1" si="724"/>
        <v>-1.1740440639746734E-4</v>
      </c>
      <c r="EE385" s="240">
        <f t="shared" ca="1" si="725"/>
        <v>-2.207121051170031E-4</v>
      </c>
      <c r="EF385" s="240">
        <f t="shared" ca="1" si="726"/>
        <v>-2.4962641054675813E-4</v>
      </c>
      <c r="EG385" s="240">
        <f t="shared" ca="1" si="727"/>
        <v>-1.9440144447857512E-4</v>
      </c>
      <c r="EH385" s="240">
        <f t="shared" ca="1" si="728"/>
        <v>-7.3651376796552012E-5</v>
      </c>
      <c r="EI385" s="240">
        <f t="shared" ca="1" si="729"/>
        <v>7.1923681057416567E-5</v>
      </c>
      <c r="EJ385" s="240">
        <f t="shared" ca="1" si="730"/>
        <v>1.9325608720491914E-4</v>
      </c>
      <c r="EK385" s="240">
        <f t="shared" ca="1" si="731"/>
        <v>2.4944944674934396E-4</v>
      </c>
      <c r="EL385" s="240">
        <f t="shared" ca="1" si="732"/>
        <v>2.2156318235060457E-4</v>
      </c>
      <c r="EM385" s="240">
        <f t="shared" ca="1" si="733"/>
        <v>1.1899665990980543E-4</v>
      </c>
      <c r="EN385" s="240">
        <f t="shared" ca="1" si="734"/>
        <v>-2.3678968989594197E-5</v>
      </c>
      <c r="EO385" s="240">
        <f t="shared" ca="1" si="735"/>
        <v>-1.5837334624081218E-4</v>
      </c>
      <c r="EP385" s="240">
        <f t="shared" ca="1" si="736"/>
        <v>-2.3968628060621466E-4</v>
      </c>
      <c r="EQ385" s="240">
        <f t="shared" ca="1" si="737"/>
        <v>-2.4021037137896418E-4</v>
      </c>
      <c r="ER385" s="240">
        <f t="shared" ca="1" si="738"/>
        <v>-1.5976896811682059E-4</v>
      </c>
      <c r="ES385" s="240">
        <f t="shared" ca="1" si="739"/>
        <v>-2.5475712577175945E-5</v>
      </c>
      <c r="ET385" s="240">
        <f t="shared" ca="1" si="740"/>
        <v>1.1740440639746648E-4</v>
      </c>
      <c r="EU385" s="240">
        <f t="shared" ca="1" si="741"/>
        <v>2.2071210511700264E-4</v>
      </c>
      <c r="EV385" s="240">
        <f t="shared" ca="1" si="742"/>
        <v>2.4962641054675791E-4</v>
      </c>
      <c r="EW385" s="240">
        <f t="shared" ca="1" si="743"/>
        <v>1.9440144447857571E-4</v>
      </c>
      <c r="EX385" s="240">
        <f t="shared" ca="1" si="744"/>
        <v>7.3651376796552933E-5</v>
      </c>
      <c r="EY385" s="240">
        <f t="shared" ca="1" si="745"/>
        <v>-7.1923681057415619E-5</v>
      </c>
      <c r="EZ385" s="240">
        <f t="shared" ca="1" si="746"/>
        <v>-1.9325608720491852E-4</v>
      </c>
      <c r="FA385" s="240">
        <f t="shared" ca="1" si="747"/>
        <v>-2.4944944674934423E-4</v>
      </c>
      <c r="FB385" s="240">
        <f t="shared" ca="1" si="748"/>
        <v>-2.2156318235060503E-4</v>
      </c>
      <c r="FC385" s="240">
        <f t="shared" ca="1" si="749"/>
        <v>-1.1899665990980631E-4</v>
      </c>
      <c r="FD385" s="240">
        <f t="shared" ca="1" si="750"/>
        <v>2.3678968989596785E-5</v>
      </c>
      <c r="FE385" s="240">
        <f t="shared" ca="1" si="751"/>
        <v>1.5837334624081145E-4</v>
      </c>
      <c r="FF385" s="240">
        <f t="shared" ca="1" si="752"/>
        <v>2.3968628060621434E-4</v>
      </c>
      <c r="FG385" s="240">
        <f t="shared" ca="1" si="753"/>
        <v>2.4021037137896348E-4</v>
      </c>
      <c r="FH385" s="240">
        <f t="shared" ca="1" si="754"/>
        <v>1.5976896811682132E-4</v>
      </c>
      <c r="FI385" s="240">
        <f t="shared" ca="1" si="755"/>
        <v>2.5475712577176921E-5</v>
      </c>
      <c r="FJ385" s="240">
        <f t="shared" ca="1" si="756"/>
        <v>-1.1740440639746561E-4</v>
      </c>
      <c r="FK385" s="240">
        <f t="shared" ca="1" si="757"/>
        <v>-2.207121051170022E-4</v>
      </c>
      <c r="FL385" s="240">
        <f t="shared" ca="1" si="758"/>
        <v>-2.4962641054675796E-4</v>
      </c>
      <c r="FM385" s="240">
        <f t="shared" ca="1" si="759"/>
        <v>-1.9440144447857631E-4</v>
      </c>
      <c r="FN385" s="240">
        <f t="shared" ca="1" si="760"/>
        <v>-7.3651376796553882E-5</v>
      </c>
      <c r="FO385" s="240">
        <f t="shared" ca="1" si="761"/>
        <v>7.1923681057418085E-5</v>
      </c>
      <c r="FP385" s="240">
        <f t="shared" ca="1" si="762"/>
        <v>1.9325608720491787E-4</v>
      </c>
      <c r="FQ385" s="240">
        <f t="shared" ca="1" si="763"/>
        <v>2.4944944674934412E-4</v>
      </c>
      <c r="FR385" s="240">
        <f t="shared" ca="1" si="764"/>
        <v>2.2156318235060383E-4</v>
      </c>
      <c r="FS385" s="240">
        <f t="shared" ca="1" si="765"/>
        <v>1.1899665990980715E-4</v>
      </c>
      <c r="FT385" s="240">
        <f t="shared" ca="1" si="766"/>
        <v>-2.3678968989595796E-5</v>
      </c>
      <c r="FU385" s="240">
        <f t="shared" ca="1" si="767"/>
        <v>-1.5837334624081343E-4</v>
      </c>
      <c r="FV385" s="240">
        <f t="shared" ca="1" si="768"/>
        <v>-2.3968628060621407E-4</v>
      </c>
      <c r="FW385" s="240">
        <f t="shared" ca="1" si="769"/>
        <v>-2.4021037137896375E-4</v>
      </c>
      <c r="FX385" s="240">
        <f t="shared" ca="1" si="770"/>
        <v>-1.5976896811682211E-4</v>
      </c>
      <c r="FY385" s="240">
        <f t="shared" ca="1" si="771"/>
        <v>-2.5475712577177883E-5</v>
      </c>
      <c r="FZ385" s="240">
        <f t="shared" ca="1" si="772"/>
        <v>1.1740440639746789E-4</v>
      </c>
      <c r="GA385" s="240">
        <f t="shared" ca="1" si="773"/>
        <v>2.2071210511700172E-4</v>
      </c>
      <c r="GB385" s="240">
        <f t="shared" ca="1" si="774"/>
        <v>2.4962641054675807E-4</v>
      </c>
      <c r="GC385" s="240">
        <f t="shared" ca="1" si="775"/>
        <v>1.9440144447857471E-4</v>
      </c>
      <c r="GD385" s="240">
        <f t="shared" ca="1" si="776"/>
        <v>7.3651376796554831E-5</v>
      </c>
      <c r="GE385" s="240">
        <f t="shared" ca="1" si="777"/>
        <v>-7.192368105741715E-5</v>
      </c>
      <c r="GF385" s="240">
        <f t="shared" ca="1" si="778"/>
        <v>-1.9325608720491952E-4</v>
      </c>
      <c r="GG385" s="240">
        <f t="shared" ca="1" si="779"/>
        <v>-2.4944944674934401E-4</v>
      </c>
      <c r="GH385" s="240">
        <f t="shared" ca="1" si="780"/>
        <v>-2.2156318235060429E-4</v>
      </c>
      <c r="GI385" s="240">
        <f t="shared" ca="1" si="781"/>
        <v>-1.189966599098049E-4</v>
      </c>
      <c r="GJ385" s="240">
        <f t="shared" ca="1" si="782"/>
        <v>2.367896898959482E-5</v>
      </c>
      <c r="GK385" s="240">
        <f t="shared" ca="1" si="783"/>
        <v>1.583733462408127E-4</v>
      </c>
      <c r="GL385" s="240">
        <f t="shared" ca="1" si="784"/>
        <v>2.396862806062138E-4</v>
      </c>
      <c r="GM385" s="240">
        <f t="shared" ca="1" si="785"/>
        <v>2.4021037137896405E-4</v>
      </c>
      <c r="GN385" s="240">
        <f t="shared" ca="1" si="786"/>
        <v>1.597689681168201E-4</v>
      </c>
      <c r="GO385" s="240">
        <f t="shared" ca="1" si="787"/>
        <v>2.5475712577178886E-5</v>
      </c>
      <c r="GP385" s="240">
        <f t="shared" ca="1" si="788"/>
        <v>-1.1740440639746702E-4</v>
      </c>
      <c r="GQ385" s="240">
        <f t="shared" ca="1" si="789"/>
        <v>-2.2071210511700294E-4</v>
      </c>
      <c r="GR385" s="240">
        <f t="shared" ca="1" si="790"/>
        <v>-2.4962641054675818E-4</v>
      </c>
      <c r="GS385" s="240">
        <f t="shared" ca="1" si="791"/>
        <v>-1.9440144447857531E-4</v>
      </c>
      <c r="GT385" s="240">
        <f t="shared" ca="1" si="792"/>
        <v>-7.3651376796552378E-5</v>
      </c>
      <c r="GU385" s="240">
        <f t="shared" ca="1" si="793"/>
        <v>7.1923681057416201E-5</v>
      </c>
      <c r="GV385" s="240">
        <f t="shared" ca="1" si="794"/>
        <v>1.932560872049189E-4</v>
      </c>
      <c r="GW385" s="240">
        <f t="shared" ca="1" si="795"/>
        <v>2.494494467493439E-4</v>
      </c>
      <c r="GX385" s="240">
        <f t="shared" ca="1" si="796"/>
        <v>2.2156318235060476E-4</v>
      </c>
      <c r="GY385" s="240">
        <f t="shared" ca="1" si="797"/>
        <v>1.1899665990980574E-4</v>
      </c>
      <c r="GZ385" s="240">
        <f t="shared" ca="1" si="798"/>
        <v>-2.3678968989593844E-5</v>
      </c>
      <c r="HA385" s="240">
        <f t="shared" ca="1" si="799"/>
        <v>-1.5837334624081191E-4</v>
      </c>
      <c r="HB385" s="240">
        <f t="shared" ca="1" si="800"/>
        <v>-2.3968628060621456E-4</v>
      </c>
      <c r="HC385" s="240">
        <f t="shared" ca="1" si="801"/>
        <v>-2.4021037137896434E-4</v>
      </c>
      <c r="HD385" s="240">
        <f t="shared" ca="1" si="802"/>
        <v>-1.5976896811682089E-4</v>
      </c>
      <c r="HE385" s="240">
        <f t="shared" ca="1" si="803"/>
        <v>-2.5475712577176297E-5</v>
      </c>
      <c r="HF385" s="240">
        <f t="shared" ca="1" si="804"/>
        <v>1.1740440639746615E-4</v>
      </c>
      <c r="HG385" s="240">
        <f t="shared" ca="1" si="805"/>
        <v>2.2071210511700245E-4</v>
      </c>
      <c r="HH385" s="240">
        <f t="shared" ca="1" si="806"/>
        <v>2.4962641054675791E-4</v>
      </c>
      <c r="HI385" s="240">
        <f t="shared" ca="1" si="807"/>
        <v>1.9440144447857596E-4</v>
      </c>
      <c r="HJ385" s="240">
        <f t="shared" ca="1" si="808"/>
        <v>7.3651376796553286E-5</v>
      </c>
      <c r="HK385" s="240">
        <f t="shared" ca="1" si="809"/>
        <v>-7.1923681057415266E-5</v>
      </c>
      <c r="HL385" s="240">
        <f t="shared" ca="1" si="810"/>
        <v>-1.9325608720491828E-4</v>
      </c>
      <c r="HM385" s="240">
        <f t="shared" ca="1" si="811"/>
        <v>-2.4944944674934417E-4</v>
      </c>
      <c r="HN385" s="240">
        <f t="shared" ca="1" si="812"/>
        <v>-2.2156318235060522E-4</v>
      </c>
      <c r="HO385" s="240">
        <f t="shared" ca="1" si="813"/>
        <v>-1.1899665990980661E-4</v>
      </c>
      <c r="HP385" s="240">
        <f t="shared" ca="1" si="814"/>
        <v>2.3678968989596406E-5</v>
      </c>
      <c r="HQ385" s="240">
        <f t="shared" ca="1" si="815"/>
        <v>1.5837334624081392E-4</v>
      </c>
      <c r="HR385" s="240">
        <f t="shared" ca="1" si="816"/>
        <v>2.3968628060621323E-4</v>
      </c>
      <c r="HS385" s="240">
        <f t="shared" ca="1" si="817"/>
        <v>2.4021037137896459E-4</v>
      </c>
      <c r="HT385" s="240">
        <f t="shared" ca="1" si="818"/>
        <v>1.5976896811682165E-4</v>
      </c>
      <c r="HU385" s="240">
        <f t="shared" ca="1" si="819"/>
        <v>2.54757125771773E-5</v>
      </c>
      <c r="HV385" s="240">
        <f t="shared" ca="1" si="820"/>
        <v>-1.1740440639746843E-4</v>
      </c>
      <c r="HW385" s="240">
        <f t="shared" ca="1" si="821"/>
        <v>-2.2071210511700367E-4</v>
      </c>
      <c r="HX385" s="240">
        <f t="shared" ca="1" si="822"/>
        <v>-2.4962641054675834E-4</v>
      </c>
      <c r="HY385" s="240">
        <f t="shared" ca="1" si="823"/>
        <v>-1.9440144447857658E-4</v>
      </c>
      <c r="HZ385" s="240">
        <f t="shared" ca="1" si="824"/>
        <v>-7.3651376796554234E-5</v>
      </c>
      <c r="IA385" s="240">
        <f t="shared" ca="1" si="825"/>
        <v>7.1923681057417733E-5</v>
      </c>
      <c r="IB385" s="240">
        <f t="shared" ca="1" si="826"/>
        <v>1.9325608720491993E-4</v>
      </c>
      <c r="IC385" s="240">
        <f t="shared" ca="1" si="827"/>
        <v>2.4944944674934369E-4</v>
      </c>
      <c r="ID385" s="240">
        <f t="shared" ca="1" si="828"/>
        <v>2.2156318235060568E-4</v>
      </c>
      <c r="IE385" s="240">
        <f t="shared" ca="1" si="829"/>
        <v>5.7867515427321775E-5</v>
      </c>
      <c r="IF385" s="240">
        <f t="shared" ca="1" si="830"/>
        <v>-2.367896898959543E-5</v>
      </c>
      <c r="IG385" s="240">
        <f t="shared" ca="1" si="831"/>
        <v>-1.5837334624081316E-4</v>
      </c>
      <c r="IH385" s="240">
        <f t="shared" ca="1" si="832"/>
        <v>-2.3968628060621504E-4</v>
      </c>
      <c r="II385" s="240">
        <f t="shared" ca="1" si="833"/>
        <v>-2.4021037137896489E-4</v>
      </c>
      <c r="IJ385" s="240">
        <f t="shared" ca="1" si="834"/>
        <v>-1.5976896811682238E-4</v>
      </c>
      <c r="IK385" s="240">
        <f t="shared" ca="1" si="835"/>
        <v>-2.5475712577178249E-5</v>
      </c>
      <c r="IL385" s="240">
        <f t="shared" ca="1" si="836"/>
        <v>1.1740440639746756E-4</v>
      </c>
      <c r="IM385" s="240">
        <f t="shared" ca="1" si="837"/>
        <v>2.2071210511700323E-4</v>
      </c>
      <c r="IN385" s="240">
        <f t="shared" ca="1" si="838"/>
        <v>2.4962641054675775E-4</v>
      </c>
      <c r="IO385" s="240">
        <f t="shared" ca="1" si="839"/>
        <v>1.9440144447857721E-4</v>
      </c>
      <c r="IP385" s="240">
        <f t="shared" ca="1" si="840"/>
        <v>7.3651376796555183E-5</v>
      </c>
      <c r="IQ385" s="240">
        <f t="shared" ca="1" si="841"/>
        <v>-7.1923681057416784E-5</v>
      </c>
      <c r="IR385" s="240">
        <f t="shared" ca="1" si="842"/>
        <v>-1.9325608720491928E-4</v>
      </c>
      <c r="IS385" s="240">
        <f t="shared" ca="1" si="843"/>
        <v>-2.4944944674934434E-4</v>
      </c>
      <c r="IT385" s="240">
        <f t="shared" ca="1" si="844"/>
        <v>-2.2156318235060614E-4</v>
      </c>
      <c r="IU385" s="240">
        <f t="shared" ca="1" si="845"/>
        <v>-1.1899665990980834E-4</v>
      </c>
      <c r="IV385" s="240">
        <f t="shared" ca="1" si="846"/>
        <v>2.3678968989594454E-5</v>
      </c>
      <c r="IW385" s="240">
        <f t="shared" ca="1" si="847"/>
        <v>1.583733462408124E-4</v>
      </c>
      <c r="IX385" s="240">
        <f t="shared" ca="1" si="848"/>
        <v>2.3968628060621475E-4</v>
      </c>
      <c r="IY385" s="240">
        <f t="shared" ca="1" si="849"/>
        <v>2.4021037137896312E-4</v>
      </c>
      <c r="IZ385" s="240">
        <f t="shared" ca="1" si="850"/>
        <v>1.5976896811682314E-4</v>
      </c>
      <c r="JA385" s="240">
        <f t="shared" ca="1" si="851"/>
        <v>2.5475712577179265E-5</v>
      </c>
      <c r="JB385" s="240">
        <f t="shared" ca="1" si="852"/>
        <v>-1.1740440639746669E-4</v>
      </c>
    </row>
    <row r="386" spans="2:262">
      <c r="B386" s="248">
        <v>25</v>
      </c>
      <c r="C386" s="247">
        <f t="shared" si="853"/>
        <v>4.8828125000000011E-4</v>
      </c>
      <c r="D386" s="244">
        <f t="shared" ca="1" si="597"/>
        <v>6.0743247483113301</v>
      </c>
      <c r="E386" s="243">
        <f ca="1">AE361</f>
        <v>7.4324748311330277E-2</v>
      </c>
      <c r="F386" s="242">
        <v>25</v>
      </c>
      <c r="G386" s="240">
        <f t="shared" ca="1" si="854"/>
        <v>9.6845202347674287E-4</v>
      </c>
      <c r="H386" s="240">
        <f t="shared" ca="1" si="598"/>
        <v>1.0720088416573239E-3</v>
      </c>
      <c r="I386" s="240">
        <f t="shared" ca="1" si="599"/>
        <v>7.8446427352975474E-4</v>
      </c>
      <c r="J386" s="240">
        <f t="shared" ca="1" si="600"/>
        <v>2.1072331133851092E-4</v>
      </c>
      <c r="K386" s="240">
        <f t="shared" ca="1" si="601"/>
        <v>-4.3989591527499603E-4</v>
      </c>
      <c r="L386" s="240">
        <f t="shared" ca="1" si="602"/>
        <v>-9.3002775073101548E-4</v>
      </c>
      <c r="M386" s="240">
        <f t="shared" ca="1" si="603"/>
        <v>-1.0808572143394144E-3</v>
      </c>
      <c r="N386" s="240">
        <f t="shared" ca="1" si="604"/>
        <v>-8.3735713652744706E-4</v>
      </c>
      <c r="O386" s="240">
        <f t="shared" ca="1" si="605"/>
        <v>-2.8836374167846179E-4</v>
      </c>
      <c r="P386" s="240">
        <f t="shared" ca="1" si="606"/>
        <v>3.6583350480769432E-4</v>
      </c>
      <c r="Q386" s="240">
        <f t="shared" ca="1" si="607"/>
        <v>8.8656357702403656E-4</v>
      </c>
      <c r="R386" s="240">
        <f t="shared" ca="1" si="608"/>
        <v>1.0838483281286992E-3</v>
      </c>
      <c r="S386" s="240">
        <f t="shared" ca="1" si="609"/>
        <v>8.8571228865148106E-4</v>
      </c>
      <c r="T386" s="240">
        <f t="shared" ca="1" si="610"/>
        <v>3.6444150391766591E-4</v>
      </c>
      <c r="U386" s="241">
        <f t="shared" ca="1" si="611"/>
        <v>-2.8978861088106575E-4</v>
      </c>
      <c r="V386" s="240">
        <f t="shared" ca="1" si="612"/>
        <v>-8.3829503847897356E-4</v>
      </c>
      <c r="W386" s="240">
        <f t="shared" ca="1" si="613"/>
        <v>-1.0809659739203963E-3</v>
      </c>
      <c r="X386" s="240">
        <f t="shared" ca="1" si="614"/>
        <v>-9.2926768914288057E-4</v>
      </c>
      <c r="Y386" s="240">
        <f t="shared" ca="1" si="615"/>
        <v>-4.385443260709752E-4</v>
      </c>
      <c r="Z386" s="240">
        <f t="shared" ca="1" si="616"/>
        <v>2.1217332736403E-4</v>
      </c>
      <c r="AA386" s="240">
        <f t="shared" ca="1" si="617"/>
        <v>7.8548370648831426E-4</v>
      </c>
      <c r="AB386" s="240">
        <f t="shared" ca="1" si="618"/>
        <v>1.072225771441695E-3</v>
      </c>
      <c r="AC386" s="240">
        <f t="shared" ca="1" si="619"/>
        <v>9.6778730751262681E-4</v>
      </c>
      <c r="AD386" s="240">
        <f t="shared" ca="1" si="620"/>
        <v>5.1027063852467666E-4</v>
      </c>
      <c r="AE386" s="240">
        <f t="shared" ca="1" si="621"/>
        <v>-1.3340825820275389E-4</v>
      </c>
      <c r="AF386" s="240">
        <f t="shared" ca="1" si="622"/>
        <v>-7.2841577023583014E-4</v>
      </c>
      <c r="AG386" s="240">
        <f t="shared" ca="1" si="623"/>
        <v>-1.0576750846071018E-3</v>
      </c>
      <c r="AH386" s="240">
        <f t="shared" ca="1" si="624"/>
        <v>-1.0010624026113349E-3</v>
      </c>
      <c r="AI386" s="240">
        <f t="shared" ca="1" si="625"/>
        <v>-5.7923175017702807E-4</v>
      </c>
      <c r="AJ386" s="240">
        <f t="shared" ca="1" si="626"/>
        <v>5.3920238131436064E-5</v>
      </c>
      <c r="AK386" s="240">
        <f t="shared" ca="1" si="627"/>
        <v>6.6740048581258619E-4</v>
      </c>
      <c r="AL386" s="240">
        <f t="shared" ca="1" si="628"/>
        <v>1.0373927648492823E-3</v>
      </c>
      <c r="AM386" s="240">
        <f t="shared" ca="1" si="629"/>
        <v>1.0289126538156237E-3</v>
      </c>
      <c r="AN386" s="240">
        <f t="shared" ca="1" si="630"/>
        <v>6.450539547890108E-4</v>
      </c>
      <c r="AO386" s="240">
        <f t="shared" ca="1" si="631"/>
        <v>2.5859980382102795E-5</v>
      </c>
      <c r="AP386" s="240">
        <f t="shared" ca="1" si="632"/>
        <v>-6.0276850033139735E-4</v>
      </c>
      <c r="AQ386" s="240">
        <f t="shared" ca="1" si="633"/>
        <v>-1.0114887238163179E-3</v>
      </c>
      <c r="AR386" s="240">
        <f t="shared" ca="1" si="634"/>
        <v>-1.0511871382011982E-3</v>
      </c>
      <c r="AS386" s="240">
        <f t="shared" ca="1" si="635"/>
        <v>-7.073805561308307E-4</v>
      </c>
      <c r="AT386" s="240">
        <f t="shared" ca="1" si="636"/>
        <v>-1.0550006142137863E-4</v>
      </c>
      <c r="AU386" s="240">
        <f t="shared" ca="1" si="637"/>
        <v>5.34870060121474E-4</v>
      </c>
      <c r="AV386" s="240">
        <f t="shared" ca="1" si="638"/>
        <v>9.8010333775095998E-4</v>
      </c>
      <c r="AW386" s="240">
        <f t="shared" ca="1" si="639"/>
        <v>1.0677651484072531E-3</v>
      </c>
      <c r="AX386" s="240">
        <f t="shared" ca="1" si="640"/>
        <v>7.6587380094967315E-4</v>
      </c>
      <c r="AY386" s="240">
        <f t="shared" ca="1" si="641"/>
        <v>1.8456842848701011E-4</v>
      </c>
      <c r="AZ386" s="240">
        <f t="shared" ca="1" si="642"/>
        <v>-4.6407311271320613E-4</v>
      </c>
      <c r="BA386" s="240">
        <f t="shared" ca="1" si="643"/>
        <v>-9.4340668677961076E-4</v>
      </c>
      <c r="BB386" s="240">
        <f t="shared" ca="1" si="644"/>
        <v>-1.0785568467601191E-3</v>
      </c>
      <c r="BC386" s="240">
        <f t="shared" ca="1" si="645"/>
        <v>-8.2021670928385682E-4</v>
      </c>
      <c r="BD386" s="240">
        <f t="shared" ca="1" si="646"/>
        <v>-2.626366032471784E-4</v>
      </c>
      <c r="BE386" s="240">
        <f t="shared" ca="1" si="647"/>
        <v>3.9076131289863511E-4</v>
      </c>
      <c r="BF386" s="240">
        <f t="shared" ca="1" si="648"/>
        <v>9.0159763323337445E-4</v>
      </c>
      <c r="BG386" s="240">
        <f t="shared" ca="1" si="649"/>
        <v>1.0835037521114014E-3</v>
      </c>
      <c r="BH386" s="240">
        <f t="shared" ca="1" si="650"/>
        <v>8.7011479220470468E-4</v>
      </c>
      <c r="BI386" s="240">
        <f t="shared" ca="1" si="651"/>
        <v>3.3928152749882314E-4</v>
      </c>
      <c r="BJ386" s="240">
        <f t="shared" ca="1" si="652"/>
        <v>-3.1533194367288633E-4</v>
      </c>
      <c r="BK386" s="240">
        <f t="shared" ca="1" si="653"/>
        <v>-8.54902743995868E-4</v>
      </c>
      <c r="BL386" s="240">
        <f t="shared" ca="1" si="654"/>
        <v>-1.0825790567523886E-3</v>
      </c>
      <c r="BM386" s="240">
        <f t="shared" ca="1" si="655"/>
        <v>-9.1529764767757469E-4</v>
      </c>
      <c r="BN386" s="240">
        <f t="shared" ca="1" si="656"/>
        <v>-4.1408785575671885E-4</v>
      </c>
      <c r="BO386" s="240">
        <f t="shared" ca="1" si="657"/>
        <v>2.3819376332318113E-4</v>
      </c>
      <c r="BP386" s="240">
        <f t="shared" ca="1" si="658"/>
        <v>8.0357506271762987E-4</v>
      </c>
      <c r="BQ386" s="240">
        <f t="shared" ca="1" si="659"/>
        <v>1.0757877716873494E-3</v>
      </c>
      <c r="BR386" s="240">
        <f t="shared" ca="1" si="660"/>
        <v>9.5552042589388988E-4</v>
      </c>
      <c r="BS386" s="240">
        <f t="shared" ca="1" si="661"/>
        <v>4.8665020604660516E-4</v>
      </c>
      <c r="BT386" s="240">
        <f t="shared" ca="1" si="662"/>
        <v>-1.5976479033230341E-4</v>
      </c>
      <c r="BU386" s="240">
        <f t="shared" ca="1" si="663"/>
        <v>-7.4789273855068155E-4</v>
      </c>
      <c r="BV386" s="240">
        <f t="shared" ca="1" si="664"/>
        <v>-1.0631666994784664E-3</v>
      </c>
      <c r="BW386" s="240">
        <f t="shared" ca="1" si="665"/>
        <v>-9.9056515613349361E-4</v>
      </c>
      <c r="BX386" s="240">
        <f t="shared" ca="1" si="666"/>
        <v>-5.5657535670527644E-4</v>
      </c>
      <c r="BY386" s="240">
        <f t="shared" ca="1" si="667"/>
        <v>8.047003810016741E-5</v>
      </c>
      <c r="BZ386" s="240">
        <f t="shared" ca="1" si="668"/>
        <v>6.8815751883413538E-4</v>
      </c>
      <c r="CA386" s="240">
        <f t="shared" ca="1" si="669"/>
        <v>1.0447842348095602E-3</v>
      </c>
      <c r="CB386" s="240">
        <f t="shared" ca="1" si="670"/>
        <v>1.0202419279668532E-3</v>
      </c>
      <c r="CC386" s="240">
        <f t="shared" ca="1" si="671"/>
        <v>6.2348437728282141E-4</v>
      </c>
      <c r="CD386" s="240">
        <f t="shared" ca="1" si="672"/>
        <v>-7.3921175943933697E-7</v>
      </c>
      <c r="CE386" s="240">
        <f t="shared" ca="1" si="673"/>
        <v>-6.246931138992628E-4</v>
      </c>
      <c r="CF386" s="240">
        <f t="shared" ca="1" si="674"/>
        <v>-1.0207399938493799E-3</v>
      </c>
      <c r="CG386" s="240">
        <f t="shared" ca="1" si="675"/>
        <v>-1.0443899203961243E-3</v>
      </c>
      <c r="CH386" s="240">
        <f t="shared" ca="1" si="676"/>
        <v>-6.8701468199954484E-4</v>
      </c>
      <c r="CI386" s="240">
        <f t="shared" ca="1" si="677"/>
        <v>-7.8995620433860319E-5</v>
      </c>
      <c r="CJ386" s="240">
        <f t="shared" ca="1" si="678"/>
        <v>5.5784344285512261E-4</v>
      </c>
      <c r="CK386" s="240">
        <f t="shared" ca="1" si="679"/>
        <v>9.9116427442294303E-4</v>
      </c>
      <c r="CL386" s="240">
        <f t="shared" ca="1" si="680"/>
        <v>1.0628782733580922E-3</v>
      </c>
      <c r="CM386" s="240">
        <f t="shared" ca="1" si="681"/>
        <v>7.4682199462976673E-4</v>
      </c>
      <c r="CN386" s="240">
        <f t="shared" ca="1" si="682"/>
        <v>1.5830236851564907E-4</v>
      </c>
      <c r="CO386" s="240">
        <f t="shared" ca="1" si="683"/>
        <v>-4.8797076986112657E-4</v>
      </c>
      <c r="CP386" s="240">
        <f t="shared" ca="1" si="684"/>
        <v>-9.5621734991633612E-4</v>
      </c>
      <c r="CQ386" s="240">
        <f t="shared" ca="1" si="685"/>
        <v>-1.0756067968661731E-3</v>
      </c>
      <c r="CR386" s="240">
        <f t="shared" ca="1" si="686"/>
        <v>-8.0258221416447048E-4</v>
      </c>
      <c r="CS386" s="240">
        <f t="shared" ca="1" si="687"/>
        <v>-2.3675126234671206E-4</v>
      </c>
      <c r="CT386" s="240">
        <f t="shared" ca="1" si="688"/>
        <v>4.1545374098619426E-4</v>
      </c>
      <c r="CU386" s="240">
        <f t="shared" ca="1" si="689"/>
        <v>9.1608860074135988E-4</v>
      </c>
      <c r="CV386" s="240">
        <f t="shared" ca="1" si="690"/>
        <v>1.0825065139486462E-3</v>
      </c>
      <c r="CW386" s="240">
        <f t="shared" ca="1" si="691"/>
        <v>8.5399317114279172E-4</v>
      </c>
      <c r="CX386" s="240">
        <f t="shared" ca="1" si="692"/>
        <v>3.1391718057437618E-4</v>
      </c>
      <c r="CY386" s="240">
        <f t="shared" ca="1" si="693"/>
        <v>-3.4068533229285005E-4</v>
      </c>
      <c r="CZ386" s="240">
        <f t="shared" ca="1" si="694"/>
        <v>-8.7099548806664597E-4</v>
      </c>
      <c r="DA386" s="240">
        <f t="shared" ca="1" si="695"/>
        <v>-1.0835400344408317E-3</v>
      </c>
      <c r="DB386" s="240">
        <f t="shared" ca="1" si="696"/>
        <v>-9.0077626513448928E-4</v>
      </c>
      <c r="DC386" s="240">
        <f t="shared" ca="1" si="697"/>
        <v>-3.8938195440189346E-4</v>
      </c>
      <c r="DD386" s="240">
        <f t="shared" ca="1" si="698"/>
        <v>2.6407072026594859E-4</v>
      </c>
      <c r="DE386" s="240">
        <f t="shared" ca="1" si="699"/>
        <v>8.2118237537677258E-4</v>
      </c>
      <c r="DF386" s="240">
        <f t="shared" ca="1" si="700"/>
        <v>1.0787017576056354E-3</v>
      </c>
      <c r="DG386" s="240">
        <f t="shared" ca="1" si="701"/>
        <v>9.4267797449980729E-4</v>
      </c>
      <c r="DH386" s="240">
        <f t="shared" ca="1" si="702"/>
        <v>4.6273663368143442E-4</v>
      </c>
      <c r="DI386" s="240">
        <f t="shared" ca="1" si="703"/>
        <v>-1.8602508612613946E-4</v>
      </c>
      <c r="DJ386" s="240">
        <f t="shared" ca="1" si="704"/>
        <v>-7.6691920424534071E-4</v>
      </c>
      <c r="DK386" s="240">
        <f t="shared" ca="1" si="705"/>
        <v>-1.0680179024844276E-3</v>
      </c>
      <c r="DL386" s="240">
        <f t="shared" ca="1" si="706"/>
        <v>-9.7947123024521459E-4</v>
      </c>
      <c r="DM386" s="240">
        <f t="shared" ca="1" si="707"/>
        <v>-5.3358370305034853E-4</v>
      </c>
      <c r="DN386" s="240">
        <f t="shared" ca="1" si="708"/>
        <v>1.069713659269273E-4</v>
      </c>
      <c r="DO386" s="240">
        <f t="shared" ca="1" si="709"/>
        <v>7.0850003149820892E-4</v>
      </c>
      <c r="DP386" s="240">
        <f t="shared" ca="1" si="710"/>
        <v>1.0515463658137905E-3</v>
      </c>
      <c r="DQ386" s="240">
        <f t="shared" ca="1" si="711"/>
        <v>1.0109566465299768E-3</v>
      </c>
      <c r="DR386" s="240">
        <f t="shared" ca="1" si="712"/>
        <v>6.0153923610134258E-4</v>
      </c>
      <c r="DS386" s="240">
        <f t="shared" ca="1" si="713"/>
        <v>-2.7337958627462404E-5</v>
      </c>
      <c r="DT386" s="240">
        <f t="shared" ca="1" si="714"/>
        <v>-6.4624143569408919E-4</v>
      </c>
      <c r="DU386" s="240">
        <f t="shared" ca="1" si="715"/>
        <v>-1.0293764082780735E-3</v>
      </c>
      <c r="DV386" s="240">
        <f t="shared" ca="1" si="716"/>
        <v>-1.0369636011552605E-3</v>
      </c>
      <c r="DW386" s="240">
        <f t="shared" ca="1" si="717"/>
        <v>-6.6623497591295584E-4</v>
      </c>
      <c r="DX386" s="240">
        <f t="shared" ca="1" si="718"/>
        <v>-5.2443595438437054E-5</v>
      </c>
      <c r="DY386" s="240">
        <f t="shared" ca="1" si="719"/>
        <v>5.8048080155790498E-4</v>
      </c>
      <c r="DZ386" s="240">
        <f t="shared" ca="1" si="720"/>
        <v>1.0016281707980286E-3</v>
      </c>
      <c r="EA386" s="240">
        <f t="shared" ca="1" si="721"/>
        <v>1.0573511601806368E-3</v>
      </c>
      <c r="EB386" s="240">
        <f t="shared" ca="1" si="722"/>
        <v>7.2732033066576565E-4</v>
      </c>
      <c r="EC386" s="240">
        <f t="shared" ca="1" si="723"/>
        <v>1.3194095311678969E-4</v>
      </c>
      <c r="ED386" s="240">
        <f t="shared" ca="1" si="724"/>
        <v>-5.1157449166368849E-4</v>
      </c>
      <c r="EE386" s="240">
        <f t="shared" ca="1" si="725"/>
        <v>-9.6845202347673994E-4</v>
      </c>
      <c r="EF386" s="240">
        <f t="shared" ca="1" si="726"/>
        <v>-1.0720088416573236E-3</v>
      </c>
      <c r="EG386" s="240">
        <f t="shared" ca="1" si="727"/>
        <v>-7.8446427352975843E-4</v>
      </c>
      <c r="EH386" s="240">
        <f t="shared" ca="1" si="728"/>
        <v>-2.1072331133850804E-4</v>
      </c>
      <c r="EI386" s="240">
        <f t="shared" ca="1" si="729"/>
        <v>4.3989591527499218E-4</v>
      </c>
      <c r="EJ386" s="240">
        <f t="shared" ca="1" si="730"/>
        <v>9.3002775073101787E-4</v>
      </c>
      <c r="EK386" s="240">
        <f t="shared" ca="1" si="731"/>
        <v>1.0808572143394147E-3</v>
      </c>
      <c r="EL386" s="240">
        <f t="shared" ca="1" si="732"/>
        <v>8.3735713652744359E-4</v>
      </c>
      <c r="EM386" s="240">
        <f t="shared" ca="1" si="733"/>
        <v>2.8836374167846314E-4</v>
      </c>
      <c r="EN386" s="240">
        <f t="shared" ca="1" si="734"/>
        <v>-3.6583350480770039E-4</v>
      </c>
      <c r="EO386" s="240">
        <f t="shared" ca="1" si="735"/>
        <v>-8.8656357702403634E-4</v>
      </c>
      <c r="EP386" s="240">
        <f t="shared" ca="1" si="736"/>
        <v>-1.0838483281286992E-3</v>
      </c>
      <c r="EQ386" s="240">
        <f t="shared" ca="1" si="737"/>
        <v>-8.8571228865148084E-4</v>
      </c>
      <c r="ER386" s="240">
        <f t="shared" ca="1" si="738"/>
        <v>-3.6444150391767263E-4</v>
      </c>
      <c r="ES386" s="240">
        <f t="shared" ca="1" si="739"/>
        <v>2.8978861088106809E-4</v>
      </c>
      <c r="ET386" s="240">
        <f t="shared" ca="1" si="740"/>
        <v>8.382950384789702E-4</v>
      </c>
      <c r="EU386" s="240">
        <f t="shared" ca="1" si="741"/>
        <v>1.0809659739203965E-3</v>
      </c>
      <c r="EV386" s="240">
        <f t="shared" ca="1" si="742"/>
        <v>9.292676891428823E-4</v>
      </c>
      <c r="EW386" s="240">
        <f t="shared" ca="1" si="743"/>
        <v>4.3854432607097108E-4</v>
      </c>
      <c r="EX386" s="240">
        <f t="shared" ca="1" si="744"/>
        <v>-2.121733273640268E-4</v>
      </c>
      <c r="EY386" s="240">
        <f t="shared" ca="1" si="745"/>
        <v>-7.854837064883186E-4</v>
      </c>
      <c r="EZ386" s="240">
        <f t="shared" ca="1" si="746"/>
        <v>-1.0722257714416948E-3</v>
      </c>
      <c r="FA386" s="240">
        <f t="shared" ca="1" si="747"/>
        <v>-9.6778730751262388E-4</v>
      </c>
      <c r="FB386" s="240">
        <f t="shared" ca="1" si="748"/>
        <v>-5.1027063852467623E-4</v>
      </c>
      <c r="FC386" s="240">
        <f t="shared" ca="1" si="749"/>
        <v>1.3340825820276208E-4</v>
      </c>
      <c r="FD386" s="240">
        <f t="shared" ca="1" si="750"/>
        <v>7.2841577023583046E-4</v>
      </c>
      <c r="FE386" s="240">
        <f t="shared" ca="1" si="751"/>
        <v>1.0576750846071001E-3</v>
      </c>
      <c r="FF386" s="240">
        <f t="shared" ca="1" si="752"/>
        <v>1.0010624026113345E-3</v>
      </c>
      <c r="FG386" s="240">
        <f t="shared" ca="1" si="753"/>
        <v>5.7923175017703088E-4</v>
      </c>
      <c r="FH386" s="240">
        <f t="shared" ca="1" si="754"/>
        <v>-5.3920238131440455E-5</v>
      </c>
      <c r="FI386" s="240">
        <f t="shared" ca="1" si="755"/>
        <v>-6.6740048581258348E-4</v>
      </c>
      <c r="FJ386" s="240">
        <f t="shared" ca="1" si="756"/>
        <v>-1.0373927648492836E-3</v>
      </c>
      <c r="FK386" s="240">
        <f t="shared" ca="1" si="757"/>
        <v>-1.028912653815625E-3</v>
      </c>
      <c r="FL386" s="240">
        <f t="shared" ca="1" si="758"/>
        <v>-6.4505395478900744E-4</v>
      </c>
      <c r="FM386" s="240">
        <f t="shared" ca="1" si="759"/>
        <v>-2.5859980382106156E-5</v>
      </c>
      <c r="FN386" s="240">
        <f t="shared" ca="1" si="760"/>
        <v>6.0276850033140418E-4</v>
      </c>
      <c r="FO386" s="240">
        <f t="shared" ca="1" si="761"/>
        <v>1.0114887238163181E-3</v>
      </c>
      <c r="FP386" s="240">
        <f t="shared" ca="1" si="762"/>
        <v>1.0511871382011962E-3</v>
      </c>
      <c r="FQ386" s="240">
        <f t="shared" ca="1" si="763"/>
        <v>7.0738055613083026E-4</v>
      </c>
      <c r="FR386" s="240">
        <f t="shared" ca="1" si="764"/>
        <v>1.0550006142138568E-4</v>
      </c>
      <c r="FS386" s="240">
        <f t="shared" ca="1" si="765"/>
        <v>-5.3487006012147454E-4</v>
      </c>
      <c r="FT386" s="240">
        <f t="shared" ca="1" si="766"/>
        <v>-9.8010333775095868E-4</v>
      </c>
      <c r="FU386" s="240">
        <f t="shared" ca="1" si="767"/>
        <v>-1.067765148407252E-3</v>
      </c>
      <c r="FV386" s="240">
        <f t="shared" ca="1" si="768"/>
        <v>-7.6587380094967554E-4</v>
      </c>
      <c r="FW386" s="240">
        <f t="shared" ca="1" si="769"/>
        <v>-1.8456842848700583E-4</v>
      </c>
      <c r="FX386" s="240">
        <f t="shared" ca="1" si="770"/>
        <v>4.640731127132031E-4</v>
      </c>
      <c r="FY386" s="240">
        <f t="shared" ca="1" si="771"/>
        <v>9.4340668677961293E-4</v>
      </c>
      <c r="FZ386" s="240">
        <f t="shared" ca="1" si="772"/>
        <v>1.0785568467601189E-3</v>
      </c>
      <c r="GA386" s="240">
        <f t="shared" ca="1" si="773"/>
        <v>8.202167092838514E-4</v>
      </c>
      <c r="GB386" s="240">
        <f t="shared" ca="1" si="774"/>
        <v>2.6263660324717792E-4</v>
      </c>
      <c r="GC386" s="240">
        <f t="shared" ca="1" si="775"/>
        <v>-3.9076131289864286E-4</v>
      </c>
      <c r="GD386" s="240">
        <f t="shared" ca="1" si="776"/>
        <v>-9.0159763323337467E-4</v>
      </c>
      <c r="GE386" s="240">
        <f t="shared" ca="1" si="777"/>
        <v>-1.0835037521114016E-3</v>
      </c>
      <c r="GF386" s="240">
        <f t="shared" ca="1" si="778"/>
        <v>-8.7011479220470435E-4</v>
      </c>
      <c r="GG386" s="240">
        <f t="shared" ca="1" si="779"/>
        <v>-3.3928152749883002E-4</v>
      </c>
      <c r="GH386" s="240">
        <f t="shared" ca="1" si="780"/>
        <v>3.1533194367288682E-4</v>
      </c>
      <c r="GI386" s="240">
        <f t="shared" ca="1" si="781"/>
        <v>8.5490274399586345E-4</v>
      </c>
      <c r="GJ386" s="240">
        <f t="shared" ca="1" si="782"/>
        <v>1.082579056752389E-3</v>
      </c>
      <c r="GK386" s="240">
        <f t="shared" ca="1" si="783"/>
        <v>9.1529764767757436E-4</v>
      </c>
      <c r="GL386" s="240">
        <f t="shared" ca="1" si="784"/>
        <v>4.1408785575671131E-4</v>
      </c>
      <c r="GM386" s="240">
        <f t="shared" ca="1" si="785"/>
        <v>-2.3819376332318156E-4</v>
      </c>
      <c r="GN386" s="240">
        <f t="shared" ca="1" si="786"/>
        <v>-8.0357506271763529E-4</v>
      </c>
      <c r="GO386" s="240">
        <f t="shared" ca="1" si="787"/>
        <v>-1.0757877716873496E-3</v>
      </c>
      <c r="GP386" s="240">
        <f t="shared" ca="1" si="788"/>
        <v>-9.5552042589389324E-4</v>
      </c>
      <c r="GQ386" s="240">
        <f t="shared" ca="1" si="789"/>
        <v>-4.8665020604660468E-4</v>
      </c>
      <c r="GR386" s="240">
        <f t="shared" ca="1" si="790"/>
        <v>1.5976479033229631E-4</v>
      </c>
      <c r="GS386" s="240">
        <f t="shared" ca="1" si="791"/>
        <v>7.4789273855068177E-4</v>
      </c>
      <c r="GT386" s="240">
        <f t="shared" ca="1" si="792"/>
        <v>1.0631666994784651E-3</v>
      </c>
      <c r="GU386" s="240">
        <f t="shared" ca="1" si="793"/>
        <v>9.905651561334934E-4</v>
      </c>
      <c r="GV386" s="240">
        <f t="shared" ca="1" si="794"/>
        <v>5.5657535670528262E-4</v>
      </c>
      <c r="GW386" s="240">
        <f t="shared" ca="1" si="795"/>
        <v>-8.047003810017565E-5</v>
      </c>
      <c r="GX386" s="240">
        <f t="shared" ca="1" si="796"/>
        <v>-6.8815751883413582E-4</v>
      </c>
      <c r="GY386" s="240">
        <f t="shared" ca="1" si="797"/>
        <v>-1.0447842348095624E-3</v>
      </c>
      <c r="GZ386" s="240">
        <f t="shared" ca="1" si="798"/>
        <v>-1.020241927966853E-3</v>
      </c>
      <c r="HA386" s="240">
        <f t="shared" ca="1" si="799"/>
        <v>-6.2348437728281469E-4</v>
      </c>
      <c r="HB386" s="240">
        <f t="shared" ca="1" si="800"/>
        <v>7.3921175943987907E-7</v>
      </c>
      <c r="HC386" s="240">
        <f t="shared" ca="1" si="801"/>
        <v>6.2469311389925695E-4</v>
      </c>
      <c r="HD386" s="240">
        <f t="shared" ca="1" si="802"/>
        <v>1.0207399938493801E-3</v>
      </c>
      <c r="HE386" s="240">
        <f t="shared" ca="1" si="803"/>
        <v>1.0443899203961262E-3</v>
      </c>
      <c r="HF386" s="240">
        <f t="shared" ca="1" si="804"/>
        <v>6.8701468199954441E-4</v>
      </c>
      <c r="HG386" s="240">
        <f t="shared" ca="1" si="805"/>
        <v>7.8995620433867529E-5</v>
      </c>
      <c r="HH386" s="240">
        <f t="shared" ca="1" si="806"/>
        <v>-5.5784344285510993E-4</v>
      </c>
      <c r="HI386" s="240">
        <f t="shared" ca="1" si="807"/>
        <v>-9.911642744229465E-4</v>
      </c>
      <c r="HJ386" s="240">
        <f t="shared" ca="1" si="808"/>
        <v>-1.0628782733580907E-3</v>
      </c>
      <c r="HK386" s="240">
        <f t="shared" ca="1" si="809"/>
        <v>-7.468219946297663E-4</v>
      </c>
      <c r="HL386" s="240">
        <f t="shared" ca="1" si="810"/>
        <v>-1.5830236851565617E-4</v>
      </c>
      <c r="HM386" s="240">
        <f t="shared" ca="1" si="811"/>
        <v>4.8797076986114083E-4</v>
      </c>
      <c r="HN386" s="240">
        <f t="shared" ca="1" si="812"/>
        <v>9.5621734991633992E-4</v>
      </c>
      <c r="HO386" s="240">
        <f t="shared" ca="1" si="813"/>
        <v>1.0756067968661731E-3</v>
      </c>
      <c r="HP386" s="240">
        <f t="shared" ca="1" si="814"/>
        <v>8.0258221416447514E-4</v>
      </c>
      <c r="HQ386" s="240">
        <f t="shared" ca="1" si="815"/>
        <v>2.3675126234672659E-4</v>
      </c>
      <c r="HR386" s="240">
        <f t="shared" ca="1" si="816"/>
        <v>-4.1545374098620185E-4</v>
      </c>
      <c r="HS386" s="240">
        <f t="shared" ca="1" si="817"/>
        <v>-9.1608860074136021E-4</v>
      </c>
      <c r="HT386" s="240">
        <f t="shared" ca="1" si="818"/>
        <v>-1.0825065139486467E-3</v>
      </c>
      <c r="HU386" s="240">
        <f t="shared" ca="1" si="819"/>
        <v>-8.5399317114280083E-4</v>
      </c>
      <c r="HV386" s="240">
        <f t="shared" ca="1" si="820"/>
        <v>-3.1391718057436084E-4</v>
      </c>
      <c r="HW386" s="240">
        <f t="shared" ca="1" si="821"/>
        <v>3.4068533229285786E-4</v>
      </c>
      <c r="HX386" s="240">
        <f t="shared" ca="1" si="822"/>
        <v>8.7099548806664619E-4</v>
      </c>
      <c r="HY386" s="240">
        <f t="shared" ca="1" si="823"/>
        <v>1.0835400344408317E-3</v>
      </c>
      <c r="HZ386" s="240">
        <f t="shared" ca="1" si="824"/>
        <v>9.0077626513448039E-4</v>
      </c>
      <c r="IA386" s="240">
        <f t="shared" ca="1" si="825"/>
        <v>3.8938195440188571E-4</v>
      </c>
      <c r="IB386" s="240">
        <f t="shared" ca="1" si="826"/>
        <v>-2.6407072026594908E-4</v>
      </c>
      <c r="IC386" s="240">
        <f t="shared" ca="1" si="827"/>
        <v>-8.2118237537676792E-4</v>
      </c>
      <c r="ID386" s="240">
        <f t="shared" ca="1" si="828"/>
        <v>-1.0787017576056341E-3</v>
      </c>
      <c r="IE386" s="240">
        <f t="shared" ca="1" si="829"/>
        <v>-9.2889824597279459E-4</v>
      </c>
      <c r="IF386" s="240">
        <f t="shared" ca="1" si="830"/>
        <v>-4.6273663368143387E-4</v>
      </c>
      <c r="IG386" s="240">
        <f t="shared" ca="1" si="831"/>
        <v>1.8602508612614E-4</v>
      </c>
      <c r="IH386" s="240">
        <f t="shared" ca="1" si="832"/>
        <v>7.669192042453302E-4</v>
      </c>
      <c r="II386" s="240">
        <f t="shared" ca="1" si="833"/>
        <v>1.0680179024844302E-3</v>
      </c>
      <c r="IJ386" s="240">
        <f t="shared" ca="1" si="834"/>
        <v>9.7947123024521437E-4</v>
      </c>
      <c r="IK386" s="240">
        <f t="shared" ca="1" si="835"/>
        <v>5.3358370305034799E-4</v>
      </c>
      <c r="IL386" s="240">
        <f t="shared" ca="1" si="836"/>
        <v>-1.0697136592691255E-4</v>
      </c>
      <c r="IM386" s="240">
        <f t="shared" ca="1" si="837"/>
        <v>-7.0850003149822095E-4</v>
      </c>
      <c r="IN386" s="240">
        <f t="shared" ca="1" si="838"/>
        <v>-1.0515463658137905E-3</v>
      </c>
      <c r="IO386" s="240">
        <f t="shared" ca="1" si="839"/>
        <v>-1.0109566465299766E-3</v>
      </c>
      <c r="IP386" s="240">
        <f t="shared" ca="1" si="840"/>
        <v>-6.0153923610134215E-4</v>
      </c>
      <c r="IQ386" s="240">
        <f t="shared" ca="1" si="841"/>
        <v>2.7337958627447496E-5</v>
      </c>
      <c r="IR386" s="240">
        <f t="shared" ca="1" si="842"/>
        <v>6.4624143569410209E-4</v>
      </c>
      <c r="IS386" s="240">
        <f t="shared" ca="1" si="843"/>
        <v>1.0293764082780737E-3</v>
      </c>
      <c r="IT386" s="240">
        <f t="shared" ca="1" si="844"/>
        <v>1.0369636011552602E-3</v>
      </c>
      <c r="IU386" s="240">
        <f t="shared" ca="1" si="845"/>
        <v>6.6623497591296755E-4</v>
      </c>
      <c r="IV386" s="240">
        <f t="shared" ca="1" si="846"/>
        <v>5.2443595438421008E-5</v>
      </c>
      <c r="IW386" s="240">
        <f t="shared" ca="1" si="847"/>
        <v>-5.8048080155790552E-4</v>
      </c>
      <c r="IX386" s="240">
        <f t="shared" ca="1" si="848"/>
        <v>-1.0016281707980288E-3</v>
      </c>
      <c r="IY386" s="240">
        <f t="shared" ca="1" si="849"/>
        <v>-1.05735116018064E-3</v>
      </c>
      <c r="IZ386" s="240">
        <f t="shared" ca="1" si="850"/>
        <v>-7.2732033066575383E-4</v>
      </c>
      <c r="JA386" s="240">
        <f t="shared" ca="1" si="851"/>
        <v>-1.319409531167892E-4</v>
      </c>
      <c r="JB386" s="240">
        <f t="shared" ca="1" si="852"/>
        <v>5.1157449166368903E-4</v>
      </c>
    </row>
    <row r="387" spans="2:262">
      <c r="B387" s="248">
        <v>26</v>
      </c>
      <c r="C387" s="247">
        <f t="shared" si="853"/>
        <v>5.0781250000000013E-4</v>
      </c>
      <c r="D387" s="244">
        <f t="shared" ca="1" si="597"/>
        <v>6.0733231092241091</v>
      </c>
      <c r="E387" s="243">
        <f ca="1">AF361</f>
        <v>7.3323109224108923E-2</v>
      </c>
      <c r="F387" s="242">
        <v>26</v>
      </c>
      <c r="G387" s="240">
        <f t="shared" ca="1" si="854"/>
        <v>-1.795419315146526E-4</v>
      </c>
      <c r="H387" s="240">
        <f t="shared" ca="1" si="598"/>
        <v>-1.9629002594273248E-4</v>
      </c>
      <c r="I387" s="240">
        <f t="shared" ca="1" si="599"/>
        <v>-1.3578132286881512E-4</v>
      </c>
      <c r="J387" s="240">
        <f t="shared" ca="1" si="600"/>
        <v>-2.1831136382542468E-5</v>
      </c>
      <c r="K387" s="240">
        <f t="shared" ca="1" si="601"/>
        <v>1.0071145654233671E-4</v>
      </c>
      <c r="L387" s="240">
        <f t="shared" ca="1" si="602"/>
        <v>1.8361553718492348E-4</v>
      </c>
      <c r="M387" s="240">
        <f t="shared" ca="1" si="603"/>
        <v>1.9425130818525316E-4</v>
      </c>
      <c r="N387" s="240">
        <f t="shared" ca="1" si="604"/>
        <v>1.284326902838029E-4</v>
      </c>
      <c r="O387" s="240">
        <f t="shared" ca="1" si="605"/>
        <v>1.2064900063289997E-5</v>
      </c>
      <c r="P387" s="240">
        <f t="shared" ca="1" si="606"/>
        <v>-1.0905145308901139E-4</v>
      </c>
      <c r="Q387" s="240">
        <f t="shared" ca="1" si="607"/>
        <v>-1.872467969432943E-4</v>
      </c>
      <c r="R387" s="240">
        <f t="shared" ca="1" si="608"/>
        <v>-1.9174462201195053E-4</v>
      </c>
      <c r="S387" s="240">
        <f t="shared" ca="1" si="609"/>
        <v>-1.2077465209852201E-4</v>
      </c>
      <c r="T387" s="240">
        <f t="shared" ca="1" si="610"/>
        <v>-2.2695983430243122E-6</v>
      </c>
      <c r="U387" s="241">
        <f t="shared" ca="1" si="611"/>
        <v>1.1712873513341552E-4</v>
      </c>
      <c r="V387" s="240">
        <f t="shared" ca="1" si="612"/>
        <v>1.9042696276694629E-4</v>
      </c>
      <c r="W387" s="240">
        <f t="shared" ca="1" si="613"/>
        <v>1.8877600624937578E-4</v>
      </c>
      <c r="X387" s="240">
        <f t="shared" ca="1" si="614"/>
        <v>1.1282565719772565E-4</v>
      </c>
      <c r="Y387" s="240">
        <f t="shared" ca="1" si="615"/>
        <v>-7.5311710384427468E-6</v>
      </c>
      <c r="Z387" s="240">
        <f t="shared" ca="1" si="616"/>
        <v>-1.2492384379561759E-4</v>
      </c>
      <c r="AA387" s="240">
        <f t="shared" ca="1" si="617"/>
        <v>-1.9314837335786069E-4</v>
      </c>
      <c r="AB387" s="240">
        <f t="shared" ca="1" si="618"/>
        <v>-1.8535261255292089E-4</v>
      </c>
      <c r="AC387" s="240">
        <f t="shared" ca="1" si="619"/>
        <v>-1.0460485540637925E-4</v>
      </c>
      <c r="AD387" s="240">
        <f t="shared" ca="1" si="620"/>
        <v>1.7313797169225475E-5</v>
      </c>
      <c r="AE387" s="240">
        <f t="shared" ca="1" si="621"/>
        <v>1.324179999760796E-4</v>
      </c>
      <c r="AF387" s="240">
        <f t="shared" ca="1" si="622"/>
        <v>1.9540447259955659E-4</v>
      </c>
      <c r="AG387" s="240">
        <f t="shared" ca="1" si="623"/>
        <v>1.8148268817785483E-4</v>
      </c>
      <c r="AH387" s="240">
        <f t="shared" ca="1" si="624"/>
        <v>9.6132051356055632E-5</v>
      </c>
      <c r="AI387" s="240">
        <f t="shared" ca="1" si="625"/>
        <v>-2.7054712846118392E-5</v>
      </c>
      <c r="AJ387" s="240">
        <f t="shared" ca="1" si="626"/>
        <v>-1.3959314959615255E-4</v>
      </c>
      <c r="AK387" s="240">
        <f t="shared" ca="1" si="627"/>
        <v>-1.9718982535134983E-4</v>
      </c>
      <c r="AL387" s="240">
        <f t="shared" ca="1" si="628"/>
        <v>-1.7717555611096192E-4</v>
      </c>
      <c r="AM387" s="240">
        <f t="shared" ca="1" si="629"/>
        <v>-8.7427656773842697E-5</v>
      </c>
      <c r="AN387" s="240">
        <f t="shared" ca="1" si="630"/>
        <v>3.6730451350051344E-5</v>
      </c>
      <c r="AO387" s="240">
        <f t="shared" ca="1" si="631"/>
        <v>1.4643200709193202E-4</v>
      </c>
      <c r="AP387" s="240">
        <f t="shared" ca="1" si="632"/>
        <v>1.9850013054208273E-4</v>
      </c>
      <c r="AQ387" s="240">
        <f t="shared" ca="1" si="633"/>
        <v>1.7244159261065183E-4</v>
      </c>
      <c r="AR387" s="240">
        <f t="shared" ca="1" si="634"/>
        <v>7.8512641308702604E-5</v>
      </c>
      <c r="AS387" s="240">
        <f t="shared" ca="1" si="635"/>
        <v>-4.6317702979475138E-5</v>
      </c>
      <c r="AT387" s="240">
        <f t="shared" ca="1" si="636"/>
        <v>-1.529180970566985E-4</v>
      </c>
      <c r="AU387" s="240">
        <f t="shared" ca="1" si="637"/>
        <v>-1.9933223153178185E-4</v>
      </c>
      <c r="AV387" s="240">
        <f t="shared" ca="1" si="638"/>
        <v>-1.6729220220964338E-4</v>
      </c>
      <c r="AW387" s="240">
        <f t="shared" ca="1" si="639"/>
        <v>-6.9408482013755309E-5</v>
      </c>
      <c r="AX387" s="240">
        <f t="shared" ca="1" si="640"/>
        <v>5.579337120546973E-5</v>
      </c>
      <c r="AY387" s="240">
        <f t="shared" ca="1" si="641"/>
        <v>1.5903579393161194E-4</v>
      </c>
      <c r="AZ387" s="240">
        <f t="shared" ca="1" si="642"/>
        <v>1.9968412371627948E-4</v>
      </c>
      <c r="BA387" s="240">
        <f t="shared" ca="1" si="643"/>
        <v>1.6173979024044523E-4</v>
      </c>
      <c r="BB387" s="240">
        <f t="shared" ca="1" si="644"/>
        <v>6.0137111606171242E-5</v>
      </c>
      <c r="BC387" s="240">
        <f t="shared" ca="1" si="645"/>
        <v>-6.5134628313307527E-5</v>
      </c>
      <c r="BD387" s="240">
        <f t="shared" ca="1" si="646"/>
        <v>-1.6477035964905339E-4</v>
      </c>
      <c r="BE387" s="240">
        <f t="shared" ca="1" si="647"/>
        <v>-1.9955495935648098E-4</v>
      </c>
      <c r="BF387" s="240">
        <f t="shared" ca="1" si="648"/>
        <v>-1.5579773294982578E-4</v>
      </c>
      <c r="BG387" s="240">
        <f t="shared" ca="1" si="649"/>
        <v>-5.0720865629339004E-5</v>
      </c>
      <c r="BH387" s="240">
        <f t="shared" ca="1" si="650"/>
        <v>7.4318970396418943E-5</v>
      </c>
      <c r="BI387" s="240">
        <f t="shared" ca="1" si="651"/>
        <v>1.7010797913792166E-4</v>
      </c>
      <c r="BJ387" s="240">
        <f t="shared" ca="1" si="652"/>
        <v>1.9894504962064262E-4</v>
      </c>
      <c r="BK387" s="240">
        <f t="shared" ca="1" si="653"/>
        <v>1.494803452742601E-4</v>
      </c>
      <c r="BL387" s="240">
        <f t="shared" ca="1" si="654"/>
        <v>4.1182428644582529E-5</v>
      </c>
      <c r="BM387" s="240">
        <f t="shared" ca="1" si="655"/>
        <v>-8.3324271570273055E-5</v>
      </c>
      <c r="BN387" s="240">
        <f t="shared" ca="1" si="656"/>
        <v>-1.7503579360534741E-4</v>
      </c>
      <c r="BO387" s="240">
        <f t="shared" ca="1" si="657"/>
        <v>-1.9785586383473999E-4</v>
      </c>
      <c r="BP387" s="240">
        <f t="shared" ca="1" si="658"/>
        <v>-1.4280284635399674E-4</v>
      </c>
      <c r="BQ387" s="240">
        <f t="shared" ca="1" si="659"/>
        <v>-3.1544779582067962E-5</v>
      </c>
      <c r="BR387" s="240">
        <f t="shared" ca="1" si="660"/>
        <v>9.2128837275570147E-5</v>
      </c>
      <c r="BS387" s="240">
        <f t="shared" ca="1" si="661"/>
        <v>1.7954193151465303E-4</v>
      </c>
      <c r="BT387" s="240">
        <f t="shared" ca="1" si="662"/>
        <v>1.962900259427324E-4</v>
      </c>
      <c r="BU387" s="240">
        <f t="shared" ca="1" si="663"/>
        <v>1.3578132286881455E-4</v>
      </c>
      <c r="BV387" s="240">
        <f t="shared" ca="1" si="664"/>
        <v>2.1831136382542414E-5</v>
      </c>
      <c r="BW387" s="240">
        <f t="shared" ca="1" si="665"/>
        <v>-1.0071145654233727E-4</v>
      </c>
      <c r="BX387" s="240">
        <f t="shared" ca="1" si="666"/>
        <v>-1.8361553718492343E-4</v>
      </c>
      <c r="BY387" s="240">
        <f t="shared" ca="1" si="667"/>
        <v>-1.9425130818525308E-4</v>
      </c>
      <c r="BZ387" s="240">
        <f t="shared" ca="1" si="668"/>
        <v>-1.2843269028380317E-4</v>
      </c>
      <c r="CA387" s="240">
        <f t="shared" ca="1" si="669"/>
        <v>-1.2064900063289618E-5</v>
      </c>
      <c r="CB387" s="240">
        <f t="shared" ca="1" si="670"/>
        <v>1.0905145308901216E-4</v>
      </c>
      <c r="CC387" s="240">
        <f t="shared" ca="1" si="671"/>
        <v>1.872467969432943E-4</v>
      </c>
      <c r="CD387" s="240">
        <f t="shared" ca="1" si="672"/>
        <v>1.9174462201195031E-4</v>
      </c>
      <c r="CE387" s="240">
        <f t="shared" ca="1" si="673"/>
        <v>1.20774652098522E-4</v>
      </c>
      <c r="CF387" s="240">
        <f t="shared" ca="1" si="674"/>
        <v>2.2695983430239057E-6</v>
      </c>
      <c r="CG387" s="240">
        <f t="shared" ca="1" si="675"/>
        <v>-1.1712873513341526E-4</v>
      </c>
      <c r="CH387" s="240">
        <f t="shared" ca="1" si="676"/>
        <v>-1.904269627669464E-4</v>
      </c>
      <c r="CI387" s="240">
        <f t="shared" ca="1" si="677"/>
        <v>-1.887760062493754E-4</v>
      </c>
      <c r="CJ387" s="240">
        <f t="shared" ca="1" si="678"/>
        <v>-1.1282565719772532E-4</v>
      </c>
      <c r="CK387" s="240">
        <f t="shared" ca="1" si="679"/>
        <v>7.5311710384434651E-6</v>
      </c>
      <c r="CL387" s="240">
        <f t="shared" ca="1" si="680"/>
        <v>1.2492384379561762E-4</v>
      </c>
      <c r="CM387" s="240">
        <f t="shared" ca="1" si="681"/>
        <v>1.9314837335786088E-4</v>
      </c>
      <c r="CN387" s="240">
        <f t="shared" ca="1" si="682"/>
        <v>1.8535261255292099E-4</v>
      </c>
      <c r="CO387" s="240">
        <f t="shared" ca="1" si="683"/>
        <v>1.046048554063789E-4</v>
      </c>
      <c r="CP387" s="240">
        <f t="shared" ca="1" si="684"/>
        <v>-1.7313797169226587E-5</v>
      </c>
      <c r="CQ387" s="240">
        <f t="shared" ca="1" si="685"/>
        <v>-1.324179999760799E-4</v>
      </c>
      <c r="CR387" s="240">
        <f t="shared" ca="1" si="686"/>
        <v>-1.9540447259955681E-4</v>
      </c>
      <c r="CS387" s="240">
        <f t="shared" ca="1" si="687"/>
        <v>-1.8148268817785464E-4</v>
      </c>
      <c r="CT387" s="240">
        <f t="shared" ca="1" si="688"/>
        <v>-9.6132051356055307E-5</v>
      </c>
      <c r="CU387" s="240">
        <f t="shared" ca="1" si="689"/>
        <v>2.7054712846118087E-5</v>
      </c>
      <c r="CV387" s="240">
        <f t="shared" ca="1" si="690"/>
        <v>1.3959314959615282E-4</v>
      </c>
      <c r="CW387" s="240">
        <f t="shared" ca="1" si="691"/>
        <v>1.9718982535134978E-4</v>
      </c>
      <c r="CX387" s="240">
        <f t="shared" ca="1" si="692"/>
        <v>1.7717555611096173E-4</v>
      </c>
      <c r="CY387" s="240">
        <f t="shared" ca="1" si="693"/>
        <v>8.742765677384168E-5</v>
      </c>
      <c r="CZ387" s="240">
        <f t="shared" ca="1" si="694"/>
        <v>-3.6730451350051716E-5</v>
      </c>
      <c r="DA387" s="240">
        <f t="shared" ca="1" si="695"/>
        <v>-1.4643200709193275E-4</v>
      </c>
      <c r="DB387" s="240">
        <f t="shared" ca="1" si="696"/>
        <v>-1.9850013054208279E-4</v>
      </c>
      <c r="DC387" s="240">
        <f t="shared" ca="1" si="697"/>
        <v>-1.7244159261065232E-4</v>
      </c>
      <c r="DD387" s="240">
        <f t="shared" ca="1" si="698"/>
        <v>-7.8512641308701588E-5</v>
      </c>
      <c r="DE387" s="240">
        <f t="shared" ca="1" si="699"/>
        <v>4.6317702979475511E-5</v>
      </c>
      <c r="DF387" s="240">
        <f t="shared" ca="1" si="700"/>
        <v>1.5291809705669828E-4</v>
      </c>
      <c r="DG387" s="240">
        <f t="shared" ca="1" si="701"/>
        <v>1.9933223153178198E-4</v>
      </c>
      <c r="DH387" s="240">
        <f t="shared" ca="1" si="702"/>
        <v>1.6729220220964278E-4</v>
      </c>
      <c r="DI387" s="240">
        <f t="shared" ca="1" si="703"/>
        <v>6.9408482013754957E-5</v>
      </c>
      <c r="DJ387" s="240">
        <f t="shared" ca="1" si="704"/>
        <v>-5.5793371205468754E-5</v>
      </c>
      <c r="DK387" s="240">
        <f t="shared" ca="1" si="705"/>
        <v>-1.5903579393161262E-4</v>
      </c>
      <c r="DL387" s="240">
        <f t="shared" ca="1" si="706"/>
        <v>-1.9968412371627946E-4</v>
      </c>
      <c r="DM387" s="240">
        <f t="shared" ca="1" si="707"/>
        <v>-1.6173979024044542E-4</v>
      </c>
      <c r="DN387" s="240">
        <f t="shared" ca="1" si="708"/>
        <v>-6.013711160616948E-5</v>
      </c>
      <c r="DO387" s="240">
        <f t="shared" ca="1" si="709"/>
        <v>6.5134628313308557E-5</v>
      </c>
      <c r="DP387" s="240">
        <f t="shared" ca="1" si="710"/>
        <v>1.647703596490536E-4</v>
      </c>
      <c r="DQ387" s="240">
        <f t="shared" ca="1" si="711"/>
        <v>1.9955495935648104E-4</v>
      </c>
      <c r="DR387" s="240">
        <f t="shared" ca="1" si="712"/>
        <v>1.5579773294982467E-4</v>
      </c>
      <c r="DS387" s="240">
        <f t="shared" ca="1" si="713"/>
        <v>5.072086562933861E-5</v>
      </c>
      <c r="DT387" s="240">
        <f t="shared" ca="1" si="714"/>
        <v>-7.4318970396419309E-5</v>
      </c>
      <c r="DU387" s="240">
        <f t="shared" ca="1" si="715"/>
        <v>-1.7010797913792112E-4</v>
      </c>
      <c r="DV387" s="240">
        <f t="shared" ca="1" si="716"/>
        <v>-1.9894504962064257E-4</v>
      </c>
      <c r="DW387" s="240">
        <f t="shared" ca="1" si="717"/>
        <v>-1.4948034527425982E-4</v>
      </c>
      <c r="DX387" s="240">
        <f t="shared" ca="1" si="718"/>
        <v>-4.1182428644583545E-5</v>
      </c>
      <c r="DY387" s="240">
        <f t="shared" ca="1" si="719"/>
        <v>8.3324271570274695E-5</v>
      </c>
      <c r="DZ387" s="240">
        <f t="shared" ca="1" si="720"/>
        <v>1.750357936053476E-4</v>
      </c>
      <c r="EA387" s="240">
        <f t="shared" ca="1" si="721"/>
        <v>1.9785586383473994E-4</v>
      </c>
      <c r="EB387" s="240">
        <f t="shared" ca="1" si="722"/>
        <v>1.4280284635399747E-4</v>
      </c>
      <c r="EC387" s="240">
        <f t="shared" ca="1" si="723"/>
        <v>3.1544779582066173E-5</v>
      </c>
      <c r="ED387" s="240">
        <f t="shared" ca="1" si="724"/>
        <v>-9.2128837275570486E-5</v>
      </c>
      <c r="EE387" s="240">
        <f t="shared" ca="1" si="725"/>
        <v>-1.795419315146526E-4</v>
      </c>
      <c r="EF387" s="240">
        <f t="shared" ca="1" si="726"/>
        <v>-1.962900259427321E-4</v>
      </c>
      <c r="EG387" s="240">
        <f t="shared" ca="1" si="727"/>
        <v>-1.3578132286881425E-4</v>
      </c>
      <c r="EH387" s="240">
        <f t="shared" ca="1" si="728"/>
        <v>-2.1831136382542021E-5</v>
      </c>
      <c r="EI387" s="240">
        <f t="shared" ca="1" si="729"/>
        <v>1.007114565423364E-4</v>
      </c>
      <c r="EJ387" s="240">
        <f t="shared" ca="1" si="730"/>
        <v>1.8361553718492413E-4</v>
      </c>
      <c r="EK387" s="240">
        <f t="shared" ca="1" si="731"/>
        <v>1.9425130818525297E-4</v>
      </c>
      <c r="EL387" s="240">
        <f t="shared" ca="1" si="732"/>
        <v>1.2843269028380288E-4</v>
      </c>
      <c r="EM387" s="240">
        <f t="shared" ca="1" si="733"/>
        <v>1.2064900063287815E-5</v>
      </c>
      <c r="EN387" s="240">
        <f t="shared" ca="1" si="734"/>
        <v>-1.0905145308901249E-4</v>
      </c>
      <c r="EO387" s="240">
        <f t="shared" ca="1" si="735"/>
        <v>-1.8724679694329444E-4</v>
      </c>
      <c r="EP387" s="240">
        <f t="shared" ca="1" si="736"/>
        <v>-1.9174462201195061E-4</v>
      </c>
      <c r="EQ387" s="240">
        <f t="shared" ca="1" si="737"/>
        <v>-1.2077465209852053E-4</v>
      </c>
      <c r="ER387" s="240">
        <f t="shared" ca="1" si="738"/>
        <v>-2.2695983430235262E-6</v>
      </c>
      <c r="ES387" s="240">
        <f t="shared" ca="1" si="739"/>
        <v>1.1712873513341557E-4</v>
      </c>
      <c r="ET387" s="240">
        <f t="shared" ca="1" si="740"/>
        <v>1.9042696276694608E-4</v>
      </c>
      <c r="EU387" s="240">
        <f t="shared" ca="1" si="741"/>
        <v>1.8877600624937532E-4</v>
      </c>
      <c r="EV387" s="240">
        <f t="shared" ca="1" si="742"/>
        <v>1.12825657197725E-4</v>
      </c>
      <c r="EW387" s="240">
        <f t="shared" ca="1" si="743"/>
        <v>-7.5311710384424487E-6</v>
      </c>
      <c r="EX387" s="240">
        <f t="shared" ca="1" si="744"/>
        <v>-1.2492384379561903E-4</v>
      </c>
      <c r="EY387" s="240">
        <f t="shared" ca="1" si="745"/>
        <v>-1.9314837335786099E-4</v>
      </c>
      <c r="EZ387" s="240">
        <f t="shared" ca="1" si="746"/>
        <v>-1.8535261255292083E-4</v>
      </c>
      <c r="FA387" s="240">
        <f t="shared" ca="1" si="747"/>
        <v>-1.0460485540637979E-4</v>
      </c>
      <c r="FB387" s="240">
        <f t="shared" ca="1" si="748"/>
        <v>1.7313797169226966E-5</v>
      </c>
      <c r="FC387" s="240">
        <f t="shared" ca="1" si="749"/>
        <v>1.324179999760802E-4</v>
      </c>
      <c r="FD387" s="240">
        <f t="shared" ca="1" si="750"/>
        <v>1.9540447259955659E-4</v>
      </c>
      <c r="FE387" s="240">
        <f t="shared" ca="1" si="751"/>
        <v>1.8148268817785388E-4</v>
      </c>
      <c r="FF387" s="240">
        <f t="shared" ca="1" si="752"/>
        <v>9.6132051356054955E-5</v>
      </c>
      <c r="FG387" s="240">
        <f t="shared" ca="1" si="753"/>
        <v>-2.7054712846118467E-5</v>
      </c>
      <c r="FH387" s="240">
        <f t="shared" ca="1" si="754"/>
        <v>-1.3959314959615209E-4</v>
      </c>
      <c r="FI387" s="240">
        <f t="shared" ca="1" si="755"/>
        <v>-1.9718982535135008E-4</v>
      </c>
      <c r="FJ387" s="240">
        <f t="shared" ca="1" si="756"/>
        <v>-1.7717555611096154E-4</v>
      </c>
      <c r="FK387" s="240">
        <f t="shared" ca="1" si="757"/>
        <v>-8.7427656773842629E-5</v>
      </c>
      <c r="FL387" s="240">
        <f t="shared" ca="1" si="758"/>
        <v>3.6730451350053512E-5</v>
      </c>
      <c r="FM387" s="240">
        <f t="shared" ca="1" si="759"/>
        <v>1.4643200709193302E-4</v>
      </c>
      <c r="FN387" s="240">
        <f t="shared" ca="1" si="760"/>
        <v>1.9850013054208281E-4</v>
      </c>
      <c r="FO387" s="240">
        <f t="shared" ca="1" si="761"/>
        <v>1.7244159261065213E-4</v>
      </c>
      <c r="FP387" s="240">
        <f t="shared" ca="1" si="762"/>
        <v>7.8512641308701235E-5</v>
      </c>
      <c r="FQ387" s="240">
        <f t="shared" ca="1" si="763"/>
        <v>-4.6317702979475897E-5</v>
      </c>
      <c r="FR387" s="240">
        <f t="shared" ca="1" si="764"/>
        <v>-1.5291809705669852E-4</v>
      </c>
      <c r="FS387" s="240">
        <f t="shared" ca="1" si="765"/>
        <v>-1.9933223153178198E-4</v>
      </c>
      <c r="FT387" s="240">
        <f t="shared" ca="1" si="766"/>
        <v>-1.6729220220964257E-4</v>
      </c>
      <c r="FU387" s="240">
        <f t="shared" ca="1" si="767"/>
        <v>-6.9408482013754577E-5</v>
      </c>
      <c r="FV387" s="240">
        <f t="shared" ca="1" si="768"/>
        <v>5.579337120546912E-5</v>
      </c>
      <c r="FW387" s="240">
        <f t="shared" ca="1" si="769"/>
        <v>1.5903579393161286E-4</v>
      </c>
      <c r="FX387" s="240">
        <f t="shared" ca="1" si="770"/>
        <v>1.9968412371627946E-4</v>
      </c>
      <c r="FY387" s="240">
        <f t="shared" ca="1" si="771"/>
        <v>1.6173979024044517E-4</v>
      </c>
      <c r="FZ387" s="240">
        <f t="shared" ca="1" si="772"/>
        <v>6.0137111606169141E-5</v>
      </c>
      <c r="GA387" s="240">
        <f t="shared" ca="1" si="773"/>
        <v>-6.5134628313308937E-5</v>
      </c>
      <c r="GB387" s="240">
        <f t="shared" ca="1" si="774"/>
        <v>-1.6477035964905382E-4</v>
      </c>
      <c r="GC387" s="240">
        <f t="shared" ca="1" si="775"/>
        <v>-1.9955495935648101E-4</v>
      </c>
      <c r="GD387" s="240">
        <f t="shared" ca="1" si="776"/>
        <v>-1.5579773294982442E-4</v>
      </c>
      <c r="GE387" s="240">
        <f t="shared" ca="1" si="777"/>
        <v>-5.0720865629338245E-5</v>
      </c>
      <c r="GF387" s="240">
        <f t="shared" ca="1" si="778"/>
        <v>7.4318970396419662E-5</v>
      </c>
      <c r="GG387" s="240">
        <f t="shared" ca="1" si="779"/>
        <v>1.7010797913792131E-4</v>
      </c>
      <c r="GH387" s="240">
        <f t="shared" ca="1" si="780"/>
        <v>1.9894504962064254E-4</v>
      </c>
      <c r="GI387" s="240">
        <f t="shared" ca="1" si="781"/>
        <v>1.4948034527425955E-4</v>
      </c>
      <c r="GJ387" s="240">
        <f t="shared" ca="1" si="782"/>
        <v>4.1182428644583152E-5</v>
      </c>
      <c r="GK387" s="240">
        <f t="shared" ca="1" si="783"/>
        <v>-8.3324271570275061E-5</v>
      </c>
      <c r="GL387" s="240">
        <f t="shared" ca="1" si="784"/>
        <v>-1.7503579360534779E-4</v>
      </c>
      <c r="GM387" s="240">
        <f t="shared" ca="1" si="785"/>
        <v>-1.9785586383473989E-4</v>
      </c>
      <c r="GN387" s="240">
        <f t="shared" ca="1" si="786"/>
        <v>-1.4280284635399717E-4</v>
      </c>
      <c r="GO387" s="240">
        <f t="shared" ca="1" si="787"/>
        <v>-3.154477958206578E-5</v>
      </c>
      <c r="GP387" s="240">
        <f t="shared" ca="1" si="788"/>
        <v>9.2128837275570839E-5</v>
      </c>
      <c r="GQ387" s="240">
        <f t="shared" ca="1" si="789"/>
        <v>1.7954193151465276E-4</v>
      </c>
      <c r="GR387" s="240">
        <f t="shared" ca="1" si="790"/>
        <v>1.9629002594273199E-4</v>
      </c>
      <c r="GS387" s="240">
        <f t="shared" ca="1" si="791"/>
        <v>1.3578132286881395E-4</v>
      </c>
      <c r="GT387" s="240">
        <f t="shared" ca="1" si="792"/>
        <v>2.1831136382541641E-5</v>
      </c>
      <c r="GU387" s="240">
        <f t="shared" ca="1" si="793"/>
        <v>-1.0071145654233674E-4</v>
      </c>
      <c r="GV387" s="240">
        <f t="shared" ca="1" si="794"/>
        <v>-1.8361553718492429E-4</v>
      </c>
      <c r="GW387" s="240">
        <f t="shared" ca="1" si="795"/>
        <v>-1.9425130818525289E-4</v>
      </c>
      <c r="GX387" s="240">
        <f t="shared" ca="1" si="796"/>
        <v>-1.2843269028380255E-4</v>
      </c>
      <c r="GY387" s="240">
        <f t="shared" ca="1" si="797"/>
        <v>-1.2064900063287422E-5</v>
      </c>
      <c r="GZ387" s="240">
        <f t="shared" ca="1" si="798"/>
        <v>1.0905145308901044E-4</v>
      </c>
      <c r="HA387" s="240">
        <f t="shared" ca="1" si="799"/>
        <v>1.8724679694329458E-4</v>
      </c>
      <c r="HB387" s="240">
        <f t="shared" ca="1" si="800"/>
        <v>1.9174462201194972E-4</v>
      </c>
      <c r="HC387" s="240">
        <f t="shared" ca="1" si="801"/>
        <v>1.207746520985225E-4</v>
      </c>
      <c r="HD387" s="240">
        <f t="shared" ca="1" si="802"/>
        <v>2.2695983430231332E-6</v>
      </c>
      <c r="HE387" s="240">
        <f t="shared" ca="1" si="803"/>
        <v>-1.171287351334182E-4</v>
      </c>
      <c r="HF387" s="240">
        <f t="shared" ca="1" si="804"/>
        <v>-1.9042696276694621E-4</v>
      </c>
      <c r="HG387" s="240">
        <f t="shared" ca="1" si="805"/>
        <v>-1.8877600624937516E-4</v>
      </c>
      <c r="HH387" s="240">
        <f t="shared" ca="1" si="806"/>
        <v>-1.1282565719772233E-4</v>
      </c>
      <c r="HI387" s="240">
        <f t="shared" ca="1" si="807"/>
        <v>7.5311710384428417E-6</v>
      </c>
      <c r="HJ387" s="240">
        <f t="shared" ca="1" si="808"/>
        <v>1.2492384379561932E-4</v>
      </c>
      <c r="HK387" s="240">
        <f t="shared" ca="1" si="809"/>
        <v>1.9314837335786034E-4</v>
      </c>
      <c r="HL387" s="240">
        <f t="shared" ca="1" si="810"/>
        <v>1.853526125529207E-4</v>
      </c>
      <c r="HM387" s="240">
        <f t="shared" ca="1" si="811"/>
        <v>1.0460485540637703E-4</v>
      </c>
      <c r="HN387" s="240">
        <f t="shared" ca="1" si="812"/>
        <v>-1.7313797169224527E-5</v>
      </c>
      <c r="HO387" s="240">
        <f t="shared" ca="1" si="813"/>
        <v>-1.324179999760805E-4</v>
      </c>
      <c r="HP387" s="240">
        <f t="shared" ca="1" si="814"/>
        <v>-1.954044725995573E-4</v>
      </c>
      <c r="HQ387" s="240">
        <f t="shared" ca="1" si="815"/>
        <v>-1.8148268817785491E-4</v>
      </c>
      <c r="HR387" s="240">
        <f t="shared" ca="1" si="816"/>
        <v>-9.6132051356054602E-5</v>
      </c>
      <c r="HS387" s="240">
        <f t="shared" ca="1" si="817"/>
        <v>2.7054712846121665E-5</v>
      </c>
      <c r="HT387" s="240">
        <f t="shared" ca="1" si="818"/>
        <v>1.3959314959615239E-4</v>
      </c>
      <c r="HU387" s="240">
        <f t="shared" ca="1" si="819"/>
        <v>1.9718982535135016E-4</v>
      </c>
      <c r="HV387" s="240">
        <f t="shared" ca="1" si="820"/>
        <v>1.7717555611096005E-4</v>
      </c>
      <c r="HW387" s="240">
        <f t="shared" ca="1" si="821"/>
        <v>8.7427656773842263E-5</v>
      </c>
      <c r="HX387" s="240">
        <f t="shared" ca="1" si="822"/>
        <v>-3.6730451350053885E-5</v>
      </c>
      <c r="HY387" s="240">
        <f t="shared" ca="1" si="823"/>
        <v>-1.4643200709193137E-4</v>
      </c>
      <c r="HZ387" s="240">
        <f t="shared" ca="1" si="824"/>
        <v>-1.9850013054208284E-4</v>
      </c>
      <c r="IA387" s="240">
        <f t="shared" ca="1" si="825"/>
        <v>-1.7244159261065053E-4</v>
      </c>
      <c r="IB387" s="240">
        <f t="shared" ca="1" si="826"/>
        <v>-7.8512641308703472E-5</v>
      </c>
      <c r="IC387" s="240">
        <f t="shared" ca="1" si="827"/>
        <v>4.6317702979476284E-5</v>
      </c>
      <c r="ID387" s="240">
        <f t="shared" ca="1" si="828"/>
        <v>1.5291809705670061E-4</v>
      </c>
      <c r="IE387" s="240">
        <f t="shared" ca="1" si="829"/>
        <v>1.8967242912529869E-4</v>
      </c>
      <c r="IF387" s="240">
        <f t="shared" ca="1" si="830"/>
        <v>1.6729220220964235E-4</v>
      </c>
      <c r="IG387" s="240">
        <f t="shared" ca="1" si="831"/>
        <v>6.9408482013751555E-5</v>
      </c>
      <c r="IH387" s="240">
        <f t="shared" ca="1" si="832"/>
        <v>-5.5793371205469499E-5</v>
      </c>
      <c r="II387" s="240">
        <f t="shared" ca="1" si="833"/>
        <v>-1.5903579393161308E-4</v>
      </c>
      <c r="IJ387" s="240">
        <f t="shared" ca="1" si="834"/>
        <v>-1.9968412371627946E-4</v>
      </c>
      <c r="IK387" s="240">
        <f t="shared" ca="1" si="835"/>
        <v>-1.6173979024044496E-4</v>
      </c>
      <c r="IL387" s="240">
        <f t="shared" ca="1" si="836"/>
        <v>-6.0137111606168735E-5</v>
      </c>
      <c r="IM387" s="240">
        <f t="shared" ca="1" si="837"/>
        <v>6.5134628313306633E-5</v>
      </c>
      <c r="IN387" s="240">
        <f t="shared" ca="1" si="838"/>
        <v>1.6477035964905404E-4</v>
      </c>
      <c r="IO387" s="240">
        <f t="shared" ca="1" si="839"/>
        <v>1.995549593564809E-4</v>
      </c>
      <c r="IP387" s="240">
        <f t="shared" ca="1" si="840"/>
        <v>1.5579773294982597E-4</v>
      </c>
      <c r="IQ387" s="240">
        <f t="shared" ca="1" si="841"/>
        <v>5.0720865629337865E-5</v>
      </c>
      <c r="IR387" s="240">
        <f t="shared" ca="1" si="842"/>
        <v>-7.431897039642267E-5</v>
      </c>
      <c r="IS387" s="240">
        <f t="shared" ca="1" si="843"/>
        <v>-1.7010797913792153E-4</v>
      </c>
      <c r="IT387" s="240">
        <f t="shared" ca="1" si="844"/>
        <v>-1.9894504962064252E-4</v>
      </c>
      <c r="IU387" s="240">
        <f t="shared" ca="1" si="845"/>
        <v>-1.4948034527425741E-4</v>
      </c>
      <c r="IV387" s="240">
        <f t="shared" ca="1" si="846"/>
        <v>-4.1182428644582787E-5</v>
      </c>
      <c r="IW387" s="240">
        <f t="shared" ca="1" si="847"/>
        <v>8.3324271570275399E-5</v>
      </c>
      <c r="IX387" s="240">
        <f t="shared" ca="1" si="848"/>
        <v>1.7503579360534662E-4</v>
      </c>
      <c r="IY387" s="240">
        <f t="shared" ca="1" si="849"/>
        <v>1.9785586383473983E-4</v>
      </c>
      <c r="IZ387" s="240">
        <f t="shared" ca="1" si="850"/>
        <v>1.4280284635399492E-4</v>
      </c>
      <c r="JA387" s="240">
        <f t="shared" ca="1" si="851"/>
        <v>3.1544779582068193E-5</v>
      </c>
      <c r="JB387" s="240">
        <f t="shared" ca="1" si="852"/>
        <v>-9.2128837275571177E-5</v>
      </c>
    </row>
    <row r="388" spans="2:262">
      <c r="B388" s="248">
        <v>27</v>
      </c>
      <c r="C388" s="247">
        <f t="shared" si="853"/>
        <v>5.2734375000000014E-4</v>
      </c>
      <c r="D388" s="244">
        <f t="shared" ca="1" si="597"/>
        <v>6.071705781367406</v>
      </c>
      <c r="E388" s="243">
        <f ca="1">AG361</f>
        <v>7.1705781367405741E-2</v>
      </c>
      <c r="F388" s="242">
        <v>27</v>
      </c>
      <c r="G388" s="240">
        <f t="shared" ca="1" si="854"/>
        <v>-1.2185001456909467E-3</v>
      </c>
      <c r="H388" s="240">
        <f t="shared" ca="1" si="598"/>
        <v>-1.3021931685309061E-3</v>
      </c>
      <c r="I388" s="240">
        <f t="shared" ca="1" si="599"/>
        <v>-8.346585192912754E-4</v>
      </c>
      <c r="J388" s="240">
        <f t="shared" ca="1" si="600"/>
        <v>-1.3806955411873852E-5</v>
      </c>
      <c r="K388" s="240">
        <f t="shared" ca="1" si="601"/>
        <v>8.1288919134057437E-4</v>
      </c>
      <c r="L388" s="240">
        <f t="shared" ca="1" si="602"/>
        <v>1.2954835355111192E-3</v>
      </c>
      <c r="M388" s="240">
        <f t="shared" ca="1" si="603"/>
        <v>1.2296904431979788E-3</v>
      </c>
      <c r="N388" s="240">
        <f t="shared" ca="1" si="604"/>
        <v>6.4336060045229026E-4</v>
      </c>
      <c r="O388" s="240">
        <f t="shared" ca="1" si="605"/>
        <v>-2.1530838111343643E-4</v>
      </c>
      <c r="P388" s="240">
        <f t="shared" ca="1" si="606"/>
        <v>-9.8283578662998017E-4</v>
      </c>
      <c r="Q388" s="240">
        <f t="shared" ca="1" si="607"/>
        <v>-1.3343217815532252E-3</v>
      </c>
      <c r="R388" s="240">
        <f t="shared" ca="1" si="608"/>
        <v>-1.1209798329537273E-3</v>
      </c>
      <c r="S388" s="240">
        <f t="shared" ca="1" si="609"/>
        <v>-4.3311911194785624E-4</v>
      </c>
      <c r="T388" s="240">
        <f t="shared" ca="1" si="610"/>
        <v>4.3808402367192411E-4</v>
      </c>
      <c r="U388" s="241">
        <f t="shared" ca="1" si="611"/>
        <v>1.1238430620719602E-3</v>
      </c>
      <c r="V388" s="240">
        <f t="shared" ca="1" si="612"/>
        <v>1.3338713027228279E-3</v>
      </c>
      <c r="W388" s="240">
        <f t="shared" ca="1" si="613"/>
        <v>9.7926229075841653E-4</v>
      </c>
      <c r="X388" s="240">
        <f t="shared" ca="1" si="614"/>
        <v>2.1012455453486107E-4</v>
      </c>
      <c r="Y388" s="240">
        <f t="shared" ca="1" si="615"/>
        <v>-6.4796040691003501E-4</v>
      </c>
      <c r="Z388" s="240">
        <f t="shared" ca="1" si="616"/>
        <v>-1.2317590985968798E-3</v>
      </c>
      <c r="AA388" s="240">
        <f t="shared" ca="1" si="617"/>
        <v>-1.2941453632408018E-3</v>
      </c>
      <c r="AB388" s="240">
        <f t="shared" ca="1" si="618"/>
        <v>-8.0871064928396744E-4</v>
      </c>
      <c r="AC388" s="240">
        <f t="shared" ca="1" si="619"/>
        <v>1.9057060547584799E-5</v>
      </c>
      <c r="AD388" s="240">
        <f t="shared" ca="1" si="620"/>
        <v>8.3875778049147243E-4</v>
      </c>
      <c r="AE388" s="240">
        <f t="shared" ca="1" si="621"/>
        <v>1.3034063392413611E-3</v>
      </c>
      <c r="AF388" s="240">
        <f t="shared" ca="1" si="622"/>
        <v>1.2163136820821268E-3</v>
      </c>
      <c r="AG388" s="240">
        <f t="shared" ca="1" si="623"/>
        <v>6.1434675304425661E-4</v>
      </c>
      <c r="AH388" s="240">
        <f t="shared" ca="1" si="624"/>
        <v>-2.4767754590923667E-4</v>
      </c>
      <c r="AI388" s="240">
        <f t="shared" ca="1" si="625"/>
        <v>-1.004858170086003E-3</v>
      </c>
      <c r="AJ388" s="240">
        <f t="shared" ca="1" si="626"/>
        <v>-1.3366751514081788E-3</v>
      </c>
      <c r="AK388" s="240">
        <f t="shared" ca="1" si="627"/>
        <v>-1.1026679909337783E-3</v>
      </c>
      <c r="AL388" s="240">
        <f t="shared" ca="1" si="628"/>
        <v>-4.0189359161352483E-4</v>
      </c>
      <c r="AM388" s="240">
        <f t="shared" ca="1" si="629"/>
        <v>4.6900523646468029E-4</v>
      </c>
      <c r="AN388" s="240">
        <f t="shared" ca="1" si="630"/>
        <v>1.1413707970237331E-3</v>
      </c>
      <c r="AO388" s="240">
        <f t="shared" ca="1" si="631"/>
        <v>1.3305859443973017E-3</v>
      </c>
      <c r="AP388" s="240">
        <f t="shared" ca="1" si="632"/>
        <v>9.5655455480784005E-4</v>
      </c>
      <c r="AQ388" s="240">
        <f t="shared" ca="1" si="633"/>
        <v>1.7760678782813906E-4</v>
      </c>
      <c r="AR388" s="240">
        <f t="shared" ca="1" si="634"/>
        <v>-6.7652320139473959E-4</v>
      </c>
      <c r="AS388" s="240">
        <f t="shared" ca="1" si="635"/>
        <v>-1.2442760858802581E-3</v>
      </c>
      <c r="AT388" s="240">
        <f t="shared" ca="1" si="636"/>
        <v>-1.285318013175094E-3</v>
      </c>
      <c r="AU388" s="240">
        <f t="shared" ca="1" si="637"/>
        <v>-7.8227564222116928E-4</v>
      </c>
      <c r="AV388" s="240">
        <f t="shared" ca="1" si="638"/>
        <v>5.1909597246361464E-5</v>
      </c>
      <c r="AW388" s="240">
        <f t="shared" ca="1" si="639"/>
        <v>8.6412113331857539E-4</v>
      </c>
      <c r="AX388" s="240">
        <f t="shared" ca="1" si="640"/>
        <v>1.3105440197303466E-3</v>
      </c>
      <c r="AY388" s="240">
        <f t="shared" ca="1" si="641"/>
        <v>1.2022042590850873E-3</v>
      </c>
      <c r="AZ388" s="240">
        <f t="shared" ca="1" si="642"/>
        <v>5.8496284612409382E-4</v>
      </c>
      <c r="BA388" s="240">
        <f t="shared" ca="1" si="643"/>
        <v>-2.7989751901264794E-4</v>
      </c>
      <c r="BB388" s="240">
        <f t="shared" ca="1" si="644"/>
        <v>-1.0262752645544323E-3</v>
      </c>
      <c r="BC388" s="240">
        <f t="shared" ca="1" si="645"/>
        <v>-1.3382233581334278E-3</v>
      </c>
      <c r="BD388" s="240">
        <f t="shared" ca="1" si="646"/>
        <v>-1.0836919429475064E-3</v>
      </c>
      <c r="BE388" s="240">
        <f t="shared" ca="1" si="647"/>
        <v>-3.7042598560737042E-4</v>
      </c>
      <c r="BF388" s="240">
        <f t="shared" ca="1" si="648"/>
        <v>4.9964393804022994E-4</v>
      </c>
      <c r="BG388" s="240">
        <f t="shared" ca="1" si="649"/>
        <v>1.1582110128859806E-3</v>
      </c>
      <c r="BH388" s="240">
        <f t="shared" ca="1" si="650"/>
        <v>1.3264990908526842E-3</v>
      </c>
      <c r="BI388" s="240">
        <f t="shared" ca="1" si="651"/>
        <v>9.3327062616133105E-4</v>
      </c>
      <c r="BJ388" s="240">
        <f t="shared" ca="1" si="652"/>
        <v>1.4498203743357977E-4</v>
      </c>
      <c r="BK388" s="240">
        <f t="shared" ca="1" si="653"/>
        <v>-7.0467848359975988E-4</v>
      </c>
      <c r="BL388" s="240">
        <f t="shared" ca="1" si="654"/>
        <v>-1.2560435677759808E-3</v>
      </c>
      <c r="BM388" s="240">
        <f t="shared" ca="1" si="655"/>
        <v>-1.2757164355993856E-3</v>
      </c>
      <c r="BN388" s="240">
        <f t="shared" ca="1" si="656"/>
        <v>-7.5536942156266746E-4</v>
      </c>
      <c r="BO388" s="240">
        <f t="shared" ca="1" si="657"/>
        <v>8.4730865544774508E-5</v>
      </c>
      <c r="BP388" s="240">
        <f t="shared" ca="1" si="658"/>
        <v>8.889639718865414E-4</v>
      </c>
      <c r="BQ388" s="240">
        <f t="shared" ca="1" si="659"/>
        <v>1.3168922775062448E-3</v>
      </c>
      <c r="BR388" s="240">
        <f t="shared" ca="1" si="660"/>
        <v>1.1873706731956881E-3</v>
      </c>
      <c r="BS388" s="240">
        <f t="shared" ca="1" si="661"/>
        <v>5.5522657945859572E-4</v>
      </c>
      <c r="BT388" s="240">
        <f t="shared" ca="1" si="662"/>
        <v>-3.119488923166393E-4</v>
      </c>
      <c r="BU388" s="240">
        <f t="shared" ca="1" si="663"/>
        <v>-1.0470741691784009E-3</v>
      </c>
      <c r="BV388" s="240">
        <f t="shared" ca="1" si="664"/>
        <v>-1.3389654691471319E-3</v>
      </c>
      <c r="BW388" s="240">
        <f t="shared" ca="1" si="665"/>
        <v>-1.0640631194566495E-3</v>
      </c>
      <c r="BX388" s="240">
        <f t="shared" ca="1" si="666"/>
        <v>-3.3873524883861513E-4</v>
      </c>
      <c r="BY388" s="240">
        <f t="shared" ca="1" si="667"/>
        <v>5.2998167279038558E-4</v>
      </c>
      <c r="BZ388" s="240">
        <f t="shared" ca="1" si="668"/>
        <v>1.1743535657423674E-3</v>
      </c>
      <c r="CA388" s="240">
        <f t="shared" ca="1" si="669"/>
        <v>1.321613203856732E-3</v>
      </c>
      <c r="CB388" s="240">
        <f t="shared" ca="1" si="670"/>
        <v>9.0942453018685182E-4</v>
      </c>
      <c r="CC388" s="240">
        <f t="shared" ca="1" si="671"/>
        <v>1.1226995528088816E-4</v>
      </c>
      <c r="CD388" s="240">
        <f t="shared" ca="1" si="672"/>
        <v>-7.3240929383587734E-4</v>
      </c>
      <c r="CE388" s="240">
        <f t="shared" ca="1" si="673"/>
        <v>-1.2670544559929681E-3</v>
      </c>
      <c r="CF388" s="240">
        <f t="shared" ca="1" si="674"/>
        <v>-1.2653464141449806E-3</v>
      </c>
      <c r="CG388" s="240">
        <f t="shared" ca="1" si="675"/>
        <v>-7.2800819460969439E-4</v>
      </c>
      <c r="CH388" s="240">
        <f t="shared" ca="1" si="676"/>
        <v>1.175010951380841E-4</v>
      </c>
      <c r="CI388" s="240">
        <f t="shared" ca="1" si="677"/>
        <v>9.1327133179833968E-4</v>
      </c>
      <c r="CJ388" s="240">
        <f t="shared" ca="1" si="678"/>
        <v>1.3224472886159456E-3</v>
      </c>
      <c r="CK388" s="240">
        <f t="shared" ca="1" si="679"/>
        <v>1.1718218596114024E-3</v>
      </c>
      <c r="CL388" s="240">
        <f t="shared" ca="1" si="680"/>
        <v>5.2515586506288615E-4</v>
      </c>
      <c r="CM388" s="240">
        <f t="shared" ca="1" si="681"/>
        <v>-3.4381235927242868E-4</v>
      </c>
      <c r="CN388" s="240">
        <f t="shared" ca="1" si="682"/>
        <v>-1.0672423554754756E-3</v>
      </c>
      <c r="CO388" s="240">
        <f t="shared" ca="1" si="683"/>
        <v>-1.3389010374293649E-3</v>
      </c>
      <c r="CP388" s="240">
        <f t="shared" ca="1" si="684"/>
        <v>-1.0437933441305204E-3</v>
      </c>
      <c r="CQ388" s="240">
        <f t="shared" ca="1" si="685"/>
        <v>-3.0684047062207675E-4</v>
      </c>
      <c r="CR388" s="240">
        <f t="shared" ca="1" si="686"/>
        <v>5.6000016639815215E-4</v>
      </c>
      <c r="CS388" s="240">
        <f t="shared" ca="1" si="687"/>
        <v>1.1897887319226542E-3</v>
      </c>
      <c r="CT388" s="240">
        <f t="shared" ca="1" si="688"/>
        <v>1.315931226485079E-3</v>
      </c>
      <c r="CU388" s="240">
        <f t="shared" ca="1" si="689"/>
        <v>8.8503063088096875E-4</v>
      </c>
      <c r="CV388" s="240">
        <f t="shared" ca="1" si="690"/>
        <v>7.9490245905179668E-5</v>
      </c>
      <c r="CW388" s="240">
        <f t="shared" ca="1" si="691"/>
        <v>-7.5969892809994363E-4</v>
      </c>
      <c r="CX388" s="240">
        <f t="shared" ca="1" si="692"/>
        <v>-1.2773021179838862E-3</v>
      </c>
      <c r="CY388" s="240">
        <f t="shared" ca="1" si="693"/>
        <v>-1.2542141953250478E-3</v>
      </c>
      <c r="CZ388" s="240">
        <f t="shared" ca="1" si="694"/>
        <v>-7.0020844274227591E-4</v>
      </c>
      <c r="DA388" s="240">
        <f t="shared" ca="1" si="695"/>
        <v>1.5020054646532191E-4</v>
      </c>
      <c r="DB388" s="240">
        <f t="shared" ca="1" si="696"/>
        <v>9.3702857120927738E-4</v>
      </c>
      <c r="DC388" s="240">
        <f t="shared" ca="1" si="697"/>
        <v>1.3272057069284736E-3</v>
      </c>
      <c r="DD388" s="240">
        <f t="shared" ca="1" si="698"/>
        <v>1.1555671843561286E-3</v>
      </c>
      <c r="DE388" s="240">
        <f t="shared" ca="1" si="699"/>
        <v>4.9476881641090571E-4</v>
      </c>
      <c r="DF388" s="240">
        <f t="shared" ca="1" si="700"/>
        <v>-3.754687265189644E-4</v>
      </c>
      <c r="DG388" s="240">
        <f t="shared" ca="1" si="701"/>
        <v>-1.0867676748843799E-3</v>
      </c>
      <c r="DH388" s="240">
        <f t="shared" ca="1" si="702"/>
        <v>-1.3380301017913853E-3</v>
      </c>
      <c r="DI388" s="240">
        <f t="shared" ca="1" si="703"/>
        <v>-1.0228948267238284E-3</v>
      </c>
      <c r="DJ388" s="240">
        <f t="shared" ca="1" si="704"/>
        <v>-2.7476086317954946E-4</v>
      </c>
      <c r="DK388" s="240">
        <f t="shared" ca="1" si="705"/>
        <v>5.8968133684542687E-4</v>
      </c>
      <c r="DL388" s="240">
        <f t="shared" ca="1" si="706"/>
        <v>1.2045072138598977E-3</v>
      </c>
      <c r="DM388" s="240">
        <f t="shared" ca="1" si="707"/>
        <v>1.3094565813484293E-3</v>
      </c>
      <c r="DN388" s="240">
        <f t="shared" ca="1" si="708"/>
        <v>8.6010362221647005E-4</v>
      </c>
      <c r="DO388" s="240">
        <f t="shared" ca="1" si="709"/>
        <v>4.6662654577669677E-5</v>
      </c>
      <c r="DP388" s="240">
        <f t="shared" ca="1" si="710"/>
        <v>-7.8653094813669494E-4</v>
      </c>
      <c r="DQ388" s="240">
        <f t="shared" ca="1" si="711"/>
        <v>-1.2867803809403331E-3</v>
      </c>
      <c r="DR388" s="240">
        <f t="shared" ca="1" si="712"/>
        <v>-1.2423264847719374E-3</v>
      </c>
      <c r="DS388" s="240">
        <f t="shared" ca="1" si="713"/>
        <v>-6.719869114914219E-4</v>
      </c>
      <c r="DT388" s="240">
        <f t="shared" ca="1" si="714"/>
        <v>1.8280952259973874E-4</v>
      </c>
      <c r="DU388" s="240">
        <f t="shared" ca="1" si="715"/>
        <v>9.6022137964668066E-4</v>
      </c>
      <c r="DV388" s="240">
        <f t="shared" ca="1" si="716"/>
        <v>1.3311646661505671E-3</v>
      </c>
      <c r="DW388" s="240">
        <f t="shared" ca="1" si="717"/>
        <v>1.1386164386384483E-3</v>
      </c>
      <c r="DX388" s="240">
        <f t="shared" ca="1" si="718"/>
        <v>4.640837375245344E-4</v>
      </c>
      <c r="DY388" s="240">
        <f t="shared" ca="1" si="719"/>
        <v>-4.0689892544432512E-4</v>
      </c>
      <c r="DZ388" s="240">
        <f t="shared" ca="1" si="720"/>
        <v>-1.1056383660827942E-3</v>
      </c>
      <c r="EA388" s="240">
        <f t="shared" ca="1" si="721"/>
        <v>-1.3363531868522543E-3</v>
      </c>
      <c r="EB388" s="240">
        <f t="shared" ca="1" si="722"/>
        <v>-1.0013801557220187E-3</v>
      </c>
      <c r="EC388" s="240">
        <f t="shared" ca="1" si="723"/>
        <v>-2.4251575006700363E-4</v>
      </c>
      <c r="ED388" s="240">
        <f t="shared" ca="1" si="724"/>
        <v>6.190073053049999E-4</v>
      </c>
      <c r="EE388" s="240">
        <f t="shared" ca="1" si="725"/>
        <v>1.2185001456909419E-3</v>
      </c>
      <c r="EF388" s="240">
        <f t="shared" ca="1" si="726"/>
        <v>1.3021931685309089E-3</v>
      </c>
      <c r="EG388" s="240">
        <f t="shared" ca="1" si="727"/>
        <v>8.3465851929128679E-4</v>
      </c>
      <c r="EH388" s="240">
        <f t="shared" ca="1" si="728"/>
        <v>1.3806955411890115E-5</v>
      </c>
      <c r="EI388" s="240">
        <f t="shared" ca="1" si="729"/>
        <v>-8.1288919134055995E-4</v>
      </c>
      <c r="EJ388" s="240">
        <f t="shared" ca="1" si="730"/>
        <v>-1.295483535511119E-3</v>
      </c>
      <c r="EK388" s="240">
        <f t="shared" ca="1" si="731"/>
        <v>-1.2296904431979799E-3</v>
      </c>
      <c r="EL388" s="240">
        <f t="shared" ca="1" si="732"/>
        <v>-6.4336060045229416E-4</v>
      </c>
      <c r="EM388" s="240">
        <f t="shared" ca="1" si="733"/>
        <v>2.1530838111342971E-4</v>
      </c>
      <c r="EN388" s="240">
        <f t="shared" ca="1" si="734"/>
        <v>9.8283578662997496E-4</v>
      </c>
      <c r="EO388" s="240">
        <f t="shared" ca="1" si="735"/>
        <v>1.3343217815532241E-3</v>
      </c>
      <c r="EP388" s="240">
        <f t="shared" ca="1" si="736"/>
        <v>1.1209798329537338E-3</v>
      </c>
      <c r="EQ388" s="240">
        <f t="shared" ca="1" si="737"/>
        <v>4.3311911194786952E-4</v>
      </c>
      <c r="ER388" s="240">
        <f t="shared" ca="1" si="738"/>
        <v>-4.3808402367191105E-4</v>
      </c>
      <c r="ES388" s="240">
        <f t="shared" ca="1" si="739"/>
        <v>-1.1238430620719515E-3</v>
      </c>
      <c r="ET388" s="240">
        <f t="shared" ca="1" si="740"/>
        <v>-1.3338713027228276E-3</v>
      </c>
      <c r="EU388" s="240">
        <f t="shared" ca="1" si="741"/>
        <v>-9.7926229075841805E-4</v>
      </c>
      <c r="EV388" s="240">
        <f t="shared" ca="1" si="742"/>
        <v>-2.1012455453486552E-4</v>
      </c>
      <c r="EW388" s="240">
        <f t="shared" ca="1" si="743"/>
        <v>6.4796040691003111E-4</v>
      </c>
      <c r="EX388" s="240">
        <f t="shared" ca="1" si="744"/>
        <v>1.231759098596877E-3</v>
      </c>
      <c r="EY388" s="240">
        <f t="shared" ca="1" si="745"/>
        <v>1.2941453632408042E-3</v>
      </c>
      <c r="EZ388" s="240">
        <f t="shared" ca="1" si="746"/>
        <v>8.087106492839747E-4</v>
      </c>
      <c r="FA388" s="240">
        <f t="shared" ca="1" si="747"/>
        <v>-1.9057060547573307E-5</v>
      </c>
      <c r="FB388" s="240">
        <f t="shared" ca="1" si="748"/>
        <v>-8.3875778049146159E-4</v>
      </c>
      <c r="FC388" s="240">
        <f t="shared" ca="1" si="749"/>
        <v>-1.3034063392413579E-3</v>
      </c>
      <c r="FD388" s="240">
        <f t="shared" ca="1" si="750"/>
        <v>-1.2163136820821346E-3</v>
      </c>
      <c r="FE388" s="240">
        <f t="shared" ca="1" si="751"/>
        <v>-6.1434675304425628E-4</v>
      </c>
      <c r="FF388" s="240">
        <f t="shared" ca="1" si="752"/>
        <v>2.4767754590923694E-4</v>
      </c>
      <c r="FG388" s="240">
        <f t="shared" ca="1" si="753"/>
        <v>1.0048581700859999E-3</v>
      </c>
      <c r="FH388" s="240">
        <f t="shared" ca="1" si="754"/>
        <v>1.3366751514081786E-3</v>
      </c>
      <c r="FI388" s="240">
        <f t="shared" ca="1" si="755"/>
        <v>1.1026679909337833E-3</v>
      </c>
      <c r="FJ388" s="240">
        <f t="shared" ca="1" si="756"/>
        <v>4.0189359161353373E-4</v>
      </c>
      <c r="FK388" s="240">
        <f t="shared" ca="1" si="757"/>
        <v>-4.6900523646467161E-4</v>
      </c>
      <c r="FL388" s="240">
        <f t="shared" ca="1" si="758"/>
        <v>-1.1413707970237257E-3</v>
      </c>
      <c r="FM388" s="240">
        <f t="shared" ca="1" si="759"/>
        <v>-1.3305859443973034E-3</v>
      </c>
      <c r="FN388" s="240">
        <f t="shared" ca="1" si="760"/>
        <v>-9.5655455480785317E-4</v>
      </c>
      <c r="FO388" s="240">
        <f t="shared" ca="1" si="761"/>
        <v>-1.776067878281576E-4</v>
      </c>
      <c r="FP388" s="240">
        <f t="shared" ca="1" si="762"/>
        <v>6.7652320139473992E-4</v>
      </c>
      <c r="FQ388" s="240">
        <f t="shared" ca="1" si="763"/>
        <v>1.2442760858802564E-3</v>
      </c>
      <c r="FR388" s="240">
        <f t="shared" ca="1" si="764"/>
        <v>1.2853180131750953E-3</v>
      </c>
      <c r="FS388" s="240">
        <f t="shared" ca="1" si="765"/>
        <v>7.8227564222117308E-4</v>
      </c>
      <c r="FT388" s="240">
        <f t="shared" ca="1" si="766"/>
        <v>-5.1909597246352249E-5</v>
      </c>
      <c r="FU388" s="240">
        <f t="shared" ca="1" si="767"/>
        <v>-8.6412113331856845E-4</v>
      </c>
      <c r="FV388" s="240">
        <f t="shared" ca="1" si="768"/>
        <v>-1.3105440197303448E-3</v>
      </c>
      <c r="FW388" s="240">
        <f t="shared" ca="1" si="769"/>
        <v>-1.2022042590850936E-3</v>
      </c>
      <c r="FX388" s="240">
        <f t="shared" ca="1" si="770"/>
        <v>-5.849628461241064E-4</v>
      </c>
      <c r="FY388" s="240">
        <f t="shared" ca="1" si="771"/>
        <v>2.7989751901262973E-4</v>
      </c>
      <c r="FZ388" s="240">
        <f t="shared" ca="1" si="772"/>
        <v>1.0262752645544204E-3</v>
      </c>
      <c r="GA388" s="240">
        <f t="shared" ca="1" si="773"/>
        <v>1.3382233581334278E-3</v>
      </c>
      <c r="GB388" s="240">
        <f t="shared" ca="1" si="774"/>
        <v>1.0836919429475062E-3</v>
      </c>
      <c r="GC388" s="240">
        <f t="shared" ca="1" si="775"/>
        <v>3.7042598560737937E-4</v>
      </c>
      <c r="GD388" s="240">
        <f t="shared" ca="1" si="776"/>
        <v>-4.9964393804022137E-4</v>
      </c>
      <c r="GE388" s="240">
        <f t="shared" ca="1" si="777"/>
        <v>-1.1582110128859758E-3</v>
      </c>
      <c r="GF388" s="240">
        <f t="shared" ca="1" si="778"/>
        <v>-1.3264990908526853E-3</v>
      </c>
      <c r="GG388" s="240">
        <f t="shared" ca="1" si="779"/>
        <v>-9.3327062616133745E-4</v>
      </c>
      <c r="GH388" s="240">
        <f t="shared" ca="1" si="780"/>
        <v>-1.4498203743358877E-4</v>
      </c>
      <c r="GI388" s="240">
        <f t="shared" ca="1" si="781"/>
        <v>7.0467848359974405E-4</v>
      </c>
      <c r="GJ388" s="240">
        <f t="shared" ca="1" si="782"/>
        <v>1.2560435677759745E-3</v>
      </c>
      <c r="GK388" s="240">
        <f t="shared" ca="1" si="783"/>
        <v>1.2757164355993854E-3</v>
      </c>
      <c r="GL388" s="240">
        <f t="shared" ca="1" si="784"/>
        <v>7.5536942156266725E-4</v>
      </c>
      <c r="GM388" s="240">
        <f t="shared" ca="1" si="785"/>
        <v>-8.4730865544774779E-5</v>
      </c>
      <c r="GN388" s="240">
        <f t="shared" ca="1" si="786"/>
        <v>-8.8896397188653446E-4</v>
      </c>
      <c r="GO388" s="240">
        <f t="shared" ca="1" si="787"/>
        <v>-1.3168922775062431E-3</v>
      </c>
      <c r="GP388" s="240">
        <f t="shared" ca="1" si="788"/>
        <v>-1.1873706731956922E-3</v>
      </c>
      <c r="GQ388" s="240">
        <f t="shared" ca="1" si="789"/>
        <v>-5.5522657945860406E-4</v>
      </c>
      <c r="GR388" s="240">
        <f t="shared" ca="1" si="790"/>
        <v>3.119488923166303E-4</v>
      </c>
      <c r="GS388" s="240">
        <f t="shared" ca="1" si="791"/>
        <v>1.0470741691783892E-3</v>
      </c>
      <c r="GT388" s="240">
        <f t="shared" ca="1" si="792"/>
        <v>1.3389654691471316E-3</v>
      </c>
      <c r="GU388" s="240">
        <f t="shared" ca="1" si="793"/>
        <v>1.064063119456661E-3</v>
      </c>
      <c r="GV388" s="240">
        <f t="shared" ca="1" si="794"/>
        <v>3.3873524883863324E-4</v>
      </c>
      <c r="GW388" s="240">
        <f t="shared" ca="1" si="795"/>
        <v>-5.2998167279036835E-4</v>
      </c>
      <c r="GX388" s="240">
        <f t="shared" ca="1" si="796"/>
        <v>-1.1743535657423535E-3</v>
      </c>
      <c r="GY388" s="240">
        <f t="shared" ca="1" si="797"/>
        <v>-1.3216132038567367E-3</v>
      </c>
      <c r="GZ388" s="240">
        <f t="shared" ca="1" si="798"/>
        <v>-9.0942453018687263E-4</v>
      </c>
      <c r="HA388" s="240">
        <f t="shared" ca="1" si="799"/>
        <v>-1.1226995528087862E-4</v>
      </c>
      <c r="HB388" s="240">
        <f t="shared" ca="1" si="800"/>
        <v>7.3240929383588558E-4</v>
      </c>
      <c r="HC388" s="240">
        <f t="shared" ca="1" si="801"/>
        <v>1.2670544559929713E-3</v>
      </c>
      <c r="HD388" s="240">
        <f t="shared" ca="1" si="802"/>
        <v>1.2653464141449806E-3</v>
      </c>
      <c r="HE388" s="240">
        <f t="shared" ca="1" si="803"/>
        <v>7.2800819460969407E-4</v>
      </c>
      <c r="HF388" s="240">
        <f t="shared" ca="1" si="804"/>
        <v>-1.1750109513808442E-4</v>
      </c>
      <c r="HG388" s="240">
        <f t="shared" ca="1" si="805"/>
        <v>-9.1327133179833978E-4</v>
      </c>
      <c r="HH388" s="240">
        <f t="shared" ca="1" si="806"/>
        <v>-1.3224472886159456E-3</v>
      </c>
      <c r="HI388" s="240">
        <f t="shared" ca="1" si="807"/>
        <v>-1.171821859611407E-3</v>
      </c>
      <c r="HJ388" s="240">
        <f t="shared" ca="1" si="808"/>
        <v>-5.2515586506289471E-4</v>
      </c>
      <c r="HK388" s="240">
        <f t="shared" ca="1" si="809"/>
        <v>3.4381235927241974E-4</v>
      </c>
      <c r="HL388" s="240">
        <f t="shared" ca="1" si="810"/>
        <v>1.0672423554754702E-3</v>
      </c>
      <c r="HM388" s="240">
        <f t="shared" ca="1" si="811"/>
        <v>1.3389010374293649E-3</v>
      </c>
      <c r="HN388" s="240">
        <f t="shared" ca="1" si="812"/>
        <v>1.043793344130526E-3</v>
      </c>
      <c r="HO388" s="240">
        <f t="shared" ca="1" si="813"/>
        <v>3.0684047062209507E-4</v>
      </c>
      <c r="HP388" s="240">
        <f t="shared" ca="1" si="814"/>
        <v>-5.6000016639813513E-4</v>
      </c>
      <c r="HQ388" s="240">
        <f t="shared" ca="1" si="815"/>
        <v>-1.189788731922646E-3</v>
      </c>
      <c r="HR388" s="240">
        <f t="shared" ca="1" si="816"/>
        <v>-1.3159312264850822E-3</v>
      </c>
      <c r="HS388" s="240">
        <f t="shared" ca="1" si="817"/>
        <v>-8.8503063088098274E-4</v>
      </c>
      <c r="HT388" s="240">
        <f t="shared" ca="1" si="818"/>
        <v>-7.9490245905208074E-5</v>
      </c>
      <c r="HU388" s="240">
        <f t="shared" ca="1" si="819"/>
        <v>7.5969892809992043E-4</v>
      </c>
      <c r="HV388" s="240">
        <f t="shared" ca="1" si="820"/>
        <v>1.2773021179838778E-3</v>
      </c>
      <c r="HW388" s="240">
        <f t="shared" ca="1" si="821"/>
        <v>1.2542141953250444E-3</v>
      </c>
      <c r="HX388" s="240">
        <f t="shared" ca="1" si="822"/>
        <v>7.0020844274226745E-4</v>
      </c>
      <c r="HY388" s="240">
        <f t="shared" ca="1" si="823"/>
        <v>-1.5020054646533166E-4</v>
      </c>
      <c r="HZ388" s="240">
        <f t="shared" ca="1" si="824"/>
        <v>-9.3702857120928442E-4</v>
      </c>
      <c r="IA388" s="240">
        <f t="shared" ca="1" si="825"/>
        <v>-1.3272057069284749E-3</v>
      </c>
      <c r="IB388" s="240">
        <f t="shared" ca="1" si="826"/>
        <v>-1.1555671843561334E-3</v>
      </c>
      <c r="IC388" s="240">
        <f t="shared" ca="1" si="827"/>
        <v>-4.9476881641091416E-4</v>
      </c>
      <c r="ID388" s="240">
        <f t="shared" ca="1" si="828"/>
        <v>3.7546872651895568E-4</v>
      </c>
      <c r="IE388" s="240">
        <f t="shared" ca="1" si="829"/>
        <v>6.9825921353359023E-4</v>
      </c>
      <c r="IF388" s="240">
        <f t="shared" ca="1" si="830"/>
        <v>1.3380301017913857E-3</v>
      </c>
      <c r="IG388" s="240">
        <f t="shared" ca="1" si="831"/>
        <v>1.0228948267238342E-3</v>
      </c>
      <c r="IH388" s="240">
        <f t="shared" ca="1" si="832"/>
        <v>2.7476086317955841E-4</v>
      </c>
      <c r="II388" s="240">
        <f t="shared" ca="1" si="833"/>
        <v>-5.8968133684541852E-4</v>
      </c>
      <c r="IJ388" s="240">
        <f t="shared" ca="1" si="834"/>
        <v>-1.2045072138598938E-3</v>
      </c>
      <c r="IK388" s="240">
        <f t="shared" ca="1" si="835"/>
        <v>-1.3094565813484315E-3</v>
      </c>
      <c r="IL388" s="240">
        <f t="shared" ca="1" si="836"/>
        <v>-8.6010362221647699E-4</v>
      </c>
      <c r="IM388" s="240">
        <f t="shared" ca="1" si="837"/>
        <v>-4.6662654577697975E-5</v>
      </c>
      <c r="IN388" s="240">
        <f t="shared" ca="1" si="838"/>
        <v>7.8653094813667217E-4</v>
      </c>
      <c r="IO388" s="240">
        <f t="shared" ca="1" si="839"/>
        <v>1.2867803809403252E-3</v>
      </c>
      <c r="IP388" s="240">
        <f t="shared" ca="1" si="840"/>
        <v>1.242326484771948E-3</v>
      </c>
      <c r="IQ388" s="240">
        <f t="shared" ca="1" si="841"/>
        <v>6.7198691149144619E-4</v>
      </c>
      <c r="IR388" s="240">
        <f t="shared" ca="1" si="842"/>
        <v>-1.8280952259974845E-4</v>
      </c>
      <c r="IS388" s="240">
        <f t="shared" ca="1" si="843"/>
        <v>-9.602213796466876E-4</v>
      </c>
      <c r="IT388" s="240">
        <f t="shared" ca="1" si="844"/>
        <v>-1.331164666150568E-3</v>
      </c>
      <c r="IU388" s="240">
        <f t="shared" ca="1" si="845"/>
        <v>-1.1386164386384433E-3</v>
      </c>
      <c r="IV388" s="240">
        <f t="shared" ca="1" si="846"/>
        <v>-4.6408373752452524E-4</v>
      </c>
      <c r="IW388" s="240">
        <f t="shared" ca="1" si="847"/>
        <v>4.068989254443165E-4</v>
      </c>
      <c r="IX388" s="240">
        <f t="shared" ca="1" si="848"/>
        <v>1.105638366082789E-3</v>
      </c>
      <c r="IY388" s="240">
        <f t="shared" ca="1" si="849"/>
        <v>1.336353186852255E-3</v>
      </c>
      <c r="IZ388" s="240">
        <f t="shared" ca="1" si="850"/>
        <v>1.0013801557220247E-3</v>
      </c>
      <c r="JA388" s="240">
        <f t="shared" ca="1" si="851"/>
        <v>2.4251575006701274E-4</v>
      </c>
      <c r="JB388" s="240">
        <f t="shared" ca="1" si="852"/>
        <v>-6.1900730530499177E-4</v>
      </c>
    </row>
    <row r="389" spans="2:262">
      <c r="B389" s="248">
        <v>28</v>
      </c>
      <c r="C389" s="247">
        <f t="shared" si="853"/>
        <v>5.4687500000000016E-4</v>
      </c>
      <c r="D389" s="244">
        <f t="shared" ca="1" si="597"/>
        <v>6.071138272224613</v>
      </c>
      <c r="E389" s="243">
        <f ca="1">AH361</f>
        <v>7.1138272224613289E-2</v>
      </c>
      <c r="F389" s="242">
        <v>28</v>
      </c>
      <c r="G389" s="240">
        <f t="shared" ca="1" si="854"/>
        <v>-2.0332858161054623E-4</v>
      </c>
      <c r="H389" s="240">
        <f t="shared" ca="1" si="598"/>
        <v>-2.139052823184706E-4</v>
      </c>
      <c r="I389" s="240">
        <f t="shared" ca="1" si="599"/>
        <v>-1.2737345691282416E-4</v>
      </c>
      <c r="J389" s="240">
        <f t="shared" ca="1" si="600"/>
        <v>1.6983254969348067E-5</v>
      </c>
      <c r="K389" s="240">
        <f t="shared" ca="1" si="601"/>
        <v>1.5362992415968559E-4</v>
      </c>
      <c r="L389" s="240">
        <f t="shared" ca="1" si="602"/>
        <v>2.2053181968017486E-4</v>
      </c>
      <c r="M389" s="240">
        <f t="shared" ca="1" si="603"/>
        <v>1.873168796640771E-4</v>
      </c>
      <c r="N389" s="240">
        <f t="shared" ca="1" si="604"/>
        <v>6.906399246306804E-5</v>
      </c>
      <c r="O389" s="240">
        <f t="shared" ca="1" si="605"/>
        <v>-8.0542503414243358E-5</v>
      </c>
      <c r="P389" s="240">
        <f t="shared" ca="1" si="606"/>
        <v>-1.9358438662149603E-4</v>
      </c>
      <c r="Q389" s="240">
        <f t="shared" ca="1" si="607"/>
        <v>-2.1874300551821675E-4</v>
      </c>
      <c r="R389" s="240">
        <f t="shared" ca="1" si="608"/>
        <v>-1.445968731096327E-4</v>
      </c>
      <c r="S389" s="240">
        <f t="shared" ca="1" si="609"/>
        <v>-4.8067833564060088E-6</v>
      </c>
      <c r="T389" s="240">
        <f t="shared" ca="1" si="610"/>
        <v>1.3716548554652895E-4</v>
      </c>
      <c r="U389" s="241">
        <f t="shared" ca="1" si="611"/>
        <v>2.1686749169249074E-4</v>
      </c>
      <c r="V389" s="240">
        <f t="shared" ca="1" si="612"/>
        <v>1.9811619059917465E-4</v>
      </c>
      <c r="W389" s="240">
        <f t="shared" ca="1" si="613"/>
        <v>8.942428093464217E-5</v>
      </c>
      <c r="X389" s="240">
        <f t="shared" ca="1" si="614"/>
        <v>-5.9864382705325921E-5</v>
      </c>
      <c r="Y389" s="240">
        <f t="shared" ca="1" si="615"/>
        <v>-1.8197586816529065E-4</v>
      </c>
      <c r="Z389" s="240">
        <f t="shared" ca="1" si="616"/>
        <v>-2.2147411399773214E-4</v>
      </c>
      <c r="AA389" s="240">
        <f t="shared" ca="1" si="617"/>
        <v>-1.6042774237370408E-4</v>
      </c>
      <c r="AB389" s="240">
        <f t="shared" ca="1" si="618"/>
        <v>-2.6550529730782726E-5</v>
      </c>
      <c r="AC389" s="240">
        <f t="shared" ca="1" si="619"/>
        <v>1.193800683252777E-4</v>
      </c>
      <c r="AD389" s="240">
        <f t="shared" ca="1" si="620"/>
        <v>2.111146112079778E-4</v>
      </c>
      <c r="AE389" s="240">
        <f t="shared" ca="1" si="621"/>
        <v>2.07007534317476E-4</v>
      </c>
      <c r="AF389" s="240">
        <f t="shared" ca="1" si="622"/>
        <v>1.0892336469653103E-4</v>
      </c>
      <c r="AG389" s="240">
        <f t="shared" ca="1" si="623"/>
        <v>-3.8609735265755781E-5</v>
      </c>
      <c r="AH389" s="240">
        <f t="shared" ca="1" si="624"/>
        <v>-1.6861482262052471E-4</v>
      </c>
      <c r="AI389" s="240">
        <f t="shared" ca="1" si="625"/>
        <v>-2.2207230568938334E-4</v>
      </c>
      <c r="AJ389" s="240">
        <f t="shared" ca="1" si="626"/>
        <v>-1.7471360477999196E-4</v>
      </c>
      <c r="AK389" s="240">
        <f t="shared" ca="1" si="627"/>
        <v>-4.8038579989856465E-5</v>
      </c>
      <c r="AL389" s="240">
        <f t="shared" ca="1" si="628"/>
        <v>1.0044495578627043E-4</v>
      </c>
      <c r="AM389" s="240">
        <f t="shared" ca="1" si="629"/>
        <v>2.0332858161054625E-4</v>
      </c>
      <c r="AN389" s="240">
        <f t="shared" ca="1" si="630"/>
        <v>2.1390528231847073E-4</v>
      </c>
      <c r="AO389" s="240">
        <f t="shared" ca="1" si="631"/>
        <v>1.2737345691282432E-4</v>
      </c>
      <c r="AP389" s="240">
        <f t="shared" ca="1" si="632"/>
        <v>-1.6983254969348162E-5</v>
      </c>
      <c r="AQ389" s="240">
        <f t="shared" ca="1" si="633"/>
        <v>-1.5362992415968532E-4</v>
      </c>
      <c r="AR389" s="240">
        <f t="shared" ca="1" si="634"/>
        <v>-2.2053181968017486E-4</v>
      </c>
      <c r="AS389" s="240">
        <f t="shared" ca="1" si="635"/>
        <v>-1.8731687966407699E-4</v>
      </c>
      <c r="AT389" s="240">
        <f t="shared" ca="1" si="636"/>
        <v>-6.9063992463068406E-5</v>
      </c>
      <c r="AU389" s="240">
        <f t="shared" ca="1" si="637"/>
        <v>8.0542503414243182E-5</v>
      </c>
      <c r="AV389" s="240">
        <f t="shared" ca="1" si="638"/>
        <v>1.9358438662149611E-4</v>
      </c>
      <c r="AW389" s="240">
        <f t="shared" ca="1" si="639"/>
        <v>2.187430055182168E-4</v>
      </c>
      <c r="AX389" s="240">
        <f t="shared" ca="1" si="640"/>
        <v>1.4459687310963281E-4</v>
      </c>
      <c r="AY389" s="240">
        <f t="shared" ca="1" si="641"/>
        <v>4.8067833564057919E-6</v>
      </c>
      <c r="AZ389" s="240">
        <f t="shared" ca="1" si="642"/>
        <v>-1.3716548554652878E-4</v>
      </c>
      <c r="BA389" s="240">
        <f t="shared" ca="1" si="643"/>
        <v>-2.1686749169249071E-4</v>
      </c>
      <c r="BB389" s="240">
        <f t="shared" ca="1" si="644"/>
        <v>-1.9811619059917454E-4</v>
      </c>
      <c r="BC389" s="240">
        <f t="shared" ca="1" si="645"/>
        <v>-8.9424280934641628E-5</v>
      </c>
      <c r="BD389" s="240">
        <f t="shared" ca="1" si="646"/>
        <v>5.9864382705324985E-5</v>
      </c>
      <c r="BE389" s="240">
        <f t="shared" ca="1" si="647"/>
        <v>1.8197586816529033E-4</v>
      </c>
      <c r="BF389" s="240">
        <f t="shared" ca="1" si="648"/>
        <v>2.2147411399773217E-4</v>
      </c>
      <c r="BG389" s="240">
        <f t="shared" ca="1" si="649"/>
        <v>1.6042774237370422E-4</v>
      </c>
      <c r="BH389" s="240">
        <f t="shared" ca="1" si="650"/>
        <v>2.6550529730782509E-5</v>
      </c>
      <c r="BI389" s="240">
        <f t="shared" ca="1" si="651"/>
        <v>-1.1938006832527821E-4</v>
      </c>
      <c r="BJ389" s="240">
        <f t="shared" ca="1" si="652"/>
        <v>-2.111146112079775E-4</v>
      </c>
      <c r="BK389" s="240">
        <f t="shared" ca="1" si="653"/>
        <v>-2.0700753431747608E-4</v>
      </c>
      <c r="BL389" s="240">
        <f t="shared" ca="1" si="654"/>
        <v>-1.0892336469653119E-4</v>
      </c>
      <c r="BM389" s="240">
        <f t="shared" ca="1" si="655"/>
        <v>3.8609735265755591E-5</v>
      </c>
      <c r="BN389" s="240">
        <f t="shared" ca="1" si="656"/>
        <v>1.6861482262052512E-4</v>
      </c>
      <c r="BO389" s="240">
        <f t="shared" ca="1" si="657"/>
        <v>2.2207230568938334E-4</v>
      </c>
      <c r="BP389" s="240">
        <f t="shared" ca="1" si="658"/>
        <v>1.7471360477999256E-4</v>
      </c>
      <c r="BQ389" s="240">
        <f t="shared" ca="1" si="659"/>
        <v>4.8038579989856628E-5</v>
      </c>
      <c r="BR389" s="240">
        <f t="shared" ca="1" si="660"/>
        <v>-1.0044495578627027E-4</v>
      </c>
      <c r="BS389" s="240">
        <f t="shared" ca="1" si="661"/>
        <v>-2.033285816105462E-4</v>
      </c>
      <c r="BT389" s="240">
        <f t="shared" ca="1" si="662"/>
        <v>-2.1390528231847054E-4</v>
      </c>
      <c r="BU389" s="240">
        <f t="shared" ca="1" si="663"/>
        <v>-1.2737345691282514E-4</v>
      </c>
      <c r="BV389" s="240">
        <f t="shared" ca="1" si="664"/>
        <v>1.6983254969347186E-5</v>
      </c>
      <c r="BW389" s="240">
        <f t="shared" ca="1" si="665"/>
        <v>1.5362992415968516E-4</v>
      </c>
      <c r="BX389" s="240">
        <f t="shared" ca="1" si="666"/>
        <v>2.205318196801748E-4</v>
      </c>
      <c r="BY389" s="240">
        <f t="shared" ca="1" si="667"/>
        <v>1.873168796640771E-4</v>
      </c>
      <c r="BZ389" s="240">
        <f t="shared" ca="1" si="668"/>
        <v>6.9063992463067836E-5</v>
      </c>
      <c r="CA389" s="240">
        <f t="shared" ca="1" si="669"/>
        <v>-8.0542503414242274E-5</v>
      </c>
      <c r="CB389" s="240">
        <f t="shared" ca="1" si="670"/>
        <v>-1.9358438662149565E-4</v>
      </c>
      <c r="CC389" s="240">
        <f t="shared" ca="1" si="671"/>
        <v>-2.1874300551821683E-4</v>
      </c>
      <c r="CD389" s="240">
        <f t="shared" ca="1" si="672"/>
        <v>-1.4459687310963297E-4</v>
      </c>
      <c r="CE389" s="240">
        <f t="shared" ca="1" si="673"/>
        <v>-4.8067833564059952E-6</v>
      </c>
      <c r="CF389" s="240">
        <f t="shared" ca="1" si="674"/>
        <v>1.3716548554652927E-4</v>
      </c>
      <c r="CG389" s="240">
        <f t="shared" ca="1" si="675"/>
        <v>2.1686749169249047E-4</v>
      </c>
      <c r="CH389" s="240">
        <f t="shared" ca="1" si="676"/>
        <v>1.98116190599175E-4</v>
      </c>
      <c r="CI389" s="240">
        <f t="shared" ca="1" si="677"/>
        <v>8.9424280934642523E-5</v>
      </c>
      <c r="CJ389" s="240">
        <f t="shared" ca="1" si="678"/>
        <v>-5.9864382705325548E-5</v>
      </c>
      <c r="CK389" s="240">
        <f t="shared" ca="1" si="679"/>
        <v>-1.8197586816529065E-4</v>
      </c>
      <c r="CL389" s="240">
        <f t="shared" ca="1" si="680"/>
        <v>-2.2147411399773211E-4</v>
      </c>
      <c r="CM389" s="240">
        <f t="shared" ca="1" si="681"/>
        <v>-1.604277423737049E-4</v>
      </c>
      <c r="CN389" s="240">
        <f t="shared" ca="1" si="682"/>
        <v>-2.6550529730783485E-5</v>
      </c>
      <c r="CO389" s="240">
        <f t="shared" ca="1" si="683"/>
        <v>1.1938006832527739E-4</v>
      </c>
      <c r="CP389" s="240">
        <f t="shared" ca="1" si="684"/>
        <v>2.1111461120797766E-4</v>
      </c>
      <c r="CQ389" s="240">
        <f t="shared" ca="1" si="685"/>
        <v>2.0700753431747586E-4</v>
      </c>
      <c r="CR389" s="240">
        <f t="shared" ca="1" si="686"/>
        <v>1.0892336469653068E-4</v>
      </c>
      <c r="CS389" s="240">
        <f t="shared" ca="1" si="687"/>
        <v>-3.8609735265754622E-5</v>
      </c>
      <c r="CT389" s="240">
        <f t="shared" ca="1" si="688"/>
        <v>-1.6861482262052447E-4</v>
      </c>
      <c r="CU389" s="240">
        <f t="shared" ca="1" si="689"/>
        <v>-2.2207230568938331E-4</v>
      </c>
      <c r="CV389" s="240">
        <f t="shared" ca="1" si="690"/>
        <v>-1.7471360477999221E-4</v>
      </c>
      <c r="CW389" s="240">
        <f t="shared" ca="1" si="691"/>
        <v>-4.8038579989856072E-5</v>
      </c>
      <c r="CX389" s="240">
        <f t="shared" ca="1" si="692"/>
        <v>1.004449557862708E-4</v>
      </c>
      <c r="CY389" s="240">
        <f t="shared" ca="1" si="693"/>
        <v>2.0332858161054642E-4</v>
      </c>
      <c r="CZ389" s="240">
        <f t="shared" ca="1" si="694"/>
        <v>2.1390528231847041E-4</v>
      </c>
      <c r="DA389" s="240">
        <f t="shared" ca="1" si="695"/>
        <v>1.2737345691282592E-4</v>
      </c>
      <c r="DB389" s="240">
        <f t="shared" ca="1" si="696"/>
        <v>-1.698325496934621E-5</v>
      </c>
      <c r="DC389" s="240">
        <f t="shared" ca="1" si="697"/>
        <v>-1.5362992415968445E-4</v>
      </c>
      <c r="DD389" s="240">
        <f t="shared" ca="1" si="698"/>
        <v>-2.2053181968017472E-4</v>
      </c>
      <c r="DE389" s="240">
        <f t="shared" ca="1" si="699"/>
        <v>-1.8731687966407762E-4</v>
      </c>
      <c r="DF389" s="240">
        <f t="shared" ca="1" si="700"/>
        <v>-6.9063992463068772E-5</v>
      </c>
      <c r="DG389" s="240">
        <f t="shared" ca="1" si="701"/>
        <v>8.054250341424283E-5</v>
      </c>
      <c r="DH389" s="240">
        <f t="shared" ca="1" si="702"/>
        <v>1.9358438662149595E-4</v>
      </c>
      <c r="DI389" s="240">
        <f t="shared" ca="1" si="703"/>
        <v>2.1874300551821672E-4</v>
      </c>
      <c r="DJ389" s="240">
        <f t="shared" ca="1" si="704"/>
        <v>1.4459687310963248E-4</v>
      </c>
      <c r="DK389" s="240">
        <f t="shared" ca="1" si="705"/>
        <v>4.8067833564053989E-6</v>
      </c>
      <c r="DL389" s="240">
        <f t="shared" ca="1" si="706"/>
        <v>-1.3716548554652973E-4</v>
      </c>
      <c r="DM389" s="240">
        <f t="shared" ca="1" si="707"/>
        <v>-2.1686749169249028E-4</v>
      </c>
      <c r="DN389" s="240">
        <f t="shared" ca="1" si="708"/>
        <v>-1.9811619059917544E-4</v>
      </c>
      <c r="DO389" s="240">
        <f t="shared" ca="1" si="709"/>
        <v>-8.9424280934643431E-5</v>
      </c>
      <c r="DP389" s="240">
        <f t="shared" ca="1" si="710"/>
        <v>5.986438270532462E-5</v>
      </c>
      <c r="DQ389" s="240">
        <f t="shared" ca="1" si="711"/>
        <v>1.8197586816529008E-4</v>
      </c>
      <c r="DR389" s="240">
        <f t="shared" ca="1" si="712"/>
        <v>2.2147411399773219E-4</v>
      </c>
      <c r="DS389" s="240">
        <f t="shared" ca="1" si="713"/>
        <v>1.6042774237370449E-4</v>
      </c>
      <c r="DT389" s="240">
        <f t="shared" ca="1" si="714"/>
        <v>2.6550529730782902E-5</v>
      </c>
      <c r="DU389" s="240">
        <f t="shared" ca="1" si="715"/>
        <v>-1.193800683252779E-4</v>
      </c>
      <c r="DV389" s="240">
        <f t="shared" ca="1" si="716"/>
        <v>-2.1111461120797788E-4</v>
      </c>
      <c r="DW389" s="240">
        <f t="shared" ca="1" si="717"/>
        <v>-2.0700753431747565E-4</v>
      </c>
      <c r="DX389" s="240">
        <f t="shared" ca="1" si="718"/>
        <v>-1.0892336469653016E-4</v>
      </c>
      <c r="DY389" s="240">
        <f t="shared" ca="1" si="719"/>
        <v>3.860973526575366E-5</v>
      </c>
      <c r="DZ389" s="240">
        <f t="shared" ca="1" si="720"/>
        <v>1.6861482262052382E-4</v>
      </c>
      <c r="EA389" s="240">
        <f t="shared" ca="1" si="721"/>
        <v>2.2207230568938328E-4</v>
      </c>
      <c r="EB389" s="240">
        <f t="shared" ca="1" si="722"/>
        <v>1.747136047799928E-4</v>
      </c>
      <c r="EC389" s="240">
        <f t="shared" ca="1" si="723"/>
        <v>4.8038579989857007E-5</v>
      </c>
      <c r="ED389" s="240">
        <f t="shared" ca="1" si="724"/>
        <v>-1.0044495578626993E-4</v>
      </c>
      <c r="EE389" s="240">
        <f t="shared" ca="1" si="725"/>
        <v>-2.0332858161054604E-4</v>
      </c>
      <c r="EF389" s="240">
        <f t="shared" ca="1" si="726"/>
        <v>-2.1390528231847068E-4</v>
      </c>
      <c r="EG389" s="240">
        <f t="shared" ca="1" si="727"/>
        <v>-1.2737345691282413E-4</v>
      </c>
      <c r="EH389" s="240">
        <f t="shared" ca="1" si="728"/>
        <v>1.6983254969348392E-5</v>
      </c>
      <c r="EI389" s="240">
        <f t="shared" ca="1" si="729"/>
        <v>1.5362992415968602E-4</v>
      </c>
      <c r="EJ389" s="240">
        <f t="shared" ca="1" si="730"/>
        <v>2.2053181968017461E-4</v>
      </c>
      <c r="EK389" s="240">
        <f t="shared" ca="1" si="731"/>
        <v>1.8731687966407816E-4</v>
      </c>
      <c r="EL389" s="240">
        <f t="shared" ca="1" si="732"/>
        <v>6.906399246306972E-5</v>
      </c>
      <c r="EM389" s="240">
        <f t="shared" ca="1" si="733"/>
        <v>-8.0542503414241922E-5</v>
      </c>
      <c r="EN389" s="240">
        <f t="shared" ca="1" si="734"/>
        <v>-1.9358438662149546E-4</v>
      </c>
      <c r="EO389" s="240">
        <f t="shared" ca="1" si="735"/>
        <v>-2.1874300551821691E-4</v>
      </c>
      <c r="EP389" s="240">
        <f t="shared" ca="1" si="736"/>
        <v>-1.4459687310963324E-4</v>
      </c>
      <c r="EQ389" s="240">
        <f t="shared" ca="1" si="737"/>
        <v>-4.8067833564063883E-6</v>
      </c>
      <c r="ER389" s="240">
        <f t="shared" ca="1" si="738"/>
        <v>1.3716548554652897E-4</v>
      </c>
      <c r="ES389" s="240">
        <f t="shared" ca="1" si="739"/>
        <v>2.1686749169249074E-4</v>
      </c>
      <c r="ET389" s="240">
        <f t="shared" ca="1" si="740"/>
        <v>1.9811619059917446E-4</v>
      </c>
      <c r="EU389" s="240">
        <f t="shared" ca="1" si="741"/>
        <v>8.9424280934641425E-5</v>
      </c>
      <c r="EV389" s="240">
        <f t="shared" ca="1" si="742"/>
        <v>-5.9864382705323671E-5</v>
      </c>
      <c r="EW389" s="240">
        <f t="shared" ca="1" si="743"/>
        <v>-1.8197586816528951E-4</v>
      </c>
      <c r="EX389" s="240">
        <f t="shared" ca="1" si="744"/>
        <v>-2.2147411399773228E-4</v>
      </c>
      <c r="EY389" s="240">
        <f t="shared" ca="1" si="745"/>
        <v>-1.6042774237370517E-4</v>
      </c>
      <c r="EZ389" s="240">
        <f t="shared" ca="1" si="746"/>
        <v>-2.6550529730783864E-5</v>
      </c>
      <c r="FA389" s="240">
        <f t="shared" ca="1" si="747"/>
        <v>1.1938006832527706E-4</v>
      </c>
      <c r="FB389" s="240">
        <f t="shared" ca="1" si="748"/>
        <v>2.1111461120797758E-4</v>
      </c>
      <c r="FC389" s="240">
        <f t="shared" ca="1" si="749"/>
        <v>2.07007534317476E-4</v>
      </c>
      <c r="FD389" s="240">
        <f t="shared" ca="1" si="750"/>
        <v>1.08923364696531E-4</v>
      </c>
      <c r="FE389" s="240">
        <f t="shared" ca="1" si="751"/>
        <v>-3.8609735265755808E-5</v>
      </c>
      <c r="FF389" s="240">
        <f t="shared" ca="1" si="752"/>
        <v>-1.6861482262052523E-4</v>
      </c>
      <c r="FG389" s="240">
        <f t="shared" ca="1" si="753"/>
        <v>-2.2207230568938334E-4</v>
      </c>
      <c r="FH389" s="240">
        <f t="shared" ca="1" si="754"/>
        <v>-1.747136047799934E-4</v>
      </c>
      <c r="FI389" s="240">
        <f t="shared" ca="1" si="755"/>
        <v>-4.8038579989857969E-5</v>
      </c>
      <c r="FJ389" s="240">
        <f t="shared" ca="1" si="756"/>
        <v>1.0044495578626905E-4</v>
      </c>
      <c r="FK389" s="240">
        <f t="shared" ca="1" si="757"/>
        <v>2.0332858161054566E-4</v>
      </c>
      <c r="FL389" s="240">
        <f t="shared" ca="1" si="758"/>
        <v>2.1390528231847095E-4</v>
      </c>
      <c r="FM389" s="240">
        <f t="shared" ca="1" si="759"/>
        <v>1.2737345691282497E-4</v>
      </c>
      <c r="FN389" s="240">
        <f t="shared" ca="1" si="760"/>
        <v>-1.6983254969347403E-5</v>
      </c>
      <c r="FO389" s="240">
        <f t="shared" ca="1" si="761"/>
        <v>-1.5362992415968532E-4</v>
      </c>
      <c r="FP389" s="240">
        <f t="shared" ca="1" si="762"/>
        <v>-2.2053181968017483E-4</v>
      </c>
      <c r="FQ389" s="240">
        <f t="shared" ca="1" si="763"/>
        <v>-1.8731687966407697E-4</v>
      </c>
      <c r="FR389" s="240">
        <f t="shared" ca="1" si="764"/>
        <v>-6.9063992463067674E-5</v>
      </c>
      <c r="FS389" s="240">
        <f t="shared" ca="1" si="765"/>
        <v>8.0542503414241014E-5</v>
      </c>
      <c r="FT389" s="240">
        <f t="shared" ca="1" si="766"/>
        <v>1.9358438662149497E-4</v>
      </c>
      <c r="FU389" s="240">
        <f t="shared" ca="1" si="767"/>
        <v>2.1874300551821707E-4</v>
      </c>
      <c r="FV389" s="240">
        <f t="shared" ca="1" si="768"/>
        <v>1.44596873109634E-4</v>
      </c>
      <c r="FW389" s="240">
        <f t="shared" ca="1" si="769"/>
        <v>4.8067833564073505E-6</v>
      </c>
      <c r="FX389" s="240">
        <f t="shared" ca="1" si="770"/>
        <v>-1.3716548554652819E-4</v>
      </c>
      <c r="FY389" s="240">
        <f t="shared" ca="1" si="771"/>
        <v>-2.1686749169249055E-4</v>
      </c>
      <c r="FZ389" s="240">
        <f t="shared" ca="1" si="772"/>
        <v>-1.981161905991749E-4</v>
      </c>
      <c r="GA389" s="240">
        <f t="shared" ca="1" si="773"/>
        <v>-8.9424280934642333E-5</v>
      </c>
      <c r="GB389" s="240">
        <f t="shared" ca="1" si="774"/>
        <v>5.9864382705325765E-5</v>
      </c>
      <c r="GC389" s="240">
        <f t="shared" ca="1" si="775"/>
        <v>1.8197586816529076E-4</v>
      </c>
      <c r="GD389" s="240">
        <f t="shared" ca="1" si="776"/>
        <v>2.2147411399773209E-4</v>
      </c>
      <c r="GE389" s="240">
        <f t="shared" ca="1" si="777"/>
        <v>1.6042774237370584E-4</v>
      </c>
      <c r="GF389" s="240">
        <f t="shared" ca="1" si="778"/>
        <v>2.655052973078484E-5</v>
      </c>
      <c r="GG389" s="240">
        <f t="shared" ca="1" si="779"/>
        <v>-1.1938006832527624E-4</v>
      </c>
      <c r="GH389" s="240">
        <f t="shared" ca="1" si="780"/>
        <v>-2.1111461120797728E-4</v>
      </c>
      <c r="GI389" s="240">
        <f t="shared" ca="1" si="781"/>
        <v>-2.0700753431747635E-4</v>
      </c>
      <c r="GJ389" s="240">
        <f t="shared" ca="1" si="782"/>
        <v>-1.0892336469653187E-4</v>
      </c>
      <c r="GK389" s="240">
        <f t="shared" ca="1" si="783"/>
        <v>3.8609735265751735E-5</v>
      </c>
      <c r="GL389" s="240">
        <f t="shared" ca="1" si="784"/>
        <v>1.6861482262052463E-4</v>
      </c>
      <c r="GM389" s="240">
        <f t="shared" ca="1" si="785"/>
        <v>2.2207230568938325E-4</v>
      </c>
      <c r="GN389" s="240">
        <f t="shared" ca="1" si="786"/>
        <v>1.7471360477999207E-4</v>
      </c>
      <c r="GO389" s="240">
        <f t="shared" ca="1" si="787"/>
        <v>4.8038579989858945E-5</v>
      </c>
      <c r="GP389" s="240">
        <f t="shared" ca="1" si="788"/>
        <v>-1.00444955786271E-4</v>
      </c>
      <c r="GQ389" s="240">
        <f t="shared" ca="1" si="789"/>
        <v>-2.0332858161054525E-4</v>
      </c>
      <c r="GR389" s="240">
        <f t="shared" ca="1" si="790"/>
        <v>-2.1390528231847035E-4</v>
      </c>
      <c r="GS389" s="240">
        <f t="shared" ca="1" si="791"/>
        <v>-1.2737345691282576E-4</v>
      </c>
      <c r="GT389" s="240">
        <f t="shared" ca="1" si="792"/>
        <v>1.6983254969349585E-5</v>
      </c>
      <c r="GU389" s="240">
        <f t="shared" ca="1" si="793"/>
        <v>1.5362992415968461E-4</v>
      </c>
      <c r="GV389" s="240">
        <f t="shared" ca="1" si="794"/>
        <v>2.2053181968017434E-4</v>
      </c>
      <c r="GW389" s="240">
        <f t="shared" ca="1" si="795"/>
        <v>1.8731687966407751E-4</v>
      </c>
      <c r="GX389" s="240">
        <f t="shared" ca="1" si="796"/>
        <v>6.9063992463071563E-5</v>
      </c>
      <c r="GY389" s="240">
        <f t="shared" ca="1" si="797"/>
        <v>-8.0542503414243033E-5</v>
      </c>
      <c r="GZ389" s="240">
        <f t="shared" ca="1" si="798"/>
        <v>-1.9358438662149451E-4</v>
      </c>
      <c r="HA389" s="240">
        <f t="shared" ca="1" si="799"/>
        <v>-2.1874300551821669E-4</v>
      </c>
      <c r="HB389" s="240">
        <f t="shared" ca="1" si="800"/>
        <v>-1.4459687310963476E-4</v>
      </c>
      <c r="HC389" s="240">
        <f t="shared" ca="1" si="801"/>
        <v>-4.8067833564051821E-6</v>
      </c>
      <c r="HD389" s="240">
        <f t="shared" ca="1" si="802"/>
        <v>1.3716548554652743E-4</v>
      </c>
      <c r="HE389" s="240">
        <f t="shared" ca="1" si="803"/>
        <v>2.1686749169249101E-4</v>
      </c>
      <c r="HF389" s="240">
        <f t="shared" ca="1" si="804"/>
        <v>1.9811619059917533E-4</v>
      </c>
      <c r="HG389" s="240">
        <f t="shared" ca="1" si="805"/>
        <v>8.9424280934640354E-5</v>
      </c>
      <c r="HH389" s="240">
        <f t="shared" ca="1" si="806"/>
        <v>-5.9864382705324816E-5</v>
      </c>
      <c r="HI389" s="240">
        <f t="shared" ca="1" si="807"/>
        <v>-1.8197586816528838E-4</v>
      </c>
      <c r="HJ389" s="240">
        <f t="shared" ca="1" si="808"/>
        <v>-2.2147411399773217E-4</v>
      </c>
      <c r="HK389" s="240">
        <f t="shared" ca="1" si="809"/>
        <v>-1.6042774237370649E-4</v>
      </c>
      <c r="HL389" s="240">
        <f t="shared" ca="1" si="810"/>
        <v>-2.6550529730782685E-5</v>
      </c>
      <c r="HM389" s="240">
        <f t="shared" ca="1" si="811"/>
        <v>1.1938006832527541E-4</v>
      </c>
      <c r="HN389" s="240">
        <f t="shared" ca="1" si="812"/>
        <v>2.1111461120797796E-4</v>
      </c>
      <c r="HO389" s="240">
        <f t="shared" ca="1" si="813"/>
        <v>2.0700753431747668E-4</v>
      </c>
      <c r="HP389" s="240">
        <f t="shared" ca="1" si="814"/>
        <v>1.0892336469652996E-4</v>
      </c>
      <c r="HQ389" s="240">
        <f t="shared" ca="1" si="815"/>
        <v>-3.8609735265753876E-5</v>
      </c>
      <c r="HR389" s="240">
        <f t="shared" ca="1" si="816"/>
        <v>-1.6861482262052604E-4</v>
      </c>
      <c r="HS389" s="240">
        <f t="shared" ca="1" si="817"/>
        <v>-2.2207230568938328E-4</v>
      </c>
      <c r="HT389" s="240">
        <f t="shared" ca="1" si="818"/>
        <v>-1.7471360477999462E-4</v>
      </c>
      <c r="HU389" s="240">
        <f t="shared" ca="1" si="819"/>
        <v>-4.8038579989856804E-5</v>
      </c>
      <c r="HV389" s="240">
        <f t="shared" ca="1" si="820"/>
        <v>1.004449557862673E-4</v>
      </c>
      <c r="HW389" s="240">
        <f t="shared" ca="1" si="821"/>
        <v>2.0332858161054612E-4</v>
      </c>
      <c r="HX389" s="240">
        <f t="shared" ca="1" si="822"/>
        <v>2.1390528231847146E-4</v>
      </c>
      <c r="HY389" s="240">
        <f t="shared" ca="1" si="823"/>
        <v>1.2737345691282397E-4</v>
      </c>
      <c r="HZ389" s="240">
        <f t="shared" ca="1" si="824"/>
        <v>-1.6983254969345451E-5</v>
      </c>
      <c r="IA389" s="240">
        <f t="shared" ca="1" si="825"/>
        <v>-1.5362992415968619E-4</v>
      </c>
      <c r="IB389" s="240">
        <f t="shared" ca="1" si="826"/>
        <v>-2.2053181968017464E-4</v>
      </c>
      <c r="IC389" s="240">
        <f t="shared" ca="1" si="827"/>
        <v>-1.8731687966407634E-4</v>
      </c>
      <c r="ID389" s="240">
        <f t="shared" ca="1" si="828"/>
        <v>-6.9063992463069517E-5</v>
      </c>
      <c r="IE389" s="240">
        <f t="shared" ca="1" si="829"/>
        <v>-2.5722294930441271E-5</v>
      </c>
      <c r="IF389" s="240">
        <f t="shared" ca="1" si="830"/>
        <v>1.9358438662149557E-4</v>
      </c>
      <c r="IG389" s="240">
        <f t="shared" ca="1" si="831"/>
        <v>2.1874300551821742E-4</v>
      </c>
      <c r="IH389" s="240">
        <f t="shared" ca="1" si="832"/>
        <v>1.4459687310963308E-4</v>
      </c>
      <c r="II389" s="240">
        <f t="shared" ca="1" si="833"/>
        <v>4.8067833564093156E-6</v>
      </c>
      <c r="IJ389" s="240">
        <f t="shared" ca="1" si="834"/>
        <v>-1.3716548554652914E-4</v>
      </c>
      <c r="IK389" s="240">
        <f t="shared" ca="1" si="835"/>
        <v>-2.1686749169249012E-4</v>
      </c>
      <c r="IL389" s="240">
        <f t="shared" ca="1" si="836"/>
        <v>-1.9811619059917435E-4</v>
      </c>
      <c r="IM389" s="240">
        <f t="shared" ca="1" si="837"/>
        <v>-8.9424280934644122E-5</v>
      </c>
      <c r="IN389" s="240">
        <f t="shared" ca="1" si="838"/>
        <v>5.9864382705326917E-5</v>
      </c>
      <c r="IO389" s="240">
        <f t="shared" ca="1" si="839"/>
        <v>1.8197586816528965E-4</v>
      </c>
      <c r="IP389" s="240">
        <f t="shared" ca="1" si="840"/>
        <v>2.21474113997732E-4</v>
      </c>
      <c r="IQ389" s="240">
        <f t="shared" ca="1" si="841"/>
        <v>1.6042774237370503E-4</v>
      </c>
      <c r="IR389" s="240">
        <f t="shared" ca="1" si="842"/>
        <v>2.6550529730786778E-5</v>
      </c>
      <c r="IS389" s="240">
        <f t="shared" ca="1" si="843"/>
        <v>-1.1938006832527725E-4</v>
      </c>
      <c r="IT389" s="240">
        <f t="shared" ca="1" si="844"/>
        <v>-2.1111461120797663E-4</v>
      </c>
      <c r="IU389" s="240">
        <f t="shared" ca="1" si="845"/>
        <v>-2.0700753431747592E-4</v>
      </c>
      <c r="IV389" s="240">
        <f t="shared" ca="1" si="846"/>
        <v>-1.0892336469653358E-4</v>
      </c>
      <c r="IW389" s="240">
        <f t="shared" ca="1" si="847"/>
        <v>3.8609735265756018E-5</v>
      </c>
      <c r="IX389" s="240">
        <f t="shared" ca="1" si="848"/>
        <v>1.6861482262052333E-4</v>
      </c>
      <c r="IY389" s="240">
        <f t="shared" ca="1" si="849"/>
        <v>2.2207230568938334E-4</v>
      </c>
      <c r="IZ389" s="240">
        <f t="shared" ca="1" si="850"/>
        <v>1.7471360477999326E-4</v>
      </c>
      <c r="JA389" s="240">
        <f t="shared" ca="1" si="851"/>
        <v>4.8038579989854663E-5</v>
      </c>
      <c r="JB389" s="240">
        <f t="shared" ca="1" si="852"/>
        <v>-1.0044495578626925E-4</v>
      </c>
    </row>
    <row r="390" spans="2:262">
      <c r="B390" s="248">
        <v>29</v>
      </c>
      <c r="C390" s="247">
        <f t="shared" si="853"/>
        <v>5.6640625000000018E-4</v>
      </c>
      <c r="D390" s="244">
        <f t="shared" ca="1" si="597"/>
        <v>6.0703844407939034</v>
      </c>
      <c r="E390" s="243">
        <f ca="1">AI361</f>
        <v>7.0384440793903782E-2</v>
      </c>
      <c r="F390" s="242">
        <v>29</v>
      </c>
      <c r="G390" s="240">
        <f t="shared" ca="1" si="854"/>
        <v>-1.9961088734727999E-4</v>
      </c>
      <c r="H390" s="240">
        <f t="shared" ca="1" si="598"/>
        <v>-2.0525833568666569E-4</v>
      </c>
      <c r="I390" s="240">
        <f t="shared" ca="1" si="599"/>
        <v>-1.1123596785500182E-4</v>
      </c>
      <c r="J390" s="240">
        <f t="shared" ca="1" si="600"/>
        <v>3.680061786762907E-5</v>
      </c>
      <c r="K390" s="240">
        <f t="shared" ca="1" si="601"/>
        <v>1.669674746675485E-4</v>
      </c>
      <c r="L390" s="240">
        <f t="shared" ca="1" si="602"/>
        <v>2.1605787992660101E-4</v>
      </c>
      <c r="M390" s="240">
        <f t="shared" ca="1" si="603"/>
        <v>1.6023440140816778E-4</v>
      </c>
      <c r="N390" s="240">
        <f t="shared" ca="1" si="604"/>
        <v>2.660393259527042E-5</v>
      </c>
      <c r="O390" s="240">
        <f t="shared" ca="1" si="605"/>
        <v>-1.1994493518216581E-4</v>
      </c>
      <c r="P390" s="240">
        <f t="shared" ca="1" si="606"/>
        <v>-2.0825066462243607E-4</v>
      </c>
      <c r="Q390" s="240">
        <f t="shared" ca="1" si="607"/>
        <v>-1.9543355590376138E-4</v>
      </c>
      <c r="R390" s="240">
        <f t="shared" ca="1" si="608"/>
        <v>-8.7717370246659517E-5</v>
      </c>
      <c r="S390" s="240">
        <f t="shared" ca="1" si="609"/>
        <v>6.259281841765091E-5</v>
      </c>
      <c r="T390" s="240">
        <f t="shared" ca="1" si="610"/>
        <v>1.8250904191389805E-4</v>
      </c>
      <c r="U390" s="241">
        <f t="shared" ca="1" si="611"/>
        <v>2.1380210379160183E-4</v>
      </c>
      <c r="V390" s="240">
        <f t="shared" ca="1" si="612"/>
        <v>1.4127664687149888E-4</v>
      </c>
      <c r="W390" s="240">
        <f t="shared" ca="1" si="613"/>
        <v>1.4974984014138248E-7</v>
      </c>
      <c r="X390" s="240">
        <f t="shared" ca="1" si="614"/>
        <v>-1.4104986306406292E-4</v>
      </c>
      <c r="Y390" s="240">
        <f t="shared" ca="1" si="615"/>
        <v>-2.1375815806141471E-4</v>
      </c>
      <c r="Z390" s="240">
        <f t="shared" ca="1" si="616"/>
        <v>-1.8266927353000628E-4</v>
      </c>
      <c r="AA390" s="240">
        <f t="shared" ca="1" si="617"/>
        <v>-6.2879421742252739E-5</v>
      </c>
      <c r="AB390" s="240">
        <f t="shared" ca="1" si="618"/>
        <v>8.7443564717114592E-5</v>
      </c>
      <c r="AC390" s="240">
        <f t="shared" ca="1" si="619"/>
        <v>1.953055032899758E-4</v>
      </c>
      <c r="AD390" s="240">
        <f t="shared" ca="1" si="620"/>
        <v>2.0833054500802721E-4</v>
      </c>
      <c r="AE390" s="240">
        <f t="shared" ca="1" si="621"/>
        <v>1.2019396006521558E-4</v>
      </c>
      <c r="AF390" s="240">
        <f t="shared" ca="1" si="622"/>
        <v>-2.6306685291970565E-5</v>
      </c>
      <c r="AG390" s="240">
        <f t="shared" ca="1" si="623"/>
        <v>-1.6003326971589981E-4</v>
      </c>
      <c r="AH390" s="240">
        <f t="shared" ca="1" si="624"/>
        <v>-2.1605052983650466E-4</v>
      </c>
      <c r="AI390" s="240">
        <f t="shared" ca="1" si="625"/>
        <v>-1.6715747525332912E-4</v>
      </c>
      <c r="AJ390" s="240">
        <f t="shared" ca="1" si="626"/>
        <v>-3.7095708206514493E-5</v>
      </c>
      <c r="AK390" s="240">
        <f t="shared" ca="1" si="627"/>
        <v>1.1097907841053721E-4</v>
      </c>
      <c r="AL390" s="240">
        <f t="shared" ca="1" si="628"/>
        <v>2.0516438810570564E-4</v>
      </c>
      <c r="AM390" s="240">
        <f t="shared" ca="1" si="629"/>
        <v>1.9972550091292289E-4</v>
      </c>
      <c r="AN390" s="240">
        <f t="shared" ca="1" si="630"/>
        <v>9.7303444222702649E-5</v>
      </c>
      <c r="AO390" s="240">
        <f t="shared" ca="1" si="631"/>
        <v>-5.2367443390961467E-5</v>
      </c>
      <c r="AP390" s="240">
        <f t="shared" ca="1" si="632"/>
        <v>-1.7660962703182974E-4</v>
      </c>
      <c r="AQ390" s="240">
        <f t="shared" ca="1" si="633"/>
        <v>-2.1509330054246298E-4</v>
      </c>
      <c r="AR390" s="240">
        <f t="shared" ca="1" si="634"/>
        <v>-1.491314729582322E-4</v>
      </c>
      <c r="AS390" s="240">
        <f t="shared" ca="1" si="635"/>
        <v>-1.0754040690568955E-5</v>
      </c>
      <c r="AT390" s="240">
        <f t="shared" ca="1" si="636"/>
        <v>1.3284536346505315E-4</v>
      </c>
      <c r="AU390" s="240">
        <f t="shared" ca="1" si="637"/>
        <v>2.1193740955678393E-4</v>
      </c>
      <c r="AV390" s="240">
        <f t="shared" ca="1" si="638"/>
        <v>1.881163993790769E-4</v>
      </c>
      <c r="AW390" s="240">
        <f t="shared" ca="1" si="639"/>
        <v>7.294939400878401E-5</v>
      </c>
      <c r="AX390" s="240">
        <f t="shared" ca="1" si="640"/>
        <v>-7.7640546397600161E-5</v>
      </c>
      <c r="AY390" s="240">
        <f t="shared" ca="1" si="641"/>
        <v>-1.9052961116850401E-4</v>
      </c>
      <c r="AZ390" s="240">
        <f t="shared" ca="1" si="642"/>
        <v>-2.1090086779886348E-4</v>
      </c>
      <c r="BA390" s="240">
        <f t="shared" ca="1" si="643"/>
        <v>-1.2886239449788422E-4</v>
      </c>
      <c r="BB390" s="240">
        <f t="shared" ca="1" si="644"/>
        <v>1.5749377607250008E-5</v>
      </c>
      <c r="BC390" s="240">
        <f t="shared" ca="1" si="645"/>
        <v>1.5271353060024702E-4</v>
      </c>
      <c r="BD390" s="240">
        <f t="shared" ca="1" si="646"/>
        <v>2.1552269509624071E-4</v>
      </c>
      <c r="BE390" s="240">
        <f t="shared" ca="1" si="647"/>
        <v>1.7367785209933934E-4</v>
      </c>
      <c r="BF390" s="240">
        <f t="shared" ca="1" si="648"/>
        <v>4.7498117007489159E-5</v>
      </c>
      <c r="BG390" s="240">
        <f t="shared" ca="1" si="649"/>
        <v>-1.0174586331839874E-4</v>
      </c>
      <c r="BH390" s="240">
        <f t="shared" ca="1" si="650"/>
        <v>-2.0158385260775038E-4</v>
      </c>
      <c r="BI390" s="240">
        <f t="shared" ca="1" si="651"/>
        <v>-2.0353628969649735E-4</v>
      </c>
      <c r="BJ390" s="240">
        <f t="shared" ca="1" si="652"/>
        <v>-1.0665510567883881E-4</v>
      </c>
      <c r="BK390" s="240">
        <f t="shared" ca="1" si="653"/>
        <v>4.2015910606296893E-5</v>
      </c>
      <c r="BL390" s="240">
        <f t="shared" ca="1" si="654"/>
        <v>1.7028474408906492E-4</v>
      </c>
      <c r="BM390" s="240">
        <f t="shared" ca="1" si="655"/>
        <v>2.1586631869236934E-4</v>
      </c>
      <c r="BN390" s="240">
        <f t="shared" ca="1" si="656"/>
        <v>1.5662702826423538E-4</v>
      </c>
      <c r="BO390" s="240">
        <f t="shared" ca="1" si="657"/>
        <v>2.1332424115030264E-5</v>
      </c>
      <c r="BP390" s="240">
        <f t="shared" ca="1" si="658"/>
        <v>-1.2432082774957586E-4</v>
      </c>
      <c r="BQ390" s="240">
        <f t="shared" ca="1" si="659"/>
        <v>-2.0960608526900658E-4</v>
      </c>
      <c r="BR390" s="240">
        <f t="shared" ca="1" si="660"/>
        <v>-1.9311033634499241E-4</v>
      </c>
      <c r="BS390" s="240">
        <f t="shared" ca="1" si="661"/>
        <v>-8.2843624795536197E-5</v>
      </c>
      <c r="BT390" s="240">
        <f t="shared" ca="1" si="662"/>
        <v>6.7650485201305584E-5</v>
      </c>
      <c r="BU390" s="240">
        <f t="shared" ca="1" si="663"/>
        <v>1.8529471652530428E-4</v>
      </c>
      <c r="BV390" s="240">
        <f t="shared" ca="1" si="664"/>
        <v>2.1296311192643835E-4</v>
      </c>
      <c r="BW390" s="240">
        <f t="shared" ca="1" si="665"/>
        <v>1.3722038813519536E-4</v>
      </c>
      <c r="BX390" s="240">
        <f t="shared" ca="1" si="666"/>
        <v>-5.1541282923925634E-6</v>
      </c>
      <c r="BY390" s="240">
        <f t="shared" ca="1" si="667"/>
        <v>-1.4502589121325219E-4</v>
      </c>
      <c r="BZ390" s="240">
        <f t="shared" ca="1" si="668"/>
        <v>-2.1447564730593145E-4</v>
      </c>
      <c r="CA390" s="240">
        <f t="shared" ca="1" si="669"/>
        <v>-1.7977982378725957E-4</v>
      </c>
      <c r="CB390" s="240">
        <f t="shared" ca="1" si="670"/>
        <v>-5.778609868424756E-5</v>
      </c>
      <c r="CC390" s="240">
        <f t="shared" ca="1" si="671"/>
        <v>9.2267533529640487E-5</v>
      </c>
      <c r="CD390" s="240">
        <f t="shared" ca="1" si="672"/>
        <v>1.9751768395220352E-4</v>
      </c>
      <c r="CE390" s="240">
        <f t="shared" ca="1" si="673"/>
        <v>2.0685674173051978E-4</v>
      </c>
      <c r="CF390" s="240">
        <f t="shared" ca="1" si="674"/>
        <v>1.1574982564350942E-4</v>
      </c>
      <c r="CG390" s="240">
        <f t="shared" ca="1" si="675"/>
        <v>-3.1563157812821888E-5</v>
      </c>
      <c r="CH390" s="240">
        <f t="shared" ca="1" si="676"/>
        <v>-1.6354963028260855E-4</v>
      </c>
      <c r="CI390" s="240">
        <f t="shared" ca="1" si="677"/>
        <v>-2.1611929597288939E-4</v>
      </c>
      <c r="CJ390" s="240">
        <f t="shared" ca="1" si="678"/>
        <v>-1.637452553402426E-4</v>
      </c>
      <c r="CK390" s="240">
        <f t="shared" ca="1" si="679"/>
        <v>-3.1859415861299547E-5</v>
      </c>
      <c r="CL390" s="240">
        <f t="shared" ca="1" si="680"/>
        <v>1.1549679227083139E-4</v>
      </c>
      <c r="CM390" s="240">
        <f t="shared" ca="1" si="681"/>
        <v>2.0676980156249109E-4</v>
      </c>
      <c r="CN390" s="240">
        <f t="shared" ca="1" si="682"/>
        <v>1.9763905359618537E-4</v>
      </c>
      <c r="CO390" s="240">
        <f t="shared" ca="1" si="683"/>
        <v>9.2538278033909996E-5</v>
      </c>
      <c r="CP390" s="240">
        <f t="shared" ca="1" si="684"/>
        <v>-5.7497448060677667E-5</v>
      </c>
      <c r="CQ390" s="240">
        <f t="shared" ca="1" si="685"/>
        <v>-1.7961343068009558E-4</v>
      </c>
      <c r="CR390" s="240">
        <f t="shared" ca="1" si="686"/>
        <v>-2.1451230926401683E-4</v>
      </c>
      <c r="CS390" s="240">
        <f t="shared" ca="1" si="687"/>
        <v>-1.4524780583840112E-4</v>
      </c>
      <c r="CT390" s="240">
        <f t="shared" ca="1" si="688"/>
        <v>-5.4535377689695768E-6</v>
      </c>
      <c r="CU390" s="240">
        <f t="shared" ca="1" si="689"/>
        <v>1.3698887175155679E-4</v>
      </c>
      <c r="CV390" s="240">
        <f t="shared" ca="1" si="690"/>
        <v>2.129119088954141E-4</v>
      </c>
      <c r="CW390" s="240">
        <f t="shared" ca="1" si="691"/>
        <v>1.8544869013282264E-4</v>
      </c>
      <c r="CX390" s="240">
        <f t="shared" ca="1" si="692"/>
        <v>6.7934868587814131E-5</v>
      </c>
      <c r="CY390" s="240">
        <f t="shared" ca="1" si="693"/>
        <v>-8.2566923170927868E-5</v>
      </c>
      <c r="CZ390" s="240">
        <f t="shared" ca="1" si="694"/>
        <v>-1.9297567789550935E-4</v>
      </c>
      <c r="DA390" s="240">
        <f t="shared" ca="1" si="695"/>
        <v>-2.0967885775520227E-4</v>
      </c>
      <c r="DB390" s="240">
        <f t="shared" ca="1" si="696"/>
        <v>-1.2456569413972005E-4</v>
      </c>
      <c r="DC390" s="240">
        <f t="shared" ca="1" si="697"/>
        <v>2.1034366607569662E-5</v>
      </c>
      <c r="DD390" s="240">
        <f t="shared" ca="1" si="698"/>
        <v>1.5642051109154463E-4</v>
      </c>
      <c r="DE390" s="240">
        <f t="shared" ca="1" si="699"/>
        <v>2.1585162293959612E-4</v>
      </c>
      <c r="DF390" s="240">
        <f t="shared" ca="1" si="700"/>
        <v>1.7046900575374465E-4</v>
      </c>
      <c r="DG390" s="240">
        <f t="shared" ca="1" si="701"/>
        <v>4.2309655484203677E-5</v>
      </c>
      <c r="DH390" s="240">
        <f t="shared" ca="1" si="702"/>
        <v>-1.0639451490318358E-4</v>
      </c>
      <c r="DI390" s="240">
        <f t="shared" ca="1" si="703"/>
        <v>-2.0343539129311639E-4</v>
      </c>
      <c r="DJ390" s="240">
        <f t="shared" ca="1" si="704"/>
        <v>-2.0169164105612853E-4</v>
      </c>
      <c r="DK390" s="240">
        <f t="shared" ca="1" si="705"/>
        <v>-1.0200999845510564E-4</v>
      </c>
      <c r="DL390" s="240">
        <f t="shared" ca="1" si="706"/>
        <v>4.7205894531491401E-5</v>
      </c>
      <c r="DM390" s="240">
        <f t="shared" ca="1" si="707"/>
        <v>1.7349944034810013E-4</v>
      </c>
      <c r="DN390" s="240">
        <f t="shared" ca="1" si="708"/>
        <v>2.1554472765951906E-4</v>
      </c>
      <c r="DO390" s="240">
        <f t="shared" ca="1" si="709"/>
        <v>1.5292530885513815E-4</v>
      </c>
      <c r="DP390" s="240">
        <f t="shared" ca="1" si="710"/>
        <v>1.6048065780174323E-5</v>
      </c>
      <c r="DQ390" s="240">
        <f t="shared" ca="1" si="711"/>
        <v>-1.2862183409900383E-4</v>
      </c>
      <c r="DR390" s="240">
        <f t="shared" ca="1" si="712"/>
        <v>-2.1083524704748694E-4</v>
      </c>
      <c r="DS390" s="240">
        <f t="shared" ca="1" si="713"/>
        <v>-1.9067079434046972E-4</v>
      </c>
      <c r="DT390" s="240">
        <f t="shared" ca="1" si="714"/>
        <v>-7.7919977442556551E-5</v>
      </c>
      <c r="DU390" s="240">
        <f t="shared" ca="1" si="715"/>
        <v>7.2667401862288117E-5</v>
      </c>
      <c r="DV390" s="240">
        <f t="shared" ca="1" si="716"/>
        <v>1.8796877652809177E-4</v>
      </c>
      <c r="DW390" s="240">
        <f t="shared" ca="1" si="717"/>
        <v>2.1199583904585404E-4</v>
      </c>
      <c r="DX390" s="240">
        <f t="shared" ca="1" si="718"/>
        <v>1.3308147296807818E-4</v>
      </c>
      <c r="DY390" s="240">
        <f t="shared" ca="1" si="719"/>
        <v>-1.0454901770766883E-5</v>
      </c>
      <c r="DZ390" s="240">
        <f t="shared" ca="1" si="720"/>
        <v>-1.4891456118844252E-4</v>
      </c>
      <c r="EA390" s="240">
        <f t="shared" ca="1" si="721"/>
        <v>-2.1506394444027215E-4</v>
      </c>
      <c r="EB390" s="240">
        <f t="shared" ca="1" si="722"/>
        <v>-1.767820814010627E-4</v>
      </c>
      <c r="EC390" s="240">
        <f t="shared" ca="1" si="723"/>
        <v>-5.2657967441158252E-5</v>
      </c>
      <c r="ED390" s="240">
        <f t="shared" ca="1" si="724"/>
        <v>9.7035923830073796E-5</v>
      </c>
      <c r="EE390" s="240">
        <f t="shared" ca="1" si="725"/>
        <v>1.9961088734728034E-4</v>
      </c>
      <c r="EF390" s="240">
        <f t="shared" ca="1" si="726"/>
        <v>2.0525833568666612E-4</v>
      </c>
      <c r="EG390" s="240">
        <f t="shared" ca="1" si="727"/>
        <v>1.1123596785500233E-4</v>
      </c>
      <c r="EH390" s="240">
        <f t="shared" ca="1" si="728"/>
        <v>-3.6800617867629266E-5</v>
      </c>
      <c r="EI390" s="240">
        <f t="shared" ca="1" si="729"/>
        <v>-1.669674746675491E-4</v>
      </c>
      <c r="EJ390" s="240">
        <f t="shared" ca="1" si="730"/>
        <v>-2.1605787992660106E-4</v>
      </c>
      <c r="EK390" s="240">
        <f t="shared" ca="1" si="731"/>
        <v>-1.6023440140816803E-4</v>
      </c>
      <c r="EL390" s="240">
        <f t="shared" ca="1" si="732"/>
        <v>-2.6603932595270041E-5</v>
      </c>
      <c r="EM390" s="240">
        <f t="shared" ca="1" si="733"/>
        <v>1.1994493518216677E-4</v>
      </c>
      <c r="EN390" s="240">
        <f t="shared" ca="1" si="734"/>
        <v>2.0825066462243575E-4</v>
      </c>
      <c r="EO390" s="240">
        <f t="shared" ca="1" si="735"/>
        <v>1.9543355590376143E-4</v>
      </c>
      <c r="EP390" s="240">
        <f t="shared" ca="1" si="736"/>
        <v>8.7717370246658813E-5</v>
      </c>
      <c r="EQ390" s="240">
        <f t="shared" ca="1" si="737"/>
        <v>-6.2592818417652374E-5</v>
      </c>
      <c r="ER390" s="240">
        <f t="shared" ca="1" si="738"/>
        <v>-1.8250904191389767E-4</v>
      </c>
      <c r="ES390" s="240">
        <f t="shared" ca="1" si="739"/>
        <v>-2.1380210379160183E-4</v>
      </c>
      <c r="ET390" s="240">
        <f t="shared" ca="1" si="740"/>
        <v>-1.4127664687149831E-4</v>
      </c>
      <c r="EU390" s="240">
        <f t="shared" ca="1" si="741"/>
        <v>-1.4974984014291392E-7</v>
      </c>
      <c r="EV390" s="240">
        <f t="shared" ca="1" si="742"/>
        <v>1.4104986306406235E-4</v>
      </c>
      <c r="EW390" s="240">
        <f t="shared" ca="1" si="743"/>
        <v>2.1375815806141471E-4</v>
      </c>
      <c r="EX390" s="240">
        <f t="shared" ca="1" si="744"/>
        <v>1.8266927353000588E-4</v>
      </c>
      <c r="EY390" s="240">
        <f t="shared" ca="1" si="745"/>
        <v>6.2879421742253837E-5</v>
      </c>
      <c r="EZ390" s="240">
        <f t="shared" ca="1" si="746"/>
        <v>-8.744356471711424E-5</v>
      </c>
      <c r="FA390" s="240">
        <f t="shared" ca="1" si="747"/>
        <v>-1.953055032899758E-4</v>
      </c>
      <c r="FB390" s="240">
        <f t="shared" ca="1" si="748"/>
        <v>-2.0833054500802681E-4</v>
      </c>
      <c r="FC390" s="240">
        <f t="shared" ca="1" si="749"/>
        <v>-1.201939600652162E-4</v>
      </c>
      <c r="FD390" s="240">
        <f t="shared" ca="1" si="750"/>
        <v>2.6306685291970565E-5</v>
      </c>
      <c r="FE390" s="240">
        <f t="shared" ca="1" si="751"/>
        <v>1.6003326971590035E-4</v>
      </c>
      <c r="FF390" s="240">
        <f t="shared" ca="1" si="752"/>
        <v>2.1605052983650469E-4</v>
      </c>
      <c r="FG390" s="240">
        <f t="shared" ca="1" si="753"/>
        <v>1.6715747525332964E-4</v>
      </c>
      <c r="FH390" s="240">
        <f t="shared" ca="1" si="754"/>
        <v>3.7095708206514493E-5</v>
      </c>
      <c r="FI390" s="240">
        <f t="shared" ca="1" si="755"/>
        <v>-1.1097907841053786E-4</v>
      </c>
      <c r="FJ390" s="240">
        <f t="shared" ca="1" si="756"/>
        <v>-2.051643881057061E-4</v>
      </c>
      <c r="FK390" s="240">
        <f t="shared" ca="1" si="757"/>
        <v>-1.9972550091292316E-4</v>
      </c>
      <c r="FL390" s="240">
        <f t="shared" ca="1" si="758"/>
        <v>-9.7303444222702649E-5</v>
      </c>
      <c r="FM390" s="240">
        <f t="shared" ca="1" si="759"/>
        <v>5.2367443390962206E-5</v>
      </c>
      <c r="FN390" s="240">
        <f t="shared" ca="1" si="760"/>
        <v>1.7660962703182885E-4</v>
      </c>
      <c r="FO390" s="240">
        <f t="shared" ca="1" si="761"/>
        <v>2.1509330054246304E-4</v>
      </c>
      <c r="FP390" s="240">
        <f t="shared" ca="1" si="762"/>
        <v>1.491314729582322E-4</v>
      </c>
      <c r="FQ390" s="240">
        <f t="shared" ca="1" si="763"/>
        <v>1.0754040690568196E-5</v>
      </c>
      <c r="FR390" s="240">
        <f t="shared" ca="1" si="764"/>
        <v>-1.3284536346505193E-4</v>
      </c>
      <c r="FS390" s="240">
        <f t="shared" ca="1" si="765"/>
        <v>-2.1193740955678393E-4</v>
      </c>
      <c r="FT390" s="240">
        <f t="shared" ca="1" si="766"/>
        <v>-1.8811639937907652E-4</v>
      </c>
      <c r="FU390" s="240">
        <f t="shared" ca="1" si="767"/>
        <v>-7.294939400878256E-5</v>
      </c>
      <c r="FV390" s="240">
        <f t="shared" ca="1" si="768"/>
        <v>7.7640546397599443E-5</v>
      </c>
      <c r="FW390" s="240">
        <f t="shared" ca="1" si="769"/>
        <v>1.9052961116850401E-4</v>
      </c>
      <c r="FX390" s="240">
        <f t="shared" ca="1" si="770"/>
        <v>2.1090086779886348E-4</v>
      </c>
      <c r="FY390" s="240">
        <f t="shared" ca="1" si="771"/>
        <v>1.2886239449788297E-4</v>
      </c>
      <c r="FZ390" s="240">
        <f t="shared" ca="1" si="772"/>
        <v>-1.5749377607250008E-5</v>
      </c>
      <c r="GA390" s="240">
        <f t="shared" ca="1" si="773"/>
        <v>-1.5271353060024702E-4</v>
      </c>
      <c r="GB390" s="240">
        <f t="shared" ca="1" si="774"/>
        <v>-2.1552269509624082E-4</v>
      </c>
      <c r="GC390" s="240">
        <f t="shared" ca="1" si="775"/>
        <v>-1.7367785209934029E-4</v>
      </c>
      <c r="GD390" s="240">
        <f t="shared" ca="1" si="776"/>
        <v>-4.7498117007489159E-5</v>
      </c>
      <c r="GE390" s="240">
        <f t="shared" ca="1" si="777"/>
        <v>1.0174586331839874E-4</v>
      </c>
      <c r="GF390" s="240">
        <f t="shared" ca="1" si="778"/>
        <v>2.0158385260775095E-4</v>
      </c>
      <c r="GG390" s="240">
        <f t="shared" ca="1" si="779"/>
        <v>2.0353628969649684E-4</v>
      </c>
      <c r="GH390" s="240">
        <f t="shared" ca="1" si="780"/>
        <v>1.0665510567883614E-4</v>
      </c>
      <c r="GI390" s="240">
        <f t="shared" ca="1" si="781"/>
        <v>-4.2015910606293891E-5</v>
      </c>
      <c r="GJ390" s="240">
        <f t="shared" ca="1" si="782"/>
        <v>-1.70284744089064E-4</v>
      </c>
      <c r="GK390" s="240">
        <f t="shared" ca="1" si="783"/>
        <v>-2.1586631869236942E-4</v>
      </c>
      <c r="GL390" s="240">
        <f t="shared" ca="1" si="784"/>
        <v>-1.5662702826423538E-4</v>
      </c>
      <c r="GM390" s="240">
        <f t="shared" ca="1" si="785"/>
        <v>-2.1332424115030264E-5</v>
      </c>
      <c r="GN390" s="240">
        <f t="shared" ca="1" si="786"/>
        <v>1.2432082774957714E-4</v>
      </c>
      <c r="GO390" s="240">
        <f t="shared" ca="1" si="787"/>
        <v>2.0960608526900696E-4</v>
      </c>
      <c r="GP390" s="240">
        <f t="shared" ca="1" si="788"/>
        <v>1.9311033634499379E-4</v>
      </c>
      <c r="GQ390" s="240">
        <f t="shared" ca="1" si="789"/>
        <v>8.2843624795537606E-5</v>
      </c>
      <c r="GR390" s="240">
        <f t="shared" ca="1" si="790"/>
        <v>-6.765048520130412E-5</v>
      </c>
      <c r="GS390" s="240">
        <f t="shared" ca="1" si="791"/>
        <v>-1.8529471652530428E-4</v>
      </c>
      <c r="GT390" s="240">
        <f t="shared" ca="1" si="792"/>
        <v>-2.1296311192643835E-4</v>
      </c>
      <c r="GU390" s="240">
        <f t="shared" ca="1" si="793"/>
        <v>-1.3722038813519414E-4</v>
      </c>
      <c r="GV390" s="240">
        <f t="shared" ca="1" si="794"/>
        <v>5.1541282923940948E-6</v>
      </c>
      <c r="GW390" s="240">
        <f t="shared" ca="1" si="795"/>
        <v>1.4502589121325447E-4</v>
      </c>
      <c r="GX390" s="240">
        <f t="shared" ca="1" si="796"/>
        <v>2.144756473059311E-4</v>
      </c>
      <c r="GY390" s="240">
        <f t="shared" ca="1" si="797"/>
        <v>1.7977982378726041E-4</v>
      </c>
      <c r="GZ390" s="240">
        <f t="shared" ca="1" si="798"/>
        <v>5.7786098684249051E-5</v>
      </c>
      <c r="HA390" s="240">
        <f t="shared" ca="1" si="799"/>
        <v>-9.2267533529640487E-5</v>
      </c>
      <c r="HB390" s="240">
        <f t="shared" ca="1" si="800"/>
        <v>-1.9751768395220352E-4</v>
      </c>
      <c r="HC390" s="240">
        <f t="shared" ca="1" si="801"/>
        <v>-2.0685674173051932E-4</v>
      </c>
      <c r="HD390" s="240">
        <f t="shared" ca="1" si="802"/>
        <v>-1.1574982564350813E-4</v>
      </c>
      <c r="HE390" s="240">
        <f t="shared" ca="1" si="803"/>
        <v>3.1563157812824924E-5</v>
      </c>
      <c r="HF390" s="240">
        <f t="shared" ca="1" si="804"/>
        <v>1.6354963028260654E-4</v>
      </c>
      <c r="HG390" s="240">
        <f t="shared" ca="1" si="805"/>
        <v>2.1611929597288939E-4</v>
      </c>
      <c r="HH390" s="240">
        <f t="shared" ca="1" si="806"/>
        <v>1.637452553402426E-4</v>
      </c>
      <c r="HI390" s="240">
        <f t="shared" ca="1" si="807"/>
        <v>3.1859415861299547E-5</v>
      </c>
      <c r="HJ390" s="240">
        <f t="shared" ca="1" si="808"/>
        <v>-1.1549679227083269E-4</v>
      </c>
      <c r="HK390" s="240">
        <f t="shared" ca="1" si="809"/>
        <v>-2.067698015624915E-4</v>
      </c>
      <c r="HL390" s="240">
        <f t="shared" ca="1" si="810"/>
        <v>-1.9763905359618413E-4</v>
      </c>
      <c r="HM390" s="240">
        <f t="shared" ca="1" si="811"/>
        <v>-9.2538278033912761E-5</v>
      </c>
      <c r="HN390" s="240">
        <f t="shared" ca="1" si="812"/>
        <v>5.7497448060676176E-5</v>
      </c>
      <c r="HO390" s="240">
        <f t="shared" ca="1" si="813"/>
        <v>1.7961343068009474E-4</v>
      </c>
      <c r="HP390" s="240">
        <f t="shared" ca="1" si="814"/>
        <v>2.1451230926401683E-4</v>
      </c>
      <c r="HQ390" s="240">
        <f t="shared" ca="1" si="815"/>
        <v>1.4524780583840112E-4</v>
      </c>
      <c r="HR390" s="240">
        <f t="shared" ca="1" si="816"/>
        <v>5.4535377689695768E-6</v>
      </c>
      <c r="HS390" s="240">
        <f t="shared" ca="1" si="817"/>
        <v>-1.3698887175155917E-4</v>
      </c>
      <c r="HT390" s="240">
        <f t="shared" ca="1" si="818"/>
        <v>-2.1291190889541461E-4</v>
      </c>
      <c r="HU390" s="240">
        <f t="shared" ca="1" si="819"/>
        <v>-1.8544869013282418E-4</v>
      </c>
      <c r="HV390" s="240">
        <f t="shared" ca="1" si="820"/>
        <v>-6.7934868587814131E-5</v>
      </c>
      <c r="HW390" s="240">
        <f t="shared" ca="1" si="821"/>
        <v>8.2566923170927868E-5</v>
      </c>
      <c r="HX390" s="240">
        <f t="shared" ca="1" si="822"/>
        <v>1.9297567789550935E-4</v>
      </c>
      <c r="HY390" s="240">
        <f t="shared" ca="1" si="823"/>
        <v>2.0967885775520227E-4</v>
      </c>
      <c r="HZ390" s="240">
        <f t="shared" ca="1" si="824"/>
        <v>1.2456569413971753E-4</v>
      </c>
      <c r="IA390" s="240">
        <f t="shared" ca="1" si="825"/>
        <v>-2.1034366607572725E-5</v>
      </c>
      <c r="IB390" s="240">
        <f t="shared" ca="1" si="826"/>
        <v>-1.5642051109154251E-4</v>
      </c>
      <c r="IC390" s="240">
        <f t="shared" ca="1" si="827"/>
        <v>-2.1585162293959599E-4</v>
      </c>
      <c r="ID390" s="240">
        <f t="shared" ca="1" si="828"/>
        <v>-1.7046900575374465E-4</v>
      </c>
      <c r="IE390" s="240">
        <f t="shared" ca="1" si="829"/>
        <v>-1.1608917161998703E-4</v>
      </c>
      <c r="IF390" s="240">
        <f t="shared" ca="1" si="830"/>
        <v>1.0639451490318358E-4</v>
      </c>
      <c r="IG390" s="240">
        <f t="shared" ca="1" si="831"/>
        <v>2.0343539129311639E-4</v>
      </c>
      <c r="IH390" s="240">
        <f t="shared" ca="1" si="832"/>
        <v>2.0169164105612742E-4</v>
      </c>
      <c r="II390" s="240">
        <f t="shared" ca="1" si="833"/>
        <v>1.0200999845510294E-4</v>
      </c>
      <c r="IJ390" s="240">
        <f t="shared" ca="1" si="834"/>
        <v>-4.7205894531488399E-5</v>
      </c>
      <c r="IK390" s="240">
        <f t="shared" ca="1" si="835"/>
        <v>-1.7349944034809832E-4</v>
      </c>
      <c r="IL390" s="240">
        <f t="shared" ca="1" si="836"/>
        <v>-2.1554472765951906E-4</v>
      </c>
      <c r="IM390" s="240">
        <f t="shared" ca="1" si="837"/>
        <v>-1.5292530885513815E-4</v>
      </c>
      <c r="IN390" s="240">
        <f t="shared" ca="1" si="838"/>
        <v>-1.6048065780174323E-5</v>
      </c>
      <c r="IO390" s="240">
        <f t="shared" ca="1" si="839"/>
        <v>1.2862183409900627E-4</v>
      </c>
      <c r="IP390" s="240">
        <f t="shared" ca="1" si="840"/>
        <v>2.1083524704748765E-4</v>
      </c>
      <c r="IQ390" s="240">
        <f t="shared" ca="1" si="841"/>
        <v>1.9067079434047118E-4</v>
      </c>
      <c r="IR390" s="240">
        <f t="shared" ca="1" si="842"/>
        <v>7.7919977442559424E-5</v>
      </c>
      <c r="IS390" s="240">
        <f t="shared" ca="1" si="843"/>
        <v>-7.2667401862288117E-5</v>
      </c>
      <c r="IT390" s="240">
        <f t="shared" ca="1" si="844"/>
        <v>-1.8796877652809177E-4</v>
      </c>
      <c r="IU390" s="240">
        <f t="shared" ca="1" si="845"/>
        <v>-2.1199583904585404E-4</v>
      </c>
      <c r="IV390" s="240">
        <f t="shared" ca="1" si="846"/>
        <v>-1.3308147296807818E-4</v>
      </c>
      <c r="IW390" s="240">
        <f t="shared" ca="1" si="847"/>
        <v>1.0454901770769973E-5</v>
      </c>
      <c r="IX390" s="240">
        <f t="shared" ca="1" si="848"/>
        <v>1.4891456118844477E-4</v>
      </c>
      <c r="IY390" s="240">
        <f t="shared" ca="1" si="849"/>
        <v>2.1506394444027182E-4</v>
      </c>
      <c r="IZ390" s="240">
        <f t="shared" ca="1" si="850"/>
        <v>1.7678208140106447E-4</v>
      </c>
      <c r="JA390" s="240">
        <f t="shared" ca="1" si="851"/>
        <v>5.2657967441158252E-5</v>
      </c>
      <c r="JB390" s="240">
        <f t="shared" ca="1" si="852"/>
        <v>-9.7035923830073796E-5</v>
      </c>
    </row>
    <row r="391" spans="2:262">
      <c r="B391" s="248">
        <v>30</v>
      </c>
      <c r="C391" s="247">
        <f t="shared" si="853"/>
        <v>5.859375000000002E-4</v>
      </c>
      <c r="D391" s="244">
        <f t="shared" ca="1" si="597"/>
        <v>6.0706406110745696</v>
      </c>
      <c r="E391" s="243">
        <f ca="1">AJ361</f>
        <v>7.0640611074569939E-2</v>
      </c>
      <c r="F391" s="242">
        <v>30</v>
      </c>
      <c r="G391" s="240">
        <f t="shared" ca="1" si="854"/>
        <v>-1.6645938770454079E-4</v>
      </c>
      <c r="H391" s="240">
        <f t="shared" ca="1" si="598"/>
        <v>-1.6671235871945652E-4</v>
      </c>
      <c r="I391" s="240">
        <f t="shared" ca="1" si="599"/>
        <v>-8.0592031902981115E-5</v>
      </c>
      <c r="J391" s="240">
        <f t="shared" ca="1" si="600"/>
        <v>4.7282845253143322E-5</v>
      </c>
      <c r="K391" s="240">
        <f t="shared" ca="1" si="601"/>
        <v>1.5066058670358296E-4</v>
      </c>
      <c r="L391" s="240">
        <f t="shared" ca="1" si="602"/>
        <v>1.7598141727617303E-4</v>
      </c>
      <c r="M391" s="240">
        <f t="shared" ca="1" si="603"/>
        <v>1.1012667164109918E-4</v>
      </c>
      <c r="N391" s="240">
        <f t="shared" ca="1" si="604"/>
        <v>-1.278445470803604E-5</v>
      </c>
      <c r="O391" s="240">
        <f t="shared" ca="1" si="605"/>
        <v>-1.290719838470368E-4</v>
      </c>
      <c r="P391" s="240">
        <f t="shared" ca="1" si="606"/>
        <v>-1.7848760865848197E-4</v>
      </c>
      <c r="Q391" s="240">
        <f t="shared" ca="1" si="607"/>
        <v>-1.3542920514779882E-4</v>
      </c>
      <c r="R391" s="240">
        <f t="shared" ca="1" si="608"/>
        <v>-2.2205235261896439E-5</v>
      </c>
      <c r="S391" s="240">
        <f t="shared" ca="1" si="609"/>
        <v>1.0252321703565149E-4</v>
      </c>
      <c r="T391" s="240">
        <f t="shared" ca="1" si="610"/>
        <v>1.7413462133704957E-4</v>
      </c>
      <c r="U391" s="241">
        <f t="shared" ca="1" si="611"/>
        <v>1.5552727025024165E-4</v>
      </c>
      <c r="V391" s="240">
        <f t="shared" ca="1" si="612"/>
        <v>5.63415904935533E-5</v>
      </c>
      <c r="W391" s="240">
        <f t="shared" ca="1" si="613"/>
        <v>-7.2034540489268408E-5</v>
      </c>
      <c r="X391" s="240">
        <f t="shared" ca="1" si="614"/>
        <v>-1.6308973817345511E-4</v>
      </c>
      <c r="Y391" s="240">
        <f t="shared" ca="1" si="615"/>
        <v>-1.6964850957766582E-4</v>
      </c>
      <c r="Z391" s="240">
        <f t="shared" ca="1" si="616"/>
        <v>-8.8312769999270919E-5</v>
      </c>
      <c r="AA391" s="240">
        <f t="shared" ca="1" si="617"/>
        <v>3.8777616949318745E-5</v>
      </c>
      <c r="AB391" s="240">
        <f t="shared" ca="1" si="618"/>
        <v>1.4577740783363349E-4</v>
      </c>
      <c r="AC391" s="240">
        <f t="shared" ca="1" si="619"/>
        <v>1.7725025182200051E-4</v>
      </c>
      <c r="AD391" s="240">
        <f t="shared" ca="1" si="620"/>
        <v>1.16890139280289E-4</v>
      </c>
      <c r="AE391" s="240">
        <f t="shared" ca="1" si="621"/>
        <v>-4.0304913367449042E-6</v>
      </c>
      <c r="AF391" s="240">
        <f t="shared" ca="1" si="622"/>
        <v>-1.2286293346367764E-4</v>
      </c>
      <c r="AG391" s="240">
        <f t="shared" ca="1" si="623"/>
        <v>-1.7804036629190205E-4</v>
      </c>
      <c r="AH391" s="240">
        <f t="shared" ca="1" si="624"/>
        <v>-1.4097548606151043E-4</v>
      </c>
      <c r="AI391" s="240">
        <f t="shared" ca="1" si="625"/>
        <v>-3.0871523797575107E-5</v>
      </c>
      <c r="AJ391" s="240">
        <f t="shared" ca="1" si="626"/>
        <v>9.5226905463039602E-5</v>
      </c>
      <c r="AK391" s="240">
        <f t="shared" ca="1" si="627"/>
        <v>1.7198848933139355E-4</v>
      </c>
      <c r="AL391" s="240">
        <f t="shared" ca="1" si="628"/>
        <v>1.5964322397335142E-4</v>
      </c>
      <c r="AM391" s="240">
        <f t="shared" ca="1" si="629"/>
        <v>6.4587163585303666E-5</v>
      </c>
      <c r="AN391" s="240">
        <f t="shared" ca="1" si="630"/>
        <v>-6.39313608893202E-5</v>
      </c>
      <c r="AO391" s="240">
        <f t="shared" ca="1" si="631"/>
        <v>-1.5932719117813565E-4</v>
      </c>
      <c r="AP391" s="240">
        <f t="shared" ca="1" si="632"/>
        <v>-1.72175962316848E-4</v>
      </c>
      <c r="AQ391" s="240">
        <f t="shared" ca="1" si="633"/>
        <v>-9.5820754897347636E-5</v>
      </c>
      <c r="AR391" s="240">
        <f t="shared" ca="1" si="634"/>
        <v>3.0178969969745028E-5</v>
      </c>
      <c r="AS391" s="240">
        <f t="shared" ca="1" si="635"/>
        <v>1.4054303841961986E-4</v>
      </c>
      <c r="AT391" s="240">
        <f t="shared" ca="1" si="636"/>
        <v>1.7809207498590025E-4</v>
      </c>
      <c r="AU391" s="240">
        <f t="shared" ca="1" si="637"/>
        <v>1.2337200833558503E-4</v>
      </c>
      <c r="AV391" s="240">
        <f t="shared" ca="1" si="638"/>
        <v>4.7331818412061114E-6</v>
      </c>
      <c r="AW391" s="240">
        <f t="shared" ca="1" si="639"/>
        <v>-1.1635789551208236E-4</v>
      </c>
      <c r="AX391" s="240">
        <f t="shared" ca="1" si="640"/>
        <v>-1.7716420908843057E-4</v>
      </c>
      <c r="AY391" s="240">
        <f t="shared" ca="1" si="641"/>
        <v>-1.4618214468130564E-4</v>
      </c>
      <c r="AZ391" s="240">
        <f t="shared" ca="1" si="642"/>
        <v>-3.9463440128399273E-5</v>
      </c>
      <c r="BA391" s="240">
        <f t="shared" ca="1" si="643"/>
        <v>8.7701183934274596E-5</v>
      </c>
      <c r="BB391" s="240">
        <f t="shared" ca="1" si="644"/>
        <v>1.694280219905254E-4</v>
      </c>
      <c r="BC391" s="240">
        <f t="shared" ca="1" si="645"/>
        <v>1.6337458318681415E-4</v>
      </c>
      <c r="BD391" s="240">
        <f t="shared" ca="1" si="646"/>
        <v>7.2677140542809021E-5</v>
      </c>
      <c r="BE391" s="240">
        <f t="shared" ca="1" si="647"/>
        <v>-5.5674165041264329E-5</v>
      </c>
      <c r="BF391" s="240">
        <f t="shared" ca="1" si="648"/>
        <v>-1.5518081102385413E-4</v>
      </c>
      <c r="BG391" s="240">
        <f t="shared" ca="1" si="649"/>
        <v>-1.7428862808197579E-4</v>
      </c>
      <c r="BH391" s="240">
        <f t="shared" ca="1" si="650"/>
        <v>-1.0309789920396978E-4</v>
      </c>
      <c r="BI391" s="240">
        <f t="shared" ca="1" si="651"/>
        <v>2.1507619208148585E-5</v>
      </c>
      <c r="BJ391" s="240">
        <f t="shared" ca="1" si="652"/>
        <v>1.3497008851593706E-4</v>
      </c>
      <c r="BK391" s="240">
        <f t="shared" ca="1" si="653"/>
        <v>1.7850485874213554E-4</v>
      </c>
      <c r="BL391" s="240">
        <f t="shared" ca="1" si="654"/>
        <v>1.2955666341668979E-4</v>
      </c>
      <c r="BM391" s="240">
        <f t="shared" ca="1" si="655"/>
        <v>1.3485452369523267E-5</v>
      </c>
      <c r="BN391" s="240">
        <f t="shared" ca="1" si="656"/>
        <v>-1.0957254119845099E-4</v>
      </c>
      <c r="BO391" s="240">
        <f t="shared" ca="1" si="657"/>
        <v>-1.7586124778751314E-4</v>
      </c>
      <c r="BP391" s="240">
        <f t="shared" ca="1" si="658"/>
        <v>-1.5103663771051952E-4</v>
      </c>
      <c r="BQ391" s="240">
        <f t="shared" ca="1" si="659"/>
        <v>-4.796028557536441E-5</v>
      </c>
      <c r="BR391" s="240">
        <f t="shared" ca="1" si="660"/>
        <v>7.9964182571696553E-5</v>
      </c>
      <c r="BS391" s="240">
        <f t="shared" ca="1" si="661"/>
        <v>1.6645938770454041E-4</v>
      </c>
      <c r="BT391" s="240">
        <f t="shared" ca="1" si="662"/>
        <v>1.6671235871945693E-4</v>
      </c>
      <c r="BU391" s="240">
        <f t="shared" ca="1" si="663"/>
        <v>8.059203190298224E-5</v>
      </c>
      <c r="BV391" s="240">
        <f t="shared" ca="1" si="664"/>
        <v>-4.7282845253141926E-5</v>
      </c>
      <c r="BW391" s="240">
        <f t="shared" ca="1" si="665"/>
        <v>-1.5066058670358209E-4</v>
      </c>
      <c r="BX391" s="240">
        <f t="shared" ca="1" si="666"/>
        <v>-1.7598141727617308E-4</v>
      </c>
      <c r="BY391" s="240">
        <f t="shared" ca="1" si="667"/>
        <v>-1.1012667164109957E-4</v>
      </c>
      <c r="BZ391" s="240">
        <f t="shared" ca="1" si="668"/>
        <v>1.278445470803539E-5</v>
      </c>
      <c r="CA391" s="240">
        <f t="shared" ca="1" si="669"/>
        <v>1.2907198384703625E-4</v>
      </c>
      <c r="CB391" s="240">
        <f t="shared" ca="1" si="670"/>
        <v>1.7848760865848197E-4</v>
      </c>
      <c r="CC391" s="240">
        <f t="shared" ca="1" si="671"/>
        <v>1.3542920514779942E-4</v>
      </c>
      <c r="CD391" s="240">
        <f t="shared" ca="1" si="672"/>
        <v>2.2205235261897374E-5</v>
      </c>
      <c r="CE391" s="240">
        <f t="shared" ca="1" si="673"/>
        <v>-1.0252321703565045E-4</v>
      </c>
      <c r="CF391" s="240">
        <f t="shared" ca="1" si="674"/>
        <v>-1.7413462133704927E-4</v>
      </c>
      <c r="CG391" s="240">
        <f t="shared" ca="1" si="675"/>
        <v>-1.5552727025024241E-4</v>
      </c>
      <c r="CH391" s="240">
        <f t="shared" ca="1" si="676"/>
        <v>-5.6341590493553625E-5</v>
      </c>
      <c r="CI391" s="240">
        <f t="shared" ca="1" si="677"/>
        <v>7.2034540489268123E-5</v>
      </c>
      <c r="CJ391" s="240">
        <f t="shared" ca="1" si="678"/>
        <v>1.6308973817345481E-4</v>
      </c>
      <c r="CK391" s="240">
        <f t="shared" ca="1" si="679"/>
        <v>1.6964850957766603E-4</v>
      </c>
      <c r="CL391" s="240">
        <f t="shared" ca="1" si="680"/>
        <v>8.8312769999271759E-5</v>
      </c>
      <c r="CM391" s="240">
        <f t="shared" ca="1" si="681"/>
        <v>-3.8777616949317817E-5</v>
      </c>
      <c r="CN391" s="240">
        <f t="shared" ca="1" si="682"/>
        <v>-1.457774078336329E-4</v>
      </c>
      <c r="CO391" s="240">
        <f t="shared" ca="1" si="683"/>
        <v>-1.7725025182200045E-4</v>
      </c>
      <c r="CP391" s="240">
        <f t="shared" ca="1" si="684"/>
        <v>-1.1689013928028975E-4</v>
      </c>
      <c r="CQ391" s="240">
        <f t="shared" ca="1" si="685"/>
        <v>4.0304913367445789E-6</v>
      </c>
      <c r="CR391" s="240">
        <f t="shared" ca="1" si="686"/>
        <v>1.2286293346367648E-4</v>
      </c>
      <c r="CS391" s="240">
        <f t="shared" ca="1" si="687"/>
        <v>1.78040366291902E-4</v>
      </c>
      <c r="CT391" s="240">
        <f t="shared" ca="1" si="688"/>
        <v>1.409754860615114E-4</v>
      </c>
      <c r="CU391" s="240">
        <f t="shared" ca="1" si="689"/>
        <v>3.0871523797575419E-5</v>
      </c>
      <c r="CV391" s="240">
        <f t="shared" ca="1" si="690"/>
        <v>-9.5226905463037704E-5</v>
      </c>
      <c r="CW391" s="240">
        <f t="shared" ca="1" si="691"/>
        <v>-1.7198848933139326E-4</v>
      </c>
      <c r="CX391" s="240">
        <f t="shared" ca="1" si="692"/>
        <v>-1.5964322397335243E-4</v>
      </c>
      <c r="CY391" s="240">
        <f t="shared" ca="1" si="693"/>
        <v>-6.4587163585304547E-5</v>
      </c>
      <c r="CZ391" s="240">
        <f t="shared" ca="1" si="694"/>
        <v>6.3931360889320471E-5</v>
      </c>
      <c r="DA391" s="240">
        <f t="shared" ca="1" si="695"/>
        <v>1.5932719117813492E-4</v>
      </c>
      <c r="DB391" s="240">
        <f t="shared" ca="1" si="696"/>
        <v>1.7217596231684809E-4</v>
      </c>
      <c r="DC391" s="240">
        <f t="shared" ca="1" si="697"/>
        <v>9.5820754897348991E-5</v>
      </c>
      <c r="DD391" s="240">
        <f t="shared" ca="1" si="698"/>
        <v>-3.0178969969744689E-5</v>
      </c>
      <c r="DE391" s="240">
        <f t="shared" ca="1" si="699"/>
        <v>-1.4054303841961886E-4</v>
      </c>
      <c r="DF391" s="240">
        <f t="shared" ca="1" si="700"/>
        <v>-1.780920749859003E-4</v>
      </c>
      <c r="DG391" s="240">
        <f t="shared" ca="1" si="701"/>
        <v>-1.2337200833558663E-4</v>
      </c>
      <c r="DH391" s="240">
        <f t="shared" ca="1" si="702"/>
        <v>-4.7331818412070737E-6</v>
      </c>
      <c r="DI391" s="240">
        <f t="shared" ca="1" si="703"/>
        <v>1.1635789551208259E-4</v>
      </c>
      <c r="DJ391" s="240">
        <f t="shared" ca="1" si="704"/>
        <v>1.7716420908843046E-4</v>
      </c>
      <c r="DK391" s="240">
        <f t="shared" ca="1" si="705"/>
        <v>1.4618214468130545E-4</v>
      </c>
      <c r="DL391" s="240">
        <f t="shared" ca="1" si="706"/>
        <v>3.9463440128400208E-5</v>
      </c>
      <c r="DM391" s="240">
        <f t="shared" ca="1" si="707"/>
        <v>-8.7701183934274854E-5</v>
      </c>
      <c r="DN391" s="240">
        <f t="shared" ca="1" si="708"/>
        <v>-1.694280219905251E-4</v>
      </c>
      <c r="DO391" s="240">
        <f t="shared" ca="1" si="709"/>
        <v>-1.6337458318681455E-4</v>
      </c>
      <c r="DP391" s="240">
        <f t="shared" ca="1" si="710"/>
        <v>-7.2677140542811081E-5</v>
      </c>
      <c r="DQ391" s="240">
        <f t="shared" ca="1" si="711"/>
        <v>5.5674165041263421E-5</v>
      </c>
      <c r="DR391" s="240">
        <f t="shared" ca="1" si="712"/>
        <v>1.5518081102385304E-4</v>
      </c>
      <c r="DS391" s="240">
        <f t="shared" ca="1" si="713"/>
        <v>1.7428862808197598E-4</v>
      </c>
      <c r="DT391" s="240">
        <f t="shared" ca="1" si="714"/>
        <v>1.0309789920396952E-4</v>
      </c>
      <c r="DU391" s="240">
        <f t="shared" ca="1" si="715"/>
        <v>-2.1507619208147616E-5</v>
      </c>
      <c r="DV391" s="240">
        <f t="shared" ca="1" si="716"/>
        <v>-1.3497008851593725E-4</v>
      </c>
      <c r="DW391" s="240">
        <f t="shared" ca="1" si="717"/>
        <v>-1.7850485874213557E-4</v>
      </c>
      <c r="DX391" s="240">
        <f t="shared" ca="1" si="718"/>
        <v>-1.295566634166896E-4</v>
      </c>
      <c r="DY391" s="240">
        <f t="shared" ca="1" si="719"/>
        <v>-1.3485452369525503E-5</v>
      </c>
      <c r="DZ391" s="240">
        <f t="shared" ca="1" si="720"/>
        <v>1.0957254119845023E-4</v>
      </c>
      <c r="EA391" s="240">
        <f t="shared" ca="1" si="721"/>
        <v>1.7586124778751276E-4</v>
      </c>
      <c r="EB391" s="240">
        <f t="shared" ca="1" si="722"/>
        <v>1.5103663771052003E-4</v>
      </c>
      <c r="EC391" s="240">
        <f t="shared" ca="1" si="723"/>
        <v>4.7960285575366558E-5</v>
      </c>
      <c r="ED391" s="240">
        <f t="shared" ca="1" si="724"/>
        <v>-7.9964182571695686E-5</v>
      </c>
      <c r="EE391" s="240">
        <f t="shared" ca="1" si="725"/>
        <v>-1.6645938770454052E-4</v>
      </c>
      <c r="EF391" s="240">
        <f t="shared" ca="1" si="726"/>
        <v>-1.6671235871945728E-4</v>
      </c>
      <c r="EG391" s="240">
        <f t="shared" ca="1" si="727"/>
        <v>-8.0592031902981969E-5</v>
      </c>
      <c r="EH391" s="240">
        <f t="shared" ca="1" si="728"/>
        <v>4.7282845253141011E-5</v>
      </c>
      <c r="EI391" s="240">
        <f t="shared" ca="1" si="729"/>
        <v>1.5066058670358225E-4</v>
      </c>
      <c r="EJ391" s="240">
        <f t="shared" ca="1" si="730"/>
        <v>1.7598141727617343E-4</v>
      </c>
      <c r="EK391" s="240">
        <f t="shared" ca="1" si="731"/>
        <v>1.1012667164110034E-4</v>
      </c>
      <c r="EL391" s="240">
        <f t="shared" ca="1" si="732"/>
        <v>-1.2784454708033167E-5</v>
      </c>
      <c r="EM391" s="240">
        <f t="shared" ca="1" si="733"/>
        <v>-1.2907198384703558E-4</v>
      </c>
      <c r="EN391" s="240">
        <f t="shared" ca="1" si="734"/>
        <v>-1.7848760865848189E-4</v>
      </c>
      <c r="EO391" s="240">
        <f t="shared" ca="1" si="735"/>
        <v>-1.3542920514780007E-4</v>
      </c>
      <c r="EP391" s="240">
        <f t="shared" ca="1" si="736"/>
        <v>-2.2205235261897076E-5</v>
      </c>
      <c r="EQ391" s="240">
        <f t="shared" ca="1" si="737"/>
        <v>1.0252321703564965E-4</v>
      </c>
      <c r="ER391" s="240">
        <f t="shared" ca="1" si="738"/>
        <v>1.7413462133704935E-4</v>
      </c>
      <c r="ES391" s="240">
        <f t="shared" ca="1" si="739"/>
        <v>1.555272702502429E-4</v>
      </c>
      <c r="ET391" s="240">
        <f t="shared" ca="1" si="740"/>
        <v>5.634159049355452E-5</v>
      </c>
      <c r="EU391" s="240">
        <f t="shared" ca="1" si="741"/>
        <v>-7.2034540489266063E-5</v>
      </c>
      <c r="EV391" s="240">
        <f t="shared" ca="1" si="742"/>
        <v>-1.6308973817345443E-4</v>
      </c>
      <c r="EW391" s="240">
        <f t="shared" ca="1" si="743"/>
        <v>-1.6964850957766674E-4</v>
      </c>
      <c r="EX391" s="240">
        <f t="shared" ca="1" si="744"/>
        <v>-8.8312769999272572E-5</v>
      </c>
      <c r="EY391" s="240">
        <f t="shared" ca="1" si="745"/>
        <v>3.8777616949315642E-5</v>
      </c>
      <c r="EZ391" s="240">
        <f t="shared" ca="1" si="746"/>
        <v>1.4577740783363235E-4</v>
      </c>
      <c r="FA391" s="240">
        <f t="shared" ca="1" si="747"/>
        <v>1.7725025182200056E-4</v>
      </c>
      <c r="FB391" s="240">
        <f t="shared" ca="1" si="748"/>
        <v>1.1689013928029048E-4</v>
      </c>
      <c r="FC391" s="240">
        <f t="shared" ca="1" si="749"/>
        <v>-4.0304913367436031E-6</v>
      </c>
      <c r="FD391" s="240">
        <f t="shared" ca="1" si="750"/>
        <v>-1.2286293346367577E-4</v>
      </c>
      <c r="FE391" s="240">
        <f t="shared" ca="1" si="751"/>
        <v>-1.7804036629190194E-4</v>
      </c>
      <c r="FF391" s="240">
        <f t="shared" ca="1" si="752"/>
        <v>-1.40975486061512E-4</v>
      </c>
      <c r="FG391" s="240">
        <f t="shared" ca="1" si="753"/>
        <v>-3.0871523797576368E-5</v>
      </c>
      <c r="FH391" s="240">
        <f t="shared" ca="1" si="754"/>
        <v>9.5226905463036891E-5</v>
      </c>
      <c r="FI391" s="240">
        <f t="shared" ca="1" si="755"/>
        <v>1.7198848933139304E-4</v>
      </c>
      <c r="FJ391" s="240">
        <f t="shared" ca="1" si="756"/>
        <v>1.5964322397335172E-4</v>
      </c>
      <c r="FK391" s="240">
        <f t="shared" ca="1" si="757"/>
        <v>6.4587163585305455E-5</v>
      </c>
      <c r="FL391" s="240">
        <f t="shared" ca="1" si="758"/>
        <v>-6.393136088931959E-5</v>
      </c>
      <c r="FM391" s="240">
        <f t="shared" ca="1" si="759"/>
        <v>-1.5932719117813448E-4</v>
      </c>
      <c r="FN391" s="240">
        <f t="shared" ca="1" si="760"/>
        <v>-1.7217596231684836E-4</v>
      </c>
      <c r="FO391" s="240">
        <f t="shared" ca="1" si="761"/>
        <v>-9.5820754897349791E-5</v>
      </c>
      <c r="FP391" s="240">
        <f t="shared" ca="1" si="762"/>
        <v>3.0178969969743741E-5</v>
      </c>
      <c r="FQ391" s="240">
        <f t="shared" ca="1" si="763"/>
        <v>1.4054303841961826E-4</v>
      </c>
      <c r="FR391" s="240">
        <f t="shared" ca="1" si="764"/>
        <v>1.7809207498590038E-4</v>
      </c>
      <c r="FS391" s="240">
        <f t="shared" ca="1" si="765"/>
        <v>1.2337200833558733E-4</v>
      </c>
      <c r="FT391" s="240">
        <f t="shared" ca="1" si="766"/>
        <v>4.7331818412080359E-6</v>
      </c>
      <c r="FU391" s="240">
        <f t="shared" ca="1" si="767"/>
        <v>-1.1635789551208187E-4</v>
      </c>
      <c r="FV391" s="240">
        <f t="shared" ca="1" si="768"/>
        <v>-1.7716420908843033E-4</v>
      </c>
      <c r="FW391" s="240">
        <f t="shared" ca="1" si="769"/>
        <v>-1.4618214468130599E-4</v>
      </c>
      <c r="FX391" s="240">
        <f t="shared" ca="1" si="770"/>
        <v>-3.946344012839869E-5</v>
      </c>
      <c r="FY391" s="240">
        <f t="shared" ca="1" si="771"/>
        <v>8.7701183934274014E-5</v>
      </c>
      <c r="FZ391" s="240">
        <f t="shared" ca="1" si="772"/>
        <v>1.694280219905248E-4</v>
      </c>
      <c r="GA391" s="240">
        <f t="shared" ca="1" si="773"/>
        <v>1.6337458318681596E-4</v>
      </c>
      <c r="GB391" s="240">
        <f t="shared" ca="1" si="774"/>
        <v>7.2677140542809631E-5</v>
      </c>
      <c r="GC391" s="240">
        <f t="shared" ca="1" si="775"/>
        <v>-5.5674165041262506E-5</v>
      </c>
      <c r="GD391" s="240">
        <f t="shared" ca="1" si="776"/>
        <v>-1.5518081102385256E-4</v>
      </c>
      <c r="GE391" s="240">
        <f t="shared" ca="1" si="777"/>
        <v>-1.7428862808197674E-4</v>
      </c>
      <c r="GF391" s="240">
        <f t="shared" ca="1" si="778"/>
        <v>-1.0309789920397031E-4</v>
      </c>
      <c r="GG391" s="240">
        <f t="shared" ca="1" si="779"/>
        <v>2.1507619208146674E-5</v>
      </c>
      <c r="GH391" s="240">
        <f t="shared" ca="1" si="780"/>
        <v>1.3497008851593497E-4</v>
      </c>
      <c r="GI391" s="240">
        <f t="shared" ca="1" si="781"/>
        <v>1.7850485874213552E-4</v>
      </c>
      <c r="GJ391" s="240">
        <f t="shared" ca="1" si="782"/>
        <v>1.2955666341669028E-4</v>
      </c>
      <c r="GK391" s="240">
        <f t="shared" ca="1" si="783"/>
        <v>1.3485452369526452E-5</v>
      </c>
      <c r="GL391" s="240">
        <f t="shared" ca="1" si="784"/>
        <v>-1.0957254119844747E-4</v>
      </c>
      <c r="GM391" s="240">
        <f t="shared" ca="1" si="785"/>
        <v>-1.7586124778751303E-4</v>
      </c>
      <c r="GN391" s="240">
        <f t="shared" ca="1" si="786"/>
        <v>-1.5103663771052058E-4</v>
      </c>
      <c r="GO391" s="240">
        <f t="shared" ca="1" si="787"/>
        <v>-4.796028557536748E-5</v>
      </c>
      <c r="GP391" s="240">
        <f t="shared" ca="1" si="788"/>
        <v>7.9964182571692555E-5</v>
      </c>
      <c r="GQ391" s="240">
        <f t="shared" ca="1" si="789"/>
        <v>1.6645938770454017E-4</v>
      </c>
      <c r="GR391" s="240">
        <f t="shared" ca="1" si="790"/>
        <v>1.6671235871945763E-4</v>
      </c>
      <c r="GS391" s="240">
        <f t="shared" ca="1" si="791"/>
        <v>8.0592031902985099E-5</v>
      </c>
      <c r="GT391" s="240">
        <f t="shared" ca="1" si="792"/>
        <v>-4.7282845253142515E-5</v>
      </c>
      <c r="GU391" s="240">
        <f t="shared" ca="1" si="793"/>
        <v>-1.5066058670358177E-4</v>
      </c>
      <c r="GV391" s="240">
        <f t="shared" ca="1" si="794"/>
        <v>-1.7598141727617362E-4</v>
      </c>
      <c r="GW391" s="240">
        <f t="shared" ca="1" si="795"/>
        <v>-1.1012667164110308E-4</v>
      </c>
      <c r="GX391" s="240">
        <f t="shared" ca="1" si="796"/>
        <v>1.2784454708034739E-5</v>
      </c>
      <c r="GY391" s="240">
        <f t="shared" ca="1" si="797"/>
        <v>1.2907198384703493E-4</v>
      </c>
      <c r="GZ391" s="240">
        <f t="shared" ca="1" si="798"/>
        <v>1.7848760865848187E-4</v>
      </c>
      <c r="HA391" s="240">
        <f t="shared" ca="1" si="799"/>
        <v>1.3542920514779901E-4</v>
      </c>
      <c r="HB391" s="240">
        <f t="shared" ca="1" si="800"/>
        <v>2.2205235261898052E-5</v>
      </c>
      <c r="HC391" s="240">
        <f t="shared" ca="1" si="801"/>
        <v>-1.0252321703564885E-4</v>
      </c>
      <c r="HD391" s="240">
        <f t="shared" ca="1" si="802"/>
        <v>-1.7413462133704857E-4</v>
      </c>
      <c r="HE391" s="240">
        <f t="shared" ca="1" si="803"/>
        <v>-1.5552727025024214E-4</v>
      </c>
      <c r="HF391" s="240">
        <f t="shared" ca="1" si="804"/>
        <v>-5.6341590493555448E-5</v>
      </c>
      <c r="HG391" s="240">
        <f t="shared" ca="1" si="805"/>
        <v>7.2034540489265196E-5</v>
      </c>
      <c r="HH391" s="240">
        <f t="shared" ca="1" si="806"/>
        <v>1.6308973817345302E-4</v>
      </c>
      <c r="HI391" s="240">
        <f t="shared" ca="1" si="807"/>
        <v>1.6964850957766622E-4</v>
      </c>
      <c r="HJ391" s="240">
        <f t="shared" ca="1" si="808"/>
        <v>8.8312769999273426E-5</v>
      </c>
      <c r="HK391" s="240">
        <f t="shared" ca="1" si="809"/>
        <v>-3.87776169493147E-5</v>
      </c>
      <c r="HL391" s="240">
        <f t="shared" ca="1" si="810"/>
        <v>-1.4577740783363328E-4</v>
      </c>
      <c r="HM391" s="240">
        <f t="shared" ca="1" si="811"/>
        <v>-1.772502518220007E-4</v>
      </c>
      <c r="HN391" s="240">
        <f t="shared" ca="1" si="812"/>
        <v>-1.1689013928029121E-4</v>
      </c>
      <c r="HO391" s="240">
        <f t="shared" ca="1" si="813"/>
        <v>4.0304913367401201E-6</v>
      </c>
      <c r="HP391" s="240">
        <f t="shared" ca="1" si="814"/>
        <v>1.2286293346367694E-4</v>
      </c>
      <c r="HQ391" s="240">
        <f t="shared" ca="1" si="815"/>
        <v>1.7804036629190186E-4</v>
      </c>
      <c r="HR391" s="240">
        <f t="shared" ca="1" si="816"/>
        <v>1.409754860615126E-4</v>
      </c>
      <c r="HS391" s="240">
        <f t="shared" ca="1" si="817"/>
        <v>3.0871523797579823E-5</v>
      </c>
      <c r="HT391" s="240">
        <f t="shared" ca="1" si="818"/>
        <v>-9.5226905463038219E-5</v>
      </c>
      <c r="HU391" s="240">
        <f t="shared" ca="1" si="819"/>
        <v>-1.7198848933139277E-4</v>
      </c>
      <c r="HV391" s="240">
        <f t="shared" ca="1" si="820"/>
        <v>-1.5964322397335329E-4</v>
      </c>
      <c r="HW391" s="240">
        <f t="shared" ca="1" si="821"/>
        <v>-6.4587163585303977E-5</v>
      </c>
      <c r="HX391" s="240">
        <f t="shared" ca="1" si="822"/>
        <v>6.3931360889318682E-5</v>
      </c>
      <c r="HY391" s="240">
        <f t="shared" ca="1" si="823"/>
        <v>1.5932719117813405E-4</v>
      </c>
      <c r="HZ391" s="240">
        <f t="shared" ca="1" si="824"/>
        <v>1.7217596231684928E-4</v>
      </c>
      <c r="IA391" s="240">
        <f t="shared" ca="1" si="825"/>
        <v>9.5820754897348476E-5</v>
      </c>
      <c r="IB391" s="240">
        <f t="shared" ca="1" si="826"/>
        <v>-3.0178969969742799E-5</v>
      </c>
      <c r="IC391" s="240">
        <f t="shared" ca="1" si="827"/>
        <v>-1.4054303841961767E-4</v>
      </c>
      <c r="ID391" s="240">
        <f t="shared" ca="1" si="828"/>
        <v>-1.7809207498590063E-4</v>
      </c>
      <c r="IE391" s="240">
        <f t="shared" ca="1" si="829"/>
        <v>-9.1348704715139413E-5</v>
      </c>
      <c r="IF391" s="240">
        <f t="shared" ca="1" si="830"/>
        <v>-4.7331818412089981E-6</v>
      </c>
      <c r="IG391" s="240">
        <f t="shared" ca="1" si="831"/>
        <v>1.1635789551207922E-4</v>
      </c>
      <c r="IH391" s="240">
        <f t="shared" ca="1" si="832"/>
        <v>1.7716420908843054E-4</v>
      </c>
      <c r="II391" s="240">
        <f t="shared" ca="1" si="833"/>
        <v>1.4618214468130656E-4</v>
      </c>
      <c r="IJ391" s="240">
        <f t="shared" ca="1" si="834"/>
        <v>3.9463440128402092E-5</v>
      </c>
      <c r="IK391" s="240">
        <f t="shared" ca="1" si="835"/>
        <v>-8.7701183934270978E-5</v>
      </c>
      <c r="IL391" s="240">
        <f t="shared" ca="1" si="836"/>
        <v>-1.6942802199052529E-4</v>
      </c>
      <c r="IM391" s="240">
        <f t="shared" ca="1" si="837"/>
        <v>-1.6337458318681531E-4</v>
      </c>
      <c r="IN391" s="240">
        <f t="shared" ca="1" si="838"/>
        <v>-7.2677140542812816E-5</v>
      </c>
      <c r="IO391" s="240">
        <f t="shared" ca="1" si="839"/>
        <v>5.5674165041259179E-5</v>
      </c>
      <c r="IP391" s="240">
        <f t="shared" ca="1" si="840"/>
        <v>1.5518081102385337E-4</v>
      </c>
      <c r="IQ391" s="240">
        <f t="shared" ca="1" si="841"/>
        <v>1.7428862808197638E-4</v>
      </c>
      <c r="IR391" s="240">
        <f t="shared" ca="1" si="842"/>
        <v>1.0309789920397318E-4</v>
      </c>
      <c r="IS391" s="240">
        <f t="shared" ca="1" si="843"/>
        <v>-2.1507619208148226E-5</v>
      </c>
      <c r="IT391" s="240">
        <f t="shared" ca="1" si="844"/>
        <v>-1.34970088515936E-4</v>
      </c>
      <c r="IU391" s="240">
        <f t="shared" ca="1" si="845"/>
        <v>-1.785048587421356E-4</v>
      </c>
      <c r="IV391" s="240">
        <f t="shared" ca="1" si="846"/>
        <v>-1.2955666341669267E-4</v>
      </c>
      <c r="IW391" s="240">
        <f t="shared" ca="1" si="847"/>
        <v>-1.3485452369524879E-5</v>
      </c>
      <c r="IX391" s="240">
        <f t="shared" ca="1" si="848"/>
        <v>1.0957254119844871E-4</v>
      </c>
      <c r="IY391" s="240">
        <f t="shared" ca="1" si="849"/>
        <v>1.7586124778751243E-4</v>
      </c>
      <c r="IZ391" s="240">
        <f t="shared" ca="1" si="850"/>
        <v>1.5103663771052242E-4</v>
      </c>
      <c r="JA391" s="240">
        <f t="shared" ca="1" si="851"/>
        <v>4.7960285575365969E-5</v>
      </c>
      <c r="JB391" s="240">
        <f t="shared" ca="1" si="852"/>
        <v>-7.9964182571693964E-5</v>
      </c>
    </row>
    <row r="392" spans="2:262">
      <c r="B392" s="248">
        <v>31</v>
      </c>
      <c r="C392" s="247">
        <f t="shared" si="853"/>
        <v>6.0546875000000021E-4</v>
      </c>
      <c r="D392" s="244">
        <f t="shared" ca="1" si="597"/>
        <v>6.0703972636519827</v>
      </c>
      <c r="E392" s="243">
        <f ca="1">AK361</f>
        <v>7.0397263651983039E-2</v>
      </c>
      <c r="F392" s="242">
        <v>31</v>
      </c>
      <c r="G392" s="240">
        <f t="shared" ca="1" si="854"/>
        <v>-9.9069264484999441E-4</v>
      </c>
      <c r="H392" s="240">
        <f t="shared" ca="1" si="598"/>
        <v>-9.6098771349326627E-4</v>
      </c>
      <c r="I392" s="240">
        <f t="shared" ca="1" si="599"/>
        <v>-4.0129245164940205E-4</v>
      </c>
      <c r="J392" s="240">
        <f t="shared" ca="1" si="600"/>
        <v>3.7971793845822244E-4</v>
      </c>
      <c r="K392" s="240">
        <f t="shared" ca="1" si="601"/>
        <v>9.5131167019482654E-4</v>
      </c>
      <c r="L392" s="240">
        <f t="shared" ca="1" si="602"/>
        <v>9.9825146577435975E-4</v>
      </c>
      <c r="M392" s="240">
        <f t="shared" ca="1" si="603"/>
        <v>4.946497540833859E-4</v>
      </c>
      <c r="N392" s="240">
        <f t="shared" ca="1" si="604"/>
        <v>-2.8175418281925426E-4</v>
      </c>
      <c r="O392" s="240">
        <f t="shared" ca="1" si="605"/>
        <v>-9.0276904411582437E-4</v>
      </c>
      <c r="P392" s="240">
        <f t="shared" ca="1" si="606"/>
        <v>-1.0259015107402856E-3</v>
      </c>
      <c r="Q392" s="240">
        <f t="shared" ca="1" si="607"/>
        <v>-5.8324330898248597E-4</v>
      </c>
      <c r="R392" s="240">
        <f t="shared" ca="1" si="608"/>
        <v>1.8107698037723264E-4</v>
      </c>
      <c r="S392" s="240">
        <f t="shared" ca="1" si="609"/>
        <v>8.4553225863822756E-4</v>
      </c>
      <c r="T392" s="240">
        <f t="shared" ca="1" si="610"/>
        <v>1.0436715633429705E-3</v>
      </c>
      <c r="U392" s="241">
        <f t="shared" ca="1" si="611"/>
        <v>6.6621991198285925E-4</v>
      </c>
      <c r="V392" s="240">
        <f t="shared" ca="1" si="612"/>
        <v>-7.8655907627432696E-5</v>
      </c>
      <c r="W392" s="240">
        <f t="shared" ca="1" si="613"/>
        <v>-7.801525352949955E-4</v>
      </c>
      <c r="X392" s="240">
        <f t="shared" ca="1" si="614"/>
        <v>-1.051390488261751E-3</v>
      </c>
      <c r="Y392" s="240">
        <f t="shared" ca="1" si="615"/>
        <v>-7.4278045303798773E-4</v>
      </c>
      <c r="Z392" s="240">
        <f t="shared" ca="1" si="616"/>
        <v>-2.4522664510512283E-5</v>
      </c>
      <c r="AA392" s="240">
        <f t="shared" ca="1" si="617"/>
        <v>7.0725951656211579E-4</v>
      </c>
      <c r="AB392" s="240">
        <f t="shared" ca="1" si="618"/>
        <v>1.0489839480300662E-3</v>
      </c>
      <c r="AC392" s="240">
        <f t="shared" ca="1" si="619"/>
        <v>8.1218761228526158E-4</v>
      </c>
      <c r="AD392" s="240">
        <f t="shared" ca="1" si="620"/>
        <v>1.2746506998377084E-4</v>
      </c>
      <c r="AE392" s="240">
        <f t="shared" ca="1" si="621"/>
        <v>-6.2755520205736305E-4</v>
      </c>
      <c r="AF392" s="240">
        <f t="shared" ca="1" si="622"/>
        <v>-1.0364751189458959E-3</v>
      </c>
      <c r="AG392" s="240">
        <f t="shared" ca="1" si="623"/>
        <v>-8.7377296083931695E-4</v>
      </c>
      <c r="AH392" s="240">
        <f t="shared" ca="1" si="624"/>
        <v>-2.2917991715358868E-4</v>
      </c>
      <c r="AI392" s="240">
        <f t="shared" ca="1" si="625"/>
        <v>5.4180718790022842E-4</v>
      </c>
      <c r="AJ392" s="240">
        <f t="shared" ca="1" si="626"/>
        <v>1.013984467871342E-3</v>
      </c>
      <c r="AK392" s="240">
        <f t="shared" ca="1" si="627"/>
        <v>9.2694339812760191E-4</v>
      </c>
      <c r="AL392" s="240">
        <f t="shared" ca="1" si="628"/>
        <v>3.2868763643873107E-4</v>
      </c>
      <c r="AM392" s="240">
        <f t="shared" ca="1" si="629"/>
        <v>-4.508412743416746E-4</v>
      </c>
      <c r="AN392" s="240">
        <f t="shared" ca="1" si="630"/>
        <v>-9.8172859207089325E-4</v>
      </c>
      <c r="AO392" s="240">
        <f t="shared" ca="1" si="631"/>
        <v>-9.7118686377311442E-4</v>
      </c>
      <c r="AP392" s="240">
        <f t="shared" ca="1" si="632"/>
        <v>-4.2502991410602926E-4</v>
      </c>
      <c r="AQ392" s="240">
        <f t="shared" ca="1" si="633"/>
        <v>3.5553351285630349E-4</v>
      </c>
      <c r="AR392" s="240">
        <f t="shared" ca="1" si="634"/>
        <v>9.4001813326136314E-4</v>
      </c>
      <c r="AS392" s="240">
        <f t="shared" ca="1" si="635"/>
        <v>1.0060772690157463E-3</v>
      </c>
      <c r="AT392" s="240">
        <f t="shared" ca="1" si="636"/>
        <v>5.1727892135550104E-4</v>
      </c>
      <c r="AU392" s="240">
        <f t="shared" ca="1" si="637"/>
        <v>-2.5680176928773819E-4</v>
      </c>
      <c r="AV392" s="240">
        <f t="shared" ca="1" si="638"/>
        <v>-8.8925478596234362E-4</v>
      </c>
      <c r="AW392" s="240">
        <f t="shared" ca="1" si="639"/>
        <v>-1.0312786001799765E-3</v>
      </c>
      <c r="AX392" s="240">
        <f t="shared" ca="1" si="640"/>
        <v>-6.0454624981890002E-4</v>
      </c>
      <c r="AY392" s="240">
        <f t="shared" ca="1" si="641"/>
        <v>1.5559688429880506E-4</v>
      </c>
      <c r="AZ392" s="240">
        <f t="shared" ca="1" si="642"/>
        <v>8.2992742895839262E-4</v>
      </c>
      <c r="BA392" s="240">
        <f t="shared" ca="1" si="643"/>
        <v>1.0465481546702462E-3</v>
      </c>
      <c r="BB392" s="240">
        <f t="shared" ca="1" si="644"/>
        <v>6.8599146741794327E-4</v>
      </c>
      <c r="BC392" s="240">
        <f t="shared" ca="1" si="645"/>
        <v>-5.2893516256165404E-5</v>
      </c>
      <c r="BD392" s="240">
        <f t="shared" ca="1" si="646"/>
        <v>-7.626074171290906E-4</v>
      </c>
      <c r="BE392" s="240">
        <f t="shared" ca="1" si="647"/>
        <v>-1.0517388783296256E-3</v>
      </c>
      <c r="BF392" s="240">
        <f t="shared" ca="1" si="648"/>
        <v>-7.6083021218467011E-4</v>
      </c>
      <c r="BG392" s="240">
        <f t="shared" ca="1" si="649"/>
        <v>-5.0319245262558313E-5</v>
      </c>
      <c r="BH392" s="240">
        <f t="shared" ca="1" si="650"/>
        <v>6.8794307898921566E-4</v>
      </c>
      <c r="BI392" s="240">
        <f t="shared" ca="1" si="651"/>
        <v>1.0468007816517358E-3</v>
      </c>
      <c r="BJ392" s="240">
        <f t="shared" ca="1" si="652"/>
        <v>8.283417460959576E-4</v>
      </c>
      <c r="BK392" s="240">
        <f t="shared" ca="1" si="653"/>
        <v>1.5304740494210612E-4</v>
      </c>
      <c r="BL392" s="240">
        <f t="shared" ca="1" si="654"/>
        <v>-6.066534729307335E-4</v>
      </c>
      <c r="BM392" s="240">
        <f t="shared" ca="1" si="655"/>
        <v>-1.0317814212070242E-3</v>
      </c>
      <c r="BN392" s="240">
        <f t="shared" ca="1" si="656"/>
        <v>-8.8787589617468198E-4</v>
      </c>
      <c r="BO392" s="240">
        <f t="shared" ca="1" si="657"/>
        <v>-2.543016344478395E-4</v>
      </c>
      <c r="BP392" s="240">
        <f t="shared" ca="1" si="658"/>
        <v>5.1952146229740652E-4</v>
      </c>
      <c r="BQ392" s="240">
        <f t="shared" ca="1" si="659"/>
        <v>1.0068254416469905E-3</v>
      </c>
      <c r="BR392" s="240">
        <f t="shared" ca="1" si="660"/>
        <v>9.3885931601090777E-4</v>
      </c>
      <c r="BS392" s="240">
        <f t="shared" ca="1" si="661"/>
        <v>3.5310680019842613E-4</v>
      </c>
      <c r="BT392" s="240">
        <f t="shared" ca="1" si="662"/>
        <v>-4.2738617598282876E-4</v>
      </c>
      <c r="BU392" s="240">
        <f t="shared" ca="1" si="663"/>
        <v>-9.7217318269712404E-4</v>
      </c>
      <c r="BV392" s="240">
        <f t="shared" ca="1" si="664"/>
        <v>-9.8080100740124011E-4</v>
      </c>
      <c r="BW392" s="240">
        <f t="shared" ca="1" si="665"/>
        <v>-4.4851135443528984E-4</v>
      </c>
      <c r="BX392" s="240">
        <f t="shared" ca="1" si="666"/>
        <v>3.3113492716049374E-4</v>
      </c>
      <c r="BY392" s="240">
        <f t="shared" ca="1" si="667"/>
        <v>9.2815836455396395E-4</v>
      </c>
      <c r="BZ392" s="240">
        <f t="shared" ca="1" si="668"/>
        <v>1.0132970489299289E-3</v>
      </c>
      <c r="CA392" s="240">
        <f t="shared" ca="1" si="669"/>
        <v>5.3959649914769544E-4</v>
      </c>
      <c r="CB392" s="240">
        <f t="shared" ca="1" si="670"/>
        <v>-2.3169466797283881E-4</v>
      </c>
      <c r="CC392" s="240">
        <f t="shared" ca="1" si="671"/>
        <v>-8.7520487397717566E-4</v>
      </c>
      <c r="CD392" s="240">
        <f t="shared" ca="1" si="672"/>
        <v>-1.0360344859529104E-3</v>
      </c>
      <c r="CE392" s="240">
        <f t="shared" ca="1" si="673"/>
        <v>-6.2548503459985754E-4</v>
      </c>
      <c r="CF392" s="240">
        <f t="shared" ca="1" si="674"/>
        <v>1.3002306247541622E-4</v>
      </c>
      <c r="CG392" s="240">
        <f t="shared" ca="1" si="675"/>
        <v>8.1382268202833644E-4</v>
      </c>
      <c r="CH392" s="240">
        <f t="shared" ca="1" si="676"/>
        <v>1.0487943445221053E-3</v>
      </c>
      <c r="CI392" s="240">
        <f t="shared" ca="1" si="677"/>
        <v>7.0534980724392771E-4</v>
      </c>
      <c r="CJ392" s="240">
        <f t="shared" ca="1" si="678"/>
        <v>-2.7099263808519456E-5</v>
      </c>
      <c r="CK392" s="240">
        <f t="shared" ca="1" si="679"/>
        <v>-7.4460293277083239E-4</v>
      </c>
      <c r="CL392" s="240">
        <f t="shared" ca="1" si="680"/>
        <v>-1.051453740224244E-3</v>
      </c>
      <c r="CM392" s="240">
        <f t="shared" ca="1" si="681"/>
        <v>-7.7842167566080623E-4</v>
      </c>
      <c r="CN392" s="240">
        <f t="shared" ca="1" si="682"/>
        <v>-7.6085515582810428E-5</v>
      </c>
      <c r="CO392" s="240">
        <f t="shared" ca="1" si="683"/>
        <v>6.6821225022937797E-4</v>
      </c>
      <c r="CP392" s="240">
        <f t="shared" ca="1" si="684"/>
        <v>1.0439870616249407E-3</v>
      </c>
      <c r="CQ392" s="240">
        <f t="shared" ca="1" si="685"/>
        <v>8.4399691781249394E-4</v>
      </c>
      <c r="CR392" s="240">
        <f t="shared" ca="1" si="686"/>
        <v>1.7853754986651911E-4</v>
      </c>
      <c r="CS392" s="240">
        <f t="shared" ca="1" si="687"/>
        <v>-5.8538631843623574E-4</v>
      </c>
      <c r="CT392" s="240">
        <f t="shared" ca="1" si="688"/>
        <v>-1.0264662169208109E-3</v>
      </c>
      <c r="CU392" s="240">
        <f t="shared" ca="1" si="689"/>
        <v>-9.0144400827000951E-4</v>
      </c>
      <c r="CV392" s="240">
        <f t="shared" ca="1" si="690"/>
        <v>-2.7927016994644589E-4</v>
      </c>
      <c r="CW392" s="240">
        <f t="shared" ca="1" si="691"/>
        <v>4.96922796391852E-4</v>
      </c>
      <c r="CX392" s="240">
        <f t="shared" ca="1" si="692"/>
        <v>9.9905994142421859E-4</v>
      </c>
      <c r="CY392" s="240">
        <f t="shared" ca="1" si="693"/>
        <v>9.5020970014845639E-4</v>
      </c>
      <c r="CZ392" s="240">
        <f t="shared" ca="1" si="694"/>
        <v>3.7731326562519881E-4</v>
      </c>
      <c r="DA392" s="240">
        <f t="shared" ca="1" si="695"/>
        <v>-4.0367363617256917E-4</v>
      </c>
      <c r="DB392" s="240">
        <f t="shared" ca="1" si="696"/>
        <v>-9.6203217254999776E-4</v>
      </c>
      <c r="DC392" s="240">
        <f t="shared" ca="1" si="697"/>
        <v>-9.8982435317702044E-4</v>
      </c>
      <c r="DD392" s="240">
        <f t="shared" ca="1" si="698"/>
        <v>-4.7172262829556856E-4</v>
      </c>
      <c r="DE392" s="240">
        <f t="shared" ca="1" si="699"/>
        <v>3.0653687816650197E-4</v>
      </c>
      <c r="DF392" s="240">
        <f t="shared" ca="1" si="700"/>
        <v>9.1573950795383388E-4</v>
      </c>
      <c r="DG392" s="240">
        <f t="shared" ca="1" si="701"/>
        <v>1.0199064565914527E-3</v>
      </c>
      <c r="DH392" s="240">
        <f t="shared" ca="1" si="702"/>
        <v>5.6158904418561928E-4</v>
      </c>
      <c r="DI392" s="240">
        <f t="shared" ca="1" si="703"/>
        <v>-2.0644800245357426E-4</v>
      </c>
      <c r="DJ392" s="240">
        <f t="shared" ca="1" si="704"/>
        <v>-8.6062777130194602E-4</v>
      </c>
      <c r="DK392" s="240">
        <f t="shared" ca="1" si="705"/>
        <v>-1.0401663032913308E-3</v>
      </c>
      <c r="DL392" s="240">
        <f t="shared" ca="1" si="706"/>
        <v>-6.4604705058437573E-4</v>
      </c>
      <c r="DM392" s="240">
        <f t="shared" ca="1" si="707"/>
        <v>1.0437091962107515E-4</v>
      </c>
      <c r="DN392" s="240">
        <f t="shared" ca="1" si="708"/>
        <v>7.9722771874541601E-4</v>
      </c>
      <c r="DO392" s="240">
        <f t="shared" ca="1" si="709"/>
        <v>1.0504087798777707E-3</v>
      </c>
      <c r="DP392" s="240">
        <f t="shared" ca="1" si="710"/>
        <v>7.2428327072075098E-4</v>
      </c>
      <c r="DQ392" s="240">
        <f t="shared" ca="1" si="711"/>
        <v>-1.2886877776619766E-6</v>
      </c>
      <c r="DR392" s="240">
        <f t="shared" ca="1" si="712"/>
        <v>-7.2614992744837541E-4</v>
      </c>
      <c r="DS392" s="240">
        <f t="shared" ca="1" si="713"/>
        <v>-1.0505352457021388E-3</v>
      </c>
      <c r="DT392" s="240">
        <f t="shared" ca="1" si="714"/>
        <v>-7.9554424702658541E-4</v>
      </c>
      <c r="DU392" s="240">
        <f t="shared" ca="1" si="715"/>
        <v>-1.0180595483350356E-4</v>
      </c>
      <c r="DV392" s="240">
        <f t="shared" ca="1" si="716"/>
        <v>6.480789153960675E-4</v>
      </c>
      <c r="DW392" s="240">
        <f t="shared" ca="1" si="717"/>
        <v>1.0405444828294132E-3</v>
      </c>
      <c r="DX392" s="240">
        <f t="shared" ca="1" si="718"/>
        <v>8.591436973448219E-4</v>
      </c>
      <c r="DY392" s="240">
        <f t="shared" ca="1" si="719"/>
        <v>2.0392015044684136E-4</v>
      </c>
      <c r="DZ392" s="240">
        <f t="shared" ca="1" si="720"/>
        <v>-5.6376654911253479E-4</v>
      </c>
      <c r="EA392" s="240">
        <f t="shared" ca="1" si="721"/>
        <v>-1.0205327077675672E-3</v>
      </c>
      <c r="EB392" s="240">
        <f t="shared" ca="1" si="722"/>
        <v>-9.1446912420191752E-4</v>
      </c>
      <c r="EC392" s="240">
        <f t="shared" ca="1" si="723"/>
        <v>-3.0407048353726793E-4</v>
      </c>
      <c r="ED392" s="240">
        <f t="shared" ca="1" si="724"/>
        <v>4.7402480277489113E-4</v>
      </c>
      <c r="EE392" s="240">
        <f t="shared" ca="1" si="725"/>
        <v>9.9069264484999008E-4</v>
      </c>
      <c r="EF392" s="240">
        <f t="shared" ca="1" si="726"/>
        <v>9.6098771349326789E-4</v>
      </c>
      <c r="EG392" s="240">
        <f t="shared" ca="1" si="727"/>
        <v>4.0129245164941056E-4</v>
      </c>
      <c r="EH392" s="240">
        <f t="shared" ca="1" si="728"/>
        <v>-3.7971793845820872E-4</v>
      </c>
      <c r="EI392" s="240">
        <f t="shared" ca="1" si="729"/>
        <v>-9.5131167019482416E-4</v>
      </c>
      <c r="EJ392" s="240">
        <f t="shared" ca="1" si="730"/>
        <v>-9.98251465774363E-4</v>
      </c>
      <c r="EK392" s="240">
        <f t="shared" ca="1" si="731"/>
        <v>-4.9464975408338688E-4</v>
      </c>
      <c r="EL392" s="240">
        <f t="shared" ca="1" si="732"/>
        <v>2.8175418281924775E-4</v>
      </c>
      <c r="EM392" s="240">
        <f t="shared" ca="1" si="733"/>
        <v>9.0276904411581808E-4</v>
      </c>
      <c r="EN392" s="240">
        <f t="shared" ca="1" si="734"/>
        <v>1.0259015107402863E-3</v>
      </c>
      <c r="EO392" s="240">
        <f t="shared" ca="1" si="735"/>
        <v>5.8324330898249248E-4</v>
      </c>
      <c r="EP392" s="240">
        <f t="shared" ca="1" si="736"/>
        <v>-1.8107698037721952E-4</v>
      </c>
      <c r="EQ392" s="240">
        <f t="shared" ca="1" si="737"/>
        <v>-8.4553225863822517E-4</v>
      </c>
      <c r="ER392" s="240">
        <f t="shared" ca="1" si="738"/>
        <v>-1.0436715633429716E-3</v>
      </c>
      <c r="ES392" s="240">
        <f t="shared" ca="1" si="739"/>
        <v>-6.6621991198285947E-4</v>
      </c>
      <c r="ET392" s="240">
        <f t="shared" ca="1" si="740"/>
        <v>7.8655907627426895E-5</v>
      </c>
      <c r="EU392" s="240">
        <f t="shared" ca="1" si="741"/>
        <v>7.8015253529498791E-4</v>
      </c>
      <c r="EV392" s="240">
        <f t="shared" ca="1" si="742"/>
        <v>1.051390488261751E-3</v>
      </c>
      <c r="EW392" s="240">
        <f t="shared" ca="1" si="743"/>
        <v>7.4278045303799326E-4</v>
      </c>
      <c r="EX392" s="240">
        <f t="shared" ca="1" si="744"/>
        <v>2.4522664510525619E-5</v>
      </c>
      <c r="EY392" s="240">
        <f t="shared" ca="1" si="745"/>
        <v>-7.0725951656211276E-4</v>
      </c>
      <c r="EZ392" s="240">
        <f t="shared" ca="1" si="746"/>
        <v>-1.0489839480300658E-3</v>
      </c>
      <c r="FA392" s="240">
        <f t="shared" ca="1" si="747"/>
        <v>-8.1218761228527123E-4</v>
      </c>
      <c r="FB392" s="240">
        <f t="shared" ca="1" si="748"/>
        <v>-1.2746506998377485E-4</v>
      </c>
      <c r="FC392" s="240">
        <f t="shared" ca="1" si="749"/>
        <v>6.2755520205735383E-4</v>
      </c>
      <c r="FD392" s="240">
        <f t="shared" ca="1" si="750"/>
        <v>1.0364751189458959E-3</v>
      </c>
      <c r="FE392" s="240">
        <f t="shared" ca="1" si="751"/>
        <v>8.7377296083932117E-4</v>
      </c>
      <c r="FF392" s="240">
        <f t="shared" ca="1" si="752"/>
        <v>2.291799171535999E-4</v>
      </c>
      <c r="FG392" s="240">
        <f t="shared" ca="1" si="753"/>
        <v>-5.4180718790022505E-4</v>
      </c>
      <c r="FH392" s="240">
        <f t="shared" ca="1" si="754"/>
        <v>-1.0139844678713399E-3</v>
      </c>
      <c r="FI392" s="240">
        <f t="shared" ca="1" si="755"/>
        <v>-9.2694339812760917E-4</v>
      </c>
      <c r="FJ392" s="240">
        <f t="shared" ca="1" si="756"/>
        <v>-3.2868763643873481E-4</v>
      </c>
      <c r="FK392" s="240">
        <f t="shared" ca="1" si="757"/>
        <v>4.508412743416676E-4</v>
      </c>
      <c r="FL392" s="240">
        <f t="shared" ca="1" si="758"/>
        <v>9.8172859207088783E-4</v>
      </c>
      <c r="FM392" s="240">
        <f t="shared" ca="1" si="759"/>
        <v>9.7118686377311594E-4</v>
      </c>
      <c r="FN392" s="240">
        <f t="shared" ca="1" si="760"/>
        <v>4.2502991410603978E-4</v>
      </c>
      <c r="FO392" s="240">
        <f t="shared" ca="1" si="761"/>
        <v>-3.5553351285630321E-4</v>
      </c>
      <c r="FP392" s="240">
        <f t="shared" ca="1" si="762"/>
        <v>-9.4001813326135967E-4</v>
      </c>
      <c r="FQ392" s="240">
        <f t="shared" ca="1" si="763"/>
        <v>-1.0060772690157495E-3</v>
      </c>
      <c r="FR392" s="240">
        <f t="shared" ca="1" si="764"/>
        <v>-5.1727892135550462E-4</v>
      </c>
      <c r="FS392" s="240">
        <f t="shared" ca="1" si="765"/>
        <v>2.5680176928774513E-4</v>
      </c>
      <c r="FT392" s="240">
        <f t="shared" ca="1" si="766"/>
        <v>8.8925478596233549E-4</v>
      </c>
      <c r="FU392" s="240">
        <f t="shared" ca="1" si="767"/>
        <v>1.031278600179978E-3</v>
      </c>
      <c r="FV392" s="240">
        <f t="shared" ca="1" si="768"/>
        <v>6.0454624981889416E-4</v>
      </c>
      <c r="FW392" s="240">
        <f t="shared" ca="1" si="769"/>
        <v>-1.555968842987901E-4</v>
      </c>
      <c r="FX392" s="240">
        <f t="shared" ca="1" si="770"/>
        <v>-8.2992742895838796E-4</v>
      </c>
      <c r="FY392" s="240">
        <f t="shared" ca="1" si="771"/>
        <v>-1.0465481546702462E-3</v>
      </c>
      <c r="FZ392" s="240">
        <f t="shared" ca="1" si="772"/>
        <v>-6.8599146741795476E-4</v>
      </c>
      <c r="GA392" s="240">
        <f t="shared" ca="1" si="773"/>
        <v>5.2893516256157652E-5</v>
      </c>
      <c r="GB392" s="240">
        <f t="shared" ca="1" si="774"/>
        <v>7.6260741712909049E-4</v>
      </c>
      <c r="GC392" s="240">
        <f t="shared" ca="1" si="775"/>
        <v>1.0517388783296256E-3</v>
      </c>
      <c r="GD392" s="240">
        <f t="shared" ca="1" si="776"/>
        <v>7.6083021218467542E-4</v>
      </c>
      <c r="GE392" s="240">
        <f t="shared" ca="1" si="777"/>
        <v>5.0319245262558639E-5</v>
      </c>
      <c r="GF392" s="240">
        <f t="shared" ca="1" si="778"/>
        <v>-6.8794307898919842E-4</v>
      </c>
      <c r="GG392" s="240">
        <f t="shared" ca="1" si="779"/>
        <v>-1.0468007816517352E-3</v>
      </c>
      <c r="GH392" s="240">
        <f t="shared" ca="1" si="780"/>
        <v>-8.2834174609595782E-4</v>
      </c>
      <c r="GI392" s="240">
        <f t="shared" ca="1" si="781"/>
        <v>-1.5304740494212862E-4</v>
      </c>
      <c r="GJ392" s="240">
        <f t="shared" ca="1" si="782"/>
        <v>6.0665347293072103E-4</v>
      </c>
      <c r="GK392" s="240">
        <f t="shared" ca="1" si="783"/>
        <v>1.031781421207024E-3</v>
      </c>
      <c r="GL392" s="240">
        <f t="shared" ca="1" si="784"/>
        <v>8.8787589617467808E-4</v>
      </c>
      <c r="GM392" s="240">
        <f t="shared" ca="1" si="785"/>
        <v>2.5430163444785424E-4</v>
      </c>
      <c r="GN392" s="240">
        <f t="shared" ca="1" si="786"/>
        <v>-5.1952146229739969E-4</v>
      </c>
      <c r="GO392" s="240">
        <f t="shared" ca="1" si="787"/>
        <v>-1.0068254416469925E-3</v>
      </c>
      <c r="GP392" s="240">
        <f t="shared" ca="1" si="788"/>
        <v>-9.388593160109146E-4</v>
      </c>
      <c r="GQ392" s="240">
        <f t="shared" ca="1" si="789"/>
        <v>-3.5310680019843334E-4</v>
      </c>
      <c r="GR392" s="240">
        <f t="shared" ca="1" si="790"/>
        <v>4.2738617598283532E-4</v>
      </c>
      <c r="GS392" s="240">
        <f t="shared" ca="1" si="791"/>
        <v>9.7217318269711818E-4</v>
      </c>
      <c r="GT392" s="240">
        <f t="shared" ca="1" si="792"/>
        <v>9.8080100740124271E-4</v>
      </c>
      <c r="GU392" s="240">
        <f t="shared" ca="1" si="793"/>
        <v>4.4851135443529016E-4</v>
      </c>
      <c r="GV392" s="240">
        <f t="shared" ca="1" si="794"/>
        <v>-3.3113492716047921E-4</v>
      </c>
      <c r="GW392" s="240">
        <f t="shared" ca="1" si="795"/>
        <v>-9.2815836455396026E-4</v>
      </c>
      <c r="GX392" s="240">
        <f t="shared" ca="1" si="796"/>
        <v>-1.0132970489299291E-3</v>
      </c>
      <c r="GY392" s="240">
        <f t="shared" ca="1" si="797"/>
        <v>-5.3959649914771496E-4</v>
      </c>
      <c r="GZ392" s="240">
        <f t="shared" ca="1" si="798"/>
        <v>2.3169466797283122E-4</v>
      </c>
      <c r="HA392" s="240">
        <f t="shared" ca="1" si="799"/>
        <v>8.7520487397717544E-4</v>
      </c>
      <c r="HB392" s="240">
        <f t="shared" ca="1" si="800"/>
        <v>1.0360344859529143E-3</v>
      </c>
      <c r="HC392" s="240">
        <f t="shared" ca="1" si="801"/>
        <v>6.2548503459986969E-4</v>
      </c>
      <c r="HD392" s="240">
        <f t="shared" ca="1" si="802"/>
        <v>-1.3002306247541595E-4</v>
      </c>
      <c r="HE392" s="240">
        <f t="shared" ca="1" si="803"/>
        <v>-8.1382268202834088E-4</v>
      </c>
      <c r="HF392" s="240">
        <f t="shared" ca="1" si="804"/>
        <v>-1.0487943445221064E-3</v>
      </c>
      <c r="HG392" s="240">
        <f t="shared" ca="1" si="805"/>
        <v>-7.0534980724392782E-4</v>
      </c>
      <c r="HH392" s="240">
        <f t="shared" ca="1" si="806"/>
        <v>2.7099263808526665E-5</v>
      </c>
      <c r="HI392" s="240">
        <f t="shared" ca="1" si="807"/>
        <v>7.4460293277082176E-4</v>
      </c>
      <c r="HJ392" s="240">
        <f t="shared" ca="1" si="808"/>
        <v>1.0514537402242438E-3</v>
      </c>
      <c r="HK392" s="240">
        <f t="shared" ca="1" si="809"/>
        <v>7.7842167566080146E-4</v>
      </c>
      <c r="HL392" s="240">
        <f t="shared" ca="1" si="810"/>
        <v>7.6085515582833088E-5</v>
      </c>
      <c r="HM392" s="240">
        <f t="shared" ca="1" si="811"/>
        <v>-6.68212250229372E-4</v>
      </c>
      <c r="HN392" s="240">
        <f t="shared" ca="1" si="812"/>
        <v>-1.0439870616249416E-3</v>
      </c>
      <c r="HO392" s="240">
        <f t="shared" ca="1" si="813"/>
        <v>-8.4399691781250749E-4</v>
      </c>
      <c r="HP392" s="240">
        <f t="shared" ca="1" si="814"/>
        <v>-1.785375498665267E-4</v>
      </c>
      <c r="HQ392" s="240">
        <f t="shared" ca="1" si="815"/>
        <v>5.8538631843624159E-4</v>
      </c>
      <c r="HR392" s="240">
        <f t="shared" ca="1" si="816"/>
        <v>1.0264662169208062E-3</v>
      </c>
      <c r="HS392" s="240">
        <f t="shared" ca="1" si="817"/>
        <v>9.0144400827001352E-4</v>
      </c>
      <c r="HT392" s="240">
        <f t="shared" ca="1" si="818"/>
        <v>2.7927016994645342E-4</v>
      </c>
      <c r="HU392" s="240">
        <f t="shared" ca="1" si="819"/>
        <v>-4.9692279639183205E-4</v>
      </c>
      <c r="HV392" s="240">
        <f t="shared" ca="1" si="820"/>
        <v>-9.990599414242162E-4</v>
      </c>
      <c r="HW392" s="240">
        <f t="shared" ca="1" si="821"/>
        <v>-9.5020970014845964E-4</v>
      </c>
      <c r="HX392" s="240">
        <f t="shared" ca="1" si="822"/>
        <v>-3.773132656252199E-4</v>
      </c>
      <c r="HY392" s="240">
        <f t="shared" ca="1" si="823"/>
        <v>4.0367363617256201E-4</v>
      </c>
      <c r="HZ392" s="240">
        <f t="shared" ca="1" si="824"/>
        <v>9.6203217254999462E-4</v>
      </c>
      <c r="IA392" s="240">
        <f t="shared" ca="1" si="825"/>
        <v>9.8982435317701784E-4</v>
      </c>
      <c r="IB392" s="240">
        <f t="shared" ca="1" si="826"/>
        <v>4.7172262829557534E-4</v>
      </c>
      <c r="IC392" s="240">
        <f t="shared" ca="1" si="827"/>
        <v>-3.0653687816649454E-4</v>
      </c>
      <c r="ID392" s="240">
        <f t="shared" ca="1" si="828"/>
        <v>-9.1573950795383746E-4</v>
      </c>
      <c r="IE392" s="240">
        <f t="shared" ca="1" si="829"/>
        <v>-1.2690018317817057E-4</v>
      </c>
      <c r="IF392" s="240">
        <f t="shared" ca="1" si="830"/>
        <v>-5.6158904418562589E-4</v>
      </c>
      <c r="IG392" s="240">
        <f t="shared" ca="1" si="831"/>
        <v>2.0644800245358126E-4</v>
      </c>
      <c r="IH392" s="240">
        <f t="shared" ca="1" si="832"/>
        <v>8.6062777130193311E-4</v>
      </c>
      <c r="II392" s="240">
        <f t="shared" ca="1" si="833"/>
        <v>1.0401663032913319E-3</v>
      </c>
      <c r="IJ392" s="240">
        <f t="shared" ca="1" si="834"/>
        <v>6.460470505843701E-4</v>
      </c>
      <c r="IK392" s="240">
        <f t="shared" ca="1" si="835"/>
        <v>-1.043709196210526E-4</v>
      </c>
      <c r="IL392" s="240">
        <f t="shared" ca="1" si="836"/>
        <v>-7.9722771874541102E-4</v>
      </c>
      <c r="IM392" s="240">
        <f t="shared" ca="1" si="837"/>
        <v>-1.0504087798777705E-3</v>
      </c>
      <c r="IN392" s="240">
        <f t="shared" ca="1" si="838"/>
        <v>-7.2428327072076725E-4</v>
      </c>
      <c r="IO392" s="240">
        <f t="shared" ca="1" si="839"/>
        <v>1.2886877776542246E-6</v>
      </c>
      <c r="IP392" s="240">
        <f t="shared" ca="1" si="840"/>
        <v>7.2614992744836988E-4</v>
      </c>
      <c r="IQ392" s="240">
        <f t="shared" ca="1" si="841"/>
        <v>1.0505352457021379E-3</v>
      </c>
      <c r="IR392" s="240">
        <f t="shared" ca="1" si="842"/>
        <v>7.9554424702659061E-4</v>
      </c>
      <c r="IS392" s="240">
        <f t="shared" ca="1" si="843"/>
        <v>1.0180595483351131E-4</v>
      </c>
      <c r="IT392" s="240">
        <f t="shared" ca="1" si="844"/>
        <v>-6.4807891539607324E-4</v>
      </c>
      <c r="IU392" s="240">
        <f t="shared" ca="1" si="845"/>
        <v>-1.0405444828294119E-3</v>
      </c>
      <c r="IV392" s="240">
        <f t="shared" ca="1" si="846"/>
        <v>-8.5914369734482645E-4</v>
      </c>
      <c r="IW392" s="240">
        <f t="shared" ca="1" si="847"/>
        <v>-2.0392015044683426E-4</v>
      </c>
      <c r="IX392" s="240">
        <f t="shared" ca="1" si="848"/>
        <v>5.637665491125156E-4</v>
      </c>
      <c r="IY392" s="240">
        <f t="shared" ca="1" si="849"/>
        <v>1.0205327077675655E-3</v>
      </c>
      <c r="IZ392" s="240">
        <f t="shared" ca="1" si="850"/>
        <v>9.1446912420191395E-4</v>
      </c>
      <c r="JA392" s="240">
        <f t="shared" ca="1" si="851"/>
        <v>3.0407048353728972E-4</v>
      </c>
      <c r="JB392" s="240">
        <f t="shared" ca="1" si="852"/>
        <v>-4.7402480277488419E-4</v>
      </c>
    </row>
    <row r="393" spans="2:262">
      <c r="B393" s="248">
        <v>32</v>
      </c>
      <c r="C393" s="247">
        <f t="shared" si="853"/>
        <v>6.2500000000000023E-4</v>
      </c>
      <c r="D393" s="244">
        <f t="shared" ca="1" si="597"/>
        <v>6.0704149493222266</v>
      </c>
      <c r="E393" s="243">
        <f ca="1">AL361</f>
        <v>7.0414949322226833E-2</v>
      </c>
      <c r="F393" s="242">
        <v>32</v>
      </c>
      <c r="G393" s="240">
        <f t="shared" ca="1" si="854"/>
        <v>-1.8946282951180635E-4</v>
      </c>
      <c r="H393" s="240">
        <f t="shared" ca="1" si="598"/>
        <v>-1.7971872290023581E-4</v>
      </c>
      <c r="I393" s="240">
        <f t="shared" ca="1" si="599"/>
        <v>-6.4697825826079294E-5</v>
      </c>
      <c r="J393" s="240">
        <f t="shared" ca="1" si="600"/>
        <v>8.8222180160942178E-5</v>
      </c>
      <c r="K393" s="240">
        <f t="shared" ca="1" si="601"/>
        <v>1.8946282951180635E-4</v>
      </c>
      <c r="L393" s="240">
        <f t="shared" ca="1" si="602"/>
        <v>1.7971872290023584E-4</v>
      </c>
      <c r="M393" s="240">
        <f t="shared" ca="1" si="603"/>
        <v>6.4697825826079335E-5</v>
      </c>
      <c r="N393" s="240">
        <f t="shared" ca="1" si="604"/>
        <v>-8.8222180160942165E-5</v>
      </c>
      <c r="O393" s="240">
        <f t="shared" ca="1" si="605"/>
        <v>-1.894628295118063E-4</v>
      </c>
      <c r="P393" s="240">
        <f t="shared" ca="1" si="606"/>
        <v>-1.7971872290023584E-4</v>
      </c>
      <c r="Q393" s="240">
        <f t="shared" ca="1" si="607"/>
        <v>-6.4697825826079498E-5</v>
      </c>
      <c r="R393" s="240">
        <f t="shared" ca="1" si="608"/>
        <v>8.8222180160942137E-5</v>
      </c>
      <c r="S393" s="240">
        <f t="shared" ca="1" si="609"/>
        <v>1.8946282951180638E-4</v>
      </c>
      <c r="T393" s="240">
        <f t="shared" ca="1" si="610"/>
        <v>1.7971872290023584E-4</v>
      </c>
      <c r="U393" s="241">
        <f t="shared" ca="1" si="611"/>
        <v>6.4697825826079538E-5</v>
      </c>
      <c r="V393" s="240">
        <f t="shared" ca="1" si="612"/>
        <v>-8.8222180160942124E-5</v>
      </c>
      <c r="W393" s="240">
        <f t="shared" ca="1" si="613"/>
        <v>-1.8946282951180635E-4</v>
      </c>
      <c r="X393" s="240">
        <f t="shared" ca="1" si="614"/>
        <v>-1.7971872290023586E-4</v>
      </c>
      <c r="Y393" s="240">
        <f t="shared" ca="1" si="615"/>
        <v>-6.4697825826079552E-5</v>
      </c>
      <c r="Z393" s="240">
        <f t="shared" ca="1" si="616"/>
        <v>8.8222180160942097E-5</v>
      </c>
      <c r="AA393" s="240">
        <f t="shared" ca="1" si="617"/>
        <v>1.8946282951180635E-4</v>
      </c>
      <c r="AB393" s="240">
        <f t="shared" ca="1" si="618"/>
        <v>1.7971872290023603E-4</v>
      </c>
      <c r="AC393" s="240">
        <f t="shared" ca="1" si="619"/>
        <v>6.4697825826079579E-5</v>
      </c>
      <c r="AD393" s="240">
        <f t="shared" ca="1" si="620"/>
        <v>-8.822218016094207E-5</v>
      </c>
      <c r="AE393" s="240">
        <f t="shared" ca="1" si="621"/>
        <v>-1.8946282951180635E-4</v>
      </c>
      <c r="AF393" s="240">
        <f t="shared" ca="1" si="622"/>
        <v>-1.7971872290023573E-4</v>
      </c>
      <c r="AG393" s="240">
        <f t="shared" ca="1" si="623"/>
        <v>-6.4697825826079579E-5</v>
      </c>
      <c r="AH393" s="240">
        <f t="shared" ca="1" si="624"/>
        <v>8.8222180160942056E-5</v>
      </c>
      <c r="AI393" s="240">
        <f t="shared" ca="1" si="625"/>
        <v>1.8946282951180635E-4</v>
      </c>
      <c r="AJ393" s="240">
        <f t="shared" ca="1" si="626"/>
        <v>1.7971872290023605E-4</v>
      </c>
      <c r="AK393" s="240">
        <f t="shared" ca="1" si="627"/>
        <v>6.469782582607962E-5</v>
      </c>
      <c r="AL393" s="240">
        <f t="shared" ca="1" si="628"/>
        <v>-8.8222180160942029E-5</v>
      </c>
      <c r="AM393" s="240">
        <f t="shared" ca="1" si="629"/>
        <v>-1.8946282951180635E-4</v>
      </c>
      <c r="AN393" s="240">
        <f t="shared" ca="1" si="630"/>
        <v>-1.7971872290023576E-4</v>
      </c>
      <c r="AO393" s="240">
        <f t="shared" ca="1" si="631"/>
        <v>-6.469782582607966E-5</v>
      </c>
      <c r="AP393" s="240">
        <f t="shared" ca="1" si="632"/>
        <v>8.8222180160942002E-5</v>
      </c>
      <c r="AQ393" s="240">
        <f t="shared" ca="1" si="633"/>
        <v>1.894628295118063E-4</v>
      </c>
      <c r="AR393" s="240">
        <f t="shared" ca="1" si="634"/>
        <v>1.7971872290023608E-4</v>
      </c>
      <c r="AS393" s="240">
        <f t="shared" ca="1" si="635"/>
        <v>6.469782582607966E-5</v>
      </c>
      <c r="AT393" s="240">
        <f t="shared" ca="1" si="636"/>
        <v>-8.8222180160941988E-5</v>
      </c>
      <c r="AU393" s="240">
        <f t="shared" ca="1" si="637"/>
        <v>-1.8946282951180608E-4</v>
      </c>
      <c r="AV393" s="240">
        <f t="shared" ca="1" si="638"/>
        <v>-1.7971872290023576E-4</v>
      </c>
      <c r="AW393" s="240">
        <f t="shared" ca="1" si="639"/>
        <v>-6.4697825826079687E-5</v>
      </c>
      <c r="AX393" s="240">
        <f t="shared" ca="1" si="640"/>
        <v>8.8222180160941324E-5</v>
      </c>
      <c r="AY393" s="240">
        <f t="shared" ca="1" si="641"/>
        <v>1.894628295118063E-4</v>
      </c>
      <c r="AZ393" s="240">
        <f t="shared" ca="1" si="642"/>
        <v>1.7971872290023608E-4</v>
      </c>
      <c r="BA393" s="240">
        <f t="shared" ca="1" si="643"/>
        <v>6.469782582607905E-5</v>
      </c>
      <c r="BB393" s="240">
        <f t="shared" ca="1" si="644"/>
        <v>-8.8222180160941948E-5</v>
      </c>
      <c r="BC393" s="240">
        <f t="shared" ca="1" si="645"/>
        <v>-1.8946282951180608E-4</v>
      </c>
      <c r="BD393" s="240">
        <f t="shared" ca="1" si="646"/>
        <v>-1.7971872290023578E-4</v>
      </c>
      <c r="BE393" s="240">
        <f t="shared" ca="1" si="647"/>
        <v>-6.4697825826079742E-5</v>
      </c>
      <c r="BF393" s="240">
        <f t="shared" ca="1" si="648"/>
        <v>8.8222180160942558E-5</v>
      </c>
      <c r="BG393" s="240">
        <f t="shared" ca="1" si="649"/>
        <v>1.894628295118063E-4</v>
      </c>
      <c r="BH393" s="240">
        <f t="shared" ca="1" si="650"/>
        <v>1.7971872290023611E-4</v>
      </c>
      <c r="BI393" s="240">
        <f t="shared" ca="1" si="651"/>
        <v>6.4697825826079091E-5</v>
      </c>
      <c r="BJ393" s="240">
        <f t="shared" ca="1" si="652"/>
        <v>-8.8222180160941893E-5</v>
      </c>
      <c r="BK393" s="240">
        <f t="shared" ca="1" si="653"/>
        <v>-1.8946282951180603E-4</v>
      </c>
      <c r="BL393" s="240">
        <f t="shared" ca="1" si="654"/>
        <v>-1.7971872290023581E-4</v>
      </c>
      <c r="BM393" s="240">
        <f t="shared" ca="1" si="655"/>
        <v>-6.4697825826079782E-5</v>
      </c>
      <c r="BN393" s="240">
        <f t="shared" ca="1" si="656"/>
        <v>8.8222180160941243E-5</v>
      </c>
      <c r="BO393" s="240">
        <f t="shared" ca="1" si="657"/>
        <v>1.894628295118063E-4</v>
      </c>
      <c r="BP393" s="240">
        <f t="shared" ca="1" si="658"/>
        <v>1.7971872290023613E-4</v>
      </c>
      <c r="BQ393" s="240">
        <f t="shared" ca="1" si="659"/>
        <v>6.4697825826079132E-5</v>
      </c>
      <c r="BR393" s="240">
        <f t="shared" ca="1" si="660"/>
        <v>-8.8222180160941853E-5</v>
      </c>
      <c r="BS393" s="240">
        <f t="shared" ca="1" si="661"/>
        <v>-1.8946282951180606E-4</v>
      </c>
      <c r="BT393" s="240">
        <f t="shared" ca="1" si="662"/>
        <v>-1.7971872290023584E-4</v>
      </c>
      <c r="BU393" s="240">
        <f t="shared" ca="1" si="663"/>
        <v>-6.4697825826079823E-5</v>
      </c>
      <c r="BV393" s="240">
        <f t="shared" ca="1" si="664"/>
        <v>8.8222180160942463E-5</v>
      </c>
      <c r="BW393" s="240">
        <f t="shared" ca="1" si="665"/>
        <v>1.8946282951180627E-4</v>
      </c>
      <c r="BX393" s="240">
        <f t="shared" ca="1" si="666"/>
        <v>1.7971872290023616E-4</v>
      </c>
      <c r="BY393" s="240">
        <f t="shared" ca="1" si="667"/>
        <v>6.4697825826079172E-5</v>
      </c>
      <c r="BZ393" s="240">
        <f t="shared" ca="1" si="668"/>
        <v>-8.8222180160941812E-5</v>
      </c>
      <c r="CA393" s="240">
        <f t="shared" ca="1" si="669"/>
        <v>-1.8946282951180603E-4</v>
      </c>
      <c r="CB393" s="240">
        <f t="shared" ca="1" si="670"/>
        <v>-1.7971872290023586E-4</v>
      </c>
      <c r="CC393" s="240">
        <f t="shared" ca="1" si="671"/>
        <v>-6.4697825826079904E-5</v>
      </c>
      <c r="CD393" s="240">
        <f t="shared" ca="1" si="672"/>
        <v>8.8222180160941148E-5</v>
      </c>
      <c r="CE393" s="240">
        <f t="shared" ca="1" si="673"/>
        <v>1.8946282951180625E-4</v>
      </c>
      <c r="CF393" s="240">
        <f t="shared" ca="1" si="674"/>
        <v>1.7971872290023619E-4</v>
      </c>
      <c r="CG393" s="240">
        <f t="shared" ca="1" si="675"/>
        <v>6.4697825826079227E-5</v>
      </c>
      <c r="CH393" s="240">
        <f t="shared" ca="1" si="676"/>
        <v>-8.8222180160941771E-5</v>
      </c>
      <c r="CI393" s="240">
        <f t="shared" ca="1" si="677"/>
        <v>-1.8946282951180603E-4</v>
      </c>
      <c r="CJ393" s="240">
        <f t="shared" ca="1" si="678"/>
        <v>-1.7971872290023651E-4</v>
      </c>
      <c r="CK393" s="240">
        <f t="shared" ca="1" si="679"/>
        <v>-6.4697825826078576E-5</v>
      </c>
      <c r="CL393" s="240">
        <f t="shared" ca="1" si="680"/>
        <v>8.8222180160942381E-5</v>
      </c>
      <c r="CM393" s="240">
        <f t="shared" ca="1" si="681"/>
        <v>1.8946282951180625E-4</v>
      </c>
      <c r="CN393" s="240">
        <f t="shared" ca="1" si="682"/>
        <v>1.7971872290023619E-4</v>
      </c>
      <c r="CO393" s="240">
        <f t="shared" ca="1" si="683"/>
        <v>6.4697825826080636E-5</v>
      </c>
      <c r="CP393" s="240">
        <f t="shared" ca="1" si="684"/>
        <v>-8.8222180160940443E-5</v>
      </c>
      <c r="CQ393" s="240">
        <f t="shared" ca="1" si="685"/>
        <v>-1.8946282951180646E-4</v>
      </c>
      <c r="CR393" s="240">
        <f t="shared" ca="1" si="686"/>
        <v>-1.7971872290023589E-4</v>
      </c>
      <c r="CS393" s="240">
        <f t="shared" ca="1" si="687"/>
        <v>-6.4697825826079986E-5</v>
      </c>
      <c r="CT393" s="240">
        <f t="shared" ca="1" si="688"/>
        <v>8.8222180160941067E-5</v>
      </c>
      <c r="CU393" s="240">
        <f t="shared" ca="1" si="689"/>
        <v>1.8946282951180576E-4</v>
      </c>
      <c r="CV393" s="240">
        <f t="shared" ca="1" si="690"/>
        <v>1.7971872290023559E-4</v>
      </c>
      <c r="CW393" s="240">
        <f t="shared" ca="1" si="691"/>
        <v>6.4697825826079335E-5</v>
      </c>
      <c r="CX393" s="240">
        <f t="shared" ca="1" si="692"/>
        <v>-8.8222180160941677E-5</v>
      </c>
      <c r="CY393" s="240">
        <f t="shared" ca="1" si="693"/>
        <v>-1.8946282951180597E-4</v>
      </c>
      <c r="CZ393" s="240">
        <f t="shared" ca="1" si="694"/>
        <v>-1.7971872290023654E-4</v>
      </c>
      <c r="DA393" s="240">
        <f t="shared" ca="1" si="695"/>
        <v>-6.4697825826078657E-5</v>
      </c>
      <c r="DB393" s="240">
        <f t="shared" ca="1" si="696"/>
        <v>8.8222180160942286E-5</v>
      </c>
      <c r="DC393" s="240">
        <f t="shared" ca="1" si="697"/>
        <v>1.8946282951180625E-4</v>
      </c>
      <c r="DD393" s="240">
        <f t="shared" ca="1" si="698"/>
        <v>1.7971872290023624E-4</v>
      </c>
      <c r="DE393" s="240">
        <f t="shared" ca="1" si="699"/>
        <v>6.4697825826080717E-5</v>
      </c>
      <c r="DF393" s="240">
        <f t="shared" ca="1" si="700"/>
        <v>-8.822218016094291E-5</v>
      </c>
      <c r="DG393" s="240">
        <f t="shared" ca="1" si="701"/>
        <v>-1.8946282951180641E-4</v>
      </c>
      <c r="DH393" s="240">
        <f t="shared" ca="1" si="702"/>
        <v>-1.7971872290023595E-4</v>
      </c>
      <c r="DI393" s="240">
        <f t="shared" ca="1" si="703"/>
        <v>-6.4697825826080067E-5</v>
      </c>
      <c r="DJ393" s="240">
        <f t="shared" ca="1" si="704"/>
        <v>8.8222180160940972E-5</v>
      </c>
      <c r="DK393" s="240">
        <f t="shared" ca="1" si="705"/>
        <v>1.8946282951180573E-4</v>
      </c>
      <c r="DL393" s="240">
        <f t="shared" ca="1" si="706"/>
        <v>1.7971872290023565E-4</v>
      </c>
      <c r="DM393" s="240">
        <f t="shared" ca="1" si="707"/>
        <v>6.4697825826079416E-5</v>
      </c>
      <c r="DN393" s="240">
        <f t="shared" ca="1" si="708"/>
        <v>-8.8222180160941595E-5</v>
      </c>
      <c r="DO393" s="240">
        <f t="shared" ca="1" si="709"/>
        <v>-1.8946282951180597E-4</v>
      </c>
      <c r="DP393" s="240">
        <f t="shared" ca="1" si="710"/>
        <v>-1.797187229002366E-4</v>
      </c>
      <c r="DQ393" s="240">
        <f t="shared" ca="1" si="711"/>
        <v>-6.4697825826078766E-5</v>
      </c>
      <c r="DR393" s="240">
        <f t="shared" ca="1" si="712"/>
        <v>8.8222180160942205E-5</v>
      </c>
      <c r="DS393" s="240">
        <f t="shared" ca="1" si="713"/>
        <v>1.8946282951180619E-4</v>
      </c>
      <c r="DT393" s="240">
        <f t="shared" ca="1" si="714"/>
        <v>1.797187229002363E-4</v>
      </c>
      <c r="DU393" s="240">
        <f t="shared" ca="1" si="715"/>
        <v>6.4697825826080799E-5</v>
      </c>
      <c r="DV393" s="240">
        <f t="shared" ca="1" si="716"/>
        <v>-8.8222180160940267E-5</v>
      </c>
      <c r="DW393" s="240">
        <f t="shared" ca="1" si="717"/>
        <v>-1.8946282951180641E-4</v>
      </c>
      <c r="DX393" s="240">
        <f t="shared" ca="1" si="718"/>
        <v>-1.7971872290023597E-4</v>
      </c>
      <c r="DY393" s="240">
        <f t="shared" ca="1" si="719"/>
        <v>-6.4697825826080148E-5</v>
      </c>
      <c r="DZ393" s="240">
        <f t="shared" ca="1" si="720"/>
        <v>8.8222180160940891E-5</v>
      </c>
      <c r="EA393" s="240">
        <f t="shared" ca="1" si="721"/>
        <v>1.894628295118057E-4</v>
      </c>
      <c r="EB393" s="240">
        <f t="shared" ca="1" si="722"/>
        <v>1.7971872290023567E-4</v>
      </c>
      <c r="EC393" s="240">
        <f t="shared" ca="1" si="723"/>
        <v>6.4697825826079498E-5</v>
      </c>
      <c r="ED393" s="240">
        <f t="shared" ca="1" si="724"/>
        <v>-8.82221801609415E-5</v>
      </c>
      <c r="EE393" s="240">
        <f t="shared" ca="1" si="725"/>
        <v>-1.8946282951180592E-4</v>
      </c>
      <c r="EF393" s="240">
        <f t="shared" ca="1" si="726"/>
        <v>-1.7971872290023662E-4</v>
      </c>
      <c r="EG393" s="240">
        <f t="shared" ca="1" si="727"/>
        <v>-6.4697825826078874E-5</v>
      </c>
      <c r="EH393" s="240">
        <f t="shared" ca="1" si="728"/>
        <v>8.822218016094211E-5</v>
      </c>
      <c r="EI393" s="240">
        <f t="shared" ca="1" si="729"/>
        <v>1.8946282951180614E-4</v>
      </c>
      <c r="EJ393" s="240">
        <f t="shared" ca="1" si="730"/>
        <v>1.7971872290023632E-4</v>
      </c>
      <c r="EK393" s="240">
        <f t="shared" ca="1" si="731"/>
        <v>6.4697825826080907E-5</v>
      </c>
      <c r="EL393" s="240">
        <f t="shared" ca="1" si="732"/>
        <v>-8.8222180160942734E-5</v>
      </c>
      <c r="EM393" s="240">
        <f t="shared" ca="1" si="733"/>
        <v>-1.8946282951180635E-4</v>
      </c>
      <c r="EN393" s="240">
        <f t="shared" ca="1" si="734"/>
        <v>-1.7971872290023603E-4</v>
      </c>
      <c r="EO393" s="240">
        <f t="shared" ca="1" si="735"/>
        <v>-6.469782582608023E-5</v>
      </c>
      <c r="EP393" s="240">
        <f t="shared" ca="1" si="736"/>
        <v>8.8222180160940796E-5</v>
      </c>
      <c r="EQ393" s="240">
        <f t="shared" ca="1" si="737"/>
        <v>1.8946282951180565E-4</v>
      </c>
      <c r="ER393" s="240">
        <f t="shared" ca="1" si="738"/>
        <v>1.7971872290023573E-4</v>
      </c>
      <c r="ES393" s="240">
        <f t="shared" ca="1" si="739"/>
        <v>6.4697825826079579E-5</v>
      </c>
      <c r="ET393" s="240">
        <f t="shared" ca="1" si="740"/>
        <v>-8.8222180160941419E-5</v>
      </c>
      <c r="EU393" s="240">
        <f t="shared" ca="1" si="741"/>
        <v>-1.8946282951180587E-4</v>
      </c>
      <c r="EV393" s="240">
        <f t="shared" ca="1" si="742"/>
        <v>-1.7971872290023668E-4</v>
      </c>
      <c r="EW393" s="240">
        <f t="shared" ca="1" si="743"/>
        <v>-6.4697825826078969E-5</v>
      </c>
      <c r="EX393" s="240">
        <f t="shared" ca="1" si="744"/>
        <v>8.8222180160942029E-5</v>
      </c>
      <c r="EY393" s="240">
        <f t="shared" ca="1" si="745"/>
        <v>1.8946282951180608E-4</v>
      </c>
      <c r="EZ393" s="240">
        <f t="shared" ca="1" si="746"/>
        <v>1.7971872290023638E-4</v>
      </c>
      <c r="FA393" s="240">
        <f t="shared" ca="1" si="747"/>
        <v>6.4697825826080988E-5</v>
      </c>
      <c r="FB393" s="240">
        <f t="shared" ca="1" si="748"/>
        <v>-8.8222180160940091E-5</v>
      </c>
      <c r="FC393" s="240">
        <f t="shared" ca="1" si="749"/>
        <v>-1.894628295118063E-4</v>
      </c>
      <c r="FD393" s="240">
        <f t="shared" ca="1" si="750"/>
        <v>-1.7971872290023608E-4</v>
      </c>
      <c r="FE393" s="240">
        <f t="shared" ca="1" si="751"/>
        <v>-6.4697825826080338E-5</v>
      </c>
      <c r="FF393" s="240">
        <f t="shared" ca="1" si="752"/>
        <v>8.8222180160940714E-5</v>
      </c>
      <c r="FG393" s="240">
        <f t="shared" ca="1" si="753"/>
        <v>1.8946282951180565E-4</v>
      </c>
      <c r="FH393" s="240">
        <f t="shared" ca="1" si="754"/>
        <v>1.7971872290023576E-4</v>
      </c>
      <c r="FI393" s="240">
        <f t="shared" ca="1" si="755"/>
        <v>6.4697825826079687E-5</v>
      </c>
      <c r="FJ393" s="240">
        <f t="shared" ca="1" si="756"/>
        <v>-8.8222180160941324E-5</v>
      </c>
      <c r="FK393" s="240">
        <f t="shared" ca="1" si="757"/>
        <v>-1.8946282951180587E-4</v>
      </c>
      <c r="FL393" s="240">
        <f t="shared" ca="1" si="758"/>
        <v>-1.797187229002367E-4</v>
      </c>
      <c r="FM393" s="240">
        <f t="shared" ca="1" si="759"/>
        <v>-6.469782582608172E-5</v>
      </c>
      <c r="FN393" s="240">
        <f t="shared" ca="1" si="760"/>
        <v>8.8222180160939386E-5</v>
      </c>
      <c r="FO393" s="240">
        <f t="shared" ca="1" si="761"/>
        <v>1.8946282951180516E-4</v>
      </c>
      <c r="FP393" s="240">
        <f t="shared" ca="1" si="762"/>
        <v>1.7971872290023516E-4</v>
      </c>
      <c r="FQ393" s="240">
        <f t="shared" ca="1" si="763"/>
        <v>6.46978258260784E-5</v>
      </c>
      <c r="FR393" s="240">
        <f t="shared" ca="1" si="764"/>
        <v>-8.8222180160942558E-5</v>
      </c>
      <c r="FS393" s="240">
        <f t="shared" ca="1" si="765"/>
        <v>-1.894628295118063E-4</v>
      </c>
      <c r="FT393" s="240">
        <f t="shared" ca="1" si="766"/>
        <v>-1.7971872290023611E-4</v>
      </c>
      <c r="FU393" s="240">
        <f t="shared" ca="1" si="767"/>
        <v>-6.469782582608046E-5</v>
      </c>
      <c r="FV393" s="240">
        <f t="shared" ca="1" si="768"/>
        <v>8.822218016094062E-5</v>
      </c>
      <c r="FW393" s="240">
        <f t="shared" ca="1" si="769"/>
        <v>1.894628295118056E-4</v>
      </c>
      <c r="FX393" s="240">
        <f t="shared" ca="1" si="770"/>
        <v>1.7971872290023706E-4</v>
      </c>
      <c r="FY393" s="240">
        <f t="shared" ca="1" si="771"/>
        <v>6.4697825826082479E-5</v>
      </c>
      <c r="FZ393" s="240">
        <f t="shared" ca="1" si="772"/>
        <v>-8.8222180160938682E-5</v>
      </c>
      <c r="GA393" s="240">
        <f t="shared" ca="1" si="773"/>
        <v>-1.8946282951180676E-4</v>
      </c>
      <c r="GB393" s="240">
        <f t="shared" ca="1" si="774"/>
        <v>-1.7971872290023551E-4</v>
      </c>
      <c r="GC393" s="240">
        <f t="shared" ca="1" si="775"/>
        <v>-6.4697825826079132E-5</v>
      </c>
      <c r="GD393" s="240">
        <f t="shared" ca="1" si="776"/>
        <v>8.8222180160941853E-5</v>
      </c>
      <c r="GE393" s="240">
        <f t="shared" ca="1" si="777"/>
        <v>1.8946282951180606E-4</v>
      </c>
      <c r="GF393" s="240">
        <f t="shared" ca="1" si="778"/>
        <v>1.7971872290023646E-4</v>
      </c>
      <c r="GG393" s="240">
        <f t="shared" ca="1" si="779"/>
        <v>6.4697825826081192E-5</v>
      </c>
      <c r="GH393" s="240">
        <f t="shared" ca="1" si="780"/>
        <v>-8.8222180160939915E-5</v>
      </c>
      <c r="GI393" s="240">
        <f t="shared" ca="1" si="781"/>
        <v>-1.8946282951180532E-4</v>
      </c>
      <c r="GJ393" s="240">
        <f t="shared" ca="1" si="782"/>
        <v>-1.7971872290023741E-4</v>
      </c>
      <c r="GK393" s="240">
        <f t="shared" ca="1" si="783"/>
        <v>-6.4697825826077844E-5</v>
      </c>
      <c r="GL393" s="240">
        <f t="shared" ca="1" si="784"/>
        <v>8.8222180160943086E-5</v>
      </c>
      <c r="GM393" s="240">
        <f t="shared" ca="1" si="785"/>
        <v>1.8946282951180652E-4</v>
      </c>
      <c r="GN393" s="240">
        <f t="shared" ca="1" si="786"/>
        <v>1.7971872290023586E-4</v>
      </c>
      <c r="GO393" s="240">
        <f t="shared" ca="1" si="787"/>
        <v>6.4697825826079904E-5</v>
      </c>
      <c r="GP393" s="240">
        <f t="shared" ca="1" si="788"/>
        <v>-8.8222180160941148E-5</v>
      </c>
      <c r="GQ393" s="240">
        <f t="shared" ca="1" si="789"/>
        <v>-1.8946282951180578E-4</v>
      </c>
      <c r="GR393" s="240">
        <f t="shared" ca="1" si="790"/>
        <v>-1.7971872290023681E-4</v>
      </c>
      <c r="GS393" s="240">
        <f t="shared" ca="1" si="791"/>
        <v>-6.4697825826081924E-5</v>
      </c>
      <c r="GT393" s="240">
        <f t="shared" ca="1" si="792"/>
        <v>8.822218016093921E-5</v>
      </c>
      <c r="GU393" s="240">
        <f t="shared" ca="1" si="793"/>
        <v>1.8946282951180511E-4</v>
      </c>
      <c r="GV393" s="240">
        <f t="shared" ca="1" si="794"/>
        <v>1.7971872290023524E-4</v>
      </c>
      <c r="GW393" s="240">
        <f t="shared" ca="1" si="795"/>
        <v>6.4697825826078576E-5</v>
      </c>
      <c r="GX393" s="240">
        <f t="shared" ca="1" si="796"/>
        <v>-8.8222180160942381E-5</v>
      </c>
      <c r="GY393" s="240">
        <f t="shared" ca="1" si="797"/>
        <v>-1.8946282951180625E-4</v>
      </c>
      <c r="GZ393" s="240">
        <f t="shared" ca="1" si="798"/>
        <v>-1.7971872290023619E-4</v>
      </c>
      <c r="HA393" s="240">
        <f t="shared" ca="1" si="799"/>
        <v>-6.4697825826080636E-5</v>
      </c>
      <c r="HB393" s="240">
        <f t="shared" ca="1" si="800"/>
        <v>8.8222180160940443E-5</v>
      </c>
      <c r="HC393" s="240">
        <f t="shared" ca="1" si="801"/>
        <v>1.8946282951180554E-4</v>
      </c>
      <c r="HD393" s="240">
        <f t="shared" ca="1" si="802"/>
        <v>1.7971872290023714E-4</v>
      </c>
      <c r="HE393" s="240">
        <f t="shared" ca="1" si="803"/>
        <v>6.4697825826082655E-5</v>
      </c>
      <c r="HF393" s="240">
        <f t="shared" ca="1" si="804"/>
        <v>-8.8222180160943615E-5</v>
      </c>
      <c r="HG393" s="240">
        <f t="shared" ca="1" si="805"/>
        <v>-1.8946282951180668E-4</v>
      </c>
      <c r="HH393" s="240">
        <f t="shared" ca="1" si="806"/>
        <v>-1.7971872290023559E-4</v>
      </c>
      <c r="HI393" s="240">
        <f t="shared" ca="1" si="807"/>
        <v>-6.4697825826079335E-5</v>
      </c>
      <c r="HJ393" s="240">
        <f t="shared" ca="1" si="808"/>
        <v>8.8222180160941677E-5</v>
      </c>
      <c r="HK393" s="240">
        <f t="shared" ca="1" si="809"/>
        <v>1.8946282951180597E-4</v>
      </c>
      <c r="HL393" s="240">
        <f t="shared" ca="1" si="810"/>
        <v>1.7971872290023654E-4</v>
      </c>
      <c r="HM393" s="240">
        <f t="shared" ca="1" si="811"/>
        <v>6.4697825826081368E-5</v>
      </c>
      <c r="HN393" s="240">
        <f t="shared" ca="1" si="812"/>
        <v>-8.8222180160939739E-5</v>
      </c>
      <c r="HO393" s="240">
        <f t="shared" ca="1" si="813"/>
        <v>-1.894628295118053E-4</v>
      </c>
      <c r="HP393" s="240">
        <f t="shared" ca="1" si="814"/>
        <v>-1.7971872290023749E-4</v>
      </c>
      <c r="HQ393" s="240">
        <f t="shared" ca="1" si="815"/>
        <v>-6.4697825826078007E-5</v>
      </c>
      <c r="HR393" s="240">
        <f t="shared" ca="1" si="816"/>
        <v>8.822218016094291E-5</v>
      </c>
      <c r="HS393" s="240">
        <f t="shared" ca="1" si="817"/>
        <v>1.8946282951180641E-4</v>
      </c>
      <c r="HT393" s="240">
        <f t="shared" ca="1" si="818"/>
        <v>1.7971872290023595E-4</v>
      </c>
      <c r="HU393" s="240">
        <f t="shared" ca="1" si="819"/>
        <v>6.4697825826080067E-5</v>
      </c>
      <c r="HV393" s="240">
        <f t="shared" ca="1" si="820"/>
        <v>-8.8222180160940972E-5</v>
      </c>
      <c r="HW393" s="240">
        <f t="shared" ca="1" si="821"/>
        <v>-1.8946282951180573E-4</v>
      </c>
      <c r="HX393" s="240">
        <f t="shared" ca="1" si="822"/>
        <v>-1.7971872290023689E-4</v>
      </c>
      <c r="HY393" s="240">
        <f t="shared" ca="1" si="823"/>
        <v>-6.4697825826082127E-5</v>
      </c>
      <c r="HZ393" s="240">
        <f t="shared" ca="1" si="824"/>
        <v>8.8222180160939034E-5</v>
      </c>
      <c r="IA393" s="240">
        <f t="shared" ca="1" si="825"/>
        <v>1.8946282951180503E-4</v>
      </c>
      <c r="IB393" s="240">
        <f t="shared" ca="1" si="826"/>
        <v>1.7971872290023532E-4</v>
      </c>
      <c r="IC393" s="240">
        <f t="shared" ca="1" si="827"/>
        <v>6.4697825826078766E-5</v>
      </c>
      <c r="ID393" s="240">
        <f t="shared" ca="1" si="828"/>
        <v>-8.8222180160942205E-5</v>
      </c>
      <c r="IE393" s="240">
        <f t="shared" ca="1" si="829"/>
        <v>6.4697825826079633E-5</v>
      </c>
      <c r="IF393" s="240">
        <f t="shared" ca="1" si="830"/>
        <v>-1.797187229002363E-4</v>
      </c>
      <c r="IG393" s="240">
        <f t="shared" ca="1" si="831"/>
        <v>-6.4697825826080799E-5</v>
      </c>
      <c r="IH393" s="240">
        <f t="shared" ca="1" si="832"/>
        <v>8.8222180160940267E-5</v>
      </c>
      <c r="II393" s="240">
        <f t="shared" ca="1" si="833"/>
        <v>1.8946282951180546E-4</v>
      </c>
      <c r="IJ393" s="240">
        <f t="shared" ca="1" si="834"/>
        <v>1.7971872290023725E-4</v>
      </c>
      <c r="IK393" s="240">
        <f t="shared" ca="1" si="835"/>
        <v>6.4697825826082859E-5</v>
      </c>
      <c r="IL393" s="240">
        <f t="shared" ca="1" si="836"/>
        <v>-8.8222180160938329E-5</v>
      </c>
      <c r="IM393" s="240">
        <f t="shared" ca="1" si="837"/>
        <v>-1.8946282951180662E-4</v>
      </c>
      <c r="IN393" s="240">
        <f t="shared" ca="1" si="838"/>
        <v>-1.7971872290023567E-4</v>
      </c>
      <c r="IO393" s="240">
        <f t="shared" ca="1" si="839"/>
        <v>-6.4697825826079498E-5</v>
      </c>
      <c r="IP393" s="240">
        <f t="shared" ca="1" si="840"/>
        <v>8.82221801609415E-5</v>
      </c>
      <c r="IQ393" s="240">
        <f t="shared" ca="1" si="841"/>
        <v>1.8946282951180592E-4</v>
      </c>
      <c r="IR393" s="240">
        <f t="shared" ca="1" si="842"/>
        <v>1.7971872290023662E-4</v>
      </c>
      <c r="IS393" s="240">
        <f t="shared" ca="1" si="843"/>
        <v>6.4697825826081558E-5</v>
      </c>
      <c r="IT393" s="240">
        <f t="shared" ca="1" si="844"/>
        <v>-8.8222180160939562E-5</v>
      </c>
      <c r="IU393" s="240">
        <f t="shared" ca="1" si="845"/>
        <v>-1.8946282951180522E-4</v>
      </c>
      <c r="IV393" s="240">
        <f t="shared" ca="1" si="846"/>
        <v>-1.7971872290023757E-4</v>
      </c>
      <c r="IW393" s="240">
        <f t="shared" ca="1" si="847"/>
        <v>-6.469782582607821E-5</v>
      </c>
      <c r="IX393" s="240">
        <f t="shared" ca="1" si="848"/>
        <v>8.8222180160942734E-5</v>
      </c>
      <c r="IY393" s="240">
        <f t="shared" ca="1" si="849"/>
        <v>1.8946282951180635E-4</v>
      </c>
      <c r="IZ393" s="240">
        <f t="shared" ca="1" si="850"/>
        <v>1.7971872290023603E-4</v>
      </c>
      <c r="JA393" s="240">
        <f t="shared" ca="1" si="851"/>
        <v>6.469782582608023E-5</v>
      </c>
      <c r="JB393" s="240">
        <f t="shared" ca="1" si="852"/>
        <v>-8.8222180160940796E-5</v>
      </c>
    </row>
    <row r="394" spans="2:262">
      <c r="B394" s="248">
        <v>33</v>
      </c>
      <c r="C394" s="247">
        <f t="shared" si="853"/>
        <v>6.4453125000000025E-4</v>
      </c>
      <c r="D394" s="244">
        <f t="shared" ca="1" si="597"/>
        <v>6.0695452917641797</v>
      </c>
      <c r="E394" s="243">
        <f ca="1">AM361</f>
        <v>6.9545291764179645E-2</v>
      </c>
      <c r="F394" s="242">
        <v>33</v>
      </c>
      <c r="G394" s="240">
        <f t="shared" ca="1" si="854"/>
        <v>5.5693274742981802E-4</v>
      </c>
      <c r="H394" s="240">
        <f t="shared" ca="1" si="598"/>
        <v>5.0598224397185605E-4</v>
      </c>
      <c r="I394" s="240">
        <f t="shared" ca="1" si="599"/>
        <v>1.4085779684145614E-4</v>
      </c>
      <c r="J394" s="240">
        <f t="shared" ca="1" si="600"/>
        <v>-3.1172792004281443E-4</v>
      </c>
      <c r="K394" s="240">
        <f t="shared" ca="1" si="601"/>
        <v>-5.707558764336064E-4</v>
      </c>
      <c r="L394" s="240">
        <f t="shared" ca="1" si="602"/>
        <v>-4.7539071585300753E-4</v>
      </c>
      <c r="M394" s="240">
        <f t="shared" ca="1" si="603"/>
        <v>-8.4846469910847695E-5</v>
      </c>
      <c r="N394" s="240">
        <f t="shared" ca="1" si="604"/>
        <v>3.5838055369032134E-4</v>
      </c>
      <c r="O394" s="240">
        <f t="shared" ca="1" si="605"/>
        <v>5.790823143404395E-4</v>
      </c>
      <c r="P394" s="240">
        <f t="shared" ca="1" si="606"/>
        <v>4.4022091526549448E-4</v>
      </c>
      <c r="Q394" s="240">
        <f t="shared" ca="1" si="607"/>
        <v>2.8018025093199073E-5</v>
      </c>
      <c r="R394" s="240">
        <f t="shared" ca="1" si="608"/>
        <v>-4.0158178669505191E-4</v>
      </c>
      <c r="S394" s="240">
        <f t="shared" ca="1" si="609"/>
        <v>-5.8183187300158052E-4</v>
      </c>
      <c r="T394" s="240">
        <f t="shared" ca="1" si="610"/>
        <v>-4.0081154661474375E-4</v>
      </c>
      <c r="U394" s="241">
        <f t="shared" ca="1" si="611"/>
        <v>2.9080248622307081E-5</v>
      </c>
      <c r="V394" s="240">
        <f t="shared" ca="1" si="612"/>
        <v>4.4091556756697362E-4</v>
      </c>
      <c r="W394" s="240">
        <f t="shared" ca="1" si="613"/>
        <v>5.7897807266406114E-4</v>
      </c>
      <c r="X394" s="240">
        <f t="shared" ca="1" si="614"/>
        <v>3.5754214366421407E-4</v>
      </c>
      <c r="Y394" s="240">
        <f t="shared" ca="1" si="615"/>
        <v>-8.589846364669948E-5</v>
      </c>
      <c r="Z394" s="240">
        <f t="shared" ca="1" si="616"/>
        <v>-4.7600309049425924E-4</v>
      </c>
      <c r="AA394" s="240">
        <f t="shared" ca="1" si="617"/>
        <v>-5.705483969851773E-4</v>
      </c>
      <c r="AB394" s="240">
        <f t="shared" ca="1" si="618"/>
        <v>-3.1082941441777987E-4</v>
      </c>
      <c r="AC394" s="240">
        <f t="shared" ca="1" si="619"/>
        <v>1.418894295092984E-4</v>
      </c>
      <c r="AD394" s="240">
        <f t="shared" ca="1" si="620"/>
        <v>5.0650644345032636E-4</v>
      </c>
      <c r="AE394" s="240">
        <f t="shared" ca="1" si="621"/>
        <v>5.566240283498467E-4</v>
      </c>
      <c r="AF394" s="240">
        <f t="shared" ca="1" si="622"/>
        <v>2.6112322799386135E-4</v>
      </c>
      <c r="AG394" s="240">
        <f t="shared" ca="1" si="623"/>
        <v>-1.9651392260106967E-4</v>
      </c>
      <c r="AH394" s="240">
        <f t="shared" ca="1" si="624"/>
        <v>-5.3213186247138015E-4</v>
      </c>
      <c r="AI394" s="240">
        <f t="shared" ca="1" si="625"/>
        <v>-5.3733906603986126E-4</v>
      </c>
      <c r="AJ394" s="240">
        <f t="shared" ca="1" si="626"/>
        <v>-2.0890228213988542E-4</v>
      </c>
      <c r="AK394" s="240">
        <f t="shared" ca="1" si="627"/>
        <v>2.4924587919275516E-4</v>
      </c>
      <c r="AL394" s="240">
        <f t="shared" ca="1" si="628"/>
        <v>5.5263256076396863E-4</v>
      </c>
      <c r="AM394" s="240">
        <f t="shared" ca="1" si="629"/>
        <v>5.1287923478449929E-4</v>
      </c>
      <c r="AN394" s="240">
        <f t="shared" ca="1" si="630"/>
        <v>1.5466949311129878E-4</v>
      </c>
      <c r="AO394" s="240">
        <f t="shared" ca="1" si="631"/>
        <v>-2.9957746171615726E-4</v>
      </c>
      <c r="AP394" s="240">
        <f t="shared" ca="1" si="632"/>
        <v>-5.678111053967125E-4</v>
      </c>
      <c r="AQ394" s="240">
        <f t="shared" ca="1" si="633"/>
        <v>-4.8348009612985353E-4</v>
      </c>
      <c r="AR394" s="240">
        <f t="shared" ca="1" si="634"/>
        <v>-9.8947152313104837E-5</v>
      </c>
      <c r="AS394" s="240">
        <f t="shared" ca="1" si="635"/>
        <v>3.4702394951753384E-4</v>
      </c>
      <c r="AT394" s="240">
        <f t="shared" ca="1" si="636"/>
        <v>5.7752131868736253E-4</v>
      </c>
      <c r="AU394" s="240">
        <f t="shared" ca="1" si="637"/>
        <v>4.4942477985237097E-4</v>
      </c>
      <c r="AV394" s="240">
        <f t="shared" ca="1" si="638"/>
        <v>4.2271896348118046E-5</v>
      </c>
      <c r="AW394" s="240">
        <f t="shared" ca="1" si="639"/>
        <v>-3.9112840698247065E-4</v>
      </c>
      <c r="AX394" s="240">
        <f t="shared" ca="1" si="640"/>
        <v>-5.8166968597378617E-4</v>
      </c>
      <c r="AY394" s="240">
        <f t="shared" ca="1" si="641"/>
        <v>-4.1104125726433571E-4</v>
      </c>
      <c r="AZ394" s="240">
        <f t="shared" ca="1" si="642"/>
        <v>1.4810461086868206E-5</v>
      </c>
      <c r="BA394" s="240">
        <f t="shared" ca="1" si="643"/>
        <v>4.3146608407562817E-4</v>
      </c>
      <c r="BB394" s="240">
        <f t="shared" ca="1" si="644"/>
        <v>5.8021625621128747E-4</v>
      </c>
      <c r="BC394" s="240">
        <f t="shared" ca="1" si="645"/>
        <v>3.6869918267083739E-4</v>
      </c>
      <c r="BD394" s="240">
        <f t="shared" ca="1" si="646"/>
        <v>-7.1750185685366289E-5</v>
      </c>
      <c r="BE394" s="240">
        <f t="shared" ca="1" si="647"/>
        <v>-4.6764850691578374E-4</v>
      </c>
      <c r="BF394" s="240">
        <f t="shared" ca="1" si="648"/>
        <v>-5.7317502672300487E-4</v>
      </c>
      <c r="BG394" s="240">
        <f t="shared" ca="1" si="649"/>
        <v>-3.2280633339674367E-4</v>
      </c>
      <c r="BH394" s="240">
        <f t="shared" ca="1" si="650"/>
        <v>1.2799891677307308E-4</v>
      </c>
      <c r="BI394" s="240">
        <f t="shared" ca="1" si="651"/>
        <v>4.993272189916623E-4</v>
      </c>
      <c r="BJ394" s="240">
        <f t="shared" ca="1" si="652"/>
        <v>5.6061380839803803E-4</v>
      </c>
      <c r="BK394" s="240">
        <f t="shared" ca="1" si="653"/>
        <v>2.7380468266814749E-4</v>
      </c>
      <c r="BL394" s="240">
        <f t="shared" ca="1" si="654"/>
        <v>-1.8301494832092971E-4</v>
      </c>
      <c r="BM394" s="240">
        <f t="shared" ca="1" si="655"/>
        <v>-5.2619713698862753E-4</v>
      </c>
      <c r="BN394" s="240">
        <f t="shared" ca="1" si="656"/>
        <v>-5.4265357263551695E-4</v>
      </c>
      <c r="BO394" s="240">
        <f t="shared" ca="1" si="657"/>
        <v>-2.221661431685922E-4</v>
      </c>
      <c r="BP394" s="240">
        <f t="shared" ca="1" si="658"/>
        <v>2.3626844587030829E-4</v>
      </c>
      <c r="BQ394" s="240">
        <f t="shared" ca="1" si="659"/>
        <v>5.479994889077774E-4</v>
      </c>
      <c r="BR394" s="240">
        <f t="shared" ca="1" si="660"/>
        <v>5.194672863238981E-4</v>
      </c>
      <c r="BS394" s="240">
        <f t="shared" ca="1" si="661"/>
        <v>1.6838802226195579E-4</v>
      </c>
      <c r="BT394" s="240">
        <f t="shared" ca="1" si="662"/>
        <v>-2.8724654912848531E-4</v>
      </c>
      <c r="BU394" s="240">
        <f t="shared" ca="1" si="663"/>
        <v>-5.6452430618175265E-4</v>
      </c>
      <c r="BV394" s="240">
        <f t="shared" ca="1" si="664"/>
        <v>-4.9127824607527576E-4</v>
      </c>
      <c r="BW394" s="240">
        <f t="shared" ca="1" si="665"/>
        <v>-1.1298823265068033E-4</v>
      </c>
      <c r="BX394" s="240">
        <f t="shared" ca="1" si="666"/>
        <v>3.3545831109361865E-4</v>
      </c>
      <c r="BY394" s="240">
        <f t="shared" ca="1" si="667"/>
        <v>5.7561244578682085E-4</v>
      </c>
      <c r="BZ394" s="240">
        <f t="shared" ca="1" si="668"/>
        <v>4.5835792775694126E-4</v>
      </c>
      <c r="CA394" s="240">
        <f t="shared" ca="1" si="669"/>
        <v>5.6500304593328036E-5</v>
      </c>
      <c r="CB394" s="240">
        <f t="shared" ca="1" si="670"/>
        <v>-3.80439426142754E-4</v>
      </c>
      <c r="CC394" s="240">
        <f t="shared" ca="1" si="671"/>
        <v>-5.8115712287719161E-4</v>
      </c>
      <c r="CD394" s="240">
        <f t="shared" ca="1" si="672"/>
        <v>-4.2102337203037653E-4</v>
      </c>
      <c r="CE394" s="240">
        <f t="shared" ca="1" si="673"/>
        <v>5.3175228346627338E-7</v>
      </c>
      <c r="CF394" s="240">
        <f t="shared" ca="1" si="674"/>
        <v>4.2175670154878951E-4</v>
      </c>
      <c r="CG394" s="240">
        <f t="shared" ca="1" si="675"/>
        <v>5.8110493918145552E-4</v>
      </c>
      <c r="CH394" s="240">
        <f t="shared" ca="1" si="676"/>
        <v>3.7963413107636949E-4</v>
      </c>
      <c r="CI394" s="240">
        <f t="shared" ca="1" si="677"/>
        <v>-5.7558688095089568E-5</v>
      </c>
      <c r="CJ394" s="240">
        <f t="shared" ca="1" si="678"/>
        <v>-4.5901222936324743E-4</v>
      </c>
      <c r="CK394" s="240">
        <f t="shared" ca="1" si="679"/>
        <v>-5.7545639725712879E-4</v>
      </c>
      <c r="CL394" s="240">
        <f t="shared" ca="1" si="680"/>
        <v>-3.3458880591097384E-4</v>
      </c>
      <c r="CM394" s="240">
        <f t="shared" ca="1" si="681"/>
        <v>1.1403130227557345E-4</v>
      </c>
      <c r="CN394" s="240">
        <f t="shared" ca="1" si="682"/>
        <v>4.918472184873259E-4</v>
      </c>
      <c r="CO394" s="240">
        <f t="shared" ca="1" si="683"/>
        <v>5.642658956507505E-4</v>
      </c>
      <c r="CP394" s="240">
        <f t="shared" ca="1" si="684"/>
        <v>2.8632120763980902E-4</v>
      </c>
      <c r="CQ394" s="240">
        <f t="shared" ca="1" si="685"/>
        <v>-1.6940573267929288E-4</v>
      </c>
      <c r="CR394" s="240">
        <f t="shared" ca="1" si="686"/>
        <v>-5.1994545002633224E-4</v>
      </c>
      <c r="CS394" s="240">
        <f t="shared" ca="1" si="687"/>
        <v>-5.4764120501014024E-4</v>
      </c>
      <c r="CT394" s="240">
        <f t="shared" ca="1" si="688"/>
        <v>-2.3529617961997953E-4</v>
      </c>
      <c r="CU394" s="240">
        <f t="shared" ca="1" si="689"/>
        <v>2.2314869327071728E-4</v>
      </c>
      <c r="CV394" s="240">
        <f t="shared" ca="1" si="690"/>
        <v>5.4303632265048966E-4</v>
      </c>
      <c r="CW394" s="240">
        <f t="shared" ca="1" si="691"/>
        <v>5.2574243019414739E-4</v>
      </c>
      <c r="CX394" s="240">
        <f t="shared" ca="1" si="692"/>
        <v>1.8200512076443391E-4</v>
      </c>
      <c r="CY394" s="240">
        <f t="shared" ca="1" si="693"/>
        <v>-2.7474260996046052E-4</v>
      </c>
      <c r="CZ394" s="240">
        <f t="shared" ca="1" si="694"/>
        <v>-5.608974586336729E-4</v>
      </c>
      <c r="DA394" s="240">
        <f t="shared" ca="1" si="695"/>
        <v>-4.9878046837533807E-4</v>
      </c>
      <c r="DB394" s="240">
        <f t="shared" ca="1" si="696"/>
        <v>-1.2696125310180721E-4</v>
      </c>
      <c r="DC394" s="240">
        <f t="shared" ca="1" si="697"/>
        <v>3.2369060512669654E-4</v>
      </c>
      <c r="DD394" s="240">
        <f t="shared" ca="1" si="698"/>
        <v>5.7335684547247362E-4</v>
      </c>
      <c r="DE394" s="240">
        <f t="shared" ca="1" si="699"/>
        <v>4.6701497798493509E-4</v>
      </c>
      <c r="DF394" s="240">
        <f t="shared" ca="1" si="700"/>
        <v>7.0694679167729351E-5</v>
      </c>
      <c r="DG394" s="240">
        <f t="shared" ca="1" si="701"/>
        <v>-3.6952128281827844E-4</v>
      </c>
      <c r="DH394" s="240">
        <f t="shared" ca="1" si="702"/>
        <v>-5.8029449246064049E-4</v>
      </c>
      <c r="DI394" s="240">
        <f t="shared" ca="1" si="703"/>
        <v>-4.3075187806018126E-4</v>
      </c>
      <c r="DJ394" s="240">
        <f t="shared" ca="1" si="704"/>
        <v>-1.3747276827623557E-5</v>
      </c>
      <c r="DK394" s="240">
        <f t="shared" ca="1" si="705"/>
        <v>4.1179326855543953E-4</v>
      </c>
      <c r="DL394" s="240">
        <f t="shared" ca="1" si="706"/>
        <v>5.8164358626517374E-4</v>
      </c>
      <c r="DM394" s="240">
        <f t="shared" ca="1" si="707"/>
        <v>3.9034040207677881E-4</v>
      </c>
      <c r="DN394" s="240">
        <f t="shared" ca="1" si="708"/>
        <v>-4.333251930335822E-5</v>
      </c>
      <c r="DO394" s="240">
        <f t="shared" ca="1" si="709"/>
        <v>-4.5009946000731292E-4</v>
      </c>
      <c r="DP394" s="240">
        <f t="shared" ca="1" si="710"/>
        <v>-5.773911343752463E-4</v>
      </c>
      <c r="DQ394" s="240">
        <f t="shared" ca="1" si="711"/>
        <v>-3.4616973463960795E-4</v>
      </c>
      <c r="DR394" s="240">
        <f t="shared" ca="1" si="712"/>
        <v>9.9994999585484025E-5</v>
      </c>
      <c r="DS394" s="240">
        <f t="shared" ca="1" si="713"/>
        <v>4.8407094760992279E-4</v>
      </c>
      <c r="DT394" s="240">
        <f t="shared" ca="1" si="714"/>
        <v>5.6757809022718467E-4</v>
      </c>
      <c r="DU394" s="240">
        <f t="shared" ca="1" si="715"/>
        <v>2.986652634222315E-4</v>
      </c>
      <c r="DV394" s="240">
        <f t="shared" ca="1" si="716"/>
        <v>-1.5569447335877452E-4</v>
      </c>
      <c r="DW394" s="240">
        <f t="shared" ca="1" si="717"/>
        <v>-5.1338056736695173E-4</v>
      </c>
      <c r="DX394" s="240">
        <f t="shared" ca="1" si="718"/>
        <v>-5.5229895880049039E-4</v>
      </c>
      <c r="DY394" s="240">
        <f t="shared" ca="1" si="719"/>
        <v>-2.4828448245105836E-4</v>
      </c>
      <c r="DZ394" s="240">
        <f t="shared" ca="1" si="720"/>
        <v>2.0989452424236333E-4</v>
      </c>
      <c r="EA394" s="240">
        <f t="shared" ca="1" si="721"/>
        <v>5.3774605161787184E-4</v>
      </c>
      <c r="EB394" s="240">
        <f t="shared" ca="1" si="722"/>
        <v>5.3170088648322523E-4</v>
      </c>
      <c r="EC394" s="240">
        <f t="shared" ca="1" si="723"/>
        <v>1.9551258618777739E-4</v>
      </c>
      <c r="ED394" s="240">
        <f t="shared" ca="1" si="724"/>
        <v>-2.6207317611747974E-4</v>
      </c>
      <c r="EE394" s="240">
        <f t="shared" ca="1" si="725"/>
        <v>-5.5693274742981791E-4</v>
      </c>
      <c r="EF394" s="240">
        <f t="shared" ca="1" si="726"/>
        <v>-5.0598224397185615E-4</v>
      </c>
      <c r="EG394" s="240">
        <f t="shared" ca="1" si="727"/>
        <v>-1.4085779684145668E-4</v>
      </c>
      <c r="EH394" s="240">
        <f t="shared" ca="1" si="728"/>
        <v>3.1172792004281394E-4</v>
      </c>
      <c r="EI394" s="240">
        <f t="shared" ca="1" si="729"/>
        <v>5.7075587643360629E-4</v>
      </c>
      <c r="EJ394" s="240">
        <f t="shared" ca="1" si="730"/>
        <v>4.7539071585300802E-4</v>
      </c>
      <c r="EK394" s="240">
        <f t="shared" ca="1" si="731"/>
        <v>8.4846469910848481E-5</v>
      </c>
      <c r="EL394" s="240">
        <f t="shared" ca="1" si="732"/>
        <v>-3.5838055369032075E-4</v>
      </c>
      <c r="EM394" s="240">
        <f t="shared" ca="1" si="733"/>
        <v>-5.7908231434043939E-4</v>
      </c>
      <c r="EN394" s="240">
        <f t="shared" ca="1" si="734"/>
        <v>-4.402209152654954E-4</v>
      </c>
      <c r="EO394" s="240">
        <f t="shared" ca="1" si="735"/>
        <v>-2.8018025093200319E-5</v>
      </c>
      <c r="EP394" s="240">
        <f t="shared" ca="1" si="736"/>
        <v>4.0158178669505093E-4</v>
      </c>
      <c r="EQ394" s="240">
        <f t="shared" ca="1" si="737"/>
        <v>5.8183187300158052E-4</v>
      </c>
      <c r="ER394" s="240">
        <f t="shared" ca="1" si="738"/>
        <v>4.0081154661474473E-4</v>
      </c>
      <c r="ES394" s="240">
        <f t="shared" ca="1" si="739"/>
        <v>-2.908024862230578E-5</v>
      </c>
      <c r="ET394" s="240">
        <f t="shared" ca="1" si="740"/>
        <v>-4.4091556756697281E-4</v>
      </c>
      <c r="EU394" s="240">
        <f t="shared" ca="1" si="741"/>
        <v>-5.7897807266406125E-4</v>
      </c>
      <c r="EV394" s="240">
        <f t="shared" ca="1" si="742"/>
        <v>-3.575421436642151E-4</v>
      </c>
      <c r="EW394" s="240">
        <f t="shared" ca="1" si="743"/>
        <v>8.5898463646698125E-5</v>
      </c>
      <c r="EX394" s="240">
        <f t="shared" ca="1" si="744"/>
        <v>4.7600309049425788E-4</v>
      </c>
      <c r="EY394" s="240">
        <f t="shared" ca="1" si="745"/>
        <v>5.7054839698517774E-4</v>
      </c>
      <c r="EZ394" s="240">
        <f t="shared" ca="1" si="746"/>
        <v>3.1082941441778187E-4</v>
      </c>
      <c r="FA394" s="240">
        <f t="shared" ca="1" si="747"/>
        <v>-1.418894295092961E-4</v>
      </c>
      <c r="FB394" s="240">
        <f t="shared" ca="1" si="748"/>
        <v>-5.0650644345032517E-4</v>
      </c>
      <c r="FC394" s="240">
        <f t="shared" ca="1" si="749"/>
        <v>-5.5662402834984735E-4</v>
      </c>
      <c r="FD394" s="240">
        <f t="shared" ca="1" si="750"/>
        <v>-2.6112322799386341E-4</v>
      </c>
      <c r="FE394" s="240">
        <f t="shared" ca="1" si="751"/>
        <v>1.9651392260106742E-4</v>
      </c>
      <c r="FF394" s="240">
        <f t="shared" ca="1" si="752"/>
        <v>5.3213186247137918E-4</v>
      </c>
      <c r="FG394" s="240">
        <f t="shared" ca="1" si="753"/>
        <v>5.3733906603986223E-4</v>
      </c>
      <c r="FH394" s="240">
        <f t="shared" ca="1" si="754"/>
        <v>2.0890228213988767E-4</v>
      </c>
      <c r="FI394" s="240">
        <f t="shared" ca="1" si="755"/>
        <v>-2.4924587919275304E-4</v>
      </c>
      <c r="FJ394" s="240">
        <f t="shared" ca="1" si="756"/>
        <v>-5.5263256076397047E-4</v>
      </c>
      <c r="FK394" s="240">
        <f t="shared" ca="1" si="757"/>
        <v>-5.1287923478450037E-4</v>
      </c>
      <c r="FL394" s="240">
        <f t="shared" ca="1" si="758"/>
        <v>-1.5466949311129308E-4</v>
      </c>
      <c r="FM394" s="240">
        <f t="shared" ca="1" si="759"/>
        <v>2.9957746171615525E-4</v>
      </c>
      <c r="FN394" s="240">
        <f t="shared" ca="1" si="760"/>
        <v>5.6781110539671381E-4</v>
      </c>
      <c r="FO394" s="240">
        <f t="shared" ca="1" si="761"/>
        <v>4.8348009612985489E-4</v>
      </c>
      <c r="FP394" s="240">
        <f t="shared" ca="1" si="762"/>
        <v>9.8947152313098955E-5</v>
      </c>
      <c r="FQ394" s="240">
        <f t="shared" ca="1" si="763"/>
        <v>-3.4702394951753194E-4</v>
      </c>
      <c r="FR394" s="240">
        <f t="shared" ca="1" si="764"/>
        <v>-5.7752131868736307E-4</v>
      </c>
      <c r="FS394" s="240">
        <f t="shared" ca="1" si="765"/>
        <v>-4.4942477985237378E-4</v>
      </c>
      <c r="FT394" s="240">
        <f t="shared" ca="1" si="766"/>
        <v>-4.2271896348114197E-5</v>
      </c>
      <c r="FU394" s="240">
        <f t="shared" ca="1" si="767"/>
        <v>3.9112840698246734E-4</v>
      </c>
      <c r="FV394" s="240">
        <f t="shared" ca="1" si="768"/>
        <v>5.8166968597378628E-4</v>
      </c>
      <c r="FW394" s="240">
        <f t="shared" ca="1" si="769"/>
        <v>4.1104125726433891E-4</v>
      </c>
      <c r="FX394" s="240">
        <f t="shared" ca="1" si="770"/>
        <v>-1.4810461086872001E-5</v>
      </c>
      <c r="FY394" s="240">
        <f t="shared" ca="1" si="771"/>
        <v>-4.3146608407562518E-4</v>
      </c>
      <c r="FZ394" s="240">
        <f t="shared" ca="1" si="772"/>
        <v>-5.8021625621128715E-4</v>
      </c>
      <c r="GA394" s="240">
        <f t="shared" ca="1" si="773"/>
        <v>-3.686991826708408E-4</v>
      </c>
      <c r="GB394" s="240">
        <f t="shared" ca="1" si="774"/>
        <v>7.1750185685370057E-5</v>
      </c>
      <c r="GC394" s="240">
        <f t="shared" ca="1" si="775"/>
        <v>4.6764850691578114E-4</v>
      </c>
      <c r="GD394" s="240">
        <f t="shared" ca="1" si="776"/>
        <v>5.7317502672300422E-4</v>
      </c>
      <c r="GE394" s="240">
        <f t="shared" ca="1" si="777"/>
        <v>3.2280633339674736E-4</v>
      </c>
      <c r="GF394" s="240">
        <f t="shared" ca="1" si="778"/>
        <v>-1.2799891677307685E-4</v>
      </c>
      <c r="GG394" s="240">
        <f t="shared" ca="1" si="779"/>
        <v>-4.9932721899166002E-4</v>
      </c>
      <c r="GH394" s="240">
        <f t="shared" ca="1" si="780"/>
        <v>-5.6061380839803705E-4</v>
      </c>
      <c r="GI394" s="240">
        <f t="shared" ca="1" si="781"/>
        <v>-2.7380468266815133E-4</v>
      </c>
      <c r="GJ394" s="240">
        <f t="shared" ca="1" si="782"/>
        <v>1.8301494832093334E-4</v>
      </c>
      <c r="GK394" s="240">
        <f t="shared" ca="1" si="783"/>
        <v>5.2619713698862569E-4</v>
      </c>
      <c r="GL394" s="240">
        <f t="shared" ca="1" si="784"/>
        <v>5.4265357263551554E-4</v>
      </c>
      <c r="GM394" s="240">
        <f t="shared" ca="1" si="785"/>
        <v>2.2216614316859632E-4</v>
      </c>
      <c r="GN394" s="240">
        <f t="shared" ca="1" si="786"/>
        <v>-2.3626844587031182E-4</v>
      </c>
      <c r="GO394" s="240">
        <f t="shared" ca="1" si="787"/>
        <v>-5.4799948890777589E-4</v>
      </c>
      <c r="GP394" s="240">
        <f t="shared" ca="1" si="788"/>
        <v>-5.1946728632389636E-4</v>
      </c>
      <c r="GQ394" s="240">
        <f t="shared" ca="1" si="789"/>
        <v>-1.6838802226196004E-4</v>
      </c>
      <c r="GR394" s="240">
        <f t="shared" ca="1" si="790"/>
        <v>2.8724654912848867E-4</v>
      </c>
      <c r="GS394" s="240">
        <f t="shared" ca="1" si="791"/>
        <v>5.6452430618175167E-4</v>
      </c>
      <c r="GT394" s="240">
        <f t="shared" ca="1" si="792"/>
        <v>4.912782460752737E-4</v>
      </c>
      <c r="GU394" s="240">
        <f t="shared" ca="1" si="793"/>
        <v>1.1298823265068464E-4</v>
      </c>
      <c r="GV394" s="240">
        <f t="shared" ca="1" si="794"/>
        <v>-3.3545831109362174E-4</v>
      </c>
      <c r="GW394" s="240">
        <f t="shared" ca="1" si="795"/>
        <v>-5.756124457868203E-4</v>
      </c>
      <c r="GX394" s="240">
        <f t="shared" ca="1" si="796"/>
        <v>-4.5835792775693888E-4</v>
      </c>
      <c r="GY394" s="240">
        <f t="shared" ca="1" si="797"/>
        <v>-5.6500304593332427E-5</v>
      </c>
      <c r="GZ394" s="240">
        <f t="shared" ca="1" si="798"/>
        <v>3.8043942614275693E-4</v>
      </c>
      <c r="HA394" s="240">
        <f t="shared" ca="1" si="799"/>
        <v>5.8115712287719139E-4</v>
      </c>
      <c r="HB394" s="240">
        <f t="shared" ca="1" si="800"/>
        <v>4.2102337203037382E-4</v>
      </c>
      <c r="HC394" s="240">
        <f t="shared" ca="1" si="801"/>
        <v>-5.3175228346185525E-7</v>
      </c>
      <c r="HD394" s="240">
        <f t="shared" ca="1" si="802"/>
        <v>-4.2175670154879217E-4</v>
      </c>
      <c r="HE394" s="240">
        <f t="shared" ca="1" si="803"/>
        <v>-5.8110493918145584E-4</v>
      </c>
      <c r="HF394" s="240">
        <f t="shared" ca="1" si="804"/>
        <v>-3.7963413107636971E-4</v>
      </c>
      <c r="HG394" s="240">
        <f t="shared" ca="1" si="805"/>
        <v>5.7558688095081084E-5</v>
      </c>
      <c r="HH394" s="240">
        <f t="shared" ca="1" si="806"/>
        <v>4.5901222936324722E-4</v>
      </c>
      <c r="HI394" s="240">
        <f t="shared" ca="1" si="807"/>
        <v>5.754563972571302E-4</v>
      </c>
      <c r="HJ394" s="240">
        <f t="shared" ca="1" si="808"/>
        <v>3.3458880591097411E-4</v>
      </c>
      <c r="HK394" s="240">
        <f t="shared" ca="1" si="809"/>
        <v>-1.140313022755651E-4</v>
      </c>
      <c r="HL394" s="240">
        <f t="shared" ca="1" si="810"/>
        <v>-4.9184721848732579E-4</v>
      </c>
      <c r="HM394" s="240">
        <f t="shared" ca="1" si="811"/>
        <v>-5.6426589565075256E-4</v>
      </c>
      <c r="HN394" s="240">
        <f t="shared" ca="1" si="812"/>
        <v>-2.8632120763980929E-4</v>
      </c>
      <c r="HO394" s="240">
        <f t="shared" ca="1" si="813"/>
        <v>1.6940573267928472E-4</v>
      </c>
      <c r="HP394" s="240">
        <f t="shared" ca="1" si="814"/>
        <v>5.1994545002633213E-4</v>
      </c>
      <c r="HQ394" s="240">
        <f t="shared" ca="1" si="815"/>
        <v>5.4764120501014305E-4</v>
      </c>
      <c r="HR394" s="240">
        <f t="shared" ca="1" si="816"/>
        <v>2.3529617961997977E-4</v>
      </c>
      <c r="HS394" s="240">
        <f t="shared" ca="1" si="817"/>
        <v>-2.2314869327070939E-4</v>
      </c>
      <c r="HT394" s="240">
        <f t="shared" ca="1" si="818"/>
        <v>-5.4303632265048955E-4</v>
      </c>
      <c r="HU394" s="240">
        <f t="shared" ca="1" si="819"/>
        <v>-5.2574243019415097E-4</v>
      </c>
      <c r="HV394" s="240">
        <f t="shared" ca="1" si="820"/>
        <v>-1.8200512076443418E-4</v>
      </c>
      <c r="HW394" s="240">
        <f t="shared" ca="1" si="821"/>
        <v>2.7474260996045293E-4</v>
      </c>
      <c r="HX394" s="240">
        <f t="shared" ca="1" si="822"/>
        <v>5.6089745863367279E-4</v>
      </c>
      <c r="HY394" s="240">
        <f t="shared" ca="1" si="823"/>
        <v>4.9878046837534252E-4</v>
      </c>
      <c r="HZ394" s="240">
        <f t="shared" ca="1" si="824"/>
        <v>1.2696125310180756E-4</v>
      </c>
      <c r="IA394" s="240">
        <f t="shared" ca="1" si="825"/>
        <v>-3.2369060512668944E-4</v>
      </c>
      <c r="IB394" s="240">
        <f t="shared" ca="1" si="826"/>
        <v>-5.7335684547247352E-4</v>
      </c>
      <c r="IC394" s="240">
        <f t="shared" ca="1" si="827"/>
        <v>-4.6701497798494007E-4</v>
      </c>
      <c r="ID394" s="240">
        <f t="shared" ca="1" si="828"/>
        <v>-7.0694679167729622E-5</v>
      </c>
      <c r="IE394" s="240">
        <f t="shared" ca="1" si="829"/>
        <v>-2.6360547632553509E-4</v>
      </c>
      <c r="IF394" s="240">
        <f t="shared" ca="1" si="830"/>
        <v>5.8029449246064049E-4</v>
      </c>
      <c r="IG394" s="240">
        <f t="shared" ca="1" si="831"/>
        <v>4.3075187806018689E-4</v>
      </c>
      <c r="IH394" s="240">
        <f t="shared" ca="1" si="832"/>
        <v>1.3747276827623855E-5</v>
      </c>
      <c r="II394" s="240">
        <f t="shared" ca="1" si="833"/>
        <v>-4.1179326855543357E-4</v>
      </c>
      <c r="IJ394" s="240">
        <f t="shared" ca="1" si="834"/>
        <v>-5.8164358626517374E-4</v>
      </c>
      <c r="IK394" s="240">
        <f t="shared" ca="1" si="835"/>
        <v>-3.9034040207678509E-4</v>
      </c>
      <c r="IL394" s="240">
        <f t="shared" ca="1" si="836"/>
        <v>4.3332519303357922E-5</v>
      </c>
      <c r="IM394" s="240">
        <f t="shared" ca="1" si="837"/>
        <v>4.5009946000730756E-4</v>
      </c>
      <c r="IN394" s="240">
        <f t="shared" ca="1" si="838"/>
        <v>5.7739113437524641E-4</v>
      </c>
      <c r="IO394" s="240">
        <f t="shared" ca="1" si="839"/>
        <v>3.4616973463961478E-4</v>
      </c>
      <c r="IP394" s="240">
        <f t="shared" ca="1" si="840"/>
        <v>-9.9994999585483699E-5</v>
      </c>
      <c r="IQ394" s="240">
        <f t="shared" ca="1" si="841"/>
        <v>-4.8407094760991802E-4</v>
      </c>
      <c r="IR394" s="240">
        <f t="shared" ca="1" si="842"/>
        <v>-5.6757809022718489E-4</v>
      </c>
      <c r="IS394" s="240">
        <f t="shared" ca="1" si="843"/>
        <v>-2.9866526342223882E-4</v>
      </c>
      <c r="IT394" s="240">
        <f t="shared" ca="1" si="844"/>
        <v>1.5569447335877422E-4</v>
      </c>
      <c r="IU394" s="240">
        <f t="shared" ca="1" si="845"/>
        <v>5.1338056736694772E-4</v>
      </c>
      <c r="IV394" s="240">
        <f t="shared" ca="1" si="846"/>
        <v>5.522989588004905E-4</v>
      </c>
      <c r="IW394" s="240">
        <f t="shared" ca="1" si="847"/>
        <v>2.4828448245106611E-4</v>
      </c>
      <c r="IX394" s="240">
        <f t="shared" ca="1" si="848"/>
        <v>-2.0989452424236303E-4</v>
      </c>
      <c r="IY394" s="240">
        <f t="shared" ca="1" si="849"/>
        <v>-5.3774605161786848E-4</v>
      </c>
      <c r="IZ394" s="240">
        <f t="shared" ca="1" si="850"/>
        <v>-5.3170088648322534E-4</v>
      </c>
      <c r="JA394" s="240">
        <f t="shared" ca="1" si="851"/>
        <v>-1.9551258618778536E-4</v>
      </c>
      <c r="JB394" s="240">
        <f t="shared" ca="1" si="852"/>
        <v>2.6207317611747952E-4</v>
      </c>
    </row>
    <row r="395" spans="2:262">
      <c r="B395" s="248">
        <v>34</v>
      </c>
      <c r="C395" s="247">
        <f t="shared" si="853"/>
        <v>6.6406250000000026E-4</v>
      </c>
      <c r="D395" s="244">
        <f t="shared" ca="1" si="597"/>
        <v>6.0685723025750722</v>
      </c>
      <c r="E395" s="243">
        <f ca="1">AN361</f>
        <v>6.8572302575072033E-2</v>
      </c>
      <c r="F395" s="242">
        <v>34</v>
      </c>
      <c r="G395" s="240">
        <f t="shared" ca="1" si="854"/>
        <v>-1.5559359243142221E-4</v>
      </c>
      <c r="H395" s="240">
        <f t="shared" ca="1" si="598"/>
        <v>-1.3806077996314872E-4</v>
      </c>
      <c r="I395" s="240">
        <f t="shared" ca="1" si="599"/>
        <v>-2.9838313763410396E-5</v>
      </c>
      <c r="J395" s="240">
        <f t="shared" ca="1" si="600"/>
        <v>9.7984406352442081E-5</v>
      </c>
      <c r="K395" s="240">
        <f t="shared" ca="1" si="601"/>
        <v>1.6144292480611356E-4</v>
      </c>
      <c r="L395" s="240">
        <f t="shared" ca="1" si="602"/>
        <v>1.1885247734803665E-4</v>
      </c>
      <c r="M395" s="240">
        <f t="shared" ca="1" si="603"/>
        <v>-1.8100338684606869E-6</v>
      </c>
      <c r="N395" s="240">
        <f t="shared" ca="1" si="604"/>
        <v>-1.2128356625391897E-4</v>
      </c>
      <c r="O395" s="240">
        <f t="shared" ca="1" si="605"/>
        <v>-1.6108809611874124E-4</v>
      </c>
      <c r="P395" s="240">
        <f t="shared" ca="1" si="606"/>
        <v>-9.5076740681676876E-5</v>
      </c>
      <c r="Q395" s="240">
        <f t="shared" ca="1" si="607"/>
        <v>3.3388822913845505E-5</v>
      </c>
      <c r="R395" s="240">
        <f t="shared" ca="1" si="608"/>
        <v>1.3992186672086537E-4</v>
      </c>
      <c r="S395" s="240">
        <f t="shared" ca="1" si="609"/>
        <v>1.5454274223677074E-4</v>
      </c>
      <c r="T395" s="240">
        <f t="shared" ca="1" si="610"/>
        <v>6.764725819057047E-5</v>
      </c>
      <c r="U395" s="241">
        <f t="shared" ca="1" si="611"/>
        <v>-6.3684498219318729E-5</v>
      </c>
      <c r="V395" s="240">
        <f t="shared" ca="1" si="612"/>
        <v>-1.5318304831881562E-4</v>
      </c>
      <c r="W395" s="240">
        <f t="shared" ca="1" si="613"/>
        <v>-1.4205839743920942E-4</v>
      </c>
      <c r="X395" s="240">
        <f t="shared" ca="1" si="614"/>
        <v>-3.7618129504220151E-5</v>
      </c>
      <c r="Y395" s="240">
        <f t="shared" ca="1" si="615"/>
        <v>9.1532813972901848E-5</v>
      </c>
      <c r="Z395" s="240">
        <f t="shared" ca="1" si="616"/>
        <v>1.6055749127591708E-4</v>
      </c>
      <c r="AA395" s="240">
        <f t="shared" ca="1" si="617"/>
        <v>1.2411482809532634E-4</v>
      </c>
      <c r="AB395" s="240">
        <f t="shared" ca="1" si="618"/>
        <v>6.1433571975124659E-6</v>
      </c>
      <c r="AC395" s="240">
        <f t="shared" ca="1" si="619"/>
        <v>-1.1586357501769956E-4</v>
      </c>
      <c r="AD395" s="240">
        <f t="shared" ca="1" si="620"/>
        <v>-1.6176179988496348E-4</v>
      </c>
      <c r="AE395" s="240">
        <f t="shared" ca="1" si="621"/>
        <v>-1.0140159551213753E-4</v>
      </c>
      <c r="AF395" s="240">
        <f t="shared" ca="1" si="622"/>
        <v>2.5567500881060939E-5</v>
      </c>
      <c r="AG395" s="240">
        <f t="shared" ca="1" si="623"/>
        <v>1.3574176385160858E-4</v>
      </c>
      <c r="AH395" s="240">
        <f t="shared" ca="1" si="624"/>
        <v>1.5674969324149324E-4</v>
      </c>
      <c r="AI395" s="240">
        <f t="shared" ca="1" si="625"/>
        <v>7.4791556480087213E-5</v>
      </c>
      <c r="AJ395" s="240">
        <f t="shared" ca="1" si="626"/>
        <v>-5.629581423919487E-5</v>
      </c>
      <c r="AK395" s="240">
        <f t="shared" ca="1" si="627"/>
        <v>-1.5040347282555872E-4</v>
      </c>
      <c r="AL395" s="240">
        <f t="shared" ca="1" si="628"/>
        <v>-1.4571378379299313E-4</v>
      </c>
      <c r="AM395" s="240">
        <f t="shared" ca="1" si="629"/>
        <v>-4.5307319876095262E-5</v>
      </c>
      <c r="AN395" s="240">
        <f t="shared" ca="1" si="630"/>
        <v>8.4860711027173388E-5</v>
      </c>
      <c r="AO395" s="240">
        <f t="shared" ca="1" si="631"/>
        <v>1.5928526068606166E-4</v>
      </c>
      <c r="AP395" s="240">
        <f t="shared" ca="1" si="632"/>
        <v>1.2907817535055976E-4</v>
      </c>
      <c r="AQ395" s="240">
        <f t="shared" ca="1" si="633"/>
        <v>1.4081948377902126E-5</v>
      </c>
      <c r="AR395" s="240">
        <f t="shared" ca="1" si="634"/>
        <v>-1.1016445828081214E-4</v>
      </c>
      <c r="AS395" s="240">
        <f t="shared" ca="1" si="635"/>
        <v>-1.6204580530660264E-4</v>
      </c>
      <c r="AT395" s="240">
        <f t="shared" ca="1" si="636"/>
        <v>-1.074821650172791E-4</v>
      </c>
      <c r="AU395" s="240">
        <f t="shared" ca="1" si="637"/>
        <v>1.7684584499205589E-5</v>
      </c>
      <c r="AV395" s="240">
        <f t="shared" ca="1" si="638"/>
        <v>1.3123464718365962E-4</v>
      </c>
      <c r="AW395" s="240">
        <f t="shared" ca="1" si="639"/>
        <v>1.585790205055455E-4</v>
      </c>
      <c r="AX395" s="240">
        <f t="shared" ca="1" si="640"/>
        <v>8.175567535907653E-5</v>
      </c>
      <c r="AY395" s="240">
        <f t="shared" ca="1" si="641"/>
        <v>-4.8771508711638648E-5</v>
      </c>
      <c r="AZ395" s="240">
        <f t="shared" ca="1" si="642"/>
        <v>-1.4726156219247648E-4</v>
      </c>
      <c r="BA395" s="240">
        <f t="shared" ca="1" si="643"/>
        <v>-1.4901813287859932E-4</v>
      </c>
      <c r="BB395" s="240">
        <f t="shared" ca="1" si="644"/>
        <v>-5.2887360945935518E-5</v>
      </c>
      <c r="BC395" s="240">
        <f t="shared" ca="1" si="645"/>
        <v>7.7984171195659554E-5</v>
      </c>
      <c r="BD395" s="240">
        <f t="shared" ca="1" si="646"/>
        <v>1.576292979514725E-4</v>
      </c>
      <c r="BE395" s="240">
        <f t="shared" ca="1" si="647"/>
        <v>1.3373056197546078E-4</v>
      </c>
      <c r="BF395" s="240">
        <f t="shared" ca="1" si="648"/>
        <v>2.1986614911217E-5</v>
      </c>
      <c r="BG395" s="240">
        <f t="shared" ca="1" si="649"/>
        <v>-1.0419994571465934E-4</v>
      </c>
      <c r="BH395" s="240">
        <f t="shared" ca="1" si="650"/>
        <v>-1.6193942818972193E-4</v>
      </c>
      <c r="BI395" s="240">
        <f t="shared" ca="1" si="651"/>
        <v>-1.1330380057256787E-4</v>
      </c>
      <c r="BJ395" s="240">
        <f t="shared" ca="1" si="652"/>
        <v>9.7590644043050084E-6</v>
      </c>
      <c r="BK395" s="240">
        <f t="shared" ca="1" si="653"/>
        <v>1.2641137475584671E-4</v>
      </c>
      <c r="BL395" s="240">
        <f t="shared" ca="1" si="654"/>
        <v>1.6002631701931807E-4</v>
      </c>
      <c r="BM395" s="240">
        <f t="shared" ca="1" si="655"/>
        <v>8.8522837655174449E-5</v>
      </c>
      <c r="BN395" s="240">
        <f t="shared" ca="1" si="656"/>
        <v>-4.1129708347714813E-5</v>
      </c>
      <c r="BO395" s="240">
        <f t="shared" ca="1" si="657"/>
        <v>-1.4376488555748333E-4</v>
      </c>
      <c r="BP395" s="240">
        <f t="shared" ca="1" si="658"/>
        <v>-1.5196348422965412E-4</v>
      </c>
      <c r="BQ395" s="240">
        <f t="shared" ca="1" si="659"/>
        <v>-6.0339991730872926E-5</v>
      </c>
      <c r="BR395" s="240">
        <f t="shared" ca="1" si="660"/>
        <v>7.0919760665129222E-5</v>
      </c>
      <c r="BS395" s="240">
        <f t="shared" ca="1" si="661"/>
        <v>1.555935924314224E-4</v>
      </c>
      <c r="BT395" s="240">
        <f t="shared" ca="1" si="662"/>
        <v>1.3806077996314877E-4</v>
      </c>
      <c r="BU395" s="240">
        <f t="shared" ca="1" si="663"/>
        <v>2.9838313763410152E-5</v>
      </c>
      <c r="BV395" s="240">
        <f t="shared" ca="1" si="664"/>
        <v>-9.7984406352442623E-5</v>
      </c>
      <c r="BW395" s="240">
        <f t="shared" ca="1" si="665"/>
        <v>-1.6144292480611356E-4</v>
      </c>
      <c r="BX395" s="240">
        <f t="shared" ca="1" si="666"/>
        <v>-1.1885247734803647E-4</v>
      </c>
      <c r="BY395" s="240">
        <f t="shared" ca="1" si="667"/>
        <v>1.810033868461351E-6</v>
      </c>
      <c r="BZ395" s="240">
        <f t="shared" ca="1" si="668"/>
        <v>1.2128356625391894E-4</v>
      </c>
      <c r="CA395" s="240">
        <f t="shared" ca="1" si="669"/>
        <v>1.6108809611874118E-4</v>
      </c>
      <c r="CB395" s="240">
        <f t="shared" ca="1" si="670"/>
        <v>9.5076740681676212E-5</v>
      </c>
      <c r="CC395" s="240">
        <f t="shared" ca="1" si="671"/>
        <v>-3.3388822913845464E-5</v>
      </c>
      <c r="CD395" s="240">
        <f t="shared" ca="1" si="672"/>
        <v>-1.3992186672086548E-4</v>
      </c>
      <c r="CE395" s="240">
        <f t="shared" ca="1" si="673"/>
        <v>-1.545427422367705E-4</v>
      </c>
      <c r="CF395" s="240">
        <f t="shared" ca="1" si="674"/>
        <v>-6.7647258190569454E-5</v>
      </c>
      <c r="CG395" s="240">
        <f t="shared" ca="1" si="675"/>
        <v>6.3684498219318146E-5</v>
      </c>
      <c r="CH395" s="240">
        <f t="shared" ca="1" si="676"/>
        <v>1.5318304831881554E-4</v>
      </c>
      <c r="CI395" s="240">
        <f t="shared" ca="1" si="677"/>
        <v>1.4205839743920945E-4</v>
      </c>
      <c r="CJ395" s="240">
        <f t="shared" ca="1" si="678"/>
        <v>3.7618129504219656E-5</v>
      </c>
      <c r="CK395" s="240">
        <f t="shared" ca="1" si="679"/>
        <v>-9.1532813972902512E-5</v>
      </c>
      <c r="CL395" s="240">
        <f t="shared" ca="1" si="680"/>
        <v>-1.6055749127591727E-4</v>
      </c>
      <c r="CM395" s="240">
        <f t="shared" ca="1" si="681"/>
        <v>-1.2411482809532691E-4</v>
      </c>
      <c r="CN395" s="240">
        <f t="shared" ca="1" si="682"/>
        <v>-6.1433571975128047E-6</v>
      </c>
      <c r="CO395" s="240">
        <f t="shared" ca="1" si="683"/>
        <v>1.1586357501769974E-4</v>
      </c>
      <c r="CP395" s="240">
        <f t="shared" ca="1" si="684"/>
        <v>1.6176179988496345E-4</v>
      </c>
      <c r="CQ395" s="240">
        <f t="shared" ca="1" si="685"/>
        <v>1.014015955121369E-4</v>
      </c>
      <c r="CR395" s="240">
        <f t="shared" ca="1" si="686"/>
        <v>-2.5567500881062315E-5</v>
      </c>
      <c r="CS395" s="240">
        <f t="shared" ca="1" si="687"/>
        <v>-1.3574176385160839E-4</v>
      </c>
      <c r="CT395" s="240">
        <f t="shared" ca="1" si="688"/>
        <v>-1.5674969324149329E-4</v>
      </c>
      <c r="CU395" s="240">
        <f t="shared" ca="1" si="689"/>
        <v>-7.4791556480086996E-5</v>
      </c>
      <c r="CV395" s="240">
        <f t="shared" ca="1" si="690"/>
        <v>5.6295814239195622E-5</v>
      </c>
      <c r="CW395" s="240">
        <f t="shared" ca="1" si="691"/>
        <v>1.5040347282555902E-4</v>
      </c>
      <c r="CX395" s="240">
        <f t="shared" ca="1" si="692"/>
        <v>1.4571378379299254E-4</v>
      </c>
      <c r="CY395" s="240">
        <f t="shared" ca="1" si="693"/>
        <v>4.5307319876095594E-5</v>
      </c>
      <c r="CZ395" s="240">
        <f t="shared" ca="1" si="694"/>
        <v>-8.4860711027173104E-5</v>
      </c>
      <c r="DA395" s="240">
        <f t="shared" ca="1" si="695"/>
        <v>-1.5928526068606172E-4</v>
      </c>
      <c r="DB395" s="240">
        <f t="shared" ca="1" si="696"/>
        <v>-1.2907817535055924E-4</v>
      </c>
      <c r="DC395" s="240">
        <f t="shared" ca="1" si="697"/>
        <v>-1.408194837790132E-5</v>
      </c>
      <c r="DD395" s="240">
        <f t="shared" ca="1" si="698"/>
        <v>1.1016445828081146E-4</v>
      </c>
      <c r="DE395" s="240">
        <f t="shared" ca="1" si="699"/>
        <v>1.6204580530660264E-4</v>
      </c>
      <c r="DF395" s="240">
        <f t="shared" ca="1" si="700"/>
        <v>1.0748216501727892E-4</v>
      </c>
      <c r="DG395" s="240">
        <f t="shared" ca="1" si="701"/>
        <v>-1.7684584499205833E-5</v>
      </c>
      <c r="DH395" s="240">
        <f t="shared" ca="1" si="702"/>
        <v>-1.3123464718365976E-4</v>
      </c>
      <c r="DI395" s="240">
        <f t="shared" ca="1" si="703"/>
        <v>-1.5857902050554521E-4</v>
      </c>
      <c r="DJ395" s="240">
        <f t="shared" ca="1" si="704"/>
        <v>-8.1755675359077343E-5</v>
      </c>
      <c r="DK395" s="240">
        <f t="shared" ca="1" si="705"/>
        <v>4.8771508711637781E-5</v>
      </c>
      <c r="DL395" s="240">
        <f t="shared" ca="1" si="706"/>
        <v>1.4726156219247658E-4</v>
      </c>
      <c r="DM395" s="240">
        <f t="shared" ca="1" si="707"/>
        <v>1.4901813287859927E-4</v>
      </c>
      <c r="DN395" s="240">
        <f t="shared" ca="1" si="708"/>
        <v>5.2887360945935294E-5</v>
      </c>
      <c r="DO395" s="240">
        <f t="shared" ca="1" si="709"/>
        <v>-7.7984171195660774E-5</v>
      </c>
      <c r="DP395" s="240">
        <f t="shared" ca="1" si="710"/>
        <v>-1.5762929795147231E-4</v>
      </c>
      <c r="DQ395" s="240">
        <f t="shared" ca="1" si="711"/>
        <v>-1.3373056197546067E-4</v>
      </c>
      <c r="DR395" s="240">
        <f t="shared" ca="1" si="712"/>
        <v>-2.1986614911216763E-5</v>
      </c>
      <c r="DS395" s="240">
        <f t="shared" ca="1" si="713"/>
        <v>1.0419994571465952E-4</v>
      </c>
      <c r="DT395" s="240">
        <f t="shared" ca="1" si="714"/>
        <v>1.6193942818972201E-4</v>
      </c>
      <c r="DU395" s="240">
        <f t="shared" ca="1" si="715"/>
        <v>1.1330380057256687E-4</v>
      </c>
      <c r="DV395" s="240">
        <f t="shared" ca="1" si="716"/>
        <v>-9.7590644043040869E-6</v>
      </c>
      <c r="DW395" s="240">
        <f t="shared" ca="1" si="717"/>
        <v>-1.2641137475584684E-4</v>
      </c>
      <c r="DX395" s="240">
        <f t="shared" ca="1" si="718"/>
        <v>-1.6002631701931804E-4</v>
      </c>
      <c r="DY395" s="240">
        <f t="shared" ca="1" si="719"/>
        <v>-8.8522837655174245E-5</v>
      </c>
      <c r="DZ395" s="240">
        <f t="shared" ca="1" si="720"/>
        <v>4.1129708347716155E-5</v>
      </c>
      <c r="EA395" s="240">
        <f t="shared" ca="1" si="721"/>
        <v>1.4376488555748398E-4</v>
      </c>
      <c r="EB395" s="240">
        <f t="shared" ca="1" si="722"/>
        <v>1.5196348422965444E-4</v>
      </c>
      <c r="EC395" s="240">
        <f t="shared" ca="1" si="723"/>
        <v>6.0339991730872709E-5</v>
      </c>
      <c r="ED395" s="240">
        <f t="shared" ca="1" si="724"/>
        <v>-7.0919760665129439E-5</v>
      </c>
      <c r="EE395" s="240">
        <f t="shared" ca="1" si="725"/>
        <v>-1.5559359243142248E-4</v>
      </c>
      <c r="EF395" s="240">
        <f t="shared" ca="1" si="726"/>
        <v>-1.3806077996314807E-4</v>
      </c>
      <c r="EG395" s="240">
        <f t="shared" ca="1" si="727"/>
        <v>-2.9838313763411054E-5</v>
      </c>
      <c r="EH395" s="240">
        <f t="shared" ca="1" si="728"/>
        <v>9.7984406352441905E-5</v>
      </c>
      <c r="EI395" s="240">
        <f t="shared" ca="1" si="729"/>
        <v>1.6144292480611356E-4</v>
      </c>
      <c r="EJ395" s="240">
        <f t="shared" ca="1" si="730"/>
        <v>1.1885247734803631E-4</v>
      </c>
      <c r="EK395" s="240">
        <f t="shared" ca="1" si="731"/>
        <v>-1.8100338684615949E-6</v>
      </c>
      <c r="EL395" s="240">
        <f t="shared" ca="1" si="732"/>
        <v>-1.2128356625391985E-4</v>
      </c>
      <c r="EM395" s="240">
        <f t="shared" ca="1" si="733"/>
        <v>-1.6108809611874129E-4</v>
      </c>
      <c r="EN395" s="240">
        <f t="shared" ca="1" si="734"/>
        <v>-9.5076740681676944E-5</v>
      </c>
      <c r="EO395" s="240">
        <f t="shared" ca="1" si="735"/>
        <v>3.3388822913845701E-5</v>
      </c>
      <c r="EP395" s="240">
        <f t="shared" ca="1" si="736"/>
        <v>1.3992186672086559E-4</v>
      </c>
      <c r="EQ395" s="240">
        <f t="shared" ca="1" si="737"/>
        <v>1.5454274223677042E-4</v>
      </c>
      <c r="ER395" s="240">
        <f t="shared" ca="1" si="738"/>
        <v>6.7647258190569264E-5</v>
      </c>
      <c r="ES395" s="240">
        <f t="shared" ca="1" si="739"/>
        <v>-6.3684498219318376E-5</v>
      </c>
      <c r="ET395" s="240">
        <f t="shared" ca="1" si="740"/>
        <v>-1.5318304831881562E-4</v>
      </c>
      <c r="EU395" s="240">
        <f t="shared" ca="1" si="741"/>
        <v>-1.4205839743920934E-4</v>
      </c>
      <c r="EV395" s="240">
        <f t="shared" ca="1" si="742"/>
        <v>-3.7618129504219419E-5</v>
      </c>
      <c r="EW395" s="240">
        <f t="shared" ca="1" si="743"/>
        <v>9.1532813972902715E-5</v>
      </c>
      <c r="EX395" s="240">
        <f t="shared" ca="1" si="744"/>
        <v>1.605574912759173E-4</v>
      </c>
      <c r="EY395" s="240">
        <f t="shared" ca="1" si="745"/>
        <v>1.2411482809532678E-4</v>
      </c>
      <c r="EZ395" s="240">
        <f t="shared" ca="1" si="746"/>
        <v>6.1433571975125743E-6</v>
      </c>
      <c r="FA395" s="240">
        <f t="shared" ca="1" si="747"/>
        <v>-1.158635750176999E-4</v>
      </c>
      <c r="FB395" s="240">
        <f t="shared" ca="1" si="748"/>
        <v>-1.6176179988496345E-4</v>
      </c>
      <c r="FC395" s="240">
        <f t="shared" ca="1" si="749"/>
        <v>-1.014015955121367E-4</v>
      </c>
      <c r="FD395" s="240">
        <f t="shared" ca="1" si="750"/>
        <v>2.5567500881062545E-5</v>
      </c>
      <c r="FE395" s="240">
        <f t="shared" ca="1" si="751"/>
        <v>1.3574176385160977E-4</v>
      </c>
      <c r="FF395" s="240">
        <f t="shared" ca="1" si="752"/>
        <v>1.5674969324149267E-4</v>
      </c>
      <c r="FG395" s="240">
        <f t="shared" ca="1" si="753"/>
        <v>7.4791556480084746E-5</v>
      </c>
      <c r="FH395" s="240">
        <f t="shared" ca="1" si="754"/>
        <v>-5.6295814239193697E-5</v>
      </c>
      <c r="FI395" s="240">
        <f t="shared" ca="1" si="755"/>
        <v>-1.5040347282555824E-4</v>
      </c>
      <c r="FJ395" s="240">
        <f t="shared" ca="1" si="756"/>
        <v>-1.4571378379299343E-4</v>
      </c>
      <c r="FK395" s="240">
        <f t="shared" ca="1" si="757"/>
        <v>-4.5307319876095364E-5</v>
      </c>
      <c r="FL395" s="240">
        <f t="shared" ca="1" si="758"/>
        <v>8.4860711027173294E-5</v>
      </c>
      <c r="FM395" s="240">
        <f t="shared" ca="1" si="759"/>
        <v>1.5928526068606177E-4</v>
      </c>
      <c r="FN395" s="240">
        <f t="shared" ca="1" si="760"/>
        <v>1.2907817535055913E-4</v>
      </c>
      <c r="FO395" s="240">
        <f t="shared" ca="1" si="761"/>
        <v>1.4081948377901089E-5</v>
      </c>
      <c r="FP395" s="240">
        <f t="shared" ca="1" si="762"/>
        <v>-1.1016445828081335E-4</v>
      </c>
      <c r="FQ395" s="240">
        <f t="shared" ca="1" si="763"/>
        <v>-1.6204580530660261E-4</v>
      </c>
      <c r="FR395" s="240">
        <f t="shared" ca="1" si="764"/>
        <v>-1.0748216501727702E-4</v>
      </c>
      <c r="FS395" s="240">
        <f t="shared" ca="1" si="765"/>
        <v>1.7684584499203773E-5</v>
      </c>
      <c r="FT395" s="240">
        <f t="shared" ca="1" si="766"/>
        <v>1.3123464718365856E-4</v>
      </c>
      <c r="FU395" s="240">
        <f t="shared" ca="1" si="767"/>
        <v>1.5857902050554564E-4</v>
      </c>
      <c r="FV395" s="240">
        <f t="shared" ca="1" si="768"/>
        <v>8.1755675359077113E-5</v>
      </c>
      <c r="FW395" s="240">
        <f t="shared" ca="1" si="769"/>
        <v>-4.8771508711638004E-5</v>
      </c>
      <c r="FX395" s="240">
        <f t="shared" ca="1" si="770"/>
        <v>-1.4726156219247669E-4</v>
      </c>
      <c r="FY395" s="240">
        <f t="shared" ca="1" si="771"/>
        <v>-1.4901813287859916E-4</v>
      </c>
      <c r="FZ395" s="240">
        <f t="shared" ca="1" si="772"/>
        <v>-5.2887360945935057E-5</v>
      </c>
      <c r="GA395" s="240">
        <f t="shared" ca="1" si="773"/>
        <v>7.7984171195660977E-5</v>
      </c>
      <c r="GB395" s="240">
        <f t="shared" ca="1" si="774"/>
        <v>1.5762929795147288E-4</v>
      </c>
      <c r="GC395" s="240">
        <f t="shared" ca="1" si="775"/>
        <v>1.3373056197545921E-4</v>
      </c>
      <c r="GD395" s="240">
        <f t="shared" ca="1" si="776"/>
        <v>2.1986614911214255E-5</v>
      </c>
      <c r="GE395" s="240">
        <f t="shared" ca="1" si="777"/>
        <v>-1.0419994571465795E-4</v>
      </c>
      <c r="GF395" s="240">
        <f t="shared" ca="1" si="778"/>
        <v>-1.6193942818972193E-4</v>
      </c>
      <c r="GG395" s="240">
        <f t="shared" ca="1" si="779"/>
        <v>-1.1330380057256834E-4</v>
      </c>
      <c r="GH395" s="240">
        <f t="shared" ca="1" si="780"/>
        <v>9.759064404304324E-6</v>
      </c>
      <c r="GI395" s="240">
        <f t="shared" ca="1" si="781"/>
        <v>1.2641137475584701E-4</v>
      </c>
      <c r="GJ395" s="240">
        <f t="shared" ca="1" si="782"/>
        <v>1.6002631701931799E-4</v>
      </c>
      <c r="GK395" s="240">
        <f t="shared" ca="1" si="783"/>
        <v>8.8522837655174015E-5</v>
      </c>
      <c r="GL395" s="240">
        <f t="shared" ca="1" si="784"/>
        <v>-4.1129708347716385E-5</v>
      </c>
      <c r="GM395" s="240">
        <f t="shared" ca="1" si="785"/>
        <v>-1.4376488555748409E-4</v>
      </c>
      <c r="GN395" s="240">
        <f t="shared" ca="1" si="786"/>
        <v>-1.5196348422965355E-4</v>
      </c>
      <c r="GO395" s="240">
        <f t="shared" ca="1" si="787"/>
        <v>-6.0339991730870351E-5</v>
      </c>
      <c r="GP395" s="240">
        <f t="shared" ca="1" si="788"/>
        <v>7.0919760665131716E-5</v>
      </c>
      <c r="GQ395" s="240">
        <f t="shared" ca="1" si="789"/>
        <v>1.5559359243142188E-4</v>
      </c>
      <c r="GR395" s="240">
        <f t="shared" ca="1" si="790"/>
        <v>1.3806077996314912E-4</v>
      </c>
      <c r="GS395" s="240">
        <f t="shared" ca="1" si="791"/>
        <v>2.9838313763410816E-5</v>
      </c>
      <c r="GT395" s="240">
        <f t="shared" ca="1" si="792"/>
        <v>-9.7984406352442081E-5</v>
      </c>
      <c r="GU395" s="240">
        <f t="shared" ca="1" si="793"/>
        <v>-1.6144292480611358E-4</v>
      </c>
      <c r="GV395" s="240">
        <f t="shared" ca="1" si="794"/>
        <v>-1.1885247734803616E-4</v>
      </c>
      <c r="GW395" s="240">
        <f t="shared" ca="1" si="795"/>
        <v>1.8100338684618253E-6</v>
      </c>
      <c r="GX395" s="240">
        <f t="shared" ca="1" si="796"/>
        <v>1.2128356625392001E-4</v>
      </c>
      <c r="GY395" s="240">
        <f t="shared" ca="1" si="797"/>
        <v>1.6108809611874099E-4</v>
      </c>
      <c r="GZ395" s="240">
        <f t="shared" ca="1" si="798"/>
        <v>9.5076740681674911E-5</v>
      </c>
      <c r="HA395" s="240">
        <f t="shared" ca="1" si="799"/>
        <v>-3.3388822913848188E-5</v>
      </c>
      <c r="HB395" s="240">
        <f t="shared" ca="1" si="800"/>
        <v>-1.3992186672086456E-4</v>
      </c>
      <c r="HC395" s="240">
        <f t="shared" ca="1" si="801"/>
        <v>-1.5454274223677104E-4</v>
      </c>
      <c r="HD395" s="240">
        <f t="shared" ca="1" si="802"/>
        <v>-6.7647258190571134E-5</v>
      </c>
      <c r="HE395" s="240">
        <f t="shared" ca="1" si="803"/>
        <v>6.3684498219318593E-5</v>
      </c>
      <c r="HF395" s="240">
        <f t="shared" ca="1" si="804"/>
        <v>1.5318304831881568E-4</v>
      </c>
      <c r="HG395" s="240">
        <f t="shared" ca="1" si="805"/>
        <v>1.420583974392092E-4</v>
      </c>
      <c r="HH395" s="240">
        <f t="shared" ca="1" si="806"/>
        <v>3.7618129504219189E-5</v>
      </c>
      <c r="HI395" s="240">
        <f t="shared" ca="1" si="807"/>
        <v>-9.1532813972902905E-5</v>
      </c>
      <c r="HJ395" s="240">
        <f t="shared" ca="1" si="808"/>
        <v>-1.6055749127591733E-4</v>
      </c>
      <c r="HK395" s="240">
        <f t="shared" ca="1" si="809"/>
        <v>-1.2411482809532515E-4</v>
      </c>
      <c r="HL395" s="240">
        <f t="shared" ca="1" si="810"/>
        <v>-6.1433571975100265E-6</v>
      </c>
      <c r="HM395" s="240">
        <f t="shared" ca="1" si="811"/>
        <v>1.1586357501770168E-4</v>
      </c>
      <c r="HN395" s="240">
        <f t="shared" ca="1" si="812"/>
        <v>1.6176179988496356E-4</v>
      </c>
      <c r="HO395" s="240">
        <f t="shared" ca="1" si="813"/>
        <v>1.014015955121383E-4</v>
      </c>
      <c r="HP395" s="240">
        <f t="shared" ca="1" si="814"/>
        <v>-2.5567500881060513E-5</v>
      </c>
      <c r="HQ395" s="240">
        <f t="shared" ca="1" si="815"/>
        <v>-1.3574176385160866E-4</v>
      </c>
      <c r="HR395" s="240">
        <f t="shared" ca="1" si="816"/>
        <v>-1.5674969324149318E-4</v>
      </c>
      <c r="HS395" s="240">
        <f t="shared" ca="1" si="817"/>
        <v>-7.4791556480086589E-5</v>
      </c>
      <c r="HT395" s="240">
        <f t="shared" ca="1" si="818"/>
        <v>5.6295814239196076E-5</v>
      </c>
      <c r="HU395" s="240">
        <f t="shared" ca="1" si="819"/>
        <v>1.5040347282555921E-4</v>
      </c>
      <c r="HV395" s="240">
        <f t="shared" ca="1" si="820"/>
        <v>1.4571378379299232E-4</v>
      </c>
      <c r="HW395" s="240">
        <f t="shared" ca="1" si="821"/>
        <v>4.5307319876092917E-5</v>
      </c>
      <c r="HX395" s="240">
        <f t="shared" ca="1" si="822"/>
        <v>-8.4860711027175462E-5</v>
      </c>
      <c r="HY395" s="240">
        <f t="shared" ca="1" si="823"/>
        <v>-1.5928526068606139E-4</v>
      </c>
      <c r="HZ395" s="240">
        <f t="shared" ca="1" si="824"/>
        <v>-1.2907817535056035E-4</v>
      </c>
      <c r="IA395" s="240">
        <f t="shared" ca="1" si="825"/>
        <v>-1.4081948377903142E-5</v>
      </c>
      <c r="IB395" s="240">
        <f t="shared" ca="1" si="826"/>
        <v>1.1016445828081183E-4</v>
      </c>
      <c r="IC395" s="240">
        <f t="shared" ca="1" si="827"/>
        <v>1.6204580530660264E-4</v>
      </c>
      <c r="ID395" s="240">
        <f t="shared" ca="1" si="828"/>
        <v>1.0748216501727857E-4</v>
      </c>
      <c r="IE395" s="240">
        <f t="shared" ca="1" si="829"/>
        <v>3.1081316592375372E-5</v>
      </c>
      <c r="IF395" s="240">
        <f t="shared" ca="1" si="830"/>
        <v>-1.3123464718366005E-4</v>
      </c>
      <c r="IG395" s="240">
        <f t="shared" ca="1" si="831"/>
        <v>-1.5857902050554513E-4</v>
      </c>
      <c r="IH395" s="240">
        <f t="shared" ca="1" si="832"/>
        <v>-8.1755675359074931E-5</v>
      </c>
      <c r="II395" s="240">
        <f t="shared" ca="1" si="833"/>
        <v>4.877150871164043E-5</v>
      </c>
      <c r="IJ395" s="240">
        <f t="shared" ca="1" si="834"/>
        <v>1.4726156219247775E-4</v>
      </c>
      <c r="IK395" s="240">
        <f t="shared" ca="1" si="835"/>
        <v>1.4901813287859997E-4</v>
      </c>
      <c r="IL395" s="240">
        <f t="shared" ca="1" si="836"/>
        <v>5.2887360945937015E-5</v>
      </c>
      <c r="IM395" s="240">
        <f t="shared" ca="1" si="837"/>
        <v>-7.7984171195659175E-5</v>
      </c>
      <c r="IN395" s="240">
        <f t="shared" ca="1" si="838"/>
        <v>-1.5762929795147239E-4</v>
      </c>
      <c r="IO395" s="240">
        <f t="shared" ca="1" si="839"/>
        <v>-1.3373056197546037E-4</v>
      </c>
      <c r="IP395" s="240">
        <f t="shared" ca="1" si="840"/>
        <v>-2.1986614911216295E-5</v>
      </c>
      <c r="IQ395" s="240">
        <f t="shared" ca="1" si="841"/>
        <v>1.0419994571465989E-4</v>
      </c>
      <c r="IR395" s="240">
        <f t="shared" ca="1" si="842"/>
        <v>1.6193942818972204E-4</v>
      </c>
      <c r="IS395" s="240">
        <f t="shared" ca="1" si="843"/>
        <v>1.1330380057256654E-4</v>
      </c>
      <c r="IT395" s="240">
        <f t="shared" ca="1" si="844"/>
        <v>-9.7590644043068584E-6</v>
      </c>
      <c r="IU395" s="240">
        <f t="shared" ca="1" si="845"/>
        <v>-1.2641137475584861E-4</v>
      </c>
      <c r="IV395" s="240">
        <f t="shared" ca="1" si="846"/>
        <v>-1.6002631701931758E-4</v>
      </c>
      <c r="IW395" s="240">
        <f t="shared" ca="1" si="847"/>
        <v>-8.8522837655175777E-5</v>
      </c>
      <c r="IX395" s="240">
        <f t="shared" ca="1" si="848"/>
        <v>4.1129708347714386E-5</v>
      </c>
      <c r="IY395" s="240">
        <f t="shared" ca="1" si="849"/>
        <v>1.4376488555748314E-4</v>
      </c>
      <c r="IZ395" s="240">
        <f t="shared" ca="1" si="850"/>
        <v>1.5196348422965425E-4</v>
      </c>
      <c r="JA395" s="240">
        <f t="shared" ca="1" si="851"/>
        <v>6.0339991730872262E-5</v>
      </c>
      <c r="JB395" s="240">
        <f t="shared" ca="1" si="852"/>
        <v>-7.0919760665129859E-5</v>
      </c>
    </row>
    <row r="396" spans="2:262">
      <c r="B396" s="248">
        <v>35</v>
      </c>
      <c r="C396" s="247">
        <f t="shared" si="853"/>
        <v>6.8359375000000028E-4</v>
      </c>
      <c r="D396" s="244">
        <f t="shared" ca="1" si="597"/>
        <v>6.0671431318083426</v>
      </c>
      <c r="E396" s="243">
        <f ca="1">AO361</f>
        <v>6.714313180834261E-2</v>
      </c>
      <c r="F396" s="242">
        <v>35</v>
      </c>
      <c r="G396" s="240">
        <f t="shared" ca="1" si="854"/>
        <v>-8.2397800302079613E-4</v>
      </c>
      <c r="H396" s="240">
        <f t="shared" ca="1" si="598"/>
        <v>-7.0019415729152422E-4</v>
      </c>
      <c r="I396" s="240">
        <f t="shared" ca="1" si="599"/>
        <v>-9.0717613654661352E-5</v>
      </c>
      <c r="J396" s="240">
        <f t="shared" ca="1" si="600"/>
        <v>5.816855940579289E-4</v>
      </c>
      <c r="K396" s="240">
        <f t="shared" ca="1" si="601"/>
        <v>8.5060008000680952E-4</v>
      </c>
      <c r="L396" s="240">
        <f t="shared" ca="1" si="602"/>
        <v>5.2949215089158634E-4</v>
      </c>
      <c r="M396" s="240">
        <f t="shared" ca="1" si="603"/>
        <v>-1.5890029296767406E-4</v>
      </c>
      <c r="N396" s="240">
        <f t="shared" ca="1" si="604"/>
        <v>-7.3707086309935375E-4</v>
      </c>
      <c r="O396" s="240">
        <f t="shared" ca="1" si="605"/>
        <v>-8.0396904925032406E-4</v>
      </c>
      <c r="P396" s="240">
        <f t="shared" ca="1" si="606"/>
        <v>-3.1319063599200486E-4</v>
      </c>
      <c r="Q396" s="240">
        <f t="shared" ca="1" si="607"/>
        <v>3.948338130555255E-4</v>
      </c>
      <c r="R396" s="240">
        <f t="shared" ca="1" si="608"/>
        <v>8.2898008432752066E-4</v>
      </c>
      <c r="S396" s="240">
        <f t="shared" ca="1" si="609"/>
        <v>6.8810074380900991E-4</v>
      </c>
      <c r="T396" s="240">
        <f t="shared" ca="1" si="610"/>
        <v>6.9917353817158638E-5</v>
      </c>
      <c r="U396" s="241">
        <f t="shared" ca="1" si="611"/>
        <v>-5.9676451027989273E-4</v>
      </c>
      <c r="V396" s="240">
        <f t="shared" ca="1" si="612"/>
        <v>-8.4949809732403063E-4</v>
      </c>
      <c r="W396" s="240">
        <f t="shared" ca="1" si="613"/>
        <v>-5.1297366434603002E-4</v>
      </c>
      <c r="X396" s="240">
        <f t="shared" ca="1" si="614"/>
        <v>1.7937716392140459E-4</v>
      </c>
      <c r="Y396" s="240">
        <f t="shared" ca="1" si="615"/>
        <v>7.4730224858508983E-4</v>
      </c>
      <c r="Z396" s="240">
        <f t="shared" ca="1" si="616"/>
        <v>7.9685790458674101E-4</v>
      </c>
      <c r="AA396" s="240">
        <f t="shared" ca="1" si="617"/>
        <v>2.9366963735313179E-4</v>
      </c>
      <c r="AB396" s="240">
        <f t="shared" ca="1" si="618"/>
        <v>-4.1322384074843951E-4</v>
      </c>
      <c r="AC396" s="240">
        <f t="shared" ca="1" si="619"/>
        <v>-8.3348281902900767E-4</v>
      </c>
      <c r="AD396" s="240">
        <f t="shared" ca="1" si="620"/>
        <v>-6.7559284416816899E-4</v>
      </c>
      <c r="AE396" s="240">
        <f t="shared" ca="1" si="621"/>
        <v>-4.9074978380095335E-5</v>
      </c>
      <c r="AF396" s="240">
        <f t="shared" ca="1" si="622"/>
        <v>6.1148395787532681E-4</v>
      </c>
      <c r="AG396" s="240">
        <f t="shared" ca="1" si="623"/>
        <v>8.4788440875220366E-4</v>
      </c>
      <c r="AH396" s="240">
        <f t="shared" ca="1" si="624"/>
        <v>4.9614618164639122E-4</v>
      </c>
      <c r="AI396" s="240">
        <f t="shared" ca="1" si="625"/>
        <v>-1.997459847789331E-4</v>
      </c>
      <c r="AJ396" s="240">
        <f t="shared" ca="1" si="626"/>
        <v>-7.5708348713970832E-4</v>
      </c>
      <c r="AK396" s="240">
        <f t="shared" ca="1" si="627"/>
        <v>-7.8926676251787117E-4</v>
      </c>
      <c r="AL396" s="240">
        <f t="shared" ca="1" si="628"/>
        <v>-2.7397174310573376E-4</v>
      </c>
      <c r="AM396" s="240">
        <f t="shared" ca="1" si="629"/>
        <v>4.3136495785112394E-4</v>
      </c>
      <c r="AN396" s="240">
        <f t="shared" ca="1" si="630"/>
        <v>8.3748349484624165E-4</v>
      </c>
      <c r="AO396" s="240">
        <f t="shared" ca="1" si="631"/>
        <v>6.626779926600455E-4</v>
      </c>
      <c r="AP396" s="240">
        <f t="shared" ca="1" si="632"/>
        <v>2.8203042011087562E-5</v>
      </c>
      <c r="AQ396" s="240">
        <f t="shared" ca="1" si="633"/>
        <v>-6.2583507039939371E-4</v>
      </c>
      <c r="AR396" s="240">
        <f t="shared" ca="1" si="634"/>
        <v>-8.45759986316984E-4</v>
      </c>
      <c r="AS396" s="240">
        <f t="shared" ca="1" si="635"/>
        <v>-4.7901983903903054E-4</v>
      </c>
      <c r="AT396" s="240">
        <f t="shared" ca="1" si="636"/>
        <v>2.1999448612421423E-4</v>
      </c>
      <c r="AU396" s="240">
        <f t="shared" ca="1" si="637"/>
        <v>7.6640868691085036E-4</v>
      </c>
      <c r="AV396" s="240">
        <f t="shared" ca="1" si="638"/>
        <v>7.8120019566384452E-4</v>
      </c>
      <c r="AW396" s="240">
        <f t="shared" ca="1" si="639"/>
        <v>2.5410881852475206E-4</v>
      </c>
      <c r="AX396" s="240">
        <f t="shared" ca="1" si="640"/>
        <v>-4.4924623683296843E-4</v>
      </c>
      <c r="AY396" s="240">
        <f t="shared" ca="1" si="641"/>
        <v>-8.4097970192170582E-4</v>
      </c>
      <c r="AZ396" s="240">
        <f t="shared" ca="1" si="642"/>
        <v>-6.4936396870826976E-4</v>
      </c>
      <c r="BA396" s="240">
        <f t="shared" ca="1" si="643"/>
        <v>-7.3141171841519946E-6</v>
      </c>
      <c r="BB396" s="240">
        <f t="shared" ca="1" si="644"/>
        <v>6.3980920327853449E-4</v>
      </c>
      <c r="BC396" s="240">
        <f t="shared" ca="1" si="645"/>
        <v>8.4312610969101043E-4</v>
      </c>
      <c r="BD396" s="240">
        <f t="shared" ca="1" si="646"/>
        <v>4.6160495279233842E-4</v>
      </c>
      <c r="BE396" s="240">
        <f t="shared" ca="1" si="647"/>
        <v>-2.4011047101717782E-4</v>
      </c>
      <c r="BF396" s="240">
        <f t="shared" ca="1" si="648"/>
        <v>-7.7527223074686262E-4</v>
      </c>
      <c r="BG396" s="240">
        <f t="shared" ca="1" si="649"/>
        <v>-7.7266306302290811E-4</v>
      </c>
      <c r="BH396" s="240">
        <f t="shared" ca="1" si="650"/>
        <v>-2.3409282829323205E-4</v>
      </c>
      <c r="BI396" s="240">
        <f t="shared" ca="1" si="651"/>
        <v>4.6685690668014609E-4</v>
      </c>
      <c r="BJ396" s="240">
        <f t="shared" ca="1" si="652"/>
        <v>8.4396933427098835E-4</v>
      </c>
      <c r="BK396" s="240">
        <f t="shared" ca="1" si="653"/>
        <v>6.3565879218302707E-4</v>
      </c>
      <c r="BL396" s="240">
        <f t="shared" ca="1" si="654"/>
        <v>-1.3579213393482843E-5</v>
      </c>
      <c r="BM396" s="240">
        <f t="shared" ca="1" si="655"/>
        <v>-6.5339793901762538E-4</v>
      </c>
      <c r="BN396" s="240">
        <f t="shared" ca="1" si="656"/>
        <v>-8.3998436542307483E-4</v>
      </c>
      <c r="BO396" s="240">
        <f t="shared" ca="1" si="657"/>
        <v>-4.4391201298260498E-4</v>
      </c>
      <c r="BP396" s="240">
        <f t="shared" ca="1" si="658"/>
        <v>2.6008182234070953E-4</v>
      </c>
      <c r="BQ396" s="240">
        <f t="shared" ca="1" si="659"/>
        <v>7.8366877958036874E-4</v>
      </c>
      <c r="BR396" s="240">
        <f t="shared" ca="1" si="660"/>
        <v>7.6366050704453948E-4</v>
      </c>
      <c r="BS396" s="240">
        <f t="shared" ca="1" si="661"/>
        <v>2.1393582929524262E-4</v>
      </c>
      <c r="BT396" s="240">
        <f t="shared" ca="1" si="662"/>
        <v>-4.8418635938364876E-4</v>
      </c>
      <c r="BU396" s="240">
        <f t="shared" ca="1" si="663"/>
        <v>-8.4645059105135207E-4</v>
      </c>
      <c r="BV396" s="240">
        <f t="shared" ca="1" si="664"/>
        <v>-6.2157071857018653E-4</v>
      </c>
      <c r="BW396" s="240">
        <f t="shared" ca="1" si="665"/>
        <v>3.446436436072898E-5</v>
      </c>
      <c r="BX396" s="240">
        <f t="shared" ca="1" si="666"/>
        <v>6.6659309227037476E-4</v>
      </c>
      <c r="BY396" s="240">
        <f t="shared" ca="1" si="667"/>
        <v>8.3633664598244681E-4</v>
      </c>
      <c r="BZ396" s="240">
        <f t="shared" ca="1" si="668"/>
        <v>4.2595167717519031E-4</v>
      </c>
      <c r="CA396" s="240">
        <f t="shared" ca="1" si="669"/>
        <v>-2.7989651009955452E-4</v>
      </c>
      <c r="CB396" s="240">
        <f t="shared" ca="1" si="670"/>
        <v>-7.9159327564431894E-4</v>
      </c>
      <c r="CC396" s="240">
        <f t="shared" ca="1" si="671"/>
        <v>-7.5419795053183279E-4</v>
      </c>
      <c r="CD396" s="240">
        <f t="shared" ca="1" si="672"/>
        <v>-1.9364996335325584E-4</v>
      </c>
      <c r="CE396" s="240">
        <f t="shared" ca="1" si="673"/>
        <v>5.0122415632914297E-4</v>
      </c>
      <c r="CF396" s="240">
        <f t="shared" ca="1" si="674"/>
        <v>8.4842197764649276E-4</v>
      </c>
      <c r="CG396" s="240">
        <f t="shared" ca="1" si="675"/>
        <v>6.0710823399850132E-4</v>
      </c>
      <c r="CH396" s="240">
        <f t="shared" ca="1" si="676"/>
        <v>-5.5328755283589736E-5</v>
      </c>
      <c r="CI396" s="240">
        <f t="shared" ca="1" si="677"/>
        <v>-6.7938671476986149E-4</v>
      </c>
      <c r="CJ396" s="240">
        <f t="shared" ca="1" si="678"/>
        <v>-8.321851486189193E-4</v>
      </c>
      <c r="CK396" s="240">
        <f t="shared" ca="1" si="679"/>
        <v>-4.0773476400480423E-4</v>
      </c>
      <c r="CL396" s="240">
        <f t="shared" ca="1" si="680"/>
        <v>2.9954259866671448E-4</v>
      </c>
      <c r="CM396" s="240">
        <f t="shared" ca="1" si="681"/>
        <v>7.9904094551859809E-4</v>
      </c>
      <c r="CN396" s="240">
        <f t="shared" ca="1" si="682"/>
        <v>7.4428109337500365E-4</v>
      </c>
      <c r="CO396" s="240">
        <f t="shared" ca="1" si="683"/>
        <v>1.732474499143894E-4</v>
      </c>
      <c r="CP396" s="240">
        <f t="shared" ca="1" si="684"/>
        <v>-5.1796003458484782E-4</v>
      </c>
      <c r="CQ396" s="240">
        <f t="shared" ca="1" si="685"/>
        <v>-8.4988230656684043E-4</v>
      </c>
      <c r="CR396" s="240">
        <f t="shared" ca="1" si="686"/>
        <v>-5.9228005012789862E-4</v>
      </c>
      <c r="CS396" s="240">
        <f t="shared" ca="1" si="687"/>
        <v>7.6159818233143147E-5</v>
      </c>
      <c r="CT396" s="240">
        <f t="shared" ca="1" si="688"/>
        <v>6.9177110011627669E-4</v>
      </c>
      <c r="CU396" s="240">
        <f t="shared" ca="1" si="689"/>
        <v>8.2753237403927185E-4</v>
      </c>
      <c r="CV396" s="240">
        <f t="shared" ca="1" si="690"/>
        <v>3.8927224665876651E-4</v>
      </c>
      <c r="CW396" s="240">
        <f t="shared" ca="1" si="691"/>
        <v>-3.1900825397305696E-4</v>
      </c>
      <c r="CX396" s="240">
        <f t="shared" ca="1" si="692"/>
        <v>-8.0600730300536816E-4</v>
      </c>
      <c r="CY396" s="240">
        <f t="shared" ca="1" si="693"/>
        <v>-7.3391590911798805E-4</v>
      </c>
      <c r="CZ396" s="240">
        <f t="shared" ca="1" si="694"/>
        <v>-1.5274057868983401E-4</v>
      </c>
      <c r="DA396" s="240">
        <f t="shared" ca="1" si="695"/>
        <v>5.343839130834921E-4</v>
      </c>
      <c r="DB396" s="240">
        <f t="shared" ca="1" si="696"/>
        <v>8.5083069816485873E-4</v>
      </c>
      <c r="DC396" s="240">
        <f t="shared" ca="1" si="697"/>
        <v>5.7709509890187651E-4</v>
      </c>
      <c r="DD396" s="240">
        <f t="shared" ca="1" si="698"/>
        <v>-9.6945005355991883E-5</v>
      </c>
      <c r="DE396" s="240">
        <f t="shared" ca="1" si="699"/>
        <v>-7.037387884189693E-4</v>
      </c>
      <c r="DF396" s="240">
        <f t="shared" ca="1" si="700"/>
        <v>-8.2238112490093179E-4</v>
      </c>
      <c r="DG396" s="240">
        <f t="shared" ca="1" si="701"/>
        <v>-3.705752462671686E-4</v>
      </c>
      <c r="DH396" s="240">
        <f t="shared" ca="1" si="702"/>
        <v>3.3828175063569288E-4</v>
      </c>
      <c r="DI396" s="240">
        <f t="shared" ca="1" si="703"/>
        <v>8.1248815183135813E-4</v>
      </c>
      <c r="DJ396" s="240">
        <f t="shared" ca="1" si="704"/>
        <v>7.2310864136020342E-4</v>
      </c>
      <c r="DK396" s="240">
        <f t="shared" ca="1" si="705"/>
        <v>1.3214170225201398E-4</v>
      </c>
      <c r="DL396" s="240">
        <f t="shared" ca="1" si="706"/>
        <v>-5.5048589869479629E-4</v>
      </c>
      <c r="DM396" s="240">
        <f t="shared" ca="1" si="707"/>
        <v>-8.5126658116491138E-4</v>
      </c>
      <c r="DN396" s="240">
        <f t="shared" ca="1" si="708"/>
        <v>-5.6156252716725152E-4</v>
      </c>
      <c r="DO396" s="240">
        <f t="shared" ca="1" si="709"/>
        <v>1.1767179643262142E-4</v>
      </c>
      <c r="DP396" s="240">
        <f t="shared" ca="1" si="710"/>
        <v>7.1528257079000643E-4</v>
      </c>
      <c r="DQ396" s="240">
        <f t="shared" ca="1" si="711"/>
        <v>8.1673450412376232E-4</v>
      </c>
      <c r="DR396" s="240">
        <f t="shared" ca="1" si="712"/>
        <v>3.516550252039202E-4</v>
      </c>
      <c r="DS396" s="240">
        <f t="shared" ca="1" si="713"/>
        <v>-3.5735147902091527E-4</v>
      </c>
      <c r="DT396" s="240">
        <f t="shared" ca="1" si="714"/>
        <v>-8.1847958817557378E-4</v>
      </c>
      <c r="DU396" s="240">
        <f t="shared" ca="1" si="715"/>
        <v>-7.118657999956369E-4</v>
      </c>
      <c r="DV396" s="240">
        <f t="shared" ca="1" si="716"/>
        <v>-1.1146322859385382E-4</v>
      </c>
      <c r="DW396" s="240">
        <f t="shared" ca="1" si="717"/>
        <v>5.6625629218472954E-4</v>
      </c>
      <c r="DX396" s="240">
        <f t="shared" ca="1" si="718"/>
        <v>8.5118969300737807E-4</v>
      </c>
      <c r="DY396" s="240">
        <f t="shared" ca="1" si="719"/>
        <v>5.456916911644364E-4</v>
      </c>
      <c r="DZ396" s="240">
        <f t="shared" ca="1" si="720"/>
        <v>-1.3832770641911187E-4</v>
      </c>
      <c r="EA396" s="240">
        <f t="shared" ca="1" si="721"/>
        <v>-7.2639549368653795E-4</v>
      </c>
      <c r="EB396" s="240">
        <f t="shared" ca="1" si="722"/>
        <v>-8.1059591302097903E-4</v>
      </c>
      <c r="EC396" s="240">
        <f t="shared" ca="1" si="723"/>
        <v>-3.3252298030271739E-4</v>
      </c>
      <c r="ED396" s="240">
        <f t="shared" ca="1" si="724"/>
        <v>3.7620595223740802E-4</v>
      </c>
      <c r="EE396" s="240">
        <f t="shared" ca="1" si="725"/>
        <v>8.2397800302079548E-4</v>
      </c>
      <c r="EF396" s="240">
        <f t="shared" ca="1" si="726"/>
        <v>7.0019415729152996E-4</v>
      </c>
      <c r="EG396" s="240">
        <f t="shared" ca="1" si="727"/>
        <v>9.0717613654667261E-5</v>
      </c>
      <c r="EH396" s="240">
        <f t="shared" ca="1" si="728"/>
        <v>-5.8168559405792782E-4</v>
      </c>
      <c r="EI396" s="240">
        <f t="shared" ca="1" si="729"/>
        <v>-8.5060008000680985E-4</v>
      </c>
      <c r="EJ396" s="240">
        <f t="shared" ca="1" si="730"/>
        <v>-5.2949215089159035E-4</v>
      </c>
      <c r="EK396" s="240">
        <f t="shared" ca="1" si="731"/>
        <v>1.5890029296766156E-4</v>
      </c>
      <c r="EL396" s="240">
        <f t="shared" ca="1" si="732"/>
        <v>7.3707086309934974E-4</v>
      </c>
      <c r="EM396" s="240">
        <f t="shared" ca="1" si="733"/>
        <v>8.0396904925032536E-4</v>
      </c>
      <c r="EN396" s="240">
        <f t="shared" ca="1" si="734"/>
        <v>3.1319063599201521E-4</v>
      </c>
      <c r="EO396" s="240">
        <f t="shared" ca="1" si="735"/>
        <v>-3.9483381305551954E-4</v>
      </c>
      <c r="EP396" s="240">
        <f t="shared" ca="1" si="736"/>
        <v>-8.2898008432751968E-4</v>
      </c>
      <c r="EQ396" s="240">
        <f t="shared" ca="1" si="737"/>
        <v>-6.8810074380901652E-4</v>
      </c>
      <c r="ER396" s="240">
        <f t="shared" ca="1" si="738"/>
        <v>-6.9917353817165251E-5</v>
      </c>
      <c r="ES396" s="240">
        <f t="shared" ca="1" si="739"/>
        <v>5.9676451027989121E-4</v>
      </c>
      <c r="ET396" s="240">
        <f t="shared" ca="1" si="740"/>
        <v>8.4949809732403128E-4</v>
      </c>
      <c r="EU396" s="240">
        <f t="shared" ca="1" si="741"/>
        <v>5.1297366434603425E-4</v>
      </c>
      <c r="EV396" s="240">
        <f t="shared" ca="1" si="742"/>
        <v>-1.79377163921404E-4</v>
      </c>
      <c r="EW396" s="240">
        <f t="shared" ca="1" si="743"/>
        <v>-7.4730224858508506E-4</v>
      </c>
      <c r="EX396" s="240">
        <f t="shared" ca="1" si="744"/>
        <v>-7.9685790458674231E-4</v>
      </c>
      <c r="EY396" s="240">
        <f t="shared" ca="1" si="745"/>
        <v>-2.9366963735314377E-4</v>
      </c>
      <c r="EZ396" s="240">
        <f t="shared" ca="1" si="746"/>
        <v>4.1322384074843365E-4</v>
      </c>
      <c r="FA396" s="240">
        <f t="shared" ca="1" si="747"/>
        <v>8.3348281902900442E-4</v>
      </c>
      <c r="FB396" s="240">
        <f t="shared" ca="1" si="748"/>
        <v>6.7559284416816921E-4</v>
      </c>
      <c r="FC396" s="240">
        <f t="shared" ca="1" si="749"/>
        <v>4.9074978380102003E-5</v>
      </c>
      <c r="FD396" s="240">
        <f t="shared" ca="1" si="750"/>
        <v>-6.1148395787531586E-4</v>
      </c>
      <c r="FE396" s="240">
        <f t="shared" ca="1" si="751"/>
        <v>-8.4788440875220345E-4</v>
      </c>
      <c r="FF396" s="240">
        <f t="shared" ca="1" si="752"/>
        <v>-4.9614618164639675E-4</v>
      </c>
      <c r="FG396" s="240">
        <f t="shared" ca="1" si="753"/>
        <v>1.9974598477892077E-4</v>
      </c>
      <c r="FH396" s="240">
        <f t="shared" ca="1" si="754"/>
        <v>7.5708348713970951E-4</v>
      </c>
      <c r="FI396" s="240">
        <f t="shared" ca="1" si="755"/>
        <v>7.8926676251787258E-4</v>
      </c>
      <c r="FJ396" s="240">
        <f t="shared" ca="1" si="756"/>
        <v>2.7397174310574585E-4</v>
      </c>
      <c r="FK396" s="240">
        <f t="shared" ca="1" si="757"/>
        <v>-4.3136495785112605E-4</v>
      </c>
      <c r="FL396" s="240">
        <f t="shared" ca="1" si="758"/>
        <v>-8.37483494846241E-4</v>
      </c>
      <c r="FM396" s="240">
        <f t="shared" ca="1" si="759"/>
        <v>-6.6267799266005341E-4</v>
      </c>
      <c r="FN396" s="240">
        <f t="shared" ca="1" si="760"/>
        <v>-2.8203042011082195E-5</v>
      </c>
      <c r="FO396" s="240">
        <f t="shared" ca="1" si="761"/>
        <v>6.2583507039939111E-4</v>
      </c>
      <c r="FP396" s="240">
        <f t="shared" ca="1" si="762"/>
        <v>8.4575998631698551E-4</v>
      </c>
      <c r="FQ396" s="240">
        <f t="shared" ca="1" si="763"/>
        <v>4.7901983903904616E-4</v>
      </c>
      <c r="FR396" s="240">
        <f t="shared" ca="1" si="764"/>
        <v>-2.1999448612421358E-4</v>
      </c>
      <c r="FS396" s="240">
        <f t="shared" ca="1" si="765"/>
        <v>-7.6640868691084483E-4</v>
      </c>
      <c r="FT396" s="240">
        <f t="shared" ca="1" si="766"/>
        <v>-7.8120019566385211E-4</v>
      </c>
      <c r="FU396" s="240">
        <f t="shared" ca="1" si="767"/>
        <v>-2.5410881852475271E-4</v>
      </c>
      <c r="FV396" s="240">
        <f t="shared" ca="1" si="768"/>
        <v>4.4924623683296273E-4</v>
      </c>
      <c r="FW396" s="240">
        <f t="shared" ca="1" si="769"/>
        <v>8.4097970192170289E-4</v>
      </c>
      <c r="FX396" s="240">
        <f t="shared" ca="1" si="770"/>
        <v>6.493639687082702E-4</v>
      </c>
      <c r="FY396" s="240">
        <f t="shared" ca="1" si="771"/>
        <v>7.3141171841587709E-6</v>
      </c>
      <c r="FZ396" s="240">
        <f t="shared" ca="1" si="772"/>
        <v>-6.3980920327852213E-4</v>
      </c>
      <c r="GA396" s="240">
        <f t="shared" ca="1" si="773"/>
        <v>-8.4312610969101054E-4</v>
      </c>
      <c r="GB396" s="240">
        <f t="shared" ca="1" si="774"/>
        <v>-4.6160495279234394E-4</v>
      </c>
      <c r="GC396" s="240">
        <f t="shared" ca="1" si="775"/>
        <v>2.4011047101716562E-4</v>
      </c>
      <c r="GD396" s="240">
        <f t="shared" ca="1" si="776"/>
        <v>7.7527223074686229E-4</v>
      </c>
      <c r="GE396" s="240">
        <f t="shared" ca="1" si="777"/>
        <v>7.7266306302291082E-4</v>
      </c>
      <c r="GF396" s="240">
        <f t="shared" ca="1" si="778"/>
        <v>2.3409282829324419E-4</v>
      </c>
      <c r="GG396" s="240">
        <f t="shared" ca="1" si="779"/>
        <v>-4.6685690668015064E-4</v>
      </c>
      <c r="GH396" s="240">
        <f t="shared" ca="1" si="780"/>
        <v>-8.439693342709876E-4</v>
      </c>
      <c r="GI396" s="240">
        <f t="shared" ca="1" si="781"/>
        <v>-6.3565879218303552E-4</v>
      </c>
      <c r="GJ396" s="240">
        <f t="shared" ca="1" si="782"/>
        <v>1.357921339348821E-5</v>
      </c>
      <c r="GK396" s="240">
        <f t="shared" ca="1" si="783"/>
        <v>6.5339793901762104E-4</v>
      </c>
      <c r="GL396" s="240">
        <f t="shared" ca="1" si="784"/>
        <v>8.3998436542307678E-4</v>
      </c>
      <c r="GM396" s="240">
        <f t="shared" ca="1" si="785"/>
        <v>4.4391201298260037E-4</v>
      </c>
      <c r="GN396" s="240">
        <f t="shared" ca="1" si="786"/>
        <v>-2.6008182234070893E-4</v>
      </c>
      <c r="GO396" s="240">
        <f t="shared" ca="1" si="787"/>
        <v>-7.8366877958036376E-4</v>
      </c>
      <c r="GP396" s="240">
        <f t="shared" ca="1" si="788"/>
        <v>-7.6366050704453699E-4</v>
      </c>
      <c r="GQ396" s="240">
        <f t="shared" ca="1" si="789"/>
        <v>-2.1393582929524327E-4</v>
      </c>
      <c r="GR396" s="240">
        <f t="shared" ca="1" si="790"/>
        <v>4.8418635938363836E-4</v>
      </c>
      <c r="GS396" s="240">
        <f t="shared" ca="1" si="791"/>
        <v>8.4645059105135012E-4</v>
      </c>
      <c r="GT396" s="240">
        <f t="shared" ca="1" si="792"/>
        <v>6.2157071857018708E-4</v>
      </c>
      <c r="GU396" s="240">
        <f t="shared" ca="1" si="793"/>
        <v>-3.4464364360722258E-5</v>
      </c>
      <c r="GV396" s="240">
        <f t="shared" ca="1" si="794"/>
        <v>-6.6659309227036305E-4</v>
      </c>
      <c r="GW396" s="240">
        <f t="shared" ca="1" si="795"/>
        <v>-8.3633664598244703E-4</v>
      </c>
      <c r="GX396" s="240">
        <f t="shared" ca="1" si="796"/>
        <v>-4.2595167717519601E-4</v>
      </c>
      <c r="GY396" s="240">
        <f t="shared" ca="1" si="797"/>
        <v>2.7989651009953685E-4</v>
      </c>
      <c r="GZ396" s="240">
        <f t="shared" ca="1" si="798"/>
        <v>7.9159327564431862E-4</v>
      </c>
      <c r="HA396" s="240">
        <f t="shared" ca="1" si="799"/>
        <v>7.5419795053183593E-4</v>
      </c>
      <c r="HB396" s="240">
        <f t="shared" ca="1" si="800"/>
        <v>1.9364996335327405E-4</v>
      </c>
      <c r="HC396" s="240">
        <f t="shared" ca="1" si="801"/>
        <v>-5.0122415632914731E-4</v>
      </c>
      <c r="HD396" s="240">
        <f t="shared" ca="1" si="802"/>
        <v>-8.4842197764649233E-4</v>
      </c>
      <c r="HE396" s="240">
        <f t="shared" ca="1" si="803"/>
        <v>-6.0710823399851455E-4</v>
      </c>
      <c r="HF396" s="240">
        <f t="shared" ca="1" si="804"/>
        <v>5.5328755283595103E-5</v>
      </c>
      <c r="HG396" s="240">
        <f t="shared" ca="1" si="805"/>
        <v>6.7938671476985759E-4</v>
      </c>
      <c r="HH396" s="240">
        <f t="shared" ca="1" si="806"/>
        <v>8.321851486189232E-4</v>
      </c>
      <c r="HI396" s="240">
        <f t="shared" ca="1" si="807"/>
        <v>4.077347640047994E-4</v>
      </c>
      <c r="HJ396" s="240">
        <f t="shared" ca="1" si="808"/>
        <v>-2.995425986667083E-4</v>
      </c>
      <c r="HK396" s="240">
        <f t="shared" ca="1" si="809"/>
        <v>-7.990409455185957E-4</v>
      </c>
      <c r="HL396" s="240">
        <f t="shared" ca="1" si="810"/>
        <v>-7.4428109337500105E-4</v>
      </c>
      <c r="HM396" s="240">
        <f t="shared" ca="1" si="811"/>
        <v>-1.7324744991439596E-4</v>
      </c>
      <c r="HN396" s="240">
        <f t="shared" ca="1" si="812"/>
        <v>5.1796003458484262E-4</v>
      </c>
      <c r="HO396" s="240">
        <f t="shared" ca="1" si="813"/>
        <v>8.4988230656684086E-4</v>
      </c>
      <c r="HP396" s="240">
        <f t="shared" ca="1" si="814"/>
        <v>5.9228005012790339E-4</v>
      </c>
      <c r="HQ396" s="240">
        <f t="shared" ca="1" si="815"/>
        <v>-7.6159818233136479E-5</v>
      </c>
      <c r="HR396" s="240">
        <f t="shared" ca="1" si="816"/>
        <v>-6.9177110011626563E-4</v>
      </c>
      <c r="HS396" s="240">
        <f t="shared" ca="1" si="817"/>
        <v>-8.2753237403927348E-4</v>
      </c>
      <c r="HT396" s="240">
        <f t="shared" ca="1" si="818"/>
        <v>-3.8927224665877248E-4</v>
      </c>
      <c r="HU396" s="240">
        <f t="shared" ca="1" si="819"/>
        <v>3.190082539730395E-4</v>
      </c>
      <c r="HV396" s="240">
        <f t="shared" ca="1" si="820"/>
        <v>8.0600730300536599E-4</v>
      </c>
      <c r="HW396" s="240">
        <f t="shared" ca="1" si="821"/>
        <v>7.3391590911799152E-4</v>
      </c>
      <c r="HX396" s="240">
        <f t="shared" ca="1" si="822"/>
        <v>1.5274057868985239E-4</v>
      </c>
      <c r="HY396" s="240">
        <f t="shared" ca="1" si="823"/>
        <v>-5.3438391308349622E-4</v>
      </c>
      <c r="HZ396" s="240">
        <f t="shared" ca="1" si="824"/>
        <v>-8.5083069816485851E-4</v>
      </c>
      <c r="IA396" s="240">
        <f t="shared" ca="1" si="825"/>
        <v>-5.7709509890189017E-4</v>
      </c>
      <c r="IB396" s="240">
        <f t="shared" ca="1" si="826"/>
        <v>9.6945005355997249E-5</v>
      </c>
      <c r="IC396" s="240">
        <f t="shared" ca="1" si="827"/>
        <v>7.0373878841896551E-4</v>
      </c>
      <c r="ID396" s="240">
        <f t="shared" ca="1" si="828"/>
        <v>8.2238112490093667E-4</v>
      </c>
      <c r="IE396" s="240">
        <f t="shared" ca="1" si="829"/>
        <v>-2.876321383199743E-4</v>
      </c>
      <c r="IF396" s="240">
        <f t="shared" ca="1" si="830"/>
        <v>-3.3828175063568676E-4</v>
      </c>
      <c r="IG396" s="240">
        <f t="shared" ca="1" si="831"/>
        <v>-8.1248815183135249E-4</v>
      </c>
      <c r="IH396" s="240">
        <f t="shared" ca="1" si="832"/>
        <v>-7.2310864136020049E-4</v>
      </c>
      <c r="II396" s="240">
        <f t="shared" ca="1" si="833"/>
        <v>-1.3214170225202059E-4</v>
      </c>
      <c r="IJ396" s="240">
        <f t="shared" ca="1" si="834"/>
        <v>5.5048589869479119E-4</v>
      </c>
      <c r="IK396" s="240">
        <f t="shared" ca="1" si="835"/>
        <v>8.5126658116491149E-4</v>
      </c>
      <c r="IL396" s="240">
        <f t="shared" ca="1" si="836"/>
        <v>5.615625271672565E-4</v>
      </c>
      <c r="IM396" s="240">
        <f t="shared" ca="1" si="837"/>
        <v>-1.1767179643261484E-4</v>
      </c>
      <c r="IN396" s="240">
        <f t="shared" ca="1" si="838"/>
        <v>-7.1528257079000947E-4</v>
      </c>
      <c r="IO396" s="240">
        <f t="shared" ca="1" si="839"/>
        <v>-8.1673450412376417E-4</v>
      </c>
      <c r="IP396" s="240">
        <f t="shared" ca="1" si="840"/>
        <v>-3.5165502520392627E-4</v>
      </c>
      <c r="IQ396" s="240">
        <f t="shared" ca="1" si="841"/>
        <v>3.5735147902089825E-4</v>
      </c>
      <c r="IR396" s="240">
        <f t="shared" ca="1" si="842"/>
        <v>8.1847958817557204E-4</v>
      </c>
      <c r="IS396" s="240">
        <f t="shared" ca="1" si="843"/>
        <v>7.1186579999564059E-4</v>
      </c>
      <c r="IT396" s="240">
        <f t="shared" ca="1" si="844"/>
        <v>1.1146322859387236E-4</v>
      </c>
      <c r="IU396" s="240">
        <f t="shared" ca="1" si="845"/>
        <v>-5.6625629218472445E-4</v>
      </c>
      <c r="IV396" s="240">
        <f t="shared" ca="1" si="846"/>
        <v>-8.5118969300737818E-4</v>
      </c>
      <c r="IW396" s="240">
        <f t="shared" ca="1" si="847"/>
        <v>-5.4569169116445071E-4</v>
      </c>
      <c r="IX396" s="240">
        <f t="shared" ca="1" si="848"/>
        <v>1.3832770641911723E-4</v>
      </c>
      <c r="IY396" s="240">
        <f t="shared" ca="1" si="849"/>
        <v>7.2639549368653448E-4</v>
      </c>
      <c r="IZ396" s="240">
        <f t="shared" ca="1" si="850"/>
        <v>8.1059591302098466E-4</v>
      </c>
      <c r="JA396" s="240">
        <f t="shared" ca="1" si="851"/>
        <v>3.325229803027123E-4</v>
      </c>
      <c r="JB396" s="240">
        <f t="shared" ca="1" si="852"/>
        <v>-3.76205952237402E-4</v>
      </c>
    </row>
    <row r="397" spans="2:262">
      <c r="B397" s="248">
        <v>36</v>
      </c>
      <c r="C397" s="247">
        <f t="shared" si="853"/>
        <v>7.031250000000003E-4</v>
      </c>
      <c r="D397" s="244">
        <f t="shared" ca="1" si="597"/>
        <v>6.0659904216055649</v>
      </c>
      <c r="E397" s="243">
        <f ca="1">AP361</f>
        <v>6.5990421605564537E-2</v>
      </c>
      <c r="F397" s="242">
        <v>36</v>
      </c>
      <c r="G397" s="240">
        <f t="shared" ca="1" si="854"/>
        <v>-1.775297409387043E-4</v>
      </c>
      <c r="H397" s="240">
        <f t="shared" ca="1" si="598"/>
        <v>-1.4636130253642602E-4</v>
      </c>
      <c r="I397" s="240">
        <f t="shared" ca="1" si="599"/>
        <v>-8.1715138424001346E-6</v>
      </c>
      <c r="J397" s="240">
        <f t="shared" ca="1" si="600"/>
        <v>1.3599339553028823E-4</v>
      </c>
      <c r="K397" s="240">
        <f t="shared" ca="1" si="601"/>
        <v>1.8071810747245044E-4</v>
      </c>
      <c r="L397" s="240">
        <f t="shared" ca="1" si="602"/>
        <v>9.3299311884284812E-5</v>
      </c>
      <c r="M397" s="240">
        <f t="shared" ca="1" si="603"/>
        <v>-6.2341193719491205E-5</v>
      </c>
      <c r="N397" s="240">
        <f t="shared" ca="1" si="604"/>
        <v>-1.723969811290648E-4</v>
      </c>
      <c r="O397" s="240">
        <f t="shared" ca="1" si="605"/>
        <v>-1.563937803572398E-4</v>
      </c>
      <c r="P397" s="240">
        <f t="shared" ca="1" si="606"/>
        <v>-2.603334675812948E-5</v>
      </c>
      <c r="Q397" s="240">
        <f t="shared" ca="1" si="607"/>
        <v>1.2336301966191828E-4</v>
      </c>
      <c r="R397" s="240">
        <f t="shared" ca="1" si="608"/>
        <v>1.8255468913346684E-4</v>
      </c>
      <c r="S397" s="240">
        <f t="shared" ca="1" si="609"/>
        <v>1.0825991789578857E-4</v>
      </c>
      <c r="T397" s="240">
        <f t="shared" ca="1" si="610"/>
        <v>-4.5195959419075053E-5</v>
      </c>
      <c r="U397" s="241">
        <f t="shared" ca="1" si="611"/>
        <v>-1.6560394414937615E-4</v>
      </c>
      <c r="V397" s="240">
        <f t="shared" ca="1" si="612"/>
        <v>-1.6492010057967646E-4</v>
      </c>
      <c r="W397" s="240">
        <f t="shared" ca="1" si="613"/>
        <v>-4.3644464313303074E-5</v>
      </c>
      <c r="X397" s="240">
        <f t="shared" ca="1" si="614"/>
        <v>1.095445904771175E-4</v>
      </c>
      <c r="Y397" s="240">
        <f t="shared" ca="1" si="615"/>
        <v>1.8263316934358367E-4</v>
      </c>
      <c r="Z397" s="240">
        <f t="shared" ca="1" si="616"/>
        <v>1.2217792171706487E-4</v>
      </c>
      <c r="AA397" s="240">
        <f t="shared" ca="1" si="617"/>
        <v>-2.7615463322828623E-5</v>
      </c>
      <c r="AB397" s="240">
        <f t="shared" ca="1" si="618"/>
        <v>-1.5721605065920473E-4</v>
      </c>
      <c r="AC397" s="240">
        <f t="shared" ca="1" si="619"/>
        <v>-1.718581500790334E-4</v>
      </c>
      <c r="AD397" s="240">
        <f t="shared" ca="1" si="620"/>
        <v>-6.0835261818648775E-5</v>
      </c>
      <c r="AE397" s="240">
        <f t="shared" ca="1" si="621"/>
        <v>9.4671187002857781E-5</v>
      </c>
      <c r="AF397" s="240">
        <f t="shared" ca="1" si="622"/>
        <v>1.8095279229547587E-4</v>
      </c>
      <c r="AG397" s="240">
        <f t="shared" ca="1" si="623"/>
        <v>1.3491928536295996E-4</v>
      </c>
      <c r="AH397" s="240">
        <f t="shared" ca="1" si="624"/>
        <v>-9.7690152186354957E-6</v>
      </c>
      <c r="AI397" s="240">
        <f t="shared" ca="1" si="625"/>
        <v>-1.4731408065814919E-4</v>
      </c>
      <c r="AJ397" s="240">
        <f t="shared" ca="1" si="626"/>
        <v>-1.7714111164590787E-4</v>
      </c>
      <c r="AK397" s="240">
        <f t="shared" ca="1" si="627"/>
        <v>-7.744018249674366E-5</v>
      </c>
      <c r="AL397" s="240">
        <f t="shared" ca="1" si="628"/>
        <v>7.8886048245225418E-5</v>
      </c>
      <c r="AM397" s="240">
        <f t="shared" ca="1" si="629"/>
        <v>1.7752974093870424E-4</v>
      </c>
      <c r="AN397" s="240">
        <f t="shared" ca="1" si="630"/>
        <v>1.4636130253642602E-4</v>
      </c>
      <c r="AO397" s="240">
        <f t="shared" ca="1" si="631"/>
        <v>8.1715138423999991E-6</v>
      </c>
      <c r="AP397" s="240">
        <f t="shared" ca="1" si="632"/>
        <v>-1.3599339553028794E-4</v>
      </c>
      <c r="AQ397" s="240">
        <f t="shared" ca="1" si="633"/>
        <v>-1.8071810747245052E-4</v>
      </c>
      <c r="AR397" s="240">
        <f t="shared" ca="1" si="634"/>
        <v>-9.3299311884284988E-5</v>
      </c>
      <c r="AS397" s="240">
        <f t="shared" ca="1" si="635"/>
        <v>6.2341193719491001E-5</v>
      </c>
      <c r="AT397" s="240">
        <f t="shared" ca="1" si="636"/>
        <v>1.7239698112906477E-4</v>
      </c>
      <c r="AU397" s="240">
        <f t="shared" ca="1" si="637"/>
        <v>1.5639378035723974E-4</v>
      </c>
      <c r="AV397" s="240">
        <f t="shared" ca="1" si="638"/>
        <v>2.6033346758129344E-5</v>
      </c>
      <c r="AW397" s="240">
        <f t="shared" ca="1" si="639"/>
        <v>-1.2336301966191839E-4</v>
      </c>
      <c r="AX397" s="240">
        <f t="shared" ca="1" si="640"/>
        <v>-1.8255468913346682E-4</v>
      </c>
      <c r="AY397" s="240">
        <f t="shared" ca="1" si="641"/>
        <v>-1.0825991789578928E-4</v>
      </c>
      <c r="AZ397" s="240">
        <f t="shared" ca="1" si="642"/>
        <v>4.5195959419074213E-5</v>
      </c>
      <c r="BA397" s="240">
        <f t="shared" ca="1" si="643"/>
        <v>1.6560394414937593E-4</v>
      </c>
      <c r="BB397" s="240">
        <f t="shared" ca="1" si="644"/>
        <v>1.6492010057967668E-4</v>
      </c>
      <c r="BC397" s="240">
        <f t="shared" ca="1" si="645"/>
        <v>4.3644464313303589E-5</v>
      </c>
      <c r="BD397" s="240">
        <f t="shared" ca="1" si="646"/>
        <v>-1.0954459047711734E-4</v>
      </c>
      <c r="BE397" s="240">
        <f t="shared" ca="1" si="647"/>
        <v>-1.8263316934358364E-4</v>
      </c>
      <c r="BF397" s="240">
        <f t="shared" ca="1" si="648"/>
        <v>-1.2217792171706501E-4</v>
      </c>
      <c r="BG397" s="240">
        <f t="shared" ca="1" si="649"/>
        <v>2.7615463322828419E-5</v>
      </c>
      <c r="BH397" s="240">
        <f t="shared" ca="1" si="650"/>
        <v>1.5721605065920465E-4</v>
      </c>
      <c r="BI397" s="240">
        <f t="shared" ca="1" si="651"/>
        <v>1.7185815007903326E-4</v>
      </c>
      <c r="BJ397" s="240">
        <f t="shared" ca="1" si="652"/>
        <v>6.0835261818648375E-5</v>
      </c>
      <c r="BK397" s="240">
        <f t="shared" ca="1" si="653"/>
        <v>-9.4671187002858161E-5</v>
      </c>
      <c r="BL397" s="240">
        <f t="shared" ca="1" si="654"/>
        <v>-1.8095279229547574E-4</v>
      </c>
      <c r="BM397" s="240">
        <f t="shared" ca="1" si="655"/>
        <v>-1.3491928536296053E-4</v>
      </c>
      <c r="BN397" s="240">
        <f t="shared" ca="1" si="656"/>
        <v>9.7690152186346419E-6</v>
      </c>
      <c r="BO397" s="240">
        <f t="shared" ca="1" si="657"/>
        <v>1.4731408065814906E-4</v>
      </c>
      <c r="BP397" s="240">
        <f t="shared" ca="1" si="658"/>
        <v>1.7714111164590795E-4</v>
      </c>
      <c r="BQ397" s="240">
        <f t="shared" ca="1" si="659"/>
        <v>7.7440182496743836E-5</v>
      </c>
      <c r="BR397" s="240">
        <f t="shared" ca="1" si="660"/>
        <v>-7.8886048245225228E-5</v>
      </c>
      <c r="BS397" s="240">
        <f t="shared" ca="1" si="661"/>
        <v>-1.7752974093870422E-4</v>
      </c>
      <c r="BT397" s="240">
        <f t="shared" ca="1" si="662"/>
        <v>-1.4636130253642613E-4</v>
      </c>
      <c r="BU397" s="240">
        <f t="shared" ca="1" si="663"/>
        <v>-8.1715138424002024E-6</v>
      </c>
      <c r="BV397" s="240">
        <f t="shared" ca="1" si="664"/>
        <v>1.3599339553028823E-4</v>
      </c>
      <c r="BW397" s="240">
        <f t="shared" ca="1" si="665"/>
        <v>1.8071810747245044E-4</v>
      </c>
      <c r="BX397" s="240">
        <f t="shared" ca="1" si="666"/>
        <v>9.3299311884284582E-5</v>
      </c>
      <c r="BY397" s="240">
        <f t="shared" ca="1" si="667"/>
        <v>-6.2341193719490215E-5</v>
      </c>
      <c r="BZ397" s="240">
        <f t="shared" ca="1" si="668"/>
        <v>-1.723969811290645E-4</v>
      </c>
      <c r="CA397" s="240">
        <f t="shared" ca="1" si="669"/>
        <v>-1.563937803572395E-4</v>
      </c>
      <c r="CB397" s="240">
        <f t="shared" ca="1" si="670"/>
        <v>-2.6033346758130198E-5</v>
      </c>
      <c r="CC397" s="240">
        <f t="shared" ca="1" si="671"/>
        <v>1.2336301966191872E-4</v>
      </c>
      <c r="CD397" s="240">
        <f t="shared" ca="1" si="672"/>
        <v>1.8255468913346687E-4</v>
      </c>
      <c r="CE397" s="240">
        <f t="shared" ca="1" si="673"/>
        <v>1.0825991789578996E-4</v>
      </c>
      <c r="CF397" s="240">
        <f t="shared" ca="1" si="674"/>
        <v>-4.5195959419074667E-5</v>
      </c>
      <c r="CG397" s="240">
        <f t="shared" ca="1" si="675"/>
        <v>-1.6560394414937555E-4</v>
      </c>
      <c r="CH397" s="240">
        <f t="shared" ca="1" si="676"/>
        <v>-1.6492010057967649E-4</v>
      </c>
      <c r="CI397" s="240">
        <f t="shared" ca="1" si="677"/>
        <v>-4.3644464313304429E-5</v>
      </c>
      <c r="CJ397" s="240">
        <f t="shared" ca="1" si="678"/>
        <v>1.0954459047711769E-4</v>
      </c>
      <c r="CK397" s="240">
        <f t="shared" ca="1" si="679"/>
        <v>1.8263316934358361E-4</v>
      </c>
      <c r="CL397" s="240">
        <f t="shared" ca="1" si="680"/>
        <v>1.2217792171706468E-4</v>
      </c>
      <c r="CM397" s="240">
        <f t="shared" ca="1" si="681"/>
        <v>-2.7615463322827579E-5</v>
      </c>
      <c r="CN397" s="240">
        <f t="shared" ca="1" si="682"/>
        <v>-1.5721605065920487E-4</v>
      </c>
      <c r="CO397" s="240">
        <f t="shared" ca="1" si="683"/>
        <v>-1.7185815007903353E-4</v>
      </c>
      <c r="CP397" s="240">
        <f t="shared" ca="1" si="684"/>
        <v>-6.0835261818647935E-5</v>
      </c>
      <c r="CQ397" s="240">
        <f t="shared" ca="1" si="685"/>
        <v>9.4671187002857429E-5</v>
      </c>
      <c r="CR397" s="240">
        <f t="shared" ca="1" si="686"/>
        <v>1.809527922954756E-4</v>
      </c>
      <c r="CS397" s="240">
        <f t="shared" ca="1" si="687"/>
        <v>1.3491928536296023E-4</v>
      </c>
      <c r="CT397" s="240">
        <f t="shared" ca="1" si="688"/>
        <v>-9.7690152186337881E-6</v>
      </c>
      <c r="CU397" s="240">
        <f t="shared" ca="1" si="689"/>
        <v>-1.4731408065814933E-4</v>
      </c>
      <c r="CV397" s="240">
        <f t="shared" ca="1" si="690"/>
        <v>-1.7714111164590814E-4</v>
      </c>
      <c r="CW397" s="240">
        <f t="shared" ca="1" si="691"/>
        <v>-7.7440182496743429E-5</v>
      </c>
      <c r="CX397" s="240">
        <f t="shared" ca="1" si="692"/>
        <v>7.8886048245224469E-5</v>
      </c>
      <c r="CY397" s="240">
        <f t="shared" ca="1" si="693"/>
        <v>1.7752974093870433E-4</v>
      </c>
      <c r="CZ397" s="240">
        <f t="shared" ca="1" si="694"/>
        <v>1.4636130253642662E-4</v>
      </c>
      <c r="DA397" s="240">
        <f t="shared" ca="1" si="695"/>
        <v>8.1715138423997687E-6</v>
      </c>
      <c r="DB397" s="240">
        <f t="shared" ca="1" si="696"/>
        <v>-1.3599339553028766E-4</v>
      </c>
      <c r="DC397" s="240">
        <f t="shared" ca="1" si="697"/>
        <v>-1.8071810747245039E-4</v>
      </c>
      <c r="DD397" s="240">
        <f t="shared" ca="1" si="698"/>
        <v>-9.3299311884285354E-5</v>
      </c>
      <c r="DE397" s="240">
        <f t="shared" ca="1" si="699"/>
        <v>6.2341193719489416E-5</v>
      </c>
      <c r="DF397" s="240">
        <f t="shared" ca="1" si="700"/>
        <v>1.7239698112906466E-4</v>
      </c>
      <c r="DG397" s="240">
        <f t="shared" ca="1" si="701"/>
        <v>1.5639378035724061E-4</v>
      </c>
      <c r="DH397" s="240">
        <f t="shared" ca="1" si="702"/>
        <v>2.6033346758129751E-5</v>
      </c>
      <c r="DI397" s="240">
        <f t="shared" ca="1" si="703"/>
        <v>-1.2336301966191715E-4</v>
      </c>
      <c r="DJ397" s="240">
        <f t="shared" ca="1" si="704"/>
        <v>-1.8255468913346684E-4</v>
      </c>
      <c r="DK397" s="240">
        <f t="shared" ca="1" si="705"/>
        <v>-1.0825991789578958E-4</v>
      </c>
      <c r="DL397" s="240">
        <f t="shared" ca="1" si="706"/>
        <v>4.5195959419075087E-5</v>
      </c>
      <c r="DM397" s="240">
        <f t="shared" ca="1" si="707"/>
        <v>1.6560394414937577E-4</v>
      </c>
      <c r="DN397" s="240">
        <f t="shared" ca="1" si="708"/>
        <v>1.649201005796763E-4</v>
      </c>
      <c r="DO397" s="240">
        <f t="shared" ca="1" si="709"/>
        <v>4.3644464313303996E-5</v>
      </c>
      <c r="DP397" s="240">
        <f t="shared" ca="1" si="710"/>
        <v>-1.0954459047711804E-4</v>
      </c>
      <c r="DQ397" s="240">
        <f t="shared" ca="1" si="711"/>
        <v>-1.8263316934358361E-4</v>
      </c>
      <c r="DR397" s="240">
        <f t="shared" ca="1" si="712"/>
        <v>-1.2217792171706628E-4</v>
      </c>
      <c r="DS397" s="240">
        <f t="shared" ca="1" si="713"/>
        <v>2.7615463322828019E-5</v>
      </c>
      <c r="DT397" s="240">
        <f t="shared" ca="1" si="714"/>
        <v>1.5721605065920375E-4</v>
      </c>
      <c r="DU397" s="240">
        <f t="shared" ca="1" si="715"/>
        <v>1.7185815007903337E-4</v>
      </c>
      <c r="DV397" s="240">
        <f t="shared" ca="1" si="716"/>
        <v>6.0835261818649961E-5</v>
      </c>
      <c r="DW397" s="240">
        <f t="shared" ca="1" si="717"/>
        <v>-9.4671187002857808E-5</v>
      </c>
      <c r="DX397" s="240">
        <f t="shared" ca="1" si="718"/>
        <v>-1.8095279229547566E-4</v>
      </c>
      <c r="DY397" s="240">
        <f t="shared" ca="1" si="719"/>
        <v>-1.3491928536295993E-4</v>
      </c>
      <c r="DZ397" s="240">
        <f t="shared" ca="1" si="720"/>
        <v>9.7690152186342489E-6</v>
      </c>
      <c r="EA397" s="240">
        <f t="shared" ca="1" si="721"/>
        <v>1.473140806581496E-4</v>
      </c>
      <c r="EB397" s="240">
        <f t="shared" ca="1" si="722"/>
        <v>1.7714111164590803E-4</v>
      </c>
      <c r="EC397" s="240">
        <f t="shared" ca="1" si="723"/>
        <v>7.7440182496743023E-5</v>
      </c>
      <c r="ED397" s="240">
        <f t="shared" ca="1" si="724"/>
        <v>-7.8886048245224862E-5</v>
      </c>
      <c r="EE397" s="240">
        <f t="shared" ca="1" si="725"/>
        <v>-1.7752974093870381E-4</v>
      </c>
      <c r="EF397" s="240">
        <f t="shared" ca="1" si="726"/>
        <v>-1.4636130253642638E-4</v>
      </c>
      <c r="EG397" s="240">
        <f t="shared" ca="1" si="727"/>
        <v>-8.17151384240191E-6</v>
      </c>
      <c r="EH397" s="240">
        <f t="shared" ca="1" si="728"/>
        <v>1.3599339553028794E-4</v>
      </c>
      <c r="EI397" s="240">
        <f t="shared" ca="1" si="729"/>
        <v>1.8071810747245071E-4</v>
      </c>
      <c r="EJ397" s="240">
        <f t="shared" ca="1" si="730"/>
        <v>9.3299311884284948E-5</v>
      </c>
      <c r="EK397" s="240">
        <f t="shared" ca="1" si="731"/>
        <v>-6.2341193719489822E-5</v>
      </c>
      <c r="EL397" s="240">
        <f t="shared" ca="1" si="732"/>
        <v>-1.723969811290648E-4</v>
      </c>
      <c r="EM397" s="240">
        <f t="shared" ca="1" si="733"/>
        <v>-1.5639378035724039E-4</v>
      </c>
      <c r="EN397" s="240">
        <f t="shared" ca="1" si="734"/>
        <v>-2.6033346758129304E-5</v>
      </c>
      <c r="EO397" s="240">
        <f t="shared" ca="1" si="735"/>
        <v>1.2336301966191747E-4</v>
      </c>
      <c r="EP397" s="240">
        <f t="shared" ca="1" si="736"/>
        <v>1.8255468913346679E-4</v>
      </c>
      <c r="EQ397" s="240">
        <f t="shared" ca="1" si="737"/>
        <v>1.0825991789578922E-4</v>
      </c>
      <c r="ER397" s="240">
        <f t="shared" ca="1" si="738"/>
        <v>-4.5195959419073013E-5</v>
      </c>
      <c r="ES397" s="240">
        <f t="shared" ca="1" si="739"/>
        <v>-1.6560394414937593E-4</v>
      </c>
      <c r="ET397" s="240">
        <f t="shared" ca="1" si="740"/>
        <v>-1.6492010057967722E-4</v>
      </c>
      <c r="EU397" s="240">
        <f t="shared" ca="1" si="741"/>
        <v>-4.3644464313303562E-5</v>
      </c>
      <c r="EV397" s="240">
        <f t="shared" ca="1" si="742"/>
        <v>1.0954459047711841E-4</v>
      </c>
      <c r="EW397" s="240">
        <f t="shared" ca="1" si="743"/>
        <v>1.8263316934358356E-4</v>
      </c>
      <c r="EX397" s="240">
        <f t="shared" ca="1" si="744"/>
        <v>1.2217792171706596E-4</v>
      </c>
      <c r="EY397" s="240">
        <f t="shared" ca="1" si="745"/>
        <v>-2.7615463322828453E-5</v>
      </c>
      <c r="EZ397" s="240">
        <f t="shared" ca="1" si="746"/>
        <v>-1.572160506592053E-4</v>
      </c>
      <c r="FA397" s="240">
        <f t="shared" ca="1" si="747"/>
        <v>-1.718581500790341E-4</v>
      </c>
      <c r="FB397" s="240">
        <f t="shared" ca="1" si="748"/>
        <v>-6.0835261818649548E-5</v>
      </c>
      <c r="FC397" s="240">
        <f t="shared" ca="1" si="749"/>
        <v>9.4671187002858201E-5</v>
      </c>
      <c r="FD397" s="240">
        <f t="shared" ca="1" si="750"/>
        <v>1.8095279229547536E-4</v>
      </c>
      <c r="FE397" s="240">
        <f t="shared" ca="1" si="751"/>
        <v>1.3491928536296137E-4</v>
      </c>
      <c r="FF397" s="240">
        <f t="shared" ca="1" si="752"/>
        <v>-9.7690152186346961E-6</v>
      </c>
      <c r="FG397" s="240">
        <f t="shared" ca="1" si="753"/>
        <v>-1.4731408065814987E-4</v>
      </c>
      <c r="FH397" s="240">
        <f t="shared" ca="1" si="754"/>
        <v>-1.7714111164590857E-4</v>
      </c>
      <c r="FI397" s="240">
        <f t="shared" ca="1" si="755"/>
        <v>-7.7440182496744974E-5</v>
      </c>
      <c r="FJ397" s="240">
        <f t="shared" ca="1" si="756"/>
        <v>7.8886048245225269E-5</v>
      </c>
      <c r="FK397" s="240">
        <f t="shared" ca="1" si="757"/>
        <v>1.7752974093870452E-4</v>
      </c>
      <c r="FL397" s="240">
        <f t="shared" ca="1" si="758"/>
        <v>1.4636130253642768E-4</v>
      </c>
      <c r="FM397" s="240">
        <f t="shared" ca="1" si="759"/>
        <v>8.1715138424014628E-6</v>
      </c>
      <c r="FN397" s="240">
        <f t="shared" ca="1" si="760"/>
        <v>-1.3599339553028826E-4</v>
      </c>
      <c r="FO397" s="240">
        <f t="shared" ca="1" si="761"/>
        <v>-1.8071810747245025E-4</v>
      </c>
      <c r="FP397" s="240">
        <f t="shared" ca="1" si="762"/>
        <v>-9.3299311884286791E-5</v>
      </c>
      <c r="FQ397" s="240">
        <f t="shared" ca="1" si="763"/>
        <v>6.2341193719490256E-5</v>
      </c>
      <c r="FR397" s="240">
        <f t="shared" ca="1" si="764"/>
        <v>1.7239698112906496E-4</v>
      </c>
      <c r="FS397" s="240">
        <f t="shared" ca="1" si="765"/>
        <v>1.563937803572415E-4</v>
      </c>
      <c r="FT397" s="240">
        <f t="shared" ca="1" si="766"/>
        <v>2.6033346758131459E-5</v>
      </c>
      <c r="FU397" s="240">
        <f t="shared" ca="1" si="767"/>
        <v>-1.233630196619178E-4</v>
      </c>
      <c r="FV397" s="240">
        <f t="shared" ca="1" si="768"/>
        <v>-1.8255468913346679E-4</v>
      </c>
      <c r="FW397" s="240">
        <f t="shared" ca="1" si="769"/>
        <v>-1.0825991789579096E-4</v>
      </c>
      <c r="FX397" s="240">
        <f t="shared" ca="1" si="770"/>
        <v>4.5195959419073447E-5</v>
      </c>
      <c r="FY397" s="240">
        <f t="shared" ca="1" si="771"/>
        <v>1.6560394414937612E-4</v>
      </c>
      <c r="FZ397" s="240">
        <f t="shared" ca="1" si="772"/>
        <v>1.6492010057967589E-4</v>
      </c>
      <c r="GA397" s="240">
        <f t="shared" ca="1" si="773"/>
        <v>4.3644464313305642E-5</v>
      </c>
      <c r="GB397" s="240">
        <f t="shared" ca="1" si="774"/>
        <v>-1.0954459047711669E-4</v>
      </c>
      <c r="GC397" s="240">
        <f t="shared" ca="1" si="775"/>
        <v>-1.8263316934358367E-4</v>
      </c>
      <c r="GD397" s="240">
        <f t="shared" ca="1" si="776"/>
        <v>-1.2217792171706756E-4</v>
      </c>
      <c r="GE397" s="240">
        <f t="shared" ca="1" si="777"/>
        <v>2.7615463322826332E-5</v>
      </c>
      <c r="GF397" s="240">
        <f t="shared" ca="1" si="778"/>
        <v>1.5721605065920422E-4</v>
      </c>
      <c r="GG397" s="240">
        <f t="shared" ca="1" si="779"/>
        <v>1.7185815007903307E-4</v>
      </c>
      <c r="GH397" s="240">
        <f t="shared" ca="1" si="780"/>
        <v>6.083526181865156E-5</v>
      </c>
      <c r="GI397" s="240">
        <f t="shared" ca="1" si="781"/>
        <v>-9.4671187002856358E-5</v>
      </c>
      <c r="GJ397" s="240">
        <f t="shared" ca="1" si="782"/>
        <v>-1.8095279229547582E-4</v>
      </c>
      <c r="GK397" s="240">
        <f t="shared" ca="1" si="783"/>
        <v>-1.3491928536295931E-4</v>
      </c>
      <c r="GL397" s="240">
        <f t="shared" ca="1" si="784"/>
        <v>9.7690152186325412E-6</v>
      </c>
      <c r="GM397" s="240">
        <f t="shared" ca="1" si="785"/>
        <v>1.4731408065814857E-4</v>
      </c>
      <c r="GN397" s="240">
        <f t="shared" ca="1" si="786"/>
        <v>1.7714111164590781E-4</v>
      </c>
      <c r="GO397" s="240">
        <f t="shared" ca="1" si="787"/>
        <v>7.7440182496742209E-5</v>
      </c>
      <c r="GP397" s="240">
        <f t="shared" ca="1" si="788"/>
        <v>-7.8886048245223331E-5</v>
      </c>
      <c r="GQ397" s="240">
        <f t="shared" ca="1" si="789"/>
        <v>-1.7752974093870403E-4</v>
      </c>
      <c r="GR397" s="240">
        <f t="shared" ca="1" si="790"/>
        <v>-1.4636130253642583E-4</v>
      </c>
      <c r="GS397" s="240">
        <f t="shared" ca="1" si="791"/>
        <v>-8.1715138424036176E-6</v>
      </c>
      <c r="GT397" s="240">
        <f t="shared" ca="1" si="792"/>
        <v>1.359933955302868E-4</v>
      </c>
      <c r="GU397" s="240">
        <f t="shared" ca="1" si="793"/>
        <v>1.8071810747245055E-4</v>
      </c>
      <c r="GV397" s="240">
        <f t="shared" ca="1" si="794"/>
        <v>9.3299311884284189E-5</v>
      </c>
      <c r="GW397" s="240">
        <f t="shared" ca="1" si="795"/>
        <v>-6.2341193719488223E-5</v>
      </c>
      <c r="GX397" s="240">
        <f t="shared" ca="1" si="796"/>
        <v>-1.7239698112906423E-4</v>
      </c>
      <c r="GY397" s="240">
        <f t="shared" ca="1" si="797"/>
        <v>-1.5639378035723988E-4</v>
      </c>
      <c r="GZ397" s="240">
        <f t="shared" ca="1" si="798"/>
        <v>-2.6033346758128423E-5</v>
      </c>
      <c r="HA397" s="240">
        <f t="shared" ca="1" si="799"/>
        <v>1.2336301966191622E-4</v>
      </c>
      <c r="HB397" s="240">
        <f t="shared" ca="1" si="800"/>
        <v>1.825546891334669E-4</v>
      </c>
      <c r="HC397" s="240">
        <f t="shared" ca="1" si="801"/>
        <v>1.0825991789578851E-4</v>
      </c>
      <c r="HD397" s="240">
        <f t="shared" ca="1" si="802"/>
        <v>-4.519595941907136E-5</v>
      </c>
      <c r="HE397" s="240">
        <f t="shared" ca="1" si="803"/>
        <v>-1.6560394414937522E-4</v>
      </c>
      <c r="HF397" s="240">
        <f t="shared" ca="1" si="804"/>
        <v>-1.6492010057967684E-4</v>
      </c>
      <c r="HG397" s="240">
        <f t="shared" ca="1" si="805"/>
        <v>-4.3644464313302695E-5</v>
      </c>
      <c r="HH397" s="240">
        <f t="shared" ca="1" si="806"/>
        <v>1.0954459047711498E-4</v>
      </c>
      <c r="HI397" s="240">
        <f t="shared" ca="1" si="807"/>
        <v>1.8263316934358356E-4</v>
      </c>
      <c r="HJ397" s="240">
        <f t="shared" ca="1" si="808"/>
        <v>1.2217792171706528E-4</v>
      </c>
      <c r="HK397" s="240">
        <f t="shared" ca="1" si="809"/>
        <v>-2.7615463322829354E-5</v>
      </c>
      <c r="HL397" s="240">
        <f t="shared" ca="1" si="810"/>
        <v>-1.5721605065920313E-4</v>
      </c>
      <c r="HM397" s="240">
        <f t="shared" ca="1" si="811"/>
        <v>-1.718581500790338E-4</v>
      </c>
      <c r="HN397" s="240">
        <f t="shared" ca="1" si="812"/>
        <v>-6.0835261818648694E-5</v>
      </c>
      <c r="HO397" s="240">
        <f t="shared" ca="1" si="813"/>
        <v>9.467118700285896E-5</v>
      </c>
      <c r="HP397" s="240">
        <f t="shared" ca="1" si="814"/>
        <v>1.809527922954755E-4</v>
      </c>
      <c r="HQ397" s="240">
        <f t="shared" ca="1" si="815"/>
        <v>1.3491928536296077E-4</v>
      </c>
      <c r="HR397" s="240">
        <f t="shared" ca="1" si="816"/>
        <v>-9.7690152186355906E-6</v>
      </c>
      <c r="HS397" s="240">
        <f t="shared" ca="1" si="817"/>
        <v>-1.4731408065814732E-4</v>
      </c>
      <c r="HT397" s="240">
        <f t="shared" ca="1" si="818"/>
        <v>-1.7714111164590836E-4</v>
      </c>
      <c r="HU397" s="240">
        <f t="shared" ca="1" si="819"/>
        <v>-7.7440182496744161E-5</v>
      </c>
      <c r="HV397" s="240">
        <f t="shared" ca="1" si="820"/>
        <v>7.8886048245226082E-5</v>
      </c>
      <c r="HW397" s="240">
        <f t="shared" ca="1" si="821"/>
        <v>1.7752974093870351E-4</v>
      </c>
      <c r="HX397" s="240">
        <f t="shared" ca="1" si="822"/>
        <v>1.4636130253642713E-4</v>
      </c>
      <c r="HY397" s="240">
        <f t="shared" ca="1" si="823"/>
        <v>8.1715138424005683E-6</v>
      </c>
      <c r="HZ397" s="240">
        <f t="shared" ca="1" si="824"/>
        <v>-1.3599339553028886E-4</v>
      </c>
      <c r="IA397" s="240">
        <f t="shared" ca="1" si="825"/>
        <v>-1.8071810747245087E-4</v>
      </c>
      <c r="IB397" s="240">
        <f t="shared" ca="1" si="826"/>
        <v>-9.3299311884286018E-5</v>
      </c>
      <c r="IC397" s="240">
        <f t="shared" ca="1" si="827"/>
        <v>6.2341193719491083E-5</v>
      </c>
      <c r="ID397" s="240">
        <f t="shared" ca="1" si="828"/>
        <v>1.7239698112906353E-4</v>
      </c>
      <c r="IE397" s="240">
        <f t="shared" ca="1" si="829"/>
        <v>-1.3521714657862001E-4</v>
      </c>
      <c r="IF397" s="240">
        <f t="shared" ca="1" si="830"/>
        <v>2.603334675813055E-5</v>
      </c>
      <c r="IG397" s="240">
        <f t="shared" ca="1" si="831"/>
        <v>-1.2336301966191845E-4</v>
      </c>
      <c r="IH397" s="240">
        <f t="shared" ca="1" si="832"/>
        <v>-1.8255468913346701E-4</v>
      </c>
      <c r="II397" s="240">
        <f t="shared" ca="1" si="833"/>
        <v>-1.0825991789579025E-4</v>
      </c>
      <c r="IJ397" s="240">
        <f t="shared" ca="1" si="834"/>
        <v>4.5195959419074308E-5</v>
      </c>
      <c r="IK397" s="240">
        <f t="shared" ca="1" si="835"/>
        <v>1.656039441493765E-4</v>
      </c>
      <c r="IL397" s="240">
        <f t="shared" ca="1" si="836"/>
        <v>1.6492010057967777E-4</v>
      </c>
      <c r="IM397" s="240">
        <f t="shared" ca="1" si="837"/>
        <v>4.3644464313304762E-5</v>
      </c>
      <c r="IN397" s="240">
        <f t="shared" ca="1" si="838"/>
        <v>-1.0954459047711742E-4</v>
      </c>
      <c r="IO397" s="240">
        <f t="shared" ca="1" si="839"/>
        <v>-1.826331693435837E-4</v>
      </c>
      <c r="IP397" s="240">
        <f t="shared" ca="1" si="840"/>
        <v>-1.2217792171706688E-4</v>
      </c>
      <c r="IQ397" s="240">
        <f t="shared" ca="1" si="841"/>
        <v>2.7615463322827227E-5</v>
      </c>
      <c r="IR397" s="240">
        <f t="shared" ca="1" si="842"/>
        <v>1.5721605065920468E-4</v>
      </c>
      <c r="IS397" s="240">
        <f t="shared" ca="1" si="843"/>
        <v>1.7185815007903453E-4</v>
      </c>
      <c r="IT397" s="240">
        <f t="shared" ca="1" si="844"/>
        <v>6.083526181865072E-5</v>
      </c>
      <c r="IU397" s="240">
        <f t="shared" ca="1" si="845"/>
        <v>-9.4671187002857103E-5</v>
      </c>
      <c r="IV397" s="240">
        <f t="shared" ca="1" si="846"/>
        <v>-1.8095279229547593E-4</v>
      </c>
      <c r="IW397" s="240">
        <f t="shared" ca="1" si="847"/>
        <v>-1.3491928536296221E-4</v>
      </c>
      <c r="IX397" s="240">
        <f t="shared" ca="1" si="848"/>
        <v>9.7690152186334493E-6</v>
      </c>
      <c r="IY397" s="240">
        <f t="shared" ca="1" si="849"/>
        <v>1.4731408065814911E-4</v>
      </c>
      <c r="IZ397" s="240">
        <f t="shared" ca="1" si="850"/>
        <v>1.771411116459076E-4</v>
      </c>
      <c r="JA397" s="240">
        <f t="shared" ca="1" si="851"/>
        <v>7.7440182496746113E-5</v>
      </c>
      <c r="JB397" s="240">
        <f t="shared" ca="1" si="852"/>
        <v>-7.8886048245224144E-5</v>
      </c>
    </row>
    <row r="398" spans="2:262">
      <c r="B398" s="248">
        <v>37</v>
      </c>
      <c r="C398" s="247">
        <f t="shared" si="853"/>
        <v>7.2265625000000032E-4</v>
      </c>
      <c r="D398" s="244">
        <f t="shared" ca="1" si="597"/>
        <v>6.0651819561232818</v>
      </c>
      <c r="E398" s="243">
        <f ca="1">AQ361</f>
        <v>6.5181956123281565E-2</v>
      </c>
      <c r="F398" s="242">
        <v>37</v>
      </c>
      <c r="G398" s="240">
        <f t="shared" ca="1" si="854"/>
        <v>4.3294455496447384E-4</v>
      </c>
      <c r="H398" s="240">
        <f t="shared" ca="1" si="598"/>
        <v>3.3646347683467814E-4</v>
      </c>
      <c r="I398" s="240">
        <f t="shared" ca="1" si="599"/>
        <v>-1.893863491390002E-5</v>
      </c>
      <c r="J398" s="240">
        <f t="shared" ca="1" si="600"/>
        <v>-3.5976676979768715E-4</v>
      </c>
      <c r="K398" s="240">
        <f t="shared" ca="1" si="601"/>
        <v>-4.2374112912747054E-4</v>
      </c>
      <c r="L398" s="240">
        <f t="shared" ca="1" si="602"/>
        <v>-1.6163108793736184E-4</v>
      </c>
      <c r="M398" s="240">
        <f t="shared" ca="1" si="603"/>
        <v>2.2486002648951009E-4</v>
      </c>
      <c r="N398" s="240">
        <f t="shared" ca="1" si="604"/>
        <v>4.38313071447648E-4</v>
      </c>
      <c r="O398" s="240">
        <f t="shared" ca="1" si="605"/>
        <v>3.1446806974852308E-4</v>
      </c>
      <c r="P398" s="240">
        <f t="shared" ca="1" si="606"/>
        <v>-5.1371689971241091E-5</v>
      </c>
      <c r="Q398" s="240">
        <f t="shared" ca="1" si="607"/>
        <v>-3.7767904281216648E-4</v>
      </c>
      <c r="R398" s="240">
        <f t="shared" ca="1" si="608"/>
        <v>-4.1334846650535411E-4</v>
      </c>
      <c r="S398" s="240">
        <f t="shared" ca="1" si="609"/>
        <v>-1.309310262121377E-4</v>
      </c>
      <c r="T398" s="240">
        <f t="shared" ca="1" si="610"/>
        <v>2.5224265947966013E-4</v>
      </c>
      <c r="U398" s="241">
        <f t="shared" ca="1" si="611"/>
        <v>4.4130633142005468E-4</v>
      </c>
      <c r="V398" s="240">
        <f t="shared" ca="1" si="612"/>
        <v>2.9076853294606315E-4</v>
      </c>
      <c r="W398" s="240">
        <f t="shared" ca="1" si="613"/>
        <v>-8.3526357389650819E-5</v>
      </c>
      <c r="X398" s="240">
        <f t="shared" ca="1" si="614"/>
        <v>-3.9354464037054469E-4</v>
      </c>
      <c r="Y398" s="240">
        <f t="shared" ca="1" si="615"/>
        <v>-4.0071583272965146E-4</v>
      </c>
      <c r="Z398" s="240">
        <f t="shared" ca="1" si="616"/>
        <v>-9.9521437911663377E-5</v>
      </c>
      <c r="AA398" s="240">
        <f t="shared" ca="1" si="617"/>
        <v>2.7825836764312512E-4</v>
      </c>
      <c r="AB398" s="240">
        <f t="shared" ca="1" si="618"/>
        <v>4.4190811414655947E-4</v>
      </c>
      <c r="AC398" s="240">
        <f t="shared" ca="1" si="619"/>
        <v>2.6549329627062116E-4</v>
      </c>
      <c r="AD398" s="240">
        <f t="shared" ca="1" si="620"/>
        <v>-1.152283882404236E-4</v>
      </c>
      <c r="AE398" s="240">
        <f t="shared" ca="1" si="621"/>
        <v>-4.0727758542501678E-4</v>
      </c>
      <c r="AF398" s="240">
        <f t="shared" ca="1" si="622"/>
        <v>-3.8591168513731712E-4</v>
      </c>
      <c r="AG398" s="240">
        <f t="shared" ca="1" si="623"/>
        <v>-6.7572534316346819E-5</v>
      </c>
      <c r="AH398" s="240">
        <f t="shared" ca="1" si="624"/>
        <v>3.027661696032982E-4</v>
      </c>
      <c r="AI398" s="240">
        <f t="shared" ca="1" si="625"/>
        <v>4.4011515851442737E-4</v>
      </c>
      <c r="AJ398" s="240">
        <f t="shared" ca="1" si="626"/>
        <v>2.3877932841965394E-4</v>
      </c>
      <c r="AK398" s="240">
        <f t="shared" ca="1" si="627"/>
        <v>-1.4630598647163214E-4</v>
      </c>
      <c r="AL398" s="240">
        <f t="shared" ca="1" si="628"/>
        <v>-4.1880345795647378E-4</v>
      </c>
      <c r="AM398" s="240">
        <f t="shared" ca="1" si="629"/>
        <v>-3.6901624868682434E-4</v>
      </c>
      <c r="AN398" s="240">
        <f t="shared" ca="1" si="630"/>
        <v>-3.525744930290859E-5</v>
      </c>
      <c r="AO398" s="240">
        <f t="shared" ca="1" si="631"/>
        <v>3.2563325545793576E-4</v>
      </c>
      <c r="AP398" s="240">
        <f t="shared" ca="1" si="632"/>
        <v>4.3593718070557562E-4</v>
      </c>
      <c r="AQ398" s="240">
        <f t="shared" ca="1" si="633"/>
        <v>2.1077139469951404E-4</v>
      </c>
      <c r="AR398" s="240">
        <f t="shared" ca="1" si="634"/>
        <v>-1.765907398858155E-4</v>
      </c>
      <c r="AS398" s="240">
        <f t="shared" ca="1" si="635"/>
        <v>-4.2805979826303602E-4</v>
      </c>
      <c r="AT398" s="240">
        <f t="shared" ca="1" si="636"/>
        <v>-3.5012108121216411E-4</v>
      </c>
      <c r="AU398" s="240">
        <f t="shared" ca="1" si="637"/>
        <v>-2.7513011169001602E-6</v>
      </c>
      <c r="AV398" s="240">
        <f t="shared" ca="1" si="638"/>
        <v>3.4673570648753062E-4</v>
      </c>
      <c r="AW398" s="240">
        <f t="shared" ca="1" si="639"/>
        <v>4.2939682154374083E-4</v>
      </c>
      <c r="AX398" s="240">
        <f t="shared" ca="1" si="640"/>
        <v>1.8162127252971177E-4</v>
      </c>
      <c r="AY398" s="240">
        <f t="shared" ca="1" si="641"/>
        <v>-2.0591853278027479E-4</v>
      </c>
      <c r="AZ398" s="240">
        <f t="shared" ca="1" si="642"/>
        <v>-4.3499644543458851E-4</v>
      </c>
      <c r="BA398" s="240">
        <f t="shared" ca="1" si="643"/>
        <v>-3.2932857726300664E-4</v>
      </c>
      <c r="BB398" s="240">
        <f t="shared" ca="1" si="644"/>
        <v>2.9769756608240679E-5</v>
      </c>
      <c r="BC398" s="240">
        <f t="shared" ca="1" si="645"/>
        <v>3.659591666815786E-4</v>
      </c>
      <c r="BD398" s="240">
        <f t="shared" ca="1" si="646"/>
        <v>4.2052952380189514E-4</v>
      </c>
      <c r="BE398" s="240">
        <f t="shared" ca="1" si="647"/>
        <v>1.5148692894792818E-4</v>
      </c>
      <c r="BF398" s="240">
        <f t="shared" ca="1" si="648"/>
        <v>-2.3413043530427671E-4</v>
      </c>
      <c r="BG398" s="240">
        <f t="shared" ca="1" si="649"/>
        <v>-4.3957580917909937E-4</v>
      </c>
      <c r="BH398" s="240">
        <f t="shared" ca="1" si="650"/>
        <v>-3.0675141321977027E-4</v>
      </c>
      <c r="BI398" s="240">
        <f t="shared" ca="1" si="651"/>
        <v>6.2129489442991765E-5</v>
      </c>
      <c r="BJ398" s="240">
        <f t="shared" ca="1" si="652"/>
        <v>3.8319946244371817E-4</v>
      </c>
      <c r="BK398" s="240">
        <f t="shared" ca="1" si="653"/>
        <v>4.0938334013478734E-4</v>
      </c>
      <c r="BL398" s="240">
        <f t="shared" ca="1" si="654"/>
        <v>1.2053166457295141E-4</v>
      </c>
      <c r="BM398" s="240">
        <f t="shared" ca="1" si="655"/>
        <v>-2.6107356471369043E-4</v>
      </c>
      <c r="BN398" s="240">
        <f t="shared" ca="1" si="656"/>
        <v>-4.417730735276691E-4</v>
      </c>
      <c r="BO398" s="240">
        <f t="shared" ca="1" si="657"/>
        <v>-2.8251193669054993E-4</v>
      </c>
      <c r="BP398" s="240">
        <f t="shared" ca="1" si="658"/>
        <v>9.41525371913896E-5</v>
      </c>
      <c r="BQ398" s="240">
        <f t="shared" ca="1" si="659"/>
        <v>3.9836316711746862E-4</v>
      </c>
      <c r="BR398" s="240">
        <f t="shared" ca="1" si="660"/>
        <v>3.9601867267744412E-4</v>
      </c>
      <c r="BS398" s="240">
        <f t="shared" ca="1" si="661"/>
        <v>8.8923228664474592E-5</v>
      </c>
      <c r="BT398" s="240">
        <f t="shared" ca="1" si="662"/>
        <v>-2.866019138558232E-4</v>
      </c>
      <c r="BU398" s="240">
        <f t="shared" ca="1" si="663"/>
        <v>-4.4157633131441606E-4</v>
      </c>
      <c r="BV398" s="240">
        <f t="shared" ca="1" si="664"/>
        <v>-2.5674150349882927E-4</v>
      </c>
      <c r="BW398" s="240">
        <f t="shared" ca="1" si="665"/>
        <v>1.256653641831248E-4</v>
      </c>
      <c r="BX398" s="240">
        <f t="shared" ca="1" si="666"/>
        <v>4.1136810727338273E-4</v>
      </c>
      <c r="BY398" s="240">
        <f t="shared" ca="1" si="667"/>
        <v>3.805079457207666E-4</v>
      </c>
      <c r="BZ398" s="240">
        <f t="shared" ca="1" si="668"/>
        <v>5.6832910075326637E-5</v>
      </c>
      <c r="CA398" s="240">
        <f t="shared" ca="1" si="669"/>
        <v>-3.1057714239483283E-4</v>
      </c>
      <c r="CB398" s="240">
        <f t="shared" ca="1" si="670"/>
        <v>-4.3898664870244001E-4</v>
      </c>
      <c r="CC398" s="240">
        <f t="shared" ca="1" si="671"/>
        <v>-2.2957976585489206E-4</v>
      </c>
      <c r="CD398" s="240">
        <f t="shared" ca="1" si="672"/>
        <v>1.5649719967837235E-4</v>
      </c>
      <c r="CE398" s="240">
        <f t="shared" ca="1" si="673"/>
        <v>4.2214380801397288E-4</v>
      </c>
      <c r="CF398" s="240">
        <f t="shared" ca="1" si="674"/>
        <v>3.6293521323802304E-4</v>
      </c>
      <c r="CG398" s="240">
        <f t="shared" ca="1" si="675"/>
        <v>2.443460902232521E-5</v>
      </c>
      <c r="CH398" s="240">
        <f t="shared" ca="1" si="676"/>
        <v>-3.3286932648998117E-4</v>
      </c>
      <c r="CI398" s="240">
        <f t="shared" ca="1" si="677"/>
        <v>-4.340180594061923E-4</v>
      </c>
      <c r="CJ398" s="240">
        <f t="shared" ca="1" si="678"/>
        <v>-2.0117391556839483E-4</v>
      </c>
      <c r="CK398" s="240">
        <f t="shared" ca="1" si="679"/>
        <v>1.8648096328923849E-4</v>
      </c>
      <c r="CL398" s="240">
        <f t="shared" ca="1" si="680"/>
        <v>4.3063187488328865E-4</v>
      </c>
      <c r="CM398" s="240">
        <f t="shared" ca="1" si="681"/>
        <v>3.4339570338908496E-4</v>
      </c>
      <c r="CN398" s="240">
        <f t="shared" ca="1" si="682"/>
        <v>-8.0961052940467548E-6</v>
      </c>
      <c r="CO398" s="240">
        <f t="shared" ca="1" si="683"/>
        <v>-3.5335766286421425E-4</v>
      </c>
      <c r="CP398" s="240">
        <f t="shared" ca="1" si="684"/>
        <v>-4.2669748864156072E-4</v>
      </c>
      <c r="CQ398" s="240">
        <f t="shared" ca="1" si="685"/>
        <v>-1.7167788640319739E-4</v>
      </c>
      <c r="CR398" s="240">
        <f t="shared" ca="1" si="686"/>
        <v>2.1545417040284105E-4</v>
      </c>
      <c r="CS398" s="240">
        <f t="shared" ca="1" si="687"/>
        <v>4.3678631031153828E-4</v>
      </c>
      <c r="CT398" s="240">
        <f t="shared" ca="1" si="688"/>
        <v>3.2199530247077818E-4</v>
      </c>
      <c r="CU398" s="240">
        <f t="shared" ca="1" si="689"/>
        <v>-4.0582946114362472E-5</v>
      </c>
      <c r="CV398" s="240">
        <f t="shared" ca="1" si="690"/>
        <v>-3.7193112344755268E-4</v>
      </c>
      <c r="CW398" s="240">
        <f t="shared" ca="1" si="691"/>
        <v>-4.1706460721579238E-4</v>
      </c>
      <c r="CX398" s="240">
        <f t="shared" ca="1" si="692"/>
        <v>-1.412515198969592E-4</v>
      </c>
      <c r="CY398" s="240">
        <f t="shared" ca="1" si="693"/>
        <v>2.4325981269951691E-4</v>
      </c>
      <c r="CZ398" s="240">
        <f t="shared" ca="1" si="694"/>
        <v>4.4057376287989954E-4</v>
      </c>
      <c r="DA398" s="240">
        <f t="shared" ca="1" si="695"/>
        <v>2.9884998110986578E-4</v>
      </c>
      <c r="DB398" s="240">
        <f t="shared" ca="1" si="696"/>
        <v>-7.2849864433471737E-5</v>
      </c>
      <c r="DC398" s="240">
        <f t="shared" ca="1" si="697"/>
        <v>-3.8848905704784187E-4</v>
      </c>
      <c r="DD398" s="240">
        <f t="shared" ca="1" si="698"/>
        <v>-4.0517161654795154E-4</v>
      </c>
      <c r="DE398" s="240">
        <f t="shared" ca="1" si="699"/>
        <v>-1.1005969916599772E-4</v>
      </c>
      <c r="DF398" s="240">
        <f t="shared" ca="1" si="700"/>
        <v>2.6974720899450663E-4</v>
      </c>
      <c r="DG398" s="240">
        <f t="shared" ca="1" si="701"/>
        <v>4.4197370805474972E-4</v>
      </c>
      <c r="DH398" s="240">
        <f t="shared" ca="1" si="702"/>
        <v>2.740851658081737E-4</v>
      </c>
      <c r="DI398" s="240">
        <f t="shared" ca="1" si="703"/>
        <v>-1.0472200302531289E-4</v>
      </c>
      <c r="DJ398" s="240">
        <f t="shared" ca="1" si="704"/>
        <v>-4.0294173478827924E-4</v>
      </c>
      <c r="DK398" s="240">
        <f t="shared" ca="1" si="705"/>
        <v>-3.9108296578490702E-4</v>
      </c>
      <c r="DL398" s="240">
        <f t="shared" ca="1" si="706"/>
        <v>-7.8271455389395094E-5</v>
      </c>
      <c r="DM398" s="240">
        <f t="shared" ca="1" si="707"/>
        <v>2.9477282179235037E-4</v>
      </c>
      <c r="DN398" s="240">
        <f t="shared" ca="1" si="708"/>
        <v>4.4097855941189123E-4</v>
      </c>
      <c r="DO398" s="240">
        <f t="shared" ca="1" si="709"/>
        <v>2.4783505924551037E-4</v>
      </c>
      <c r="DP398" s="240">
        <f t="shared" ca="1" si="710"/>
        <v>-1.360266440093712E-4</v>
      </c>
      <c r="DQ398" s="240">
        <f t="shared" ca="1" si="711"/>
        <v>-4.1521083635597152E-4</v>
      </c>
      <c r="DR398" s="240">
        <f t="shared" ca="1" si="712"/>
        <v>-3.7487500254582156E-4</v>
      </c>
      <c r="DS398" s="240">
        <f t="shared" ca="1" si="713"/>
        <v>-4.6059051814393312E-5</v>
      </c>
      <c r="DT398" s="240">
        <f t="shared" ca="1" si="714"/>
        <v>3.1820103512901179E-4</v>
      </c>
      <c r="DU398" s="240">
        <f t="shared" ca="1" si="715"/>
        <v>4.3759370974804301E-4</v>
      </c>
      <c r="DV398" s="240">
        <f t="shared" ca="1" si="716"/>
        <v>2.2024191302371689E-4</v>
      </c>
      <c r="DW398" s="240">
        <f t="shared" ca="1" si="717"/>
        <v>-1.6659414482383795E-4</v>
      </c>
      <c r="DX398" s="240">
        <f t="shared" ca="1" si="718"/>
        <v>-4.2522987442649611E-4</v>
      </c>
      <c r="DY398" s="240">
        <f t="shared" ca="1" si="719"/>
        <v>-3.5663555918778798E-4</v>
      </c>
      <c r="DZ398" s="240">
        <f t="shared" ca="1" si="720"/>
        <v>-1.3597050246932495E-5</v>
      </c>
      <c r="EA398" s="240">
        <f t="shared" ca="1" si="721"/>
        <v>3.399048894865379E-4</v>
      </c>
      <c r="EB398" s="240">
        <f t="shared" ca="1" si="722"/>
        <v>4.318375018568044E-4</v>
      </c>
      <c r="EC398" s="240">
        <f t="shared" ca="1" si="723"/>
        <v>1.9145525679291155E-4</v>
      </c>
      <c r="ED398" s="240">
        <f t="shared" ca="1" si="724"/>
        <v>-1.9625885753335123E-4</v>
      </c>
      <c r="EE398" s="240">
        <f t="shared" ca="1" si="725"/>
        <v>-4.329445549644734E-4</v>
      </c>
      <c r="EF398" s="240">
        <f t="shared" ca="1" si="726"/>
        <v>-3.3646347683467662E-4</v>
      </c>
      <c r="EG398" s="240">
        <f t="shared" ca="1" si="727"/>
        <v>1.8938634913900562E-5</v>
      </c>
      <c r="EH398" s="240">
        <f t="shared" ca="1" si="728"/>
        <v>3.5976676979768639E-4</v>
      </c>
      <c r="EI398" s="240">
        <f t="shared" ca="1" si="729"/>
        <v>4.2374112912747135E-4</v>
      </c>
      <c r="EJ398" s="240">
        <f t="shared" ca="1" si="730"/>
        <v>1.6163108793736044E-4</v>
      </c>
      <c r="EK398" s="240">
        <f t="shared" ca="1" si="731"/>
        <v>-2.2486002648950971E-4</v>
      </c>
      <c r="EL398" s="240">
        <f t="shared" ca="1" si="732"/>
        <v>-4.3831307144764773E-4</v>
      </c>
      <c r="EM398" s="240">
        <f t="shared" ca="1" si="733"/>
        <v>-3.1446806974852113E-4</v>
      </c>
      <c r="EN398" s="240">
        <f t="shared" ca="1" si="734"/>
        <v>5.1371689971242202E-5</v>
      </c>
      <c r="EO398" s="240">
        <f t="shared" ca="1" si="735"/>
        <v>3.7767904281216583E-4</v>
      </c>
      <c r="EP398" s="240">
        <f t="shared" ca="1" si="736"/>
        <v>4.1334846650535508E-4</v>
      </c>
      <c r="EQ398" s="240">
        <f t="shared" ca="1" si="737"/>
        <v>1.3093102621213593E-4</v>
      </c>
      <c r="ER398" s="240">
        <f t="shared" ca="1" si="738"/>
        <v>-2.5224265947965981E-4</v>
      </c>
      <c r="ES398" s="240">
        <f t="shared" ca="1" si="739"/>
        <v>-4.4130633142005457E-4</v>
      </c>
      <c r="ET398" s="240">
        <f t="shared" ca="1" si="740"/>
        <v>-2.9076853294606581E-4</v>
      </c>
      <c r="EU398" s="240">
        <f t="shared" ca="1" si="741"/>
        <v>8.352635738964575E-5</v>
      </c>
      <c r="EV398" s="240">
        <f t="shared" ca="1" si="742"/>
        <v>3.935446403705474E-4</v>
      </c>
      <c r="EW398" s="240">
        <f t="shared" ca="1" si="743"/>
        <v>4.0071583272964972E-4</v>
      </c>
      <c r="EX398" s="240">
        <f t="shared" ca="1" si="744"/>
        <v>9.9521437911660721E-5</v>
      </c>
      <c r="EY398" s="240">
        <f t="shared" ca="1" si="745"/>
        <v>-2.782583676431248E-4</v>
      </c>
      <c r="EZ398" s="240">
        <f t="shared" ca="1" si="746"/>
        <v>-4.4190811414655947E-4</v>
      </c>
      <c r="FA398" s="240">
        <f t="shared" ca="1" si="747"/>
        <v>-2.6549329627062403E-4</v>
      </c>
      <c r="FB398" s="240">
        <f t="shared" ca="1" si="748"/>
        <v>1.1522838824041862E-4</v>
      </c>
      <c r="FC398" s="240">
        <f t="shared" ca="1" si="749"/>
        <v>4.0727758542501906E-4</v>
      </c>
      <c r="FD398" s="240">
        <f t="shared" ca="1" si="750"/>
        <v>3.8591168513731506E-4</v>
      </c>
      <c r="FE398" s="240">
        <f t="shared" ca="1" si="751"/>
        <v>6.7572534316344136E-5</v>
      </c>
      <c r="FF398" s="240">
        <f t="shared" ca="1" si="752"/>
        <v>-3.0276616960329787E-4</v>
      </c>
      <c r="FG398" s="240">
        <f t="shared" ca="1" si="753"/>
        <v>-4.4011515851442753E-4</v>
      </c>
      <c r="FH398" s="240">
        <f t="shared" ca="1" si="754"/>
        <v>-2.3877932841965697E-4</v>
      </c>
      <c r="FI398" s="240">
        <f t="shared" ca="1" si="755"/>
        <v>1.4630598647162726E-4</v>
      </c>
      <c r="FJ398" s="240">
        <f t="shared" ca="1" si="756"/>
        <v>4.1880345795647172E-4</v>
      </c>
      <c r="FK398" s="240">
        <f t="shared" ca="1" si="757"/>
        <v>3.6901624868682195E-4</v>
      </c>
      <c r="FL398" s="240">
        <f t="shared" ca="1" si="758"/>
        <v>3.525744930290588E-5</v>
      </c>
      <c r="FM398" s="240">
        <f t="shared" ca="1" si="759"/>
        <v>-3.2563325545793652E-4</v>
      </c>
      <c r="FN398" s="240">
        <f t="shared" ca="1" si="760"/>
        <v>-4.3593718070557568E-4</v>
      </c>
      <c r="FO398" s="240">
        <f t="shared" ca="1" si="761"/>
        <v>-2.1077139469951722E-4</v>
      </c>
      <c r="FP398" s="240">
        <f t="shared" ca="1" si="762"/>
        <v>1.7659073988581219E-4</v>
      </c>
      <c r="FQ398" s="240">
        <f t="shared" ca="1" si="763"/>
        <v>4.2805979826303429E-4</v>
      </c>
      <c r="FR398" s="240">
        <f t="shared" ca="1" si="764"/>
        <v>3.5012108121216054E-4</v>
      </c>
      <c r="FS398" s="240">
        <f t="shared" ca="1" si="765"/>
        <v>2.7513011168974768E-6</v>
      </c>
      <c r="FT398" s="240">
        <f t="shared" ca="1" si="766"/>
        <v>-3.467357064875303E-4</v>
      </c>
      <c r="FU398" s="240">
        <f t="shared" ca="1" si="767"/>
        <v>-4.2939682154374104E-4</v>
      </c>
      <c r="FV398" s="240">
        <f t="shared" ca="1" si="768"/>
        <v>-1.8162127252971505E-4</v>
      </c>
      <c r="FW398" s="240">
        <f t="shared" ca="1" si="769"/>
        <v>2.0591853278027164E-4</v>
      </c>
      <c r="FX398" s="240">
        <f t="shared" ca="1" si="770"/>
        <v>4.3499644543458727E-4</v>
      </c>
      <c r="FY398" s="240">
        <f t="shared" ca="1" si="771"/>
        <v>3.2932857726300274E-4</v>
      </c>
      <c r="FZ398" s="240">
        <f t="shared" ca="1" si="772"/>
        <v>-2.9769756608243362E-5</v>
      </c>
      <c r="GA398" s="240">
        <f t="shared" ca="1" si="773"/>
        <v>-3.6595916668157833E-4</v>
      </c>
      <c r="GB398" s="240">
        <f t="shared" ca="1" si="774"/>
        <v>-4.2052952380189525E-4</v>
      </c>
      <c r="GC398" s="240">
        <f t="shared" ca="1" si="775"/>
        <v>-1.5148692894793156E-4</v>
      </c>
      <c r="GD398" s="240">
        <f t="shared" ca="1" si="776"/>
        <v>2.3413043530427368E-4</v>
      </c>
      <c r="GE398" s="240">
        <f t="shared" ca="1" si="777"/>
        <v>4.3957580917909872E-4</v>
      </c>
      <c r="GF398" s="240">
        <f t="shared" ca="1" si="778"/>
        <v>3.0675141321976609E-4</v>
      </c>
      <c r="GG398" s="240">
        <f t="shared" ca="1" si="779"/>
        <v>-6.2129489442994449E-5</v>
      </c>
      <c r="GH398" s="240">
        <f t="shared" ca="1" si="780"/>
        <v>-3.8319946244371795E-4</v>
      </c>
      <c r="GI398" s="240">
        <f t="shared" ca="1" si="781"/>
        <v>-4.093833401347875E-4</v>
      </c>
      <c r="GJ398" s="240">
        <f t="shared" ca="1" si="782"/>
        <v>-1.205316645729548E-4</v>
      </c>
      <c r="GK398" s="240">
        <f t="shared" ca="1" si="783"/>
        <v>2.6107356471368761E-4</v>
      </c>
      <c r="GL398" s="240">
        <f t="shared" ca="1" si="784"/>
        <v>4.4177307352766888E-4</v>
      </c>
      <c r="GM398" s="240">
        <f t="shared" ca="1" si="785"/>
        <v>2.8251193669054549E-4</v>
      </c>
      <c r="GN398" s="240">
        <f t="shared" ca="1" si="786"/>
        <v>-9.4152537191392215E-5</v>
      </c>
      <c r="GO398" s="240">
        <f t="shared" ca="1" si="787"/>
        <v>-3.9836316711746981E-4</v>
      </c>
      <c r="GP398" s="240">
        <f t="shared" ca="1" si="788"/>
        <v>-3.9601867267744428E-4</v>
      </c>
      <c r="GQ398" s="240">
        <f t="shared" ca="1" si="789"/>
        <v>-8.8923228664478061E-5</v>
      </c>
      <c r="GR398" s="240">
        <f t="shared" ca="1" si="790"/>
        <v>2.8660191385582049E-4</v>
      </c>
      <c r="GS398" s="240">
        <f t="shared" ca="1" si="791"/>
        <v>4.4157633131441633E-4</v>
      </c>
      <c r="GT398" s="240">
        <f t="shared" ca="1" si="792"/>
        <v>2.567415034988245E-4</v>
      </c>
      <c r="GU398" s="240">
        <f t="shared" ca="1" si="793"/>
        <v>-1.256653641831274E-4</v>
      </c>
      <c r="GV398" s="240">
        <f t="shared" ca="1" si="794"/>
        <v>-4.1136810727338371E-4</v>
      </c>
      <c r="GW398" s="240">
        <f t="shared" ca="1" si="795"/>
        <v>-3.8050794572076682E-4</v>
      </c>
      <c r="GX398" s="240">
        <f t="shared" ca="1" si="796"/>
        <v>-5.683291007532707E-5</v>
      </c>
      <c r="GY398" s="240">
        <f t="shared" ca="1" si="797"/>
        <v>3.1057714239482806E-4</v>
      </c>
      <c r="GZ398" s="240">
        <f t="shared" ca="1" si="798"/>
        <v>4.3898664870244076E-4</v>
      </c>
      <c r="HA398" s="240">
        <f t="shared" ca="1" si="799"/>
        <v>2.2957976585488704E-4</v>
      </c>
      <c r="HB398" s="240">
        <f t="shared" ca="1" si="800"/>
        <v>-1.564971996783778E-4</v>
      </c>
      <c r="HC398" s="240">
        <f t="shared" ca="1" si="801"/>
        <v>-4.2214380801397272E-4</v>
      </c>
      <c r="HD398" s="240">
        <f t="shared" ca="1" si="802"/>
        <v>-3.6293521323802326E-4</v>
      </c>
      <c r="HE398" s="240">
        <f t="shared" ca="1" si="803"/>
        <v>-2.4434609022325643E-5</v>
      </c>
      <c r="HF398" s="240">
        <f t="shared" ca="1" si="804"/>
        <v>3.3286932648998084E-4</v>
      </c>
      <c r="HG398" s="240">
        <f t="shared" ca="1" si="805"/>
        <v>4.3401805940619355E-4</v>
      </c>
      <c r="HH398" s="240">
        <f t="shared" ca="1" si="806"/>
        <v>2.0117391556838957E-4</v>
      </c>
      <c r="HI398" s="240">
        <f t="shared" ca="1" si="807"/>
        <v>-1.8648096328924377E-4</v>
      </c>
      <c r="HJ398" s="240">
        <f t="shared" ca="1" si="808"/>
        <v>-4.3063187488328865E-4</v>
      </c>
      <c r="HK398" s="240">
        <f t="shared" ca="1" si="809"/>
        <v>-3.4339570338908529E-4</v>
      </c>
      <c r="HL398" s="240">
        <f t="shared" ca="1" si="810"/>
        <v>8.0961052940463211E-6</v>
      </c>
      <c r="HM398" s="240">
        <f t="shared" ca="1" si="811"/>
        <v>3.5335766286421404E-4</v>
      </c>
      <c r="HN398" s="240">
        <f t="shared" ca="1" si="812"/>
        <v>4.2669748864156251E-4</v>
      </c>
      <c r="HO398" s="240">
        <f t="shared" ca="1" si="813"/>
        <v>1.7167788640319199E-4</v>
      </c>
      <c r="HP398" s="240">
        <f t="shared" ca="1" si="814"/>
        <v>-2.1545417040284614E-4</v>
      </c>
      <c r="HQ398" s="240">
        <f t="shared" ca="1" si="815"/>
        <v>-4.3678631031153823E-4</v>
      </c>
      <c r="HR398" s="240">
        <f t="shared" ca="1" si="816"/>
        <v>-3.2199530247077851E-4</v>
      </c>
      <c r="HS398" s="240">
        <f t="shared" ca="1" si="817"/>
        <v>4.0582946114362092E-5</v>
      </c>
      <c r="HT398" s="240">
        <f t="shared" ca="1" si="818"/>
        <v>3.7193112344755235E-4</v>
      </c>
      <c r="HU398" s="240">
        <f t="shared" ca="1" si="819"/>
        <v>4.1706460721579455E-4</v>
      </c>
      <c r="HV398" s="240">
        <f t="shared" ca="1" si="820"/>
        <v>1.412515198969537E-4</v>
      </c>
      <c r="HW398" s="240">
        <f t="shared" ca="1" si="821"/>
        <v>-2.4325981269952178E-4</v>
      </c>
      <c r="HX398" s="240">
        <f t="shared" ca="1" si="822"/>
        <v>-4.4057376287989954E-4</v>
      </c>
      <c r="HY398" s="240">
        <f t="shared" ca="1" si="823"/>
        <v>-2.9884998110986605E-4</v>
      </c>
      <c r="HZ398" s="240">
        <f t="shared" ca="1" si="824"/>
        <v>7.2849864433471289E-5</v>
      </c>
      <c r="IA398" s="240">
        <f t="shared" ca="1" si="825"/>
        <v>3.8848905704784171E-4</v>
      </c>
      <c r="IB398" s="240">
        <f t="shared" ca="1" si="826"/>
        <v>4.051716165479542E-4</v>
      </c>
      <c r="IC398" s="240">
        <f t="shared" ca="1" si="827"/>
        <v>1.1005969916600425E-4</v>
      </c>
      <c r="ID398" s="240">
        <f t="shared" ca="1" si="828"/>
        <v>-2.6974720899451129E-4</v>
      </c>
      <c r="IE398" s="240">
        <f t="shared" ca="1" si="829"/>
        <v>3.0480022205924451E-4</v>
      </c>
      <c r="IF398" s="240">
        <f t="shared" ca="1" si="830"/>
        <v>-2.7408516580817402E-4</v>
      </c>
      <c r="IG398" s="240">
        <f t="shared" ca="1" si="831"/>
        <v>1.0472200302531248E-4</v>
      </c>
      <c r="IH398" s="240">
        <f t="shared" ca="1" si="832"/>
        <v>4.0294173478827908E-4</v>
      </c>
      <c r="II398" s="240">
        <f t="shared" ca="1" si="833"/>
        <v>3.9108296578491017E-4</v>
      </c>
      <c r="IJ398" s="240">
        <f t="shared" ca="1" si="834"/>
        <v>7.8271455389401681E-5</v>
      </c>
      <c r="IK398" s="240">
        <f t="shared" ca="1" si="835"/>
        <v>-2.9477282179235465E-4</v>
      </c>
      <c r="IL398" s="240">
        <f t="shared" ca="1" si="836"/>
        <v>-4.4097855941189123E-4</v>
      </c>
      <c r="IM398" s="240">
        <f t="shared" ca="1" si="837"/>
        <v>-2.4783505924551069E-4</v>
      </c>
      <c r="IN398" s="240">
        <f t="shared" ca="1" si="838"/>
        <v>1.3602664400937079E-4</v>
      </c>
      <c r="IO398" s="240">
        <f t="shared" ca="1" si="839"/>
        <v>4.1521083635597135E-4</v>
      </c>
      <c r="IP398" s="240">
        <f t="shared" ca="1" si="840"/>
        <v>3.7487500254582509E-4</v>
      </c>
      <c r="IQ398" s="240">
        <f t="shared" ca="1" si="841"/>
        <v>4.6059051814400007E-5</v>
      </c>
      <c r="IR398" s="240">
        <f t="shared" ca="1" si="842"/>
        <v>-3.1820103512901585E-4</v>
      </c>
      <c r="IS398" s="240">
        <f t="shared" ca="1" si="843"/>
        <v>-4.3759370974804219E-4</v>
      </c>
      <c r="IT398" s="240">
        <f t="shared" ca="1" si="844"/>
        <v>-2.2024191302371727E-4</v>
      </c>
      <c r="IU398" s="240">
        <f t="shared" ca="1" si="845"/>
        <v>1.6659414482383757E-4</v>
      </c>
      <c r="IV398" s="240">
        <f t="shared" ca="1" si="846"/>
        <v>4.2522987442649601E-4</v>
      </c>
      <c r="IW398" s="240">
        <f t="shared" ca="1" si="847"/>
        <v>3.5663555918779189E-4</v>
      </c>
      <c r="IX398" s="240">
        <f t="shared" ca="1" si="848"/>
        <v>1.359705024693919E-5</v>
      </c>
      <c r="IY398" s="240">
        <f t="shared" ca="1" si="849"/>
        <v>-3.3990488948654164E-4</v>
      </c>
      <c r="IZ398" s="240">
        <f t="shared" ca="1" si="850"/>
        <v>-4.3183750185680315E-4</v>
      </c>
      <c r="JA398" s="240">
        <f t="shared" ca="1" si="851"/>
        <v>-1.914552567929119E-4</v>
      </c>
      <c r="JB398" s="240">
        <f t="shared" ca="1" si="852"/>
        <v>1.9625885753335082E-4</v>
      </c>
    </row>
    <row r="399" spans="2:262">
      <c r="B399" s="248">
        <v>38</v>
      </c>
      <c r="C399" s="247">
        <f t="shared" si="853"/>
        <v>7.4218750000000033E-4</v>
      </c>
      <c r="D399" s="244">
        <f t="shared" ca="1" si="597"/>
        <v>6.0648306574466364</v>
      </c>
      <c r="E399" s="243">
        <f ca="1">AR361</f>
        <v>6.4830657446636825E-2</v>
      </c>
      <c r="F399" s="242">
        <v>38</v>
      </c>
      <c r="G399" s="240">
        <f t="shared" ca="1" si="854"/>
        <v>-1.4595784260674127E-4</v>
      </c>
      <c r="H399" s="240">
        <f t="shared" ca="1" si="598"/>
        <v>-1.1005206363218507E-4</v>
      </c>
      <c r="I399" s="240">
        <f t="shared" ca="1" si="599"/>
        <v>1.4841967079441927E-5</v>
      </c>
      <c r="J399" s="240">
        <f t="shared" ca="1" si="600"/>
        <v>1.2773476256523135E-4</v>
      </c>
      <c r="K399" s="240">
        <f t="shared" ca="1" si="601"/>
        <v>1.3734105135978692E-4</v>
      </c>
      <c r="L399" s="240">
        <f t="shared" ca="1" si="602"/>
        <v>3.5893174981337976E-5</v>
      </c>
      <c r="M399" s="240">
        <f t="shared" ca="1" si="603"/>
        <v>-9.4577972614970428E-5</v>
      </c>
      <c r="N399" s="240">
        <f t="shared" ca="1" si="604"/>
        <v>-1.4857323999542264E-4</v>
      </c>
      <c r="O399" s="240">
        <f t="shared" ca="1" si="605"/>
        <v>-8.2431978847950771E-5</v>
      </c>
      <c r="P399" s="240">
        <f t="shared" ca="1" si="606"/>
        <v>5.0363895060104171E-5</v>
      </c>
      <c r="Q399" s="240">
        <f t="shared" ca="1" si="607"/>
        <v>1.4243545336561857E-4</v>
      </c>
      <c r="R399" s="240">
        <f t="shared" ca="1" si="608"/>
        <v>1.193335059498228E-4</v>
      </c>
      <c r="S399" s="240">
        <f t="shared" ca="1" si="609"/>
        <v>-2.6168037171243647E-7</v>
      </c>
      <c r="T399" s="240">
        <f t="shared" ca="1" si="610"/>
        <v>-1.1964527158067948E-4</v>
      </c>
      <c r="U399" s="241">
        <f t="shared" ca="1" si="611"/>
        <v>-1.4228352976112588E-4</v>
      </c>
      <c r="V399" s="240">
        <f t="shared" ca="1" si="612"/>
        <v>-4.9871127858182718E-5</v>
      </c>
      <c r="W399" s="240">
        <f t="shared" ca="1" si="613"/>
        <v>8.2867137402380602E-5</v>
      </c>
      <c r="X399" s="240">
        <f t="shared" ca="1" si="614"/>
        <v>1.4859892008993675E-4</v>
      </c>
      <c r="Y399" s="240">
        <f t="shared" ca="1" si="615"/>
        <v>9.4173409289423514E-5</v>
      </c>
      <c r="Z399" s="240">
        <f t="shared" ca="1" si="616"/>
        <v>-3.6400851259155346E-5</v>
      </c>
      <c r="AA399" s="240">
        <f t="shared" ca="1" si="617"/>
        <v>-1.375413328454459E-4</v>
      </c>
      <c r="AB399" s="240">
        <f t="shared" ca="1" si="618"/>
        <v>-1.2746570137083375E-4</v>
      </c>
      <c r="AC399" s="240">
        <f t="shared" ca="1" si="619"/>
        <v>-1.4321126461045643E-5</v>
      </c>
      <c r="AD399" s="240">
        <f t="shared" ca="1" si="620"/>
        <v>1.1040353122604733E-4</v>
      </c>
      <c r="AE399" s="240">
        <f t="shared" ca="1" si="621"/>
        <v>1.4585573999077598E-4</v>
      </c>
      <c r="AF399" s="240">
        <f t="shared" ca="1" si="622"/>
        <v>6.3368794511421396E-5</v>
      </c>
      <c r="AG399" s="240">
        <f t="shared" ca="1" si="623"/>
        <v>-7.0358246356820394E-5</v>
      </c>
      <c r="AH399" s="240">
        <f t="shared" ca="1" si="624"/>
        <v>-1.4719351135155195E-4</v>
      </c>
      <c r="AI399" s="240">
        <f t="shared" ca="1" si="625"/>
        <v>-1.0500789831901675E-4</v>
      </c>
      <c r="AJ399" s="240">
        <f t="shared" ca="1" si="626"/>
        <v>2.2087247361850919E-5</v>
      </c>
      <c r="AK399" s="240">
        <f t="shared" ca="1" si="627"/>
        <v>1.3132261410223089E-4</v>
      </c>
      <c r="AL399" s="240">
        <f t="shared" ca="1" si="628"/>
        <v>1.3437033240780319E-4</v>
      </c>
      <c r="AM399" s="240">
        <f t="shared" ca="1" si="629"/>
        <v>2.8766013017260279E-5</v>
      </c>
      <c r="AN399" s="240">
        <f t="shared" ca="1" si="630"/>
        <v>-1.0009854451299904E-4</v>
      </c>
      <c r="AO399" s="240">
        <f t="shared" ca="1" si="631"/>
        <v>-1.4802327971145674E-4</v>
      </c>
      <c r="AP399" s="240">
        <f t="shared" ca="1" si="632"/>
        <v>-7.6256185032608345E-5</v>
      </c>
      <c r="AQ399" s="240">
        <f t="shared" ca="1" si="633"/>
        <v>5.7171766937114414E-5</v>
      </c>
      <c r="AR399" s="240">
        <f t="shared" ca="1" si="634"/>
        <v>1.4437054863469356E-4</v>
      </c>
      <c r="AS399" s="240">
        <f t="shared" ca="1" si="635"/>
        <v>1.1483110388464187E-4</v>
      </c>
      <c r="AT399" s="240">
        <f t="shared" ca="1" si="636"/>
        <v>-7.5609311983353079E-6</v>
      </c>
      <c r="AU399" s="240">
        <f t="shared" ca="1" si="637"/>
        <v>-1.2383918679696818E-4</v>
      </c>
      <c r="AV399" s="240">
        <f t="shared" ca="1" si="638"/>
        <v>-1.3998090368938992E-4</v>
      </c>
      <c r="AW399" s="240">
        <f t="shared" ca="1" si="639"/>
        <v>-4.2933867143015905E-5</v>
      </c>
      <c r="AX399" s="240">
        <f t="shared" ca="1" si="640"/>
        <v>8.8829554096859622E-5</v>
      </c>
      <c r="AY399" s="240">
        <f t="shared" ca="1" si="641"/>
        <v>1.4876527433076061E-4</v>
      </c>
      <c r="AZ399" s="240">
        <f t="shared" ca="1" si="642"/>
        <v>8.8409186806060163E-5</v>
      </c>
      <c r="BA399" s="240">
        <f t="shared" ca="1" si="643"/>
        <v>-4.3434692148537105E-5</v>
      </c>
      <c r="BB399" s="240">
        <f t="shared" ca="1" si="644"/>
        <v>-1.401572186135133E-4</v>
      </c>
      <c r="BC399" s="240">
        <f t="shared" ca="1" si="645"/>
        <v>-1.2354842314679082E-4</v>
      </c>
      <c r="BD399" s="240">
        <f t="shared" ca="1" si="646"/>
        <v>-7.0382008658472734E-6</v>
      </c>
      <c r="BE399" s="240">
        <f t="shared" ca="1" si="647"/>
        <v>1.1516312042546494E-4</v>
      </c>
      <c r="BF399" s="240">
        <f t="shared" ca="1" si="648"/>
        <v>1.4424338234710209E-4</v>
      </c>
      <c r="BG399" s="240">
        <f t="shared" ca="1" si="649"/>
        <v>5.6688244658145106E-5</v>
      </c>
      <c r="BH399" s="240">
        <f t="shared" ca="1" si="650"/>
        <v>-7.6705086515594092E-5</v>
      </c>
      <c r="BI399" s="240">
        <f t="shared" ca="1" si="651"/>
        <v>-1.4807457803488793E-4</v>
      </c>
      <c r="BJ399" s="240">
        <f t="shared" ca="1" si="652"/>
        <v>-9.9710759781192828E-5</v>
      </c>
      <c r="BK399" s="240">
        <f t="shared" ca="1" si="653"/>
        <v>2.9279317530751423E-5</v>
      </c>
      <c r="BL399" s="240">
        <f t="shared" ca="1" si="654"/>
        <v>1.3459409795935556E-4</v>
      </c>
      <c r="BM399" s="240">
        <f t="shared" ca="1" si="655"/>
        <v>1.3107590355559799E-4</v>
      </c>
      <c r="BN399" s="240">
        <f t="shared" ca="1" si="656"/>
        <v>2.1569551208218727E-5</v>
      </c>
      <c r="BO399" s="240">
        <f t="shared" ca="1" si="657"/>
        <v>-1.053779702496983E-4</v>
      </c>
      <c r="BP399" s="240">
        <f t="shared" ca="1" si="658"/>
        <v>-1.4711671838135804E-4</v>
      </c>
      <c r="BQ399" s="240">
        <f t="shared" ca="1" si="659"/>
        <v>-6.9896683388269621E-5</v>
      </c>
      <c r="BR399" s="240">
        <f t="shared" ca="1" si="660"/>
        <v>6.3841907019917819E-5</v>
      </c>
      <c r="BS399" s="240">
        <f t="shared" ca="1" si="661"/>
        <v>1.4595784260674105E-4</v>
      </c>
      <c r="BT399" s="240">
        <f t="shared" ca="1" si="662"/>
        <v>1.1005206363218592E-4</v>
      </c>
      <c r="BU399" s="240">
        <f t="shared" ca="1" si="663"/>
        <v>-1.484196707944152E-5</v>
      </c>
      <c r="BV399" s="240">
        <f t="shared" ca="1" si="664"/>
        <v>-1.2773476256523105E-4</v>
      </c>
      <c r="BW399" s="240">
        <f t="shared" ca="1" si="665"/>
        <v>-1.3734105135978768E-4</v>
      </c>
      <c r="BX399" s="240">
        <f t="shared" ca="1" si="666"/>
        <v>-3.5893174981337928E-5</v>
      </c>
      <c r="BY399" s="240">
        <f t="shared" ca="1" si="667"/>
        <v>9.4577972614970346E-5</v>
      </c>
      <c r="BZ399" s="240">
        <f t="shared" ca="1" si="668"/>
        <v>1.4857323999542264E-4</v>
      </c>
      <c r="CA399" s="240">
        <f t="shared" ca="1" si="669"/>
        <v>8.2431978847951259E-5</v>
      </c>
      <c r="CB399" s="240">
        <f t="shared" ca="1" si="670"/>
        <v>-5.0363895060103344E-5</v>
      </c>
      <c r="CC399" s="240">
        <f t="shared" ca="1" si="671"/>
        <v>-1.4243545336561832E-4</v>
      </c>
      <c r="CD399" s="240">
        <f t="shared" ca="1" si="672"/>
        <v>-1.1933350594982349E-4</v>
      </c>
      <c r="CE399" s="240">
        <f t="shared" ca="1" si="673"/>
        <v>2.61680371711027E-7</v>
      </c>
      <c r="CF399" s="240">
        <f t="shared" ca="1" si="674"/>
        <v>1.1964527158067864E-4</v>
      </c>
      <c r="CG399" s="240">
        <f t="shared" ca="1" si="675"/>
        <v>1.4228352976112637E-4</v>
      </c>
      <c r="CH399" s="240">
        <f t="shared" ca="1" si="676"/>
        <v>4.9871127858182555E-5</v>
      </c>
      <c r="CI399" s="240">
        <f t="shared" ca="1" si="677"/>
        <v>-8.2867137402380534E-5</v>
      </c>
      <c r="CJ399" s="240">
        <f t="shared" ca="1" si="678"/>
        <v>-1.4859892008993672E-4</v>
      </c>
      <c r="CK399" s="240">
        <f t="shared" ca="1" si="679"/>
        <v>-9.4173409289423772E-5</v>
      </c>
      <c r="CL399" s="240">
        <f t="shared" ca="1" si="680"/>
        <v>3.6400851259154506E-5</v>
      </c>
      <c r="CM399" s="240">
        <f t="shared" ca="1" si="681"/>
        <v>1.3754133284544554E-4</v>
      </c>
      <c r="CN399" s="240">
        <f t="shared" ca="1" si="682"/>
        <v>1.2746570137083421E-4</v>
      </c>
      <c r="CO399" s="240">
        <f t="shared" ca="1" si="683"/>
        <v>1.4321126461047038E-5</v>
      </c>
      <c r="CP399" s="240">
        <f t="shared" ca="1" si="684"/>
        <v>-1.1040353122604638E-4</v>
      </c>
      <c r="CQ399" s="240">
        <f t="shared" ca="1" si="685"/>
        <v>-1.4585573999077625E-4</v>
      </c>
      <c r="CR399" s="240">
        <f t="shared" ca="1" si="686"/>
        <v>-6.3368794511423158E-5</v>
      </c>
      <c r="CS399" s="240">
        <f t="shared" ca="1" si="687"/>
        <v>7.0358246356820556E-5</v>
      </c>
      <c r="CT399" s="240">
        <f t="shared" ca="1" si="688"/>
        <v>1.4719351135155197E-4</v>
      </c>
      <c r="CU399" s="240">
        <f t="shared" ca="1" si="689"/>
        <v>1.05007898319017E-4</v>
      </c>
      <c r="CV399" s="240">
        <f t="shared" ca="1" si="690"/>
        <v>-2.2087247361850567E-5</v>
      </c>
      <c r="CW399" s="240">
        <f t="shared" ca="1" si="691"/>
        <v>-1.3132261410223048E-4</v>
      </c>
      <c r="CX399" s="240">
        <f t="shared" ca="1" si="692"/>
        <v>-1.3437033240780357E-4</v>
      </c>
      <c r="CY399" s="240">
        <f t="shared" ca="1" si="693"/>
        <v>-2.8766013017261133E-5</v>
      </c>
      <c r="CZ399" s="240">
        <f t="shared" ca="1" si="694"/>
        <v>1.0009854451299799E-4</v>
      </c>
      <c r="DA399" s="240">
        <f t="shared" ca="1" si="695"/>
        <v>1.4802327971145693E-4</v>
      </c>
      <c r="DB399" s="240">
        <f t="shared" ca="1" si="696"/>
        <v>7.6256185032609985E-5</v>
      </c>
      <c r="DC399" s="240">
        <f t="shared" ca="1" si="697"/>
        <v>-5.7171766937112632E-5</v>
      </c>
      <c r="DD399" s="240">
        <f t="shared" ca="1" si="698"/>
        <v>-1.4437054863469361E-4</v>
      </c>
      <c r="DE399" s="240">
        <f t="shared" ca="1" si="699"/>
        <v>-1.1483110388464175E-4</v>
      </c>
      <c r="DF399" s="240">
        <f t="shared" ca="1" si="700"/>
        <v>7.560931198334427E-6</v>
      </c>
      <c r="DG399" s="240">
        <f t="shared" ca="1" si="701"/>
        <v>1.238391867969677E-4</v>
      </c>
      <c r="DH399" s="240">
        <f t="shared" ca="1" si="702"/>
        <v>1.3998090368939024E-4</v>
      </c>
      <c r="DI399" s="240">
        <f t="shared" ca="1" si="703"/>
        <v>4.2933867143016738E-5</v>
      </c>
      <c r="DJ399" s="240">
        <f t="shared" ca="1" si="704"/>
        <v>-8.8829554096858931E-5</v>
      </c>
      <c r="DK399" s="240">
        <f t="shared" ca="1" si="705"/>
        <v>-1.4876527433076064E-4</v>
      </c>
      <c r="DL399" s="240">
        <f t="shared" ca="1" si="706"/>
        <v>-8.8409186806061735E-5</v>
      </c>
      <c r="DM399" s="240">
        <f t="shared" ca="1" si="707"/>
        <v>4.3434692148535255E-5</v>
      </c>
      <c r="DN399" s="240">
        <f t="shared" ca="1" si="708"/>
        <v>1.4015721861351265E-4</v>
      </c>
      <c r="DO399" s="240">
        <f t="shared" ca="1" si="709"/>
        <v>1.2354842314679071E-4</v>
      </c>
      <c r="DP399" s="240">
        <f t="shared" ca="1" si="710"/>
        <v>7.0382008658470904E-6</v>
      </c>
      <c r="DQ399" s="240">
        <f t="shared" ca="1" si="711"/>
        <v>-1.1516312042546438E-4</v>
      </c>
      <c r="DR399" s="240">
        <f t="shared" ca="1" si="712"/>
        <v>-1.4424338234710234E-4</v>
      </c>
      <c r="DS399" s="240">
        <f t="shared" ca="1" si="713"/>
        <v>-5.6688244658145912E-5</v>
      </c>
      <c r="DT399" s="240">
        <f t="shared" ca="1" si="714"/>
        <v>7.6705086515593333E-5</v>
      </c>
      <c r="DU399" s="240">
        <f t="shared" ca="1" si="715"/>
        <v>1.4807457803488785E-4</v>
      </c>
      <c r="DV399" s="240">
        <f t="shared" ca="1" si="716"/>
        <v>9.9710759781193465E-5</v>
      </c>
      <c r="DW399" s="240">
        <f t="shared" ca="1" si="717"/>
        <v>-2.9279317530749526E-5</v>
      </c>
      <c r="DX399" s="240">
        <f t="shared" ca="1" si="718"/>
        <v>-1.3459409795935475E-4</v>
      </c>
      <c r="DY399" s="240">
        <f t="shared" ca="1" si="719"/>
        <v>-1.3107590355559791E-4</v>
      </c>
      <c r="DZ399" s="240">
        <f t="shared" ca="1" si="720"/>
        <v>-2.1569551208218551E-5</v>
      </c>
      <c r="EA399" s="240">
        <f t="shared" ca="1" si="721"/>
        <v>1.0537797024969843E-4</v>
      </c>
      <c r="EB399" s="240">
        <f t="shared" ca="1" si="722"/>
        <v>1.4711671838135818E-4</v>
      </c>
      <c r="EC399" s="240">
        <f t="shared" ca="1" si="723"/>
        <v>6.9896683388270394E-5</v>
      </c>
      <c r="ED399" s="240">
        <f t="shared" ca="1" si="724"/>
        <v>-6.3841907019917019E-5</v>
      </c>
      <c r="EE399" s="240">
        <f t="shared" ca="1" si="725"/>
        <v>-1.4595784260674089E-4</v>
      </c>
      <c r="EF399" s="240">
        <f t="shared" ca="1" si="726"/>
        <v>-1.100520636321865E-4</v>
      </c>
      <c r="EG399" s="240">
        <f t="shared" ca="1" si="727"/>
        <v>1.4841967079439596E-5</v>
      </c>
      <c r="EH399" s="240">
        <f t="shared" ca="1" si="728"/>
        <v>1.2773476256523004E-4</v>
      </c>
      <c r="EI399" s="240">
        <f t="shared" ca="1" si="729"/>
        <v>1.37341051359788E-4</v>
      </c>
      <c r="EJ399" s="240">
        <f t="shared" ca="1" si="730"/>
        <v>3.5893174981338782E-5</v>
      </c>
      <c r="EK399" s="240">
        <f t="shared" ca="1" si="731"/>
        <v>-9.4577972614969682E-5</v>
      </c>
      <c r="EL399" s="240">
        <f t="shared" ca="1" si="732"/>
        <v>-1.4857323999542269E-4</v>
      </c>
      <c r="EM399" s="240">
        <f t="shared" ca="1" si="733"/>
        <v>-8.2431978847952004E-5</v>
      </c>
      <c r="EN399" s="240">
        <f t="shared" ca="1" si="734"/>
        <v>5.0363895060100532E-5</v>
      </c>
      <c r="EO399" s="240">
        <f t="shared" ca="1" si="735"/>
        <v>1.4243545336561805E-4</v>
      </c>
      <c r="EP399" s="240">
        <f t="shared" ca="1" si="736"/>
        <v>1.1933350594982276E-4</v>
      </c>
      <c r="EQ399" s="240">
        <f t="shared" ca="1" si="737"/>
        <v>-2.6168037171014609E-7</v>
      </c>
      <c r="ER399" s="240">
        <f t="shared" ca="1" si="738"/>
        <v>-1.1964527158067938E-4</v>
      </c>
      <c r="ES399" s="240">
        <f t="shared" ca="1" si="739"/>
        <v>-1.4228352976112664E-4</v>
      </c>
      <c r="ET399" s="240">
        <f t="shared" ca="1" si="740"/>
        <v>-4.9871127858183368E-5</v>
      </c>
      <c r="EU399" s="240">
        <f t="shared" ca="1" si="741"/>
        <v>8.2867137402378054E-5</v>
      </c>
      <c r="EV399" s="240">
        <f t="shared" ca="1" si="742"/>
        <v>1.485989200899367E-4</v>
      </c>
      <c r="EW399" s="240">
        <f t="shared" ca="1" si="743"/>
        <v>9.4173409289426103E-5</v>
      </c>
      <c r="EX399" s="240">
        <f t="shared" ca="1" si="744"/>
        <v>-3.6400851259153652E-5</v>
      </c>
      <c r="EY399" s="240">
        <f t="shared" ca="1" si="745"/>
        <v>-1.3754133284544443E-4</v>
      </c>
      <c r="EZ399" s="240">
        <f t="shared" ca="1" si="746"/>
        <v>-1.2746570137083467E-4</v>
      </c>
      <c r="FA399" s="240">
        <f t="shared" ca="1" si="747"/>
        <v>-1.4321126461045798E-5</v>
      </c>
      <c r="FB399" s="240">
        <f t="shared" ca="1" si="748"/>
        <v>1.104035312260458E-4</v>
      </c>
      <c r="FC399" s="240">
        <f t="shared" ca="1" si="749"/>
        <v>1.4585573999077598E-4</v>
      </c>
      <c r="FD399" s="240">
        <f t="shared" ca="1" si="750"/>
        <v>6.3368794511423944E-5</v>
      </c>
      <c r="FE399" s="240">
        <f t="shared" ca="1" si="751"/>
        <v>-7.0358246356819784E-5</v>
      </c>
      <c r="FF399" s="240">
        <f t="shared" ca="1" si="752"/>
        <v>-1.4719351135155154E-4</v>
      </c>
      <c r="FG399" s="240">
        <f t="shared" ca="1" si="753"/>
        <v>-1.0500789831901762E-4</v>
      </c>
      <c r="FH399" s="240">
        <f t="shared" ca="1" si="754"/>
        <v>2.2087247361847626E-5</v>
      </c>
      <c r="FI399" s="240">
        <f t="shared" ca="1" si="755"/>
        <v>1.3132261410223007E-4</v>
      </c>
      <c r="FJ399" s="240">
        <f t="shared" ca="1" si="756"/>
        <v>1.3437033240780303E-4</v>
      </c>
      <c r="FK399" s="240">
        <f t="shared" ca="1" si="757"/>
        <v>2.8766013017262014E-5</v>
      </c>
      <c r="FL399" s="240">
        <f t="shared" ca="1" si="758"/>
        <v>-1.0009854451299892E-4</v>
      </c>
      <c r="FM399" s="240">
        <f t="shared" ca="1" si="759"/>
        <v>-1.4802327971145704E-4</v>
      </c>
      <c r="FN399" s="240">
        <f t="shared" ca="1" si="760"/>
        <v>-7.6256185032608914E-5</v>
      </c>
      <c r="FO399" s="240">
        <f t="shared" ca="1" si="761"/>
        <v>5.7171766937111825E-5</v>
      </c>
      <c r="FP399" s="240">
        <f t="shared" ca="1" si="762"/>
        <v>1.443705486346934E-4</v>
      </c>
      <c r="FQ399" s="240">
        <f t="shared" ca="1" si="763"/>
        <v>1.1483110388464367E-4</v>
      </c>
      <c r="FR399" s="240">
        <f t="shared" ca="1" si="764"/>
        <v>-7.5609311983335529E-6</v>
      </c>
      <c r="FS399" s="240">
        <f t="shared" ca="1" si="765"/>
        <v>-1.2383918679696604E-4</v>
      </c>
      <c r="FT399" s="240">
        <f t="shared" ca="1" si="766"/>
        <v>-1.3998090368939054E-4</v>
      </c>
      <c r="FU399" s="240">
        <f t="shared" ca="1" si="767"/>
        <v>-4.2933867143015552E-5</v>
      </c>
      <c r="FV399" s="240">
        <f t="shared" ca="1" si="768"/>
        <v>8.8829554096858226E-5</v>
      </c>
      <c r="FW399" s="240">
        <f t="shared" ca="1" si="769"/>
        <v>1.4876527433076061E-4</v>
      </c>
      <c r="FX399" s="240">
        <f t="shared" ca="1" si="770"/>
        <v>8.8409186806062427E-5</v>
      </c>
      <c r="FY399" s="240">
        <f t="shared" ca="1" si="771"/>
        <v>-4.3434692148536447E-5</v>
      </c>
      <c r="FZ399" s="240">
        <f t="shared" ca="1" si="772"/>
        <v>-1.4015721861351235E-4</v>
      </c>
      <c r="GA399" s="240">
        <f t="shared" ca="1" si="773"/>
        <v>-1.235484231467912E-4</v>
      </c>
      <c r="GB399" s="240">
        <f t="shared" ca="1" si="774"/>
        <v>-7.038200865850072E-6</v>
      </c>
      <c r="GC399" s="240">
        <f t="shared" ca="1" si="775"/>
        <v>1.1516312042546383E-4</v>
      </c>
      <c r="GD399" s="240">
        <f t="shared" ca="1" si="776"/>
        <v>1.4424338234710304E-4</v>
      </c>
      <c r="GE399" s="240">
        <f t="shared" ca="1" si="777"/>
        <v>5.6688244658146732E-5</v>
      </c>
      <c r="GF399" s="240">
        <f t="shared" ca="1" si="778"/>
        <v>-7.6705086515594417E-5</v>
      </c>
      <c r="GG399" s="240">
        <f t="shared" ca="1" si="779"/>
        <v>-1.4807457803488777E-4</v>
      </c>
      <c r="GH399" s="240">
        <f t="shared" ca="1" si="780"/>
        <v>-9.971075978119257E-5</v>
      </c>
      <c r="GI399" s="240">
        <f t="shared" ca="1" si="781"/>
        <v>2.9279317530748665E-5</v>
      </c>
      <c r="GJ399" s="240">
        <f t="shared" ca="1" si="782"/>
        <v>1.3459409795935529E-4</v>
      </c>
      <c r="GK399" s="240">
        <f t="shared" ca="1" si="783"/>
        <v>1.3107590355559932E-4</v>
      </c>
      <c r="GL399" s="240">
        <f t="shared" ca="1" si="784"/>
        <v>2.1569551208219425E-5</v>
      </c>
      <c r="GM399" s="240">
        <f t="shared" ca="1" si="785"/>
        <v>-1.0537797024969632E-4</v>
      </c>
      <c r="GN399" s="240">
        <f t="shared" ca="1" si="786"/>
        <v>-1.4711671838135831E-4</v>
      </c>
      <c r="GO399" s="240">
        <f t="shared" ca="1" si="787"/>
        <v>-6.9896683388273037E-5</v>
      </c>
      <c r="GP399" s="240">
        <f t="shared" ca="1" si="788"/>
        <v>6.3841907019916233E-5</v>
      </c>
      <c r="GQ399" s="240">
        <f t="shared" ca="1" si="789"/>
        <v>1.4595784260674113E-4</v>
      </c>
      <c r="GR399" s="240">
        <f t="shared" ca="1" si="790"/>
        <v>1.1005206363218711E-4</v>
      </c>
      <c r="GS399" s="240">
        <f t="shared" ca="1" si="791"/>
        <v>-1.4841967079440822E-5</v>
      </c>
      <c r="GT399" s="240">
        <f t="shared" ca="1" si="792"/>
        <v>-1.2773476256522961E-4</v>
      </c>
      <c r="GU399" s="240">
        <f t="shared" ca="1" si="793"/>
        <v>-1.3734105135978754E-4</v>
      </c>
      <c r="GV399" s="240">
        <f t="shared" ca="1" si="794"/>
        <v>-3.5893174981341676E-5</v>
      </c>
      <c r="GW399" s="240">
        <f t="shared" ca="1" si="795"/>
        <v>9.4577972614968991E-5</v>
      </c>
      <c r="GX399" s="240">
        <f t="shared" ca="1" si="796"/>
        <v>1.4857323999542283E-4</v>
      </c>
      <c r="GY399" s="240">
        <f t="shared" ca="1" si="797"/>
        <v>8.2431978847952723E-5</v>
      </c>
      <c r="GZ399" s="240">
        <f t="shared" ca="1" si="798"/>
        <v>-5.0363895060099712E-5</v>
      </c>
      <c r="HA399" s="240">
        <f t="shared" ca="1" si="799"/>
        <v>-1.4243545336561781E-4</v>
      </c>
      <c r="HB399" s="240">
        <f t="shared" ca="1" si="800"/>
        <v>-1.1933350594982326E-4</v>
      </c>
      <c r="HC399" s="240">
        <f t="shared" ca="1" si="801"/>
        <v>2.6168037170927195E-7</v>
      </c>
      <c r="HD399" s="240">
        <f t="shared" ca="1" si="802"/>
        <v>1.1964527158067887E-4</v>
      </c>
      <c r="HE399" s="240">
        <f t="shared" ca="1" si="803"/>
        <v>1.4228352976112691E-4</v>
      </c>
      <c r="HF399" s="240">
        <f t="shared" ca="1" si="804"/>
        <v>4.9871127858184195E-5</v>
      </c>
      <c r="HG399" s="240">
        <f t="shared" ca="1" si="805"/>
        <v>-8.2867137402377322E-5</v>
      </c>
      <c r="HH399" s="240">
        <f t="shared" ca="1" si="806"/>
        <v>-1.4859892008993664E-4</v>
      </c>
      <c r="HI399" s="240">
        <f t="shared" ca="1" si="807"/>
        <v>-9.4173409289426781E-5</v>
      </c>
      <c r="HJ399" s="240">
        <f t="shared" ca="1" si="808"/>
        <v>3.6400851259152805E-5</v>
      </c>
      <c r="HK399" s="240">
        <f t="shared" ca="1" si="809"/>
        <v>1.3754133284544411E-4</v>
      </c>
      <c r="HL399" s="240">
        <f t="shared" ca="1" si="810"/>
        <v>1.2746570137083514E-4</v>
      </c>
      <c r="HM399" s="240">
        <f t="shared" ca="1" si="811"/>
        <v>1.4321126461046673E-5</v>
      </c>
      <c r="HN399" s="240">
        <f t="shared" ca="1" si="812"/>
        <v>-1.1040353122604522E-4</v>
      </c>
      <c r="HO399" s="240">
        <f t="shared" ca="1" si="813"/>
        <v>-1.4585573999077617E-4</v>
      </c>
      <c r="HP399" s="240">
        <f t="shared" ca="1" si="814"/>
        <v>-6.336879451142473E-5</v>
      </c>
      <c r="HQ399" s="240">
        <f t="shared" ca="1" si="815"/>
        <v>7.0358246356819011E-5</v>
      </c>
      <c r="HR399" s="240">
        <f t="shared" ca="1" si="816"/>
        <v>1.4719351135155141E-4</v>
      </c>
      <c r="HS399" s="240">
        <f t="shared" ca="1" si="817"/>
        <v>1.0500789831901822E-4</v>
      </c>
      <c r="HT399" s="240">
        <f t="shared" ca="1" si="818"/>
        <v>-2.2087247361846759E-5</v>
      </c>
      <c r="HU399" s="240">
        <f t="shared" ca="1" si="819"/>
        <v>-1.3132261410222967E-4</v>
      </c>
      <c r="HV399" s="240">
        <f t="shared" ca="1" si="820"/>
        <v>-1.3437033240780522E-4</v>
      </c>
      <c r="HW399" s="240">
        <f t="shared" ca="1" si="821"/>
        <v>-2.8766013017262854E-5</v>
      </c>
      <c r="HX399" s="240">
        <f t="shared" ca="1" si="822"/>
        <v>1.0009854451299828E-4</v>
      </c>
      <c r="HY399" s="240">
        <f t="shared" ca="1" si="823"/>
        <v>1.4802327971145712E-4</v>
      </c>
      <c r="HZ399" s="240">
        <f t="shared" ca="1" si="824"/>
        <v>7.6256185032609673E-5</v>
      </c>
      <c r="IA399" s="240">
        <f t="shared" ca="1" si="825"/>
        <v>-5.7171766937111026E-5</v>
      </c>
      <c r="IB399" s="240">
        <f t="shared" ca="1" si="826"/>
        <v>-1.4437054863469318E-4</v>
      </c>
      <c r="IC399" s="240">
        <f t="shared" ca="1" si="827"/>
        <v>-1.1483110388464421E-4</v>
      </c>
      <c r="ID399" s="240">
        <f t="shared" ca="1" si="828"/>
        <v>7.5609311983326923E-6</v>
      </c>
      <c r="IE399" s="240">
        <f t="shared" ca="1" si="829"/>
        <v>-2.5285283391780765E-5</v>
      </c>
      <c r="IF399" s="240">
        <f t="shared" ca="1" si="830"/>
        <v>1.3998090368939084E-4</v>
      </c>
      <c r="IG399" s="240">
        <f t="shared" ca="1" si="831"/>
        <v>4.2933867143016386E-5</v>
      </c>
      <c r="IH399" s="240">
        <f t="shared" ca="1" si="832"/>
        <v>-8.8829554096857521E-5</v>
      </c>
      <c r="II399" s="240">
        <f t="shared" ca="1" si="833"/>
        <v>-1.4876527433076064E-4</v>
      </c>
      <c r="IJ399" s="240">
        <f t="shared" ca="1" si="834"/>
        <v>-8.8409186806063145E-5</v>
      </c>
      <c r="IK399" s="240">
        <f t="shared" ca="1" si="835"/>
        <v>4.3434692148535607E-5</v>
      </c>
      <c r="IL399" s="240">
        <f t="shared" ca="1" si="836"/>
        <v>1.4015721861351205E-4</v>
      </c>
      <c r="IM399" s="240">
        <f t="shared" ca="1" si="837"/>
        <v>1.2354842314679168E-4</v>
      </c>
      <c r="IN399" s="240">
        <f t="shared" ca="1" si="838"/>
        <v>7.0382008658509597E-6</v>
      </c>
      <c r="IO399" s="240">
        <f t="shared" ca="1" si="839"/>
        <v>-1.1516312042546327E-4</v>
      </c>
      <c r="IP399" s="240">
        <f t="shared" ca="1" si="840"/>
        <v>-1.4424338234710326E-4</v>
      </c>
      <c r="IQ399" s="240">
        <f t="shared" ca="1" si="841"/>
        <v>-5.6688244658147525E-5</v>
      </c>
      <c r="IR399" s="240">
        <f t="shared" ca="1" si="842"/>
        <v>7.6705086515593644E-5</v>
      </c>
      <c r="IS399" s="240">
        <f t="shared" ca="1" si="843"/>
        <v>1.4807457803488769E-4</v>
      </c>
      <c r="IT399" s="240">
        <f t="shared" ca="1" si="844"/>
        <v>9.9710759781193207E-5</v>
      </c>
      <c r="IU399" s="240">
        <f t="shared" ca="1" si="845"/>
        <v>-2.9279317530747798E-5</v>
      </c>
      <c r="IV399" s="240">
        <f t="shared" ca="1" si="846"/>
        <v>-1.3459409795935491E-4</v>
      </c>
      <c r="IW399" s="240">
        <f t="shared" ca="1" si="847"/>
        <v>-1.3107590355559973E-4</v>
      </c>
      <c r="IX399" s="240">
        <f t="shared" ca="1" si="848"/>
        <v>-2.1569551208220279E-5</v>
      </c>
      <c r="IY399" s="240">
        <f t="shared" ca="1" si="849"/>
        <v>1.0537797024969571E-4</v>
      </c>
      <c r="IZ399" s="240">
        <f t="shared" ca="1" si="850"/>
        <v>1.4711671838135842E-4</v>
      </c>
      <c r="JA399" s="240">
        <f t="shared" ca="1" si="851"/>
        <v>6.9896683388273823E-5</v>
      </c>
      <c r="JB399" s="240">
        <f t="shared" ca="1" si="852"/>
        <v>-6.3841907019915447E-5</v>
      </c>
    </row>
    <row r="400" spans="2:262">
      <c r="B400" s="248">
        <v>39</v>
      </c>
      <c r="C400" s="247">
        <f t="shared" si="853"/>
        <v>7.6171875000000035E-4</v>
      </c>
      <c r="D400" s="244">
        <f t="shared" ca="1" si="597"/>
        <v>6.0649241052683029</v>
      </c>
      <c r="E400" s="243">
        <f ca="1">AS361</f>
        <v>6.4924105268303375E-2</v>
      </c>
      <c r="F400" s="242">
        <v>39</v>
      </c>
      <c r="G400" s="240">
        <f t="shared" ca="1" si="854"/>
        <v>-6.9565438696030828E-4</v>
      </c>
      <c r="H400" s="240">
        <f t="shared" ca="1" si="598"/>
        <v>-4.9466100444257605E-4</v>
      </c>
      <c r="I400" s="240">
        <f t="shared" ca="1" si="599"/>
        <v>1.2599467029427935E-4</v>
      </c>
      <c r="J400" s="240">
        <f t="shared" ca="1" si="600"/>
        <v>6.3975853090344939E-4</v>
      </c>
      <c r="K400" s="240">
        <f t="shared" ca="1" si="601"/>
        <v>6.1076173495302664E-4</v>
      </c>
      <c r="L400" s="240">
        <f t="shared" ca="1" si="602"/>
        <v>6.3604689077605776E-5</v>
      </c>
      <c r="M400" s="240">
        <f t="shared" ca="1" si="603"/>
        <v>-5.3751353298608516E-4</v>
      </c>
      <c r="N400" s="240">
        <f t="shared" ca="1" si="604"/>
        <v>-6.8261407966027415E-4</v>
      </c>
      <c r="O400" s="240">
        <f t="shared" ca="1" si="605"/>
        <v>-2.4859602430499353E-4</v>
      </c>
      <c r="P400" s="240">
        <f t="shared" ca="1" si="606"/>
        <v>3.9632682536282378E-4</v>
      </c>
      <c r="Q400" s="240">
        <f t="shared" ca="1" si="607"/>
        <v>7.0501248935008148E-4</v>
      </c>
      <c r="R400" s="240">
        <f t="shared" ca="1" si="608"/>
        <v>4.1557710747650251E-4</v>
      </c>
      <c r="S400" s="240">
        <f t="shared" ca="1" si="609"/>
        <v>-2.2642708404867212E-4</v>
      </c>
      <c r="T400" s="240">
        <f t="shared" ca="1" si="610"/>
        <v>-6.7633424698466753E-4</v>
      </c>
      <c r="U400" s="241">
        <f t="shared" ca="1" si="611"/>
        <v>-5.5245051505171114E-4</v>
      </c>
      <c r="V400" s="240">
        <f t="shared" ca="1" si="612"/>
        <v>4.0123183145101497E-5</v>
      </c>
      <c r="W400" s="240">
        <f t="shared" ca="1" si="613"/>
        <v>5.9865703009312683E-4</v>
      </c>
      <c r="X400" s="240">
        <f t="shared" ca="1" si="614"/>
        <v>6.4930006040990257E-4</v>
      </c>
      <c r="Y400" s="240">
        <f t="shared" ca="1" si="615"/>
        <v>1.490875568511218E-4</v>
      </c>
      <c r="Z400" s="240">
        <f t="shared" ca="1" si="616"/>
        <v>-4.7760838746320461E-4</v>
      </c>
      <c r="AA400" s="240">
        <f t="shared" ca="1" si="617"/>
        <v>-6.9910920043348345E-4</v>
      </c>
      <c r="AB400" s="240">
        <f t="shared" ca="1" si="618"/>
        <v>-3.2749722114715652E-4</v>
      </c>
      <c r="AC400" s="240">
        <f t="shared" ca="1" si="619"/>
        <v>3.2195803522725596E-4</v>
      </c>
      <c r="AD400" s="240">
        <f t="shared" ca="1" si="620"/>
        <v>6.9826936910045425E-4</v>
      </c>
      <c r="AE400" s="240">
        <f t="shared" ca="1" si="621"/>
        <v>4.8218040986116933E-4</v>
      </c>
      <c r="AF400" s="240">
        <f t="shared" ca="1" si="622"/>
        <v>-1.4298250962190416E-4</v>
      </c>
      <c r="AG400" s="240">
        <f t="shared" ca="1" si="623"/>
        <v>-6.4684141040071569E-4</v>
      </c>
      <c r="AH400" s="240">
        <f t="shared" ca="1" si="624"/>
        <v>-6.0193065569210454E-4</v>
      </c>
      <c r="AI400" s="240">
        <f t="shared" ca="1" si="625"/>
        <v>-4.6351794025341168E-5</v>
      </c>
      <c r="AJ400" s="240">
        <f t="shared" ca="1" si="626"/>
        <v>5.485511703186962E-4</v>
      </c>
      <c r="AK400" s="240">
        <f t="shared" ca="1" si="627"/>
        <v>6.7807230858804265E-4</v>
      </c>
      <c r="AL400" s="240">
        <f t="shared" ca="1" si="628"/>
        <v>2.3232800899851191E-4</v>
      </c>
      <c r="AM400" s="240">
        <f t="shared" ca="1" si="629"/>
        <v>-4.1051956723375907E-4</v>
      </c>
      <c r="AN400" s="240">
        <f t="shared" ca="1" si="630"/>
        <v>-7.0508906809952591E-4</v>
      </c>
      <c r="AO400" s="240">
        <f t="shared" ca="1" si="631"/>
        <v>-4.0147255494800546E-4</v>
      </c>
      <c r="AP400" s="240">
        <f t="shared" ca="1" si="632"/>
        <v>2.4274669656250148E-4</v>
      </c>
      <c r="AQ400" s="240">
        <f t="shared" ca="1" si="633"/>
        <v>6.8102362758862603E-4</v>
      </c>
      <c r="AR400" s="240">
        <f t="shared" ca="1" si="634"/>
        <v>5.4153127006675438E-4</v>
      </c>
      <c r="AS400" s="240">
        <f t="shared" ca="1" si="635"/>
        <v>-5.7387345161932562E-5</v>
      </c>
      <c r="AT400" s="240">
        <f t="shared" ca="1" si="636"/>
        <v>-6.0761947692268233E-4</v>
      </c>
      <c r="AU400" s="240">
        <f t="shared" ca="1" si="637"/>
        <v>-6.4235719899228009E-4</v>
      </c>
      <c r="AV400" s="240">
        <f t="shared" ca="1" si="638"/>
        <v>-1.3212959706927193E-4</v>
      </c>
      <c r="AW400" s="240">
        <f t="shared" ca="1" si="639"/>
        <v>4.9019459034982805E-4</v>
      </c>
      <c r="AX400" s="240">
        <f t="shared" ca="1" si="640"/>
        <v>6.9664571809356396E-4</v>
      </c>
      <c r="AY400" s="240">
        <f t="shared" ca="1" si="641"/>
        <v>3.1207403163905658E-4</v>
      </c>
      <c r="AZ400" s="240">
        <f t="shared" ca="1" si="642"/>
        <v>-3.3725615060044338E-4</v>
      </c>
      <c r="BA400" s="240">
        <f t="shared" ca="1" si="643"/>
        <v>-7.0046373988262741E-4</v>
      </c>
      <c r="BB400" s="240">
        <f t="shared" ca="1" si="644"/>
        <v>-4.6940936783074671E-4</v>
      </c>
      <c r="BC400" s="240">
        <f t="shared" ca="1" si="645"/>
        <v>1.5988422163219551E-4</v>
      </c>
      <c r="BD400" s="240">
        <f t="shared" ca="1" si="646"/>
        <v>6.5353465681931345E-4</v>
      </c>
      <c r="BE400" s="240">
        <f t="shared" ca="1" si="647"/>
        <v>5.9273699591183028E-4</v>
      </c>
      <c r="BF400" s="240">
        <f t="shared" ca="1" si="648"/>
        <v>2.90709783855609E-5</v>
      </c>
      <c r="BG400" s="240">
        <f t="shared" ca="1" si="649"/>
        <v>-5.5925838093795607E-4</v>
      </c>
      <c r="BH400" s="240">
        <f t="shared" ca="1" si="650"/>
        <v>-6.7312209211187364E-4</v>
      </c>
      <c r="BI400" s="240">
        <f t="shared" ca="1" si="651"/>
        <v>-2.1592004798671102E-4</v>
      </c>
      <c r="BJ400" s="240">
        <f t="shared" ca="1" si="652"/>
        <v>4.2446502746770509E-4</v>
      </c>
      <c r="BK400" s="240">
        <f t="shared" ca="1" si="653"/>
        <v>7.047409275593256E-4</v>
      </c>
      <c r="BL400" s="240">
        <f t="shared" ca="1" si="654"/>
        <v>3.8712617036443361E-4</v>
      </c>
      <c r="BM400" s="240">
        <f t="shared" ca="1" si="655"/>
        <v>-2.5892008754320402E-4</v>
      </c>
      <c r="BN400" s="240">
        <f t="shared" ca="1" si="656"/>
        <v>-6.8530278502443808E-4</v>
      </c>
      <c r="BO400" s="240">
        <f t="shared" ca="1" si="657"/>
        <v>-5.3028582689386298E-4</v>
      </c>
      <c r="BP400" s="240">
        <f t="shared" ca="1" si="658"/>
        <v>7.4616939187890441E-5</v>
      </c>
      <c r="BQ400" s="240">
        <f t="shared" ca="1" si="659"/>
        <v>6.1621591649969518E-4</v>
      </c>
      <c r="BR400" s="240">
        <f t="shared" ca="1" si="660"/>
        <v>6.3502740561726734E-4</v>
      </c>
      <c r="BS400" s="240">
        <f t="shared" ca="1" si="661"/>
        <v>1.1509204735879393E-4</v>
      </c>
      <c r="BT400" s="240">
        <f t="shared" ca="1" si="662"/>
        <v>-5.0248551834477931E-4</v>
      </c>
      <c r="BU400" s="240">
        <f t="shared" ca="1" si="663"/>
        <v>-6.9376260242232568E-4</v>
      </c>
      <c r="BV400" s="240">
        <f t="shared" ca="1" si="664"/>
        <v>-2.9646286040349682E-4</v>
      </c>
      <c r="BW400" s="240">
        <f t="shared" ca="1" si="665"/>
        <v>3.5235111547932889E-4</v>
      </c>
      <c r="BX400" s="240">
        <f t="shared" ca="1" si="666"/>
        <v>7.0223617749992152E-4</v>
      </c>
      <c r="BY400" s="240">
        <f t="shared" ca="1" si="667"/>
        <v>4.563555711494915E-4</v>
      </c>
      <c r="BZ400" s="240">
        <f t="shared" ca="1" si="668"/>
        <v>-1.7668962536582941E-4</v>
      </c>
      <c r="CA400" s="240">
        <f t="shared" ca="1" si="669"/>
        <v>-6.5983423839788096E-4</v>
      </c>
      <c r="CB400" s="240">
        <f t="shared" ca="1" si="670"/>
        <v>-5.831862935290797E-4</v>
      </c>
      <c r="CC400" s="240">
        <f t="shared" ca="1" si="671"/>
        <v>-1.1772651475430089E-5</v>
      </c>
      <c r="CD400" s="240">
        <f t="shared" ca="1" si="672"/>
        <v>5.6962871522055376E-4</v>
      </c>
      <c r="CE400" s="240">
        <f t="shared" ca="1" si="673"/>
        <v>6.6776641205707496E-4</v>
      </c>
      <c r="CF400" s="240">
        <f t="shared" ca="1" si="674"/>
        <v>1.9938202481178079E-4</v>
      </c>
      <c r="CG400" s="240">
        <f t="shared" ca="1" si="675"/>
        <v>-4.3815480584087635E-4</v>
      </c>
      <c r="CH400" s="240">
        <f t="shared" ca="1" si="676"/>
        <v>-7.0396827743632437E-4</v>
      </c>
      <c r="CI400" s="240">
        <f t="shared" ca="1" si="677"/>
        <v>-3.7254659545141405E-4</v>
      </c>
      <c r="CJ400" s="240">
        <f t="shared" ca="1" si="678"/>
        <v>2.7493751474481627E-4</v>
      </c>
      <c r="CK400" s="240">
        <f t="shared" ca="1" si="679"/>
        <v>6.8916914168767321E-4</v>
      </c>
      <c r="CL400" s="240">
        <f t="shared" ca="1" si="680"/>
        <v>5.1872095936751823E-4</v>
      </c>
      <c r="CM400" s="240">
        <f t="shared" ca="1" si="681"/>
        <v>-9.1801586759793609E-5</v>
      </c>
      <c r="CN400" s="240">
        <f t="shared" ca="1" si="682"/>
        <v>-6.244411706504084E-4</v>
      </c>
      <c r="CO400" s="240">
        <f t="shared" ca="1" si="683"/>
        <v>-6.2731509547831268E-4</v>
      </c>
      <c r="CP400" s="240">
        <f t="shared" ca="1" si="684"/>
        <v>-9.7985170502560724E-5</v>
      </c>
      <c r="CQ400" s="240">
        <f t="shared" ca="1" si="685"/>
        <v>5.1447376785262002E-4</v>
      </c>
      <c r="CR400" s="240">
        <f t="shared" ca="1" si="686"/>
        <v>6.9046159010084283E-4</v>
      </c>
      <c r="CS400" s="240">
        <f t="shared" ca="1" si="687"/>
        <v>2.8067311102629059E-4</v>
      </c>
      <c r="CT400" s="240">
        <f t="shared" ca="1" si="688"/>
        <v>-3.6723383722150644E-4</v>
      </c>
      <c r="CU400" s="240">
        <f t="shared" ca="1" si="689"/>
        <v>-7.0358561430219186E-4</v>
      </c>
      <c r="CV400" s="240">
        <f t="shared" ca="1" si="690"/>
        <v>-4.4302688293640981E-4</v>
      </c>
      <c r="CW400" s="240">
        <f t="shared" ca="1" si="691"/>
        <v>1.9338859787599352E-4</v>
      </c>
      <c r="CX400" s="240">
        <f t="shared" ca="1" si="692"/>
        <v>6.6573636050402702E-4</v>
      </c>
      <c r="CY400" s="240">
        <f t="shared" ca="1" si="693"/>
        <v>5.732843015298501E-4</v>
      </c>
      <c r="CZ400" s="240">
        <f t="shared" ca="1" si="694"/>
        <v>-5.5327668397367707E-6</v>
      </c>
      <c r="DA400" s="240">
        <f t="shared" ca="1" si="695"/>
        <v>-5.7965592646489535E-4</v>
      </c>
      <c r="DB400" s="240">
        <f t="shared" ca="1" si="696"/>
        <v>-6.6200849448504607E-4</v>
      </c>
      <c r="DC400" s="240">
        <f t="shared" ca="1" si="697"/>
        <v>-1.8272390136047335E-4</v>
      </c>
      <c r="DD400" s="240">
        <f t="shared" ca="1" si="698"/>
        <v>4.5158065614267257E-4</v>
      </c>
      <c r="DE400" s="240">
        <f t="shared" ca="1" si="699"/>
        <v>7.0277158314606489E-4</v>
      </c>
      <c r="DF400" s="240">
        <f t="shared" ca="1" si="700"/>
        <v>3.5774261239970905E-4</v>
      </c>
      <c r="DG400" s="240">
        <f t="shared" ca="1" si="701"/>
        <v>-2.9078932986812203E-4</v>
      </c>
      <c r="DH400" s="240">
        <f t="shared" ca="1" si="702"/>
        <v>-6.9262036862964961E-4</v>
      </c>
      <c r="DI400" s="240">
        <f t="shared" ca="1" si="703"/>
        <v>-5.0684363373147635E-4</v>
      </c>
      <c r="DJ400" s="240">
        <f t="shared" ca="1" si="704"/>
        <v>1.0893093648851011E-4</v>
      </c>
      <c r="DK400" s="240">
        <f t="shared" ca="1" si="705"/>
        <v>6.3229028478927862E-4</v>
      </c>
      <c r="DL400" s="240">
        <f t="shared" ca="1" si="706"/>
        <v>6.1922491418266634E-4</v>
      </c>
      <c r="DM400" s="240">
        <f t="shared" ca="1" si="707"/>
        <v>8.0819271043513358E-5</v>
      </c>
      <c r="DN400" s="240">
        <f t="shared" ca="1" si="708"/>
        <v>-5.2615211760012322E-4</v>
      </c>
      <c r="DO400" s="240">
        <f t="shared" ca="1" si="709"/>
        <v>-6.8674466953550515E-4</v>
      </c>
      <c r="DP400" s="240">
        <f t="shared" ca="1" si="710"/>
        <v>-2.6471429466204562E-4</v>
      </c>
      <c r="DQ400" s="240">
        <f t="shared" ca="1" si="711"/>
        <v>3.818953510318995E-4</v>
      </c>
      <c r="DR400" s="240">
        <f t="shared" ca="1" si="712"/>
        <v>7.045112374391674E-4</v>
      </c>
      <c r="DS400" s="240">
        <f t="shared" ca="1" si="713"/>
        <v>4.2943133189488948E-4</v>
      </c>
      <c r="DT400" s="240">
        <f t="shared" ca="1" si="714"/>
        <v>-2.0997108032606263E-4</v>
      </c>
      <c r="DU400" s="240">
        <f t="shared" ca="1" si="715"/>
        <v>-6.7123746792009155E-4</v>
      </c>
      <c r="DV400" s="240">
        <f t="shared" ca="1" si="716"/>
        <v>-5.6303698450385978E-4</v>
      </c>
      <c r="DW400" s="240">
        <f t="shared" ca="1" si="717"/>
        <v>2.2834852423042802E-5</v>
      </c>
      <c r="DX400" s="240">
        <f t="shared" ca="1" si="718"/>
        <v>5.8933397465387111E-4</v>
      </c>
      <c r="DY400" s="240">
        <f t="shared" ca="1" si="719"/>
        <v>6.558518077500313E-4</v>
      </c>
      <c r="DZ400" s="240">
        <f t="shared" ca="1" si="720"/>
        <v>1.6595571186347303E-4</v>
      </c>
      <c r="EA400" s="240">
        <f t="shared" ca="1" si="721"/>
        <v>-4.6473449114289682E-4</v>
      </c>
      <c r="EB400" s="240">
        <f t="shared" ca="1" si="722"/>
        <v>-7.0115156553244022E-4</v>
      </c>
      <c r="EC400" s="240">
        <f t="shared" ca="1" si="723"/>
        <v>-3.427231385751524E-4</v>
      </c>
      <c r="ED400" s="240">
        <f t="shared" ca="1" si="724"/>
        <v>3.0646598437242869E-4</v>
      </c>
      <c r="EE400" s="240">
        <f t="shared" ca="1" si="725"/>
        <v>6.9565438696030752E-4</v>
      </c>
      <c r="EF400" s="240">
        <f t="shared" ca="1" si="726"/>
        <v>4.9466100444257909E-4</v>
      </c>
      <c r="EG400" s="240">
        <f t="shared" ca="1" si="727"/>
        <v>-1.2599467029427604E-4</v>
      </c>
      <c r="EH400" s="240">
        <f t="shared" ca="1" si="728"/>
        <v>-6.3975853090344841E-4</v>
      </c>
      <c r="EI400" s="240">
        <f t="shared" ca="1" si="729"/>
        <v>-6.107617349530275E-4</v>
      </c>
      <c r="EJ400" s="240">
        <f t="shared" ca="1" si="730"/>
        <v>-6.3604689077616618E-5</v>
      </c>
      <c r="EK400" s="240">
        <f t="shared" ca="1" si="731"/>
        <v>5.3751353298607898E-4</v>
      </c>
      <c r="EL400" s="240">
        <f t="shared" ca="1" si="732"/>
        <v>6.8261407966027654E-4</v>
      </c>
      <c r="EM400" s="240">
        <f t="shared" ca="1" si="733"/>
        <v>2.4859602430500139E-4</v>
      </c>
      <c r="EN400" s="240">
        <f t="shared" ca="1" si="734"/>
        <v>-3.9632682536281787E-4</v>
      </c>
      <c r="EO400" s="240">
        <f t="shared" ca="1" si="735"/>
        <v>-7.0501248935008127E-4</v>
      </c>
      <c r="EP400" s="240">
        <f t="shared" ca="1" si="736"/>
        <v>-4.1557710747650739E-4</v>
      </c>
      <c r="EQ400" s="240">
        <f t="shared" ca="1" si="737"/>
        <v>2.2642708404866778E-4</v>
      </c>
      <c r="ER400" s="240">
        <f t="shared" ca="1" si="738"/>
        <v>6.7633424698466645E-4</v>
      </c>
      <c r="ES400" s="240">
        <f t="shared" ca="1" si="739"/>
        <v>5.524505150517132E-4</v>
      </c>
      <c r="ET400" s="240">
        <f t="shared" ca="1" si="740"/>
        <v>-4.0123183145099355E-5</v>
      </c>
      <c r="EU400" s="240">
        <f t="shared" ca="1" si="741"/>
        <v>-5.9865703009312639E-4</v>
      </c>
      <c r="EV400" s="240">
        <f t="shared" ca="1" si="742"/>
        <v>-6.4930006040990289E-4</v>
      </c>
      <c r="EW400" s="240">
        <f t="shared" ca="1" si="743"/>
        <v>-1.4908755685112018E-4</v>
      </c>
      <c r="EX400" s="240">
        <f t="shared" ca="1" si="744"/>
        <v>4.7760838746320581E-4</v>
      </c>
      <c r="EY400" s="240">
        <f t="shared" ca="1" si="745"/>
        <v>6.9910920043348335E-4</v>
      </c>
      <c r="EZ400" s="240">
        <f t="shared" ca="1" si="746"/>
        <v>3.2749722114715278E-4</v>
      </c>
      <c r="FA400" s="240">
        <f t="shared" ca="1" si="747"/>
        <v>-3.2195803522725965E-4</v>
      </c>
      <c r="FB400" s="240">
        <f t="shared" ca="1" si="748"/>
        <v>-6.9826936910045209E-4</v>
      </c>
      <c r="FC400" s="240">
        <f t="shared" ca="1" si="749"/>
        <v>-4.821804098611792E-4</v>
      </c>
      <c r="FD400" s="240">
        <f t="shared" ca="1" si="750"/>
        <v>1.4298250962189101E-4</v>
      </c>
      <c r="FE400" s="240">
        <f t="shared" ca="1" si="751"/>
        <v>6.4684141040071026E-4</v>
      </c>
      <c r="FF400" s="240">
        <f t="shared" ca="1" si="752"/>
        <v>6.0193065569211018E-4</v>
      </c>
      <c r="FG400" s="240">
        <f t="shared" ca="1" si="753"/>
        <v>4.635179402535201E-5</v>
      </c>
      <c r="FH400" s="240">
        <f t="shared" ca="1" si="754"/>
        <v>-5.4855117031868948E-4</v>
      </c>
      <c r="FI400" s="240">
        <f t="shared" ca="1" si="755"/>
        <v>-6.7807230858804503E-4</v>
      </c>
      <c r="FJ400" s="240">
        <f t="shared" ca="1" si="756"/>
        <v>-2.3232800899851983E-4</v>
      </c>
      <c r="FK400" s="240">
        <f t="shared" ca="1" si="757"/>
        <v>4.105195672337523E-4</v>
      </c>
      <c r="FL400" s="240">
        <f t="shared" ca="1" si="758"/>
        <v>7.0508906809952591E-4</v>
      </c>
      <c r="FM400" s="240">
        <f t="shared" ca="1" si="759"/>
        <v>4.0147255494801034E-4</v>
      </c>
      <c r="FN400" s="240">
        <f t="shared" ca="1" si="760"/>
        <v>-2.4274669656249595E-4</v>
      </c>
      <c r="FO400" s="240">
        <f t="shared" ca="1" si="761"/>
        <v>-6.8102362758862452E-4</v>
      </c>
      <c r="FP400" s="240">
        <f t="shared" ca="1" si="762"/>
        <v>-5.4153127006675492E-4</v>
      </c>
      <c r="FQ400" s="240">
        <f t="shared" ca="1" si="763"/>
        <v>5.7387345161931695E-5</v>
      </c>
      <c r="FR400" s="240">
        <f t="shared" ca="1" si="764"/>
        <v>6.076194769226819E-4</v>
      </c>
      <c r="FS400" s="240">
        <f t="shared" ca="1" si="765"/>
        <v>6.4235719899228042E-4</v>
      </c>
      <c r="FT400" s="240">
        <f t="shared" ca="1" si="766"/>
        <v>1.3212959706927275E-4</v>
      </c>
      <c r="FU400" s="240">
        <f t="shared" ca="1" si="767"/>
        <v>-4.901945903498274E-4</v>
      </c>
      <c r="FV400" s="240">
        <f t="shared" ca="1" si="768"/>
        <v>-6.966457180935632E-4</v>
      </c>
      <c r="FW400" s="240">
        <f t="shared" ca="1" si="769"/>
        <v>-3.1207403163905273E-4</v>
      </c>
      <c r="FX400" s="240">
        <f t="shared" ca="1" si="770"/>
        <v>3.3725615060044701E-4</v>
      </c>
      <c r="FY400" s="240">
        <f t="shared" ca="1" si="771"/>
        <v>7.0046373988262556E-4</v>
      </c>
      <c r="FZ400" s="240">
        <f t="shared" ca="1" si="772"/>
        <v>4.6940936783075864E-4</v>
      </c>
      <c r="GA400" s="240">
        <f t="shared" ca="1" si="773"/>
        <v>-1.5988422163218009E-4</v>
      </c>
      <c r="GB400" s="240">
        <f t="shared" ca="1" si="774"/>
        <v>-6.5353465681930944E-4</v>
      </c>
      <c r="GC400" s="240">
        <f t="shared" ca="1" si="775"/>
        <v>-5.9273699591183625E-4</v>
      </c>
      <c r="GD400" s="240">
        <f t="shared" ca="1" si="776"/>
        <v>-2.9070978385571796E-5</v>
      </c>
      <c r="GE400" s="240">
        <f t="shared" ca="1" si="777"/>
        <v>5.5925838093794956E-4</v>
      </c>
      <c r="GF400" s="240">
        <f t="shared" ca="1" si="778"/>
        <v>6.7312209211187689E-4</v>
      </c>
      <c r="GG400" s="240">
        <f t="shared" ca="1" si="779"/>
        <v>2.1592004798672143E-4</v>
      </c>
      <c r="GH400" s="240">
        <f t="shared" ca="1" si="780"/>
        <v>-4.2446502746770043E-4</v>
      </c>
      <c r="GI400" s="240">
        <f t="shared" ca="1" si="781"/>
        <v>-7.0474092755932582E-4</v>
      </c>
      <c r="GJ400" s="240">
        <f t="shared" ca="1" si="782"/>
        <v>-3.8712617036443849E-4</v>
      </c>
      <c r="GK400" s="240">
        <f t="shared" ca="1" si="783"/>
        <v>2.5892008754319854E-4</v>
      </c>
      <c r="GL400" s="240">
        <f t="shared" ca="1" si="784"/>
        <v>6.8530278502443667E-4</v>
      </c>
      <c r="GM400" s="240">
        <f t="shared" ca="1" si="785"/>
        <v>5.3028582689386677E-4</v>
      </c>
      <c r="GN400" s="240">
        <f t="shared" ca="1" si="786"/>
        <v>-7.4616939187889601E-5</v>
      </c>
      <c r="GO400" s="240">
        <f t="shared" ca="1" si="787"/>
        <v>-6.1621591649969475E-4</v>
      </c>
      <c r="GP400" s="240">
        <f t="shared" ca="1" si="788"/>
        <v>-6.3502740561726767E-4</v>
      </c>
      <c r="GQ400" s="240">
        <f t="shared" ca="1" si="789"/>
        <v>-1.1509204735879474E-4</v>
      </c>
      <c r="GR400" s="240">
        <f t="shared" ca="1" si="790"/>
        <v>5.0248551834477877E-4</v>
      </c>
      <c r="GS400" s="240">
        <f t="shared" ca="1" si="791"/>
        <v>6.9376260242232492E-4</v>
      </c>
      <c r="GT400" s="240">
        <f t="shared" ca="1" si="792"/>
        <v>2.9646286040349308E-4</v>
      </c>
      <c r="GU400" s="240">
        <f t="shared" ca="1" si="793"/>
        <v>-3.5235111547933246E-4</v>
      </c>
      <c r="GV400" s="240">
        <f t="shared" ca="1" si="794"/>
        <v>-7.0223617749992022E-4</v>
      </c>
      <c r="GW400" s="240">
        <f t="shared" ca="1" si="795"/>
        <v>-4.563555711495037E-4</v>
      </c>
      <c r="GX400" s="240">
        <f t="shared" ca="1" si="796"/>
        <v>1.7668962536581401E-4</v>
      </c>
      <c r="GY400" s="240">
        <f t="shared" ca="1" si="797"/>
        <v>6.5983423839787532E-4</v>
      </c>
      <c r="GZ400" s="240">
        <f t="shared" ca="1" si="798"/>
        <v>5.831862935290887E-4</v>
      </c>
      <c r="HA400" s="240">
        <f t="shared" ca="1" si="799"/>
        <v>1.1772651475445972E-5</v>
      </c>
      <c r="HB400" s="240">
        <f t="shared" ca="1" si="800"/>
        <v>-5.6962871522055029E-4</v>
      </c>
      <c r="HC400" s="240">
        <f t="shared" ca="1" si="801"/>
        <v>-6.677664120570768E-4</v>
      </c>
      <c r="HD400" s="240">
        <f t="shared" ca="1" si="802"/>
        <v>-1.9938202481178642E-4</v>
      </c>
      <c r="HE400" s="240">
        <f t="shared" ca="1" si="803"/>
        <v>4.3815480584087174E-4</v>
      </c>
      <c r="HF400" s="240">
        <f t="shared" ca="1" si="804"/>
        <v>7.0396827743632469E-4</v>
      </c>
      <c r="HG400" s="240">
        <f t="shared" ca="1" si="805"/>
        <v>3.7254659545141904E-4</v>
      </c>
      <c r="HH400" s="240">
        <f t="shared" ca="1" si="806"/>
        <v>-2.749375147448108E-4</v>
      </c>
      <c r="HI400" s="240">
        <f t="shared" ca="1" si="807"/>
        <v>-6.891691416876719E-4</v>
      </c>
      <c r="HJ400" s="240">
        <f t="shared" ca="1" si="808"/>
        <v>-5.1872095936752213E-4</v>
      </c>
      <c r="HK400" s="240">
        <f t="shared" ca="1" si="809"/>
        <v>9.1801586759787809E-5</v>
      </c>
      <c r="HL400" s="240">
        <f t="shared" ca="1" si="810"/>
        <v>6.2444117065040558E-4</v>
      </c>
      <c r="HM400" s="240">
        <f t="shared" ca="1" si="811"/>
        <v>6.2731509547831528E-4</v>
      </c>
      <c r="HN400" s="240">
        <f t="shared" ca="1" si="812"/>
        <v>9.7985170502556604E-5</v>
      </c>
      <c r="HO400" s="240">
        <f t="shared" ca="1" si="813"/>
        <v>-5.1447376785262284E-4</v>
      </c>
      <c r="HP400" s="240">
        <f t="shared" ca="1" si="814"/>
        <v>-6.9046159010084196E-4</v>
      </c>
      <c r="HQ400" s="240">
        <f t="shared" ca="1" si="815"/>
        <v>-2.8067311102628674E-4</v>
      </c>
      <c r="HR400" s="240">
        <f t="shared" ca="1" si="816"/>
        <v>3.6723383722151001E-4</v>
      </c>
      <c r="HS400" s="240">
        <f t="shared" ca="1" si="817"/>
        <v>7.0358561430219218E-4</v>
      </c>
      <c r="HT400" s="240">
        <f t="shared" ca="1" si="818"/>
        <v>4.4302688293642212E-4</v>
      </c>
      <c r="HU400" s="240">
        <f t="shared" ca="1" si="819"/>
        <v>-1.9338859787597828E-4</v>
      </c>
      <c r="HV400" s="240">
        <f t="shared" ca="1" si="820"/>
        <v>-6.6573636050402181E-4</v>
      </c>
      <c r="HW400" s="240">
        <f t="shared" ca="1" si="821"/>
        <v>-5.7328430152985943E-4</v>
      </c>
      <c r="HX400" s="240">
        <f t="shared" ca="1" si="822"/>
        <v>5.5327668397208872E-6</v>
      </c>
      <c r="HY400" s="240">
        <f t="shared" ca="1" si="823"/>
        <v>5.7965592646489199E-4</v>
      </c>
      <c r="HZ400" s="240">
        <f t="shared" ca="1" si="824"/>
        <v>6.6200849448504802E-4</v>
      </c>
      <c r="IA400" s="240">
        <f t="shared" ca="1" si="825"/>
        <v>1.8272390136047905E-4</v>
      </c>
      <c r="IB400" s="240">
        <f t="shared" ca="1" si="826"/>
        <v>-4.5158065614266801E-4</v>
      </c>
      <c r="IC400" s="240">
        <f t="shared" ca="1" si="827"/>
        <v>-7.0277158314606533E-4</v>
      </c>
      <c r="ID400" s="240">
        <f t="shared" ca="1" si="828"/>
        <v>-3.5774261239971409E-4</v>
      </c>
      <c r="IE400" s="240">
        <f t="shared" ca="1" si="829"/>
        <v>4.1493916722658975E-4</v>
      </c>
      <c r="IF400" s="240">
        <f t="shared" ca="1" si="830"/>
        <v>6.9262036862964853E-4</v>
      </c>
      <c r="IG400" s="240">
        <f t="shared" ca="1" si="831"/>
        <v>5.0684363373148047E-4</v>
      </c>
      <c r="IH400" s="240">
        <f t="shared" ca="1" si="832"/>
        <v>-1.0893093648850434E-4</v>
      </c>
      <c r="II400" s="240">
        <f t="shared" ca="1" si="833"/>
        <v>-6.3229028478927602E-4</v>
      </c>
      <c r="IJ400" s="240">
        <f t="shared" ca="1" si="834"/>
        <v>-6.1922491418266927E-4</v>
      </c>
      <c r="IK400" s="240">
        <f t="shared" ca="1" si="835"/>
        <v>-8.0819271043509292E-5</v>
      </c>
      <c r="IL400" s="240">
        <f t="shared" ca="1" si="836"/>
        <v>5.2615211760012593E-4</v>
      </c>
      <c r="IM400" s="240">
        <f t="shared" ca="1" si="837"/>
        <v>6.8674466953550417E-4</v>
      </c>
      <c r="IN400" s="240">
        <f t="shared" ca="1" si="838"/>
        <v>2.6471429466204182E-4</v>
      </c>
      <c r="IO400" s="240">
        <f t="shared" ca="1" si="839"/>
        <v>-3.8189535103190297E-4</v>
      </c>
      <c r="IP400" s="240">
        <f t="shared" ca="1" si="840"/>
        <v>-7.0451123743916751E-4</v>
      </c>
      <c r="IQ400" s="240">
        <f t="shared" ca="1" si="841"/>
        <v>-4.2943133189490205E-4</v>
      </c>
      <c r="IR400" s="240">
        <f t="shared" ca="1" si="842"/>
        <v>2.0997108032604745E-4</v>
      </c>
      <c r="IS400" s="240">
        <f t="shared" ca="1" si="843"/>
        <v>6.7123746792008667E-4</v>
      </c>
      <c r="IT400" s="240">
        <f t="shared" ca="1" si="844"/>
        <v>5.6303698450386943E-4</v>
      </c>
      <c r="IU400" s="240">
        <f t="shared" ca="1" si="845"/>
        <v>-2.2834852423026864E-5</v>
      </c>
      <c r="IV400" s="240">
        <f t="shared" ca="1" si="846"/>
        <v>-5.8933397465386244E-4</v>
      </c>
      <c r="IW400" s="240">
        <f t="shared" ca="1" si="847"/>
        <v>-6.5585180775003347E-4</v>
      </c>
      <c r="IX400" s="240">
        <f t="shared" ca="1" si="848"/>
        <v>-1.6595571186347872E-4</v>
      </c>
      <c r="IY400" s="240">
        <f t="shared" ca="1" si="849"/>
        <v>4.6473449114289232E-4</v>
      </c>
      <c r="IZ400" s="240">
        <f t="shared" ca="1" si="850"/>
        <v>7.0115156553244087E-4</v>
      </c>
      <c r="JA400" s="240">
        <f t="shared" ca="1" si="851"/>
        <v>3.427231385751575E-4</v>
      </c>
      <c r="JB400" s="240">
        <f t="shared" ca="1" si="852"/>
        <v>-3.0646598437242343E-4</v>
      </c>
    </row>
    <row r="401" spans="2:262">
      <c r="B401" s="248">
        <v>40</v>
      </c>
      <c r="C401" s="247">
        <f t="shared" si="853"/>
        <v>7.8125000000000037E-4</v>
      </c>
      <c r="D401" s="244">
        <f t="shared" ca="1" si="597"/>
        <v>6.0648610471624274</v>
      </c>
      <c r="E401" s="243">
        <f ca="1">AT361</f>
        <v>6.4861047162427257E-2</v>
      </c>
      <c r="F401" s="242">
        <v>40</v>
      </c>
      <c r="G401" s="240">
        <f t="shared" ca="1" si="854"/>
        <v>-1.6666968283343431E-4</v>
      </c>
      <c r="H401" s="240">
        <f t="shared" ca="1" si="598"/>
        <v>-1.1376612777445339E-4</v>
      </c>
      <c r="I401" s="240">
        <f t="shared" ca="1" si="599"/>
        <v>4.0259534598652424E-5</v>
      </c>
      <c r="J401" s="240">
        <f t="shared" ca="1" si="600"/>
        <v>1.5850012581092161E-4</v>
      </c>
      <c r="K401" s="240">
        <f t="shared" ca="1" si="601"/>
        <v>1.3585636906216747E-4</v>
      </c>
      <c r="L401" s="240">
        <f t="shared" ca="1" si="602"/>
        <v>-7.5446165767905542E-6</v>
      </c>
      <c r="M401" s="240">
        <f t="shared" ca="1" si="603"/>
        <v>-1.4423949784138975E-4</v>
      </c>
      <c r="N401" s="240">
        <f t="shared" ca="1" si="604"/>
        <v>-1.5272572627595202E-4</v>
      </c>
      <c r="O401" s="240">
        <f t="shared" ca="1" si="605"/>
        <v>-2.546023682904752E-5</v>
      </c>
      <c r="P401" s="240">
        <f t="shared" ca="1" si="606"/>
        <v>1.2443582686025564E-4</v>
      </c>
      <c r="Q401" s="240">
        <f t="shared" ca="1" si="607"/>
        <v>1.6372591947852569E-4</v>
      </c>
      <c r="R401" s="240">
        <f t="shared" ca="1" si="608"/>
        <v>5.7486667611810884E-5</v>
      </c>
      <c r="S401" s="240">
        <f t="shared" ca="1" si="609"/>
        <v>-9.9850156837297396E-5</v>
      </c>
      <c r="T401" s="240">
        <f t="shared" ca="1" si="610"/>
        <v>-1.6843421741409315E-4</v>
      </c>
      <c r="U401" s="241">
        <f t="shared" ca="1" si="611"/>
        <v>-8.7303917997146697E-5</v>
      </c>
      <c r="V401" s="240">
        <f t="shared" ca="1" si="612"/>
        <v>7.1427301283695101E-5</v>
      </c>
      <c r="W401" s="240">
        <f t="shared" ca="1" si="613"/>
        <v>1.6666968283343431E-4</v>
      </c>
      <c r="X401" s="240">
        <f t="shared" ca="1" si="614"/>
        <v>1.1376612777445343E-4</v>
      </c>
      <c r="Y401" s="240">
        <f t="shared" ca="1" si="615"/>
        <v>-4.0259534598652464E-5</v>
      </c>
      <c r="Z401" s="240">
        <f t="shared" ca="1" si="616"/>
        <v>-1.5850012581092161E-4</v>
      </c>
      <c r="AA401" s="240">
        <f t="shared" ca="1" si="617"/>
        <v>-1.3585636906216747E-4</v>
      </c>
      <c r="AB401" s="240">
        <f t="shared" ca="1" si="618"/>
        <v>7.5446165767907439E-6</v>
      </c>
      <c r="AC401" s="240">
        <f t="shared" ca="1" si="619"/>
        <v>1.4423949784138983E-4</v>
      </c>
      <c r="AD401" s="240">
        <f t="shared" ca="1" si="620"/>
        <v>1.5272572627595218E-4</v>
      </c>
      <c r="AE401" s="240">
        <f t="shared" ca="1" si="621"/>
        <v>2.5460236829047913E-5</v>
      </c>
      <c r="AF401" s="240">
        <f t="shared" ca="1" si="622"/>
        <v>-1.2443582686025537E-4</v>
      </c>
      <c r="AG401" s="240">
        <f t="shared" ca="1" si="623"/>
        <v>-1.6372591947852577E-4</v>
      </c>
      <c r="AH401" s="240">
        <f t="shared" ca="1" si="624"/>
        <v>-5.7486667611810986E-5</v>
      </c>
      <c r="AI401" s="240">
        <f t="shared" ca="1" si="625"/>
        <v>9.9850156837297314E-5</v>
      </c>
      <c r="AJ401" s="240">
        <f t="shared" ca="1" si="626"/>
        <v>1.6843421741409312E-4</v>
      </c>
      <c r="AK401" s="240">
        <f t="shared" ca="1" si="627"/>
        <v>8.7303917997146778E-5</v>
      </c>
      <c r="AL401" s="240">
        <f t="shared" ca="1" si="628"/>
        <v>-7.1427301283695006E-5</v>
      </c>
      <c r="AM401" s="240">
        <f t="shared" ca="1" si="629"/>
        <v>-1.666696828334342E-4</v>
      </c>
      <c r="AN401" s="240">
        <f t="shared" ca="1" si="630"/>
        <v>-1.137661277744535E-4</v>
      </c>
      <c r="AO401" s="240">
        <f t="shared" ca="1" si="631"/>
        <v>4.0259534598651787E-5</v>
      </c>
      <c r="AP401" s="240">
        <f t="shared" ca="1" si="632"/>
        <v>1.5850012581092158E-4</v>
      </c>
      <c r="AQ401" s="240">
        <f t="shared" ca="1" si="633"/>
        <v>1.3585636906216788E-4</v>
      </c>
      <c r="AR401" s="240">
        <f t="shared" ca="1" si="634"/>
        <v>-7.5446165767906423E-6</v>
      </c>
      <c r="AS401" s="240">
        <f t="shared" ca="1" si="635"/>
        <v>-1.4423949784138945E-4</v>
      </c>
      <c r="AT401" s="240">
        <f t="shared" ca="1" si="636"/>
        <v>-1.5272572627595196E-4</v>
      </c>
      <c r="AU401" s="240">
        <f t="shared" ca="1" si="637"/>
        <v>-2.5460236829048021E-5</v>
      </c>
      <c r="AV401" s="240">
        <f t="shared" ca="1" si="638"/>
        <v>1.2443582686025572E-4</v>
      </c>
      <c r="AW401" s="240">
        <f t="shared" ca="1" si="639"/>
        <v>1.6372591947852582E-4</v>
      </c>
      <c r="AX401" s="240">
        <f t="shared" ca="1" si="640"/>
        <v>5.7486667611810505E-5</v>
      </c>
      <c r="AY401" s="240">
        <f t="shared" ca="1" si="641"/>
        <v>-9.985015683729722E-5</v>
      </c>
      <c r="AZ401" s="240">
        <f t="shared" ca="1" si="642"/>
        <v>-1.6843421741409312E-4</v>
      </c>
      <c r="BA401" s="240">
        <f t="shared" ca="1" si="643"/>
        <v>-8.7303917997146873E-5</v>
      </c>
      <c r="BB401" s="240">
        <f t="shared" ca="1" si="644"/>
        <v>7.1427301283694369E-5</v>
      </c>
      <c r="BC401" s="240">
        <f t="shared" ca="1" si="645"/>
        <v>1.6666968283343426E-4</v>
      </c>
      <c r="BD401" s="240">
        <f t="shared" ca="1" si="646"/>
        <v>1.1376612777445403E-4</v>
      </c>
      <c r="BE401" s="240">
        <f t="shared" ca="1" si="647"/>
        <v>-4.0259534598652275E-5</v>
      </c>
      <c r="BF401" s="240">
        <f t="shared" ca="1" si="648"/>
        <v>-1.5850012581092134E-4</v>
      </c>
      <c r="BG401" s="240">
        <f t="shared" ca="1" si="649"/>
        <v>-1.3585636906216758E-4</v>
      </c>
      <c r="BH401" s="240">
        <f t="shared" ca="1" si="650"/>
        <v>7.5446165767899376E-6</v>
      </c>
      <c r="BI401" s="240">
        <f t="shared" ca="1" si="651"/>
        <v>1.4423949784138972E-4</v>
      </c>
      <c r="BJ401" s="240">
        <f t="shared" ca="1" si="652"/>
        <v>1.5272572627595226E-4</v>
      </c>
      <c r="BK401" s="240">
        <f t="shared" ca="1" si="653"/>
        <v>2.5460236829047533E-5</v>
      </c>
      <c r="BL401" s="240">
        <f t="shared" ca="1" si="654"/>
        <v>-1.2443582686025523E-4</v>
      </c>
      <c r="BM401" s="240">
        <f t="shared" ca="1" si="655"/>
        <v>-1.6372591947852569E-4</v>
      </c>
      <c r="BN401" s="240">
        <f t="shared" ca="1" si="656"/>
        <v>-5.7486667611811182E-5</v>
      </c>
      <c r="BO401" s="240">
        <f t="shared" ca="1" si="657"/>
        <v>9.9850156837297626E-5</v>
      </c>
      <c r="BP401" s="240">
        <f t="shared" ca="1" si="658"/>
        <v>1.6843421741409315E-4</v>
      </c>
      <c r="BQ401" s="240">
        <f t="shared" ca="1" si="659"/>
        <v>8.7303917997146426E-5</v>
      </c>
      <c r="BR401" s="240">
        <f t="shared" ca="1" si="660"/>
        <v>-7.1427301283694816E-5</v>
      </c>
      <c r="BS401" s="240">
        <f t="shared" ca="1" si="661"/>
        <v>-1.6666968283343418E-4</v>
      </c>
      <c r="BT401" s="240">
        <f t="shared" ca="1" si="662"/>
        <v>-1.1376612777445455E-4</v>
      </c>
      <c r="BU401" s="240">
        <f t="shared" ca="1" si="663"/>
        <v>4.0259534598651597E-5</v>
      </c>
      <c r="BV401" s="240">
        <f t="shared" ca="1" si="664"/>
        <v>1.585001258109215E-4</v>
      </c>
      <c r="BW401" s="240">
        <f t="shared" ca="1" si="665"/>
        <v>1.3585636906216728E-4</v>
      </c>
      <c r="BX401" s="240">
        <f t="shared" ca="1" si="666"/>
        <v>-7.5446165767892328E-6</v>
      </c>
      <c r="BY401" s="240">
        <f t="shared" ca="1" si="667"/>
        <v>-1.4423949784138937E-4</v>
      </c>
      <c r="BZ401" s="240">
        <f t="shared" ca="1" si="668"/>
        <v>-1.5272572627595207E-4</v>
      </c>
      <c r="CA401" s="240">
        <f t="shared" ca="1" si="669"/>
        <v>-2.5460236829047032E-5</v>
      </c>
      <c r="CB401" s="240">
        <f t="shared" ca="1" si="670"/>
        <v>1.2443582686025477E-4</v>
      </c>
      <c r="CC401" s="240">
        <f t="shared" ca="1" si="671"/>
        <v>1.6372591947852585E-4</v>
      </c>
      <c r="CD401" s="240">
        <f t="shared" ca="1" si="672"/>
        <v>5.7486667611810708E-5</v>
      </c>
      <c r="CE401" s="240">
        <f t="shared" ca="1" si="673"/>
        <v>-9.9850156837298033E-5</v>
      </c>
      <c r="CF401" s="240">
        <f t="shared" ca="1" si="674"/>
        <v>-1.6843421741409315E-4</v>
      </c>
      <c r="CG401" s="240">
        <f t="shared" ca="1" si="675"/>
        <v>-8.7303917997147022E-5</v>
      </c>
      <c r="CH401" s="240">
        <f t="shared" ca="1" si="676"/>
        <v>7.1427301283695277E-5</v>
      </c>
      <c r="CI401" s="240">
        <f t="shared" ca="1" si="677"/>
        <v>1.6666968283343407E-4</v>
      </c>
      <c r="CJ401" s="240">
        <f t="shared" ca="1" si="678"/>
        <v>1.1376612777445418E-4</v>
      </c>
      <c r="CK401" s="240">
        <f t="shared" ca="1" si="679"/>
        <v>-4.0259534598652071E-5</v>
      </c>
      <c r="CL401" s="240">
        <f t="shared" ca="1" si="680"/>
        <v>-1.5850012581092166E-4</v>
      </c>
      <c r="CM401" s="240">
        <f t="shared" ca="1" si="681"/>
        <v>-1.3585636906216839E-4</v>
      </c>
      <c r="CN401" s="240">
        <f t="shared" ca="1" si="682"/>
        <v>7.5446165767897343E-6</v>
      </c>
      <c r="CO401" s="240">
        <f t="shared" ca="1" si="683"/>
        <v>1.4423949784138961E-4</v>
      </c>
      <c r="CP401" s="240">
        <f t="shared" ca="1" si="684"/>
        <v>1.5272572627595185E-4</v>
      </c>
      <c r="CQ401" s="240">
        <f t="shared" ca="1" si="685"/>
        <v>2.5460236829048909E-5</v>
      </c>
      <c r="CR401" s="240">
        <f t="shared" ca="1" si="686"/>
        <v>-1.2443582686025509E-4</v>
      </c>
      <c r="CS401" s="240">
        <f t="shared" ca="1" si="687"/>
        <v>-1.6372591947852574E-4</v>
      </c>
      <c r="CT401" s="240">
        <f t="shared" ca="1" si="688"/>
        <v>-5.7486667611810234E-5</v>
      </c>
      <c r="CU401" s="240">
        <f t="shared" ca="1" si="689"/>
        <v>9.9850156837296488E-5</v>
      </c>
      <c r="CV401" s="240">
        <f t="shared" ca="1" si="690"/>
        <v>1.6843421741409315E-4</v>
      </c>
      <c r="CW401" s="240">
        <f t="shared" ca="1" si="691"/>
        <v>8.7303917997146643E-5</v>
      </c>
      <c r="CX401" s="240">
        <f t="shared" ca="1" si="692"/>
        <v>-7.1427301283693556E-5</v>
      </c>
      <c r="CY401" s="240">
        <f t="shared" ca="1" si="693"/>
        <v>-1.6666968283343412E-4</v>
      </c>
      <c r="CZ401" s="240">
        <f t="shared" ca="1" si="694"/>
        <v>-1.1376612777445383E-4</v>
      </c>
      <c r="DA401" s="240">
        <f t="shared" ca="1" si="695"/>
        <v>4.0259534598652553E-5</v>
      </c>
      <c r="DB401" s="240">
        <f t="shared" ca="1" si="696"/>
        <v>1.5850012581092104E-4</v>
      </c>
      <c r="DC401" s="240">
        <f t="shared" ca="1" si="697"/>
        <v>1.3585636906216812E-4</v>
      </c>
      <c r="DD401" s="240">
        <f t="shared" ca="1" si="698"/>
        <v>-7.5446165767902289E-6</v>
      </c>
      <c r="DE401" s="240">
        <f t="shared" ca="1" si="699"/>
        <v>-1.4423949784138986E-4</v>
      </c>
      <c r="DF401" s="240">
        <f t="shared" ca="1" si="700"/>
        <v>-1.5272572627595267E-4</v>
      </c>
      <c r="DG401" s="240">
        <f t="shared" ca="1" si="701"/>
        <v>-2.5460236829048428E-5</v>
      </c>
      <c r="DH401" s="240">
        <f t="shared" ca="1" si="702"/>
        <v>1.2443582686025542E-4</v>
      </c>
      <c r="DI401" s="240">
        <f t="shared" ca="1" si="703"/>
        <v>1.6372591947852564E-4</v>
      </c>
      <c r="DJ401" s="240">
        <f t="shared" ca="1" si="704"/>
        <v>5.7486667611812023E-5</v>
      </c>
      <c r="DK401" s="240">
        <f t="shared" ca="1" si="705"/>
        <v>-9.9850156837296894E-5</v>
      </c>
      <c r="DL401" s="240">
        <f t="shared" ca="1" si="706"/>
        <v>-1.6843421741409312E-4</v>
      </c>
      <c r="DM401" s="240">
        <f t="shared" ca="1" si="707"/>
        <v>-8.7303917997146182E-5</v>
      </c>
      <c r="DN401" s="240">
        <f t="shared" ca="1" si="708"/>
        <v>7.1427301283694003E-5</v>
      </c>
      <c r="DO401" s="240">
        <f t="shared" ca="1" si="709"/>
        <v>1.666696828334342E-4</v>
      </c>
      <c r="DP401" s="240">
        <f t="shared" ca="1" si="710"/>
        <v>1.1376612777445343E-4</v>
      </c>
      <c r="DQ401" s="240">
        <f t="shared" ca="1" si="711"/>
        <v>-4.0259534598650703E-5</v>
      </c>
      <c r="DR401" s="240">
        <f t="shared" ca="1" si="712"/>
        <v>-1.5850012581092117E-4</v>
      </c>
      <c r="DS401" s="240">
        <f t="shared" ca="1" si="713"/>
        <v>-1.3585636906216782E-4</v>
      </c>
      <c r="DT401" s="240">
        <f t="shared" ca="1" si="714"/>
        <v>7.5446165767907236E-6</v>
      </c>
      <c r="DU401" s="240">
        <f t="shared" ca="1" si="715"/>
        <v>1.4423949784138891E-4</v>
      </c>
      <c r="DV401" s="240">
        <f t="shared" ca="1" si="716"/>
        <v>1.5272572627595245E-4</v>
      </c>
      <c r="DW401" s="240">
        <f t="shared" ca="1" si="717"/>
        <v>2.5460236829047926E-5</v>
      </c>
      <c r="DX401" s="240">
        <f t="shared" ca="1" si="718"/>
        <v>-1.2443582686025577E-4</v>
      </c>
      <c r="DY401" s="240">
        <f t="shared" ca="1" si="719"/>
        <v>-1.637259194785261E-4</v>
      </c>
      <c r="DZ401" s="240">
        <f t="shared" ca="1" si="720"/>
        <v>-5.7486667611811562E-5</v>
      </c>
      <c r="EA401" s="240">
        <f t="shared" ca="1" si="721"/>
        <v>9.9850156837297287E-5</v>
      </c>
      <c r="EB401" s="240">
        <f t="shared" ca="1" si="722"/>
        <v>1.684342174140931E-4</v>
      </c>
      <c r="EC401" s="240">
        <f t="shared" ca="1" si="723"/>
        <v>8.7303917997147808E-5</v>
      </c>
      <c r="ED401" s="240">
        <f t="shared" ca="1" si="724"/>
        <v>-7.142730128369445E-5</v>
      </c>
      <c r="EE401" s="240">
        <f t="shared" ca="1" si="725"/>
        <v>-1.6666968283343431E-4</v>
      </c>
      <c r="EF401" s="240">
        <f t="shared" ca="1" si="726"/>
        <v>-1.1376612777445484E-4</v>
      </c>
      <c r="EG401" s="240">
        <f t="shared" ca="1" si="727"/>
        <v>4.0259534598651184E-5</v>
      </c>
      <c r="EH401" s="240">
        <f t="shared" ca="1" si="728"/>
        <v>1.5850012581092055E-4</v>
      </c>
      <c r="EI401" s="240">
        <f t="shared" ca="1" si="729"/>
        <v>1.3585636906216753E-4</v>
      </c>
      <c r="EJ401" s="240">
        <f t="shared" ca="1" si="730"/>
        <v>-7.5446165767888263E-6</v>
      </c>
      <c r="EK401" s="240">
        <f t="shared" ca="1" si="731"/>
        <v>-1.442394978413904E-4</v>
      </c>
      <c r="EL401" s="240">
        <f t="shared" ca="1" si="732"/>
        <v>-1.5272572627595223E-4</v>
      </c>
      <c r="EM401" s="240">
        <f t="shared" ca="1" si="733"/>
        <v>-2.546023682904983E-5</v>
      </c>
      <c r="EN401" s="240">
        <f t="shared" ca="1" si="734"/>
        <v>1.244358268602561E-4</v>
      </c>
      <c r="EO401" s="240">
        <f t="shared" ca="1" si="735"/>
        <v>1.6372591947852596E-4</v>
      </c>
      <c r="EP401" s="240">
        <f t="shared" ca="1" si="736"/>
        <v>5.7486667611813351E-5</v>
      </c>
      <c r="EQ401" s="240">
        <f t="shared" ca="1" si="737"/>
        <v>-9.9850156837297694E-5</v>
      </c>
      <c r="ER401" s="240">
        <f t="shared" ca="1" si="738"/>
        <v>-1.6843421741409321E-4</v>
      </c>
      <c r="ES401" s="240">
        <f t="shared" ca="1" si="739"/>
        <v>-8.7303917997145328E-5</v>
      </c>
      <c r="ET401" s="240">
        <f t="shared" ca="1" si="740"/>
        <v>7.1427301283694898E-5</v>
      </c>
      <c r="EU401" s="240">
        <f t="shared" ca="1" si="741"/>
        <v>1.6666968283343401E-4</v>
      </c>
      <c r="EV401" s="240">
        <f t="shared" ca="1" si="742"/>
        <v>1.1376612777445273E-4</v>
      </c>
      <c r="EW401" s="240">
        <f t="shared" ca="1" si="743"/>
        <v>-4.0259534598651665E-5</v>
      </c>
      <c r="EX401" s="240">
        <f t="shared" ca="1" si="744"/>
        <v>-1.5850012581092071E-4</v>
      </c>
      <c r="EY401" s="240">
        <f t="shared" ca="1" si="745"/>
        <v>-1.3585636906216723E-4</v>
      </c>
      <c r="EZ401" s="240">
        <f t="shared" ca="1" si="746"/>
        <v>7.5446165767893277E-6</v>
      </c>
      <c r="FA401" s="240">
        <f t="shared" ca="1" si="747"/>
        <v>1.4423949784138815E-4</v>
      </c>
      <c r="FB401" s="240">
        <f t="shared" ca="1" si="748"/>
        <v>1.5272572627595202E-4</v>
      </c>
      <c r="FC401" s="240">
        <f t="shared" ca="1" si="749"/>
        <v>2.5460236829049329E-5</v>
      </c>
      <c r="FD401" s="240">
        <f t="shared" ca="1" si="750"/>
        <v>-1.2443582686025642E-4</v>
      </c>
      <c r="FE401" s="240">
        <f t="shared" ca="1" si="751"/>
        <v>-1.6372591947852585E-4</v>
      </c>
      <c r="FF401" s="240">
        <f t="shared" ca="1" si="752"/>
        <v>-5.748666761181289E-5</v>
      </c>
      <c r="FG401" s="240">
        <f t="shared" ca="1" si="753"/>
        <v>9.9850156837298087E-5</v>
      </c>
      <c r="FH401" s="240">
        <f t="shared" ca="1" si="754"/>
        <v>1.6843421741409318E-4</v>
      </c>
      <c r="FI401" s="240">
        <f t="shared" ca="1" si="755"/>
        <v>8.7303917997149014E-5</v>
      </c>
      <c r="FJ401" s="240">
        <f t="shared" ca="1" si="756"/>
        <v>-7.1427301283695345E-5</v>
      </c>
      <c r="FK401" s="240">
        <f t="shared" ca="1" si="757"/>
        <v>-1.666696828334341E-4</v>
      </c>
      <c r="FL401" s="240">
        <f t="shared" ca="1" si="758"/>
        <v>-1.137661277744559E-4</v>
      </c>
      <c r="FM401" s="240">
        <f t="shared" ca="1" si="759"/>
        <v>4.0259534598652146E-5</v>
      </c>
      <c r="FN401" s="240">
        <f t="shared" ca="1" si="760"/>
        <v>1.5850012581092088E-4</v>
      </c>
      <c r="FO401" s="240">
        <f t="shared" ca="1" si="761"/>
        <v>1.3585636906216693E-4</v>
      </c>
      <c r="FP401" s="240">
        <f t="shared" ca="1" si="762"/>
        <v>-7.5446165767898224E-6</v>
      </c>
      <c r="FQ401" s="240">
        <f t="shared" ca="1" si="763"/>
        <v>-1.4423949784138839E-4</v>
      </c>
      <c r="FR401" s="240">
        <f t="shared" ca="1" si="764"/>
        <v>-1.5272572627595183E-4</v>
      </c>
      <c r="FS401" s="240">
        <f t="shared" ca="1" si="765"/>
        <v>-2.5460236829048848E-5</v>
      </c>
      <c r="FT401" s="240">
        <f t="shared" ca="1" si="766"/>
        <v>1.2443582686025352E-4</v>
      </c>
      <c r="FU401" s="240">
        <f t="shared" ca="1" si="767"/>
        <v>1.6372591947852572E-4</v>
      </c>
      <c r="FV401" s="240">
        <f t="shared" ca="1" si="768"/>
        <v>5.7486667611812416E-5</v>
      </c>
      <c r="FW401" s="240">
        <f t="shared" ca="1" si="769"/>
        <v>-9.985015683729848E-5</v>
      </c>
      <c r="FX401" s="240">
        <f t="shared" ca="1" si="770"/>
        <v>-1.6843421741409315E-4</v>
      </c>
      <c r="FY401" s="240">
        <f t="shared" ca="1" si="771"/>
        <v>-8.7303917997148594E-5</v>
      </c>
      <c r="FZ401" s="240">
        <f t="shared" ca="1" si="772"/>
        <v>7.1427301283695792E-5</v>
      </c>
      <c r="GA401" s="240">
        <f t="shared" ca="1" si="773"/>
        <v>1.6666968283343415E-4</v>
      </c>
      <c r="GB401" s="240">
        <f t="shared" ca="1" si="774"/>
        <v>1.1376612777445552E-4</v>
      </c>
      <c r="GC401" s="240">
        <f t="shared" ca="1" si="775"/>
        <v>-4.0259534598652627E-5</v>
      </c>
      <c r="GD401" s="240">
        <f t="shared" ca="1" si="776"/>
        <v>-1.5850012581092107E-4</v>
      </c>
      <c r="GE401" s="240">
        <f t="shared" ca="1" si="777"/>
        <v>-1.3585636906216948E-4</v>
      </c>
      <c r="GF401" s="240">
        <f t="shared" ca="1" si="778"/>
        <v>7.544616576790317E-6</v>
      </c>
      <c r="GG401" s="240">
        <f t="shared" ca="1" si="779"/>
        <v>1.4423949784138866E-4</v>
      </c>
      <c r="GH401" s="240">
        <f t="shared" ca="1" si="780"/>
        <v>1.5272572627595161E-4</v>
      </c>
      <c r="GI401" s="240">
        <f t="shared" ca="1" si="781"/>
        <v>2.5460236829048346E-5</v>
      </c>
      <c r="GJ401" s="240">
        <f t="shared" ca="1" si="782"/>
        <v>-1.2443582686025387E-4</v>
      </c>
      <c r="GK401" s="240">
        <f t="shared" ca="1" si="783"/>
        <v>-1.6372591947852558E-4</v>
      </c>
      <c r="GL401" s="240">
        <f t="shared" ca="1" si="784"/>
        <v>-5.7486667611811955E-5</v>
      </c>
      <c r="GM401" s="240">
        <f t="shared" ca="1" si="785"/>
        <v>9.9850156837295024E-5</v>
      </c>
      <c r="GN401" s="240">
        <f t="shared" ca="1" si="786"/>
        <v>1.6843421741409312E-4</v>
      </c>
      <c r="GO401" s="240">
        <f t="shared" ca="1" si="787"/>
        <v>8.7303917997148174E-5</v>
      </c>
      <c r="GP401" s="240">
        <f t="shared" ca="1" si="788"/>
        <v>-7.1427301283691902E-5</v>
      </c>
      <c r="GQ401" s="240">
        <f t="shared" ca="1" si="789"/>
        <v>-1.6666968283343423E-4</v>
      </c>
      <c r="GR401" s="240">
        <f t="shared" ca="1" si="790"/>
        <v>-1.1376612777445517E-4</v>
      </c>
      <c r="GS401" s="240">
        <f t="shared" ca="1" si="791"/>
        <v>4.0259534598653108E-5</v>
      </c>
      <c r="GT401" s="240">
        <f t="shared" ca="1" si="792"/>
        <v>1.585001258109212E-4</v>
      </c>
      <c r="GU401" s="240">
        <f t="shared" ca="1" si="793"/>
        <v>1.3585636906216921E-4</v>
      </c>
      <c r="GV401" s="240">
        <f t="shared" ca="1" si="794"/>
        <v>-7.5446165767908049E-6</v>
      </c>
      <c r="GW401" s="240">
        <f t="shared" ca="1" si="795"/>
        <v>-1.4423949784138891E-4</v>
      </c>
      <c r="GX401" s="240">
        <f t="shared" ca="1" si="796"/>
        <v>-1.5272572627595343E-4</v>
      </c>
      <c r="GY401" s="240">
        <f t="shared" ca="1" si="797"/>
        <v>-2.5460236829047845E-5</v>
      </c>
      <c r="GZ401" s="240">
        <f t="shared" ca="1" si="798"/>
        <v>1.244358268602542E-4</v>
      </c>
      <c r="HA401" s="240">
        <f t="shared" ca="1" si="799"/>
        <v>1.637259194785255E-4</v>
      </c>
      <c r="HB401" s="240">
        <f t="shared" ca="1" si="800"/>
        <v>5.748666761181148E-5</v>
      </c>
      <c r="HC401" s="240">
        <f t="shared" ca="1" si="801"/>
        <v>-9.9850156837295444E-5</v>
      </c>
      <c r="HD401" s="240">
        <f t="shared" ca="1" si="802"/>
        <v>-1.684342174140931E-4</v>
      </c>
      <c r="HE401" s="240">
        <f t="shared" ca="1" si="803"/>
        <v>-8.7303917997147754E-5</v>
      </c>
      <c r="HF401" s="240">
        <f t="shared" ca="1" si="804"/>
        <v>7.142730128369235E-5</v>
      </c>
      <c r="HG401" s="240">
        <f t="shared" ca="1" si="805"/>
        <v>1.6666968283343429E-4</v>
      </c>
      <c r="HH401" s="240">
        <f t="shared" ca="1" si="806"/>
        <v>1.137661277744548E-4</v>
      </c>
      <c r="HI401" s="240">
        <f t="shared" ca="1" si="807"/>
        <v>-4.0259534598648941E-5</v>
      </c>
      <c r="HJ401" s="240">
        <f t="shared" ca="1" si="808"/>
        <v>-1.5850012581092139E-4</v>
      </c>
      <c r="HK401" s="240">
        <f t="shared" ca="1" si="809"/>
        <v>-1.3585636906216888E-4</v>
      </c>
      <c r="HL401" s="240">
        <f t="shared" ca="1" si="810"/>
        <v>7.5446165767913064E-6</v>
      </c>
      <c r="HM401" s="240">
        <f t="shared" ca="1" si="811"/>
        <v>1.4423949784138918E-4</v>
      </c>
      <c r="HN401" s="240">
        <f t="shared" ca="1" si="812"/>
        <v>1.5272572627595321E-4</v>
      </c>
      <c r="HO401" s="240">
        <f t="shared" ca="1" si="813"/>
        <v>2.5460236829047357E-5</v>
      </c>
      <c r="HP401" s="240">
        <f t="shared" ca="1" si="814"/>
        <v>-1.2443582686025455E-4</v>
      </c>
      <c r="HQ401" s="240">
        <f t="shared" ca="1" si="815"/>
        <v>-1.6372591947852653E-4</v>
      </c>
      <c r="HR401" s="240">
        <f t="shared" ca="1" si="816"/>
        <v>-5.748666761181102E-5</v>
      </c>
      <c r="HS401" s="240">
        <f t="shared" ca="1" si="817"/>
        <v>9.9850156837295824E-5</v>
      </c>
      <c r="HT401" s="240">
        <f t="shared" ca="1" si="818"/>
        <v>1.684342174140931E-4</v>
      </c>
      <c r="HU401" s="240">
        <f t="shared" ca="1" si="819"/>
        <v>8.7303917997147348E-5</v>
      </c>
      <c r="HV401" s="240">
        <f t="shared" ca="1" si="820"/>
        <v>-7.1427301283692797E-5</v>
      </c>
      <c r="HW401" s="240">
        <f t="shared" ca="1" si="821"/>
        <v>-1.6666968283343437E-4</v>
      </c>
      <c r="HX401" s="240">
        <f t="shared" ca="1" si="822"/>
        <v>-1.1376612777445442E-4</v>
      </c>
      <c r="HY401" s="240">
        <f t="shared" ca="1" si="823"/>
        <v>4.0259534598649415E-5</v>
      </c>
      <c r="HZ401" s="240">
        <f t="shared" ca="1" si="824"/>
        <v>1.5850012581092155E-4</v>
      </c>
      <c r="IA401" s="240">
        <f t="shared" ca="1" si="825"/>
        <v>1.3585636906216858E-4</v>
      </c>
      <c r="IB401" s="240">
        <f t="shared" ca="1" si="826"/>
        <v>-7.5446165767870034E-6</v>
      </c>
      <c r="IC401" s="240">
        <f t="shared" ca="1" si="827"/>
        <v>-1.4423949784138942E-4</v>
      </c>
      <c r="ID401" s="240">
        <f t="shared" ca="1" si="828"/>
        <v>-1.5272572627595299E-4</v>
      </c>
      <c r="IE401" s="240">
        <f t="shared" ca="1" si="829"/>
        <v>1.8637643092146217E-4</v>
      </c>
      <c r="IF401" s="240">
        <f t="shared" ca="1" si="830"/>
        <v>1.2443582686025485E-4</v>
      </c>
      <c r="IG401" s="240">
        <f t="shared" ca="1" si="831"/>
        <v>1.6372591947852639E-4</v>
      </c>
      <c r="IH401" s="240">
        <f t="shared" ca="1" si="832"/>
        <v>5.7486667611810566E-5</v>
      </c>
      <c r="II401" s="240">
        <f t="shared" ca="1" si="833"/>
        <v>-9.985015683729623E-5</v>
      </c>
      <c r="IJ401" s="240">
        <f t="shared" ca="1" si="834"/>
        <v>-1.6843421741409329E-4</v>
      </c>
      <c r="IK401" s="240">
        <f t="shared" ca="1" si="835"/>
        <v>-8.7303917997146887E-5</v>
      </c>
      <c r="IL401" s="240">
        <f t="shared" ca="1" si="836"/>
        <v>7.1427301283693244E-5</v>
      </c>
      <c r="IM401" s="240">
        <f t="shared" ca="1" si="837"/>
        <v>1.6666968283343374E-4</v>
      </c>
      <c r="IN401" s="240">
        <f t="shared" ca="1" si="838"/>
        <v>1.1376612777445406E-4</v>
      </c>
      <c r="IO401" s="240">
        <f t="shared" ca="1" si="839"/>
        <v>-4.0259534598649903E-5</v>
      </c>
      <c r="IP401" s="240">
        <f t="shared" ca="1" si="840"/>
        <v>-1.5850012581092174E-4</v>
      </c>
      <c r="IQ401" s="240">
        <f t="shared" ca="1" si="841"/>
        <v>-1.3585636906216831E-4</v>
      </c>
      <c r="IR401" s="240">
        <f t="shared" ca="1" si="842"/>
        <v>7.5446165767874981E-6</v>
      </c>
      <c r="IS401" s="240">
        <f t="shared" ca="1" si="843"/>
        <v>1.4423949784138969E-4</v>
      </c>
      <c r="IT401" s="240">
        <f t="shared" ca="1" si="844"/>
        <v>1.527257262759528E-4</v>
      </c>
      <c r="IU401" s="240">
        <f t="shared" ca="1" si="845"/>
        <v>2.5460236829051111E-5</v>
      </c>
      <c r="IV401" s="240">
        <f t="shared" ca="1" si="846"/>
        <v>-1.244358268602552E-4</v>
      </c>
      <c r="IW401" s="240">
        <f t="shared" ca="1" si="847"/>
        <v>-1.6372591947852626E-4</v>
      </c>
      <c r="IX401" s="240">
        <f t="shared" ca="1" si="848"/>
        <v>-5.7486667611810085E-5</v>
      </c>
      <c r="IY401" s="240">
        <f t="shared" ca="1" si="849"/>
        <v>9.9850156837296623E-5</v>
      </c>
      <c r="IZ401" s="240">
        <f t="shared" ca="1" si="850"/>
        <v>1.6843421741409326E-4</v>
      </c>
      <c r="JA401" s="240">
        <f t="shared" ca="1" si="851"/>
        <v>8.730391799714648E-5</v>
      </c>
      <c r="JB401" s="240">
        <f t="shared" ca="1" si="852"/>
        <v>-7.1427301283693705E-5</v>
      </c>
    </row>
    <row r="402" spans="2:262">
      <c r="B402" s="248">
        <v>41</v>
      </c>
      <c r="C402" s="247">
        <f t="shared" si="853"/>
        <v>8.0078125000000039E-4</v>
      </c>
      <c r="D402" s="244">
        <f t="shared" ca="1" si="597"/>
        <v>6.0647424734498978</v>
      </c>
      <c r="E402" s="243">
        <f ca="1">AU361</f>
        <v>6.4742473449897919E-2</v>
      </c>
      <c r="F402" s="242">
        <v>41</v>
      </c>
      <c r="G402" s="240">
        <f t="shared" ca="1" si="854"/>
        <v>3.3843293907224298E-4</v>
      </c>
      <c r="H402" s="240">
        <f t="shared" ca="1" si="598"/>
        <v>2.1258667921570998E-4</v>
      </c>
      <c r="I402" s="240">
        <f t="shared" ca="1" si="599"/>
        <v>-1.1096620427202948E-4</v>
      </c>
      <c r="J402" s="240">
        <f t="shared" ca="1" si="600"/>
        <v>-3.3131998956259252E-4</v>
      </c>
      <c r="K402" s="240">
        <f t="shared" ca="1" si="601"/>
        <v>-2.4354460740198025E-4</v>
      </c>
      <c r="L402" s="240">
        <f t="shared" ca="1" si="602"/>
        <v>7.0728418969798367E-5</v>
      </c>
      <c r="M402" s="240">
        <f t="shared" ca="1" si="603"/>
        <v>3.1922367901641952E-4</v>
      </c>
      <c r="N402" s="240">
        <f t="shared" ca="1" si="604"/>
        <v>2.7083939800097586E-4</v>
      </c>
      <c r="O402" s="240">
        <f t="shared" ca="1" si="605"/>
        <v>-2.9426812412066642E-5</v>
      </c>
      <c r="P402" s="240">
        <f t="shared" ca="1" si="606"/>
        <v>-3.0232594720361566E-4</v>
      </c>
      <c r="Q402" s="240">
        <f t="shared" ca="1" si="607"/>
        <v>-2.9406051195602631E-4</v>
      </c>
      <c r="R402" s="240">
        <f t="shared" ca="1" si="608"/>
        <v>-1.2317400794895533E-5</v>
      </c>
      <c r="S402" s="240">
        <f t="shared" ca="1" si="609"/>
        <v>2.8088095173909759E-4</v>
      </c>
      <c r="T402" s="240">
        <f t="shared" ca="1" si="610"/>
        <v>3.1285868209897496E-4</v>
      </c>
      <c r="U402" s="241">
        <f t="shared" ca="1" si="611"/>
        <v>5.3876348828833397E-5</v>
      </c>
      <c r="V402" s="240">
        <f t="shared" ca="1" si="612"/>
        <v>-2.5521124531570892E-4</v>
      </c>
      <c r="W402" s="240">
        <f t="shared" ca="1" si="613"/>
        <v>-3.2695116645348643E-4</v>
      </c>
      <c r="X402" s="240">
        <f t="shared" ca="1" si="614"/>
        <v>-9.4624946428142299E-5</v>
      </c>
      <c r="Y402" s="240">
        <f t="shared" ca="1" si="615"/>
        <v>2.2570292421148679E-4</v>
      </c>
      <c r="Z402" s="240">
        <f t="shared" ca="1" si="616"/>
        <v>3.3612600093754807E-4</v>
      </c>
      <c r="AA402" s="240">
        <f t="shared" ca="1" si="617"/>
        <v>1.3395029675602652E-4</v>
      </c>
      <c r="AB402" s="240">
        <f t="shared" ca="1" si="618"/>
        <v>-1.9279982104225882E-4</v>
      </c>
      <c r="AC402" s="240">
        <f t="shared" ca="1" si="619"/>
        <v>-3.4024518750056025E-4</v>
      </c>
      <c r="AD402" s="240">
        <f t="shared" ca="1" si="620"/>
        <v>-1.7126090993941937E-4</v>
      </c>
      <c r="AE402" s="240">
        <f t="shared" ca="1" si="621"/>
        <v>1.5699682910598538E-4</v>
      </c>
      <c r="AF402" s="240">
        <f t="shared" ca="1" si="622"/>
        <v>3.3924676974246559E-4</v>
      </c>
      <c r="AG402" s="240">
        <f t="shared" ca="1" si="623"/>
        <v>2.0599559962722547E-4</v>
      </c>
      <c r="AH402" s="240">
        <f t="shared" ca="1" si="624"/>
        <v>-1.1883245872690325E-4</v>
      </c>
      <c r="AI402" s="240">
        <f t="shared" ca="1" si="625"/>
        <v>-3.3314576479567554E-4</v>
      </c>
      <c r="AJ402" s="240">
        <f t="shared" ca="1" si="626"/>
        <v>-2.3763192375540252E-4</v>
      </c>
      <c r="AK402" s="240">
        <f t="shared" ca="1" si="627"/>
        <v>7.8880737559010439E-5</v>
      </c>
      <c r="AL402" s="240">
        <f t="shared" ca="1" si="628"/>
        <v>3.2203393745342131E-4</v>
      </c>
      <c r="AM402" s="240">
        <f t="shared" ca="1" si="629"/>
        <v>2.6569404256189148E-4</v>
      </c>
      <c r="AN402" s="240">
        <f t="shared" ca="1" si="630"/>
        <v>-3.7742576675834898E-5</v>
      </c>
      <c r="AO402" s="240">
        <f t="shared" ca="1" si="631"/>
        <v>-3.060784199418474E-4</v>
      </c>
      <c r="AP402" s="240">
        <f t="shared" ca="1" si="632"/>
        <v>-2.8975987565954905E-4</v>
      </c>
      <c r="AQ402" s="240">
        <f t="shared" ca="1" si="633"/>
        <v>-3.9632676914329876E-6</v>
      </c>
      <c r="AR402" s="240">
        <f t="shared" ca="1" si="634"/>
        <v>2.8551919809576627E-4</v>
      </c>
      <c r="AS402" s="240">
        <f t="shared" ca="1" si="635"/>
        <v>3.09467450518046E-4</v>
      </c>
      <c r="AT402" s="240">
        <f t="shared" ca="1" si="636"/>
        <v>4.5609500823599528E-5</v>
      </c>
      <c r="AU402" s="240">
        <f t="shared" ca="1" si="637"/>
        <v>-2.606655017483173E-4</v>
      </c>
      <c r="AV402" s="240">
        <f t="shared" ca="1" si="638"/>
        <v>-3.2452034686765132E-4</v>
      </c>
      <c r="AW402" s="240">
        <f t="shared" ca="1" si="639"/>
        <v>-8.6569724609940454E-5</v>
      </c>
      <c r="AX402" s="240">
        <f t="shared" ca="1" si="640"/>
        <v>2.3189115362645197E-4</v>
      </c>
      <c r="AY402" s="240">
        <f t="shared" ca="1" si="641"/>
        <v>3.3469215513599079E-4</v>
      </c>
      <c r="AZ402" s="240">
        <f t="shared" ca="1" si="642"/>
        <v>1.2622785915882481E-4</v>
      </c>
      <c r="BA402" s="240">
        <f t="shared" ca="1" si="643"/>
        <v>-1.9962894670916064E-4</v>
      </c>
      <c r="BB402" s="240">
        <f t="shared" ca="1" si="644"/>
        <v>-3.3982988185876336E-4</v>
      </c>
      <c r="BC402" s="240">
        <f t="shared" ca="1" si="645"/>
        <v>-1.6398740921274132E-4</v>
      </c>
      <c r="BD402" s="240">
        <f t="shared" ca="1" si="646"/>
        <v>1.6436413461822687E-4</v>
      </c>
      <c r="BE402" s="240">
        <f t="shared" ca="1" si="647"/>
        <v>3.398562508438492E-4</v>
      </c>
      <c r="BF402" s="240">
        <f t="shared" ca="1" si="648"/>
        <v>1.9928043599219669E-4</v>
      </c>
      <c r="BG402" s="240">
        <f t="shared" ca="1" si="649"/>
        <v>-1.2662713295207234E-4</v>
      </c>
      <c r="BH402" s="240">
        <f t="shared" ca="1" si="650"/>
        <v>-3.3477086547716842E-4</v>
      </c>
      <c r="BI402" s="240">
        <f t="shared" ca="1" si="651"/>
        <v>-2.3157609952358547E-4</v>
      </c>
      <c r="BJ402" s="240">
        <f t="shared" ca="1" si="652"/>
        <v>8.698554134145656E-5</v>
      </c>
      <c r="BK402" s="240">
        <f t="shared" ca="1" si="653"/>
        <v>3.2465021468812546E-4</v>
      </c>
      <c r="BL402" s="240">
        <f t="shared" ca="1" si="654"/>
        <v>2.6038864296650839E-4</v>
      </c>
      <c r="BM402" s="240">
        <f t="shared" ca="1" si="655"/>
        <v>-4.6035606222701272E-5</v>
      </c>
      <c r="BN402" s="240">
        <f t="shared" ca="1" si="656"/>
        <v>-3.0964652248491651E-4</v>
      </c>
      <c r="BO402" s="240">
        <f t="shared" ca="1" si="657"/>
        <v>-2.8528469884879287E-4</v>
      </c>
      <c r="BP402" s="240">
        <f t="shared" ca="1" si="658"/>
        <v>4.3932527362931806E-6</v>
      </c>
      <c r="BQ402" s="240">
        <f t="shared" ca="1" si="659"/>
        <v>2.8998545836375156E-4</v>
      </c>
      <c r="BR402" s="240">
        <f t="shared" ca="1" si="660"/>
        <v>3.0588980731665921E-4</v>
      </c>
      <c r="BS402" s="240">
        <f t="shared" ca="1" si="661"/>
        <v>3.7315179360517382E-5</v>
      </c>
      <c r="BT402" s="240">
        <f t="shared" ca="1" si="662"/>
        <v>-2.659627430295827E-4</v>
      </c>
      <c r="BU402" s="240">
        <f t="shared" ca="1" si="663"/>
        <v>-3.2189404835946013E-4</v>
      </c>
      <c r="BV402" s="240">
        <f t="shared" ca="1" si="664"/>
        <v>-7.8462356426685267E-5</v>
      </c>
      <c r="BW402" s="240">
        <f t="shared" ca="1" si="665"/>
        <v>2.3793970048144314E-4</v>
      </c>
      <c r="BX402" s="240">
        <f t="shared" ca="1" si="666"/>
        <v>3.3305670329512551E-4</v>
      </c>
      <c r="BY402" s="240">
        <f t="shared" ca="1" si="667"/>
        <v>1.1842938661922732E-4</v>
      </c>
      <c r="BZ402" s="240">
        <f t="shared" ca="1" si="668"/>
        <v>-2.0633782336317204E-4</v>
      </c>
      <c r="CA402" s="240">
        <f t="shared" ca="1" si="669"/>
        <v>-3.392098754031923E-4</v>
      </c>
      <c r="CB402" s="240">
        <f t="shared" ca="1" si="670"/>
        <v>-1.5661512860264197E-4</v>
      </c>
      <c r="CC402" s="240">
        <f t="shared" ca="1" si="671"/>
        <v>1.7163243332174419E-4</v>
      </c>
      <c r="CD402" s="240">
        <f t="shared" ca="1" si="672"/>
        <v>3.4026101524776823E-4</v>
      </c>
      <c r="CE402" s="240">
        <f t="shared" ca="1" si="673"/>
        <v>1.9244523327410274E-4</v>
      </c>
      <c r="CF402" s="240">
        <f t="shared" ca="1" si="674"/>
        <v>-1.3434553172724575E-4</v>
      </c>
      <c r="CG402" s="240">
        <f t="shared" ca="1" si="675"/>
        <v>-3.3619431270718653E-4</v>
      </c>
      <c r="CH402" s="240">
        <f t="shared" ca="1" si="676"/>
        <v>-2.2538078250860166E-4</v>
      </c>
      <c r="CI402" s="240">
        <f t="shared" ca="1" si="677"/>
        <v>9.5037948286397464E-5</v>
      </c>
      <c r="CJ402" s="240">
        <f t="shared" ca="1" si="678"/>
        <v>3.2707093477295565E-4</v>
      </c>
      <c r="CK402" s="240">
        <f t="shared" ca="1" si="679"/>
        <v>2.5492639498916078E-4</v>
      </c>
      <c r="CL402" s="240">
        <f t="shared" ca="1" si="680"/>
        <v>-5.4300905641758884E-5</v>
      </c>
      <c r="CM402" s="240">
        <f t="shared" ca="1" si="681"/>
        <v>-3.1302810554126803E-4</v>
      </c>
      <c r="CN402" s="240">
        <f t="shared" ca="1" si="682"/>
        <v>-2.8063767720293346E-4</v>
      </c>
      <c r="CO402" s="240">
        <f t="shared" ca="1" si="683"/>
        <v>1.2747126832845243E-5</v>
      </c>
      <c r="CP402" s="240">
        <f t="shared" ca="1" si="684"/>
        <v>2.9427704223487322E-4</v>
      </c>
      <c r="CQ402" s="240">
        <f t="shared" ca="1" si="685"/>
        <v>3.0212790753330037E-4</v>
      </c>
      <c r="CR402" s="240">
        <f t="shared" ca="1" si="686"/>
        <v>2.8998380628697746E-5</v>
      </c>
      <c r="CS402" s="240">
        <f t="shared" ca="1" si="687"/>
        <v>-2.7109977829943609E-4</v>
      </c>
      <c r="CT402" s="240">
        <f t="shared" ca="1" si="688"/>
        <v>-3.1907385291293262E-4</v>
      </c>
      <c r="CU402" s="240">
        <f t="shared" ca="1" si="689"/>
        <v>-7.0307725453812788E-5</v>
      </c>
      <c r="CV402" s="240">
        <f t="shared" ca="1" si="690"/>
        <v>2.4384492135799937E-4</v>
      </c>
      <c r="CW402" s="240">
        <f t="shared" ca="1" si="691"/>
        <v>3.3122063054998702E-4</v>
      </c>
      <c r="CX402" s="240">
        <f t="shared" ca="1" si="692"/>
        <v>1.1055957664549493E-4</v>
      </c>
      <c r="CY402" s="240">
        <f t="shared" ca="1" si="693"/>
        <v>-2.1292240982785957E-4</v>
      </c>
      <c r="CZ402" s="240">
        <f t="shared" ca="1" si="694"/>
        <v>-3.3838554160255254E-4</v>
      </c>
      <c r="DA402" s="240">
        <f t="shared" ca="1" si="695"/>
        <v>-1.49148508895285E-4</v>
      </c>
      <c r="DB402" s="240">
        <f t="shared" ca="1" si="696"/>
        <v>1.7879734706518059E-4</v>
      </c>
      <c r="DC402" s="240">
        <f t="shared" ca="1" si="697"/>
        <v>3.4046081913928082E-4</v>
      </c>
      <c r="DD402" s="240">
        <f t="shared" ca="1" si="698"/>
        <v>1.8549410874347332E-4</v>
      </c>
      <c r="DE402" s="240">
        <f t="shared" ca="1" si="699"/>
        <v>-1.4198300577760519E-4</v>
      </c>
      <c r="DF402" s="240">
        <f t="shared" ca="1" si="700"/>
        <v>-3.3741524905434538E-4</v>
      </c>
      <c r="DG402" s="240">
        <f t="shared" ca="1" si="701"/>
        <v>-2.190497045377687E-4</v>
      </c>
      <c r="DH402" s="240">
        <f t="shared" ca="1" si="702"/>
        <v>1.030331079249908E-4</v>
      </c>
      <c r="DI402" s="240">
        <f t="shared" ca="1" si="703"/>
        <v>3.2929463955664858E-4</v>
      </c>
      <c r="DJ402" s="240">
        <f t="shared" ca="1" si="704"/>
        <v>2.4931058888378211E-4</v>
      </c>
      <c r="DK402" s="240">
        <f t="shared" ca="1" si="705"/>
        <v>-6.2533496225701947E-5</v>
      </c>
      <c r="DL402" s="240">
        <f t="shared" ca="1" si="706"/>
        <v>-3.1622113217171828E-4</v>
      </c>
      <c r="DM402" s="240">
        <f t="shared" ca="1" si="707"/>
        <v>-2.7582160991404433E-4</v>
      </c>
      <c r="DN402" s="240">
        <f t="shared" ca="1" si="708"/>
        <v>2.1093322536834192E-5</v>
      </c>
      <c r="DO402" s="240">
        <f t="shared" ca="1" si="709"/>
        <v>2.9839136461948126E-4</v>
      </c>
      <c r="DP402" s="240">
        <f t="shared" ca="1" si="710"/>
        <v>2.9818401719573589E-4</v>
      </c>
      <c r="DQ402" s="240">
        <f t="shared" ca="1" si="711"/>
        <v>2.0664114356701806E-5</v>
      </c>
      <c r="DR402" s="240">
        <f t="shared" ca="1" si="712"/>
        <v>-2.7607351319991274E-4</v>
      </c>
      <c r="DS402" s="240">
        <f t="shared" ca="1" si="713"/>
        <v>-3.1606145930834859E-4</v>
      </c>
      <c r="DT402" s="240">
        <f t="shared" ca="1" si="714"/>
        <v>-6.2110743736102083E-5</v>
      </c>
      <c r="DU402" s="240">
        <f t="shared" ca="1" si="715"/>
        <v>2.4960325917188181E-4</v>
      </c>
      <c r="DV402" s="240">
        <f t="shared" ca="1" si="716"/>
        <v>3.291850428821423E-4</v>
      </c>
      <c r="DW402" s="240">
        <f t="shared" ca="1" si="717"/>
        <v>1.0262316971687557E-4</v>
      </c>
      <c r="DX402" s="240">
        <f t="shared" ca="1" si="718"/>
        <v>-2.1937873979454848E-4</v>
      </c>
      <c r="DY402" s="240">
        <f t="shared" ca="1" si="719"/>
        <v>-3.3735737700470246E-4</v>
      </c>
      <c r="DZ402" s="240">
        <f t="shared" ca="1" si="720"/>
        <v>-1.4159204770319145E-4</v>
      </c>
      <c r="EA402" s="240">
        <f t="shared" ca="1" si="721"/>
        <v>1.8585455997240433E-4</v>
      </c>
      <c r="EB402" s="240">
        <f t="shared" ca="1" si="722"/>
        <v>3.4045554216399407E-4</v>
      </c>
      <c r="EC402" s="240">
        <f t="shared" ca="1" si="723"/>
        <v>1.7843124949781238E-4</v>
      </c>
      <c r="ED402" s="240">
        <f t="shared" ca="1" si="724"/>
        <v>-1.4953495457437521E-4</v>
      </c>
      <c r="EE402" s="240">
        <f t="shared" ca="1" si="725"/>
        <v>-3.3843293907224266E-4</v>
      </c>
      <c r="EF402" s="240">
        <f t="shared" ca="1" si="726"/>
        <v>-2.1258667921571073E-4</v>
      </c>
      <c r="EG402" s="240">
        <f t="shared" ca="1" si="727"/>
        <v>1.1096620427202157E-4</v>
      </c>
      <c r="EH402" s="240">
        <f t="shared" ca="1" si="728"/>
        <v>3.3131998956259111E-4</v>
      </c>
      <c r="EI402" s="240">
        <f t="shared" ca="1" si="729"/>
        <v>2.4354460740198312E-4</v>
      </c>
      <c r="EJ402" s="240">
        <f t="shared" ca="1" si="730"/>
        <v>-7.07284189697967E-5</v>
      </c>
      <c r="EK402" s="240">
        <f t="shared" ca="1" si="731"/>
        <v>-3.1922367901641627E-4</v>
      </c>
      <c r="EL402" s="240">
        <f t="shared" ca="1" si="732"/>
        <v>-2.708393980009802E-4</v>
      </c>
      <c r="EM402" s="240">
        <f t="shared" ca="1" si="733"/>
        <v>2.9426812412061925E-5</v>
      </c>
      <c r="EN402" s="240">
        <f t="shared" ca="1" si="734"/>
        <v>3.0232594720361431E-4</v>
      </c>
      <c r="EO402" s="240">
        <f t="shared" ca="1" si="735"/>
        <v>2.9406051195602658E-4</v>
      </c>
      <c r="EP402" s="240">
        <f t="shared" ca="1" si="736"/>
        <v>1.2317400794903258E-5</v>
      </c>
      <c r="EQ402" s="240">
        <f t="shared" ca="1" si="737"/>
        <v>-2.8088095173909423E-4</v>
      </c>
      <c r="ER402" s="240">
        <f t="shared" ca="1" si="738"/>
        <v>-3.1285868209897637E-4</v>
      </c>
      <c r="ES402" s="240">
        <f t="shared" ca="1" si="739"/>
        <v>-5.3876348828835077E-5</v>
      </c>
      <c r="ET402" s="240">
        <f t="shared" ca="1" si="740"/>
        <v>2.5521124531570301E-4</v>
      </c>
      <c r="EU402" s="240">
        <f t="shared" ca="1" si="741"/>
        <v>3.2695116645348828E-4</v>
      </c>
      <c r="EV402" s="240">
        <f t="shared" ca="1" si="742"/>
        <v>9.4624946428146269E-5</v>
      </c>
      <c r="EW402" s="240">
        <f t="shared" ca="1" si="743"/>
        <v>-2.2570292421148462E-4</v>
      </c>
      <c r="EX402" s="240">
        <f t="shared" ca="1" si="744"/>
        <v>-3.3612600093754969E-4</v>
      </c>
      <c r="EY402" s="240">
        <f t="shared" ca="1" si="745"/>
        <v>-1.3395029675603368E-4</v>
      </c>
      <c r="EZ402" s="240">
        <f t="shared" ca="1" si="746"/>
        <v>1.927998210422544E-4</v>
      </c>
      <c r="FA402" s="240">
        <f t="shared" ca="1" si="747"/>
        <v>3.4024518750056041E-4</v>
      </c>
      <c r="FB402" s="240">
        <f t="shared" ca="1" si="748"/>
        <v>1.7126090993941983E-4</v>
      </c>
      <c r="FC402" s="240">
        <f t="shared" ca="1" si="749"/>
        <v>-1.5699682910597741E-4</v>
      </c>
      <c r="FD402" s="240">
        <f t="shared" ca="1" si="750"/>
        <v>-3.3924676974246505E-4</v>
      </c>
      <c r="FE402" s="240">
        <f t="shared" ca="1" si="751"/>
        <v>-2.0599559962722875E-4</v>
      </c>
      <c r="FF402" s="240">
        <f t="shared" ca="1" si="752"/>
        <v>1.1883245872690166E-4</v>
      </c>
      <c r="FG402" s="240">
        <f t="shared" ca="1" si="753"/>
        <v>3.331457647956737E-4</v>
      </c>
      <c r="FH402" s="240">
        <f t="shared" ca="1" si="754"/>
        <v>2.3763192375540811E-4</v>
      </c>
      <c r="FI402" s="240">
        <f t="shared" ca="1" si="755"/>
        <v>-7.8880737559005248E-5</v>
      </c>
      <c r="FJ402" s="240">
        <f t="shared" ca="1" si="756"/>
        <v>-3.2203393745342034E-4</v>
      </c>
      <c r="FK402" s="240">
        <f t="shared" ca="1" si="757"/>
        <v>-2.656940425618918E-4</v>
      </c>
      <c r="FL402" s="240">
        <f t="shared" ca="1" si="758"/>
        <v>3.7742576675827159E-5</v>
      </c>
      <c r="FM402" s="240">
        <f t="shared" ca="1" si="759"/>
        <v>3.0607841994184502E-4</v>
      </c>
      <c r="FN402" s="240">
        <f t="shared" ca="1" si="760"/>
        <v>2.8975987565955062E-4</v>
      </c>
      <c r="FO402" s="240">
        <f t="shared" ca="1" si="761"/>
        <v>3.9632676914334755E-6</v>
      </c>
      <c r="FP402" s="240">
        <f t="shared" ca="1" si="762"/>
        <v>-2.8551919809576069E-4</v>
      </c>
      <c r="FQ402" s="240">
        <f t="shared" ca="1" si="763"/>
        <v>-3.0946745051804925E-4</v>
      </c>
      <c r="FR402" s="240">
        <f t="shared" ca="1" si="764"/>
        <v>-4.5609500823604786E-5</v>
      </c>
      <c r="FS402" s="240">
        <f t="shared" ca="1" si="765"/>
        <v>2.6066550174831541E-4</v>
      </c>
      <c r="FT402" s="240">
        <f t="shared" ca="1" si="766"/>
        <v>3.2452034686765441E-4</v>
      </c>
      <c r="FU402" s="240">
        <f t="shared" ca="1" si="767"/>
        <v>8.6569724609947962E-5</v>
      </c>
      <c r="FV402" s="240">
        <f t="shared" ca="1" si="768"/>
        <v>-2.3189115362644812E-4</v>
      </c>
      <c r="FW402" s="240">
        <f t="shared" ca="1" si="769"/>
        <v>-3.3469215513599133E-4</v>
      </c>
      <c r="FX402" s="240">
        <f t="shared" ca="1" si="770"/>
        <v>-1.262278591588253E-4</v>
      </c>
      <c r="FY402" s="240">
        <f t="shared" ca="1" si="771"/>
        <v>1.9962894670915438E-4</v>
      </c>
      <c r="FZ402" s="240">
        <f t="shared" ca="1" si="772"/>
        <v>3.3982988185876368E-4</v>
      </c>
      <c r="GA402" s="240">
        <f t="shared" ca="1" si="773"/>
        <v>1.6398740921274598E-4</v>
      </c>
      <c r="GB402" s="240">
        <f t="shared" ca="1" si="774"/>
        <v>-1.6436413461822432E-4</v>
      </c>
      <c r="GC402" s="240">
        <f t="shared" ca="1" si="775"/>
        <v>-3.3985625084384855E-4</v>
      </c>
      <c r="GD402" s="240">
        <f t="shared" ca="1" si="776"/>
        <v>-1.9928043599220304E-4</v>
      </c>
      <c r="GE402" s="240">
        <f t="shared" ca="1" si="777"/>
        <v>1.2662713295206741E-4</v>
      </c>
      <c r="GF402" s="240">
        <f t="shared" ca="1" si="778"/>
        <v>3.3477086547716787E-4</v>
      </c>
      <c r="GG402" s="240">
        <f t="shared" ca="1" si="779"/>
        <v>2.3157609952358582E-4</v>
      </c>
      <c r="GH402" s="240">
        <f t="shared" ca="1" si="780"/>
        <v>-8.6985541341449038E-5</v>
      </c>
      <c r="GI402" s="240">
        <f t="shared" ca="1" si="781"/>
        <v>-3.2465021468812384E-4</v>
      </c>
      <c r="GJ402" s="240">
        <f t="shared" ca="1" si="782"/>
        <v>-2.6038864296651018E-4</v>
      </c>
      <c r="GK402" s="240">
        <f t="shared" ca="1" si="783"/>
        <v>4.6035606222698358E-5</v>
      </c>
      <c r="GL402" s="240">
        <f t="shared" ca="1" si="784"/>
        <v>3.0964652248491222E-4</v>
      </c>
      <c r="GM402" s="240">
        <f t="shared" ca="1" si="785"/>
        <v>2.8528469884879704E-4</v>
      </c>
      <c r="GN402" s="240">
        <f t="shared" ca="1" si="786"/>
        <v>-4.3932527362877867E-6</v>
      </c>
      <c r="GO402" s="240">
        <f t="shared" ca="1" si="787"/>
        <v>-2.8998545836374999E-4</v>
      </c>
      <c r="GP402" s="240">
        <f t="shared" ca="1" si="788"/>
        <v>-3.0588980731666366E-4</v>
      </c>
      <c r="GQ402" s="240">
        <f t="shared" ca="1" si="789"/>
        <v>-3.731517936052752E-5</v>
      </c>
      <c r="GR402" s="240">
        <f t="shared" ca="1" si="790"/>
        <v>2.6596274302957939E-4</v>
      </c>
      <c r="GS402" s="240">
        <f t="shared" ca="1" si="791"/>
        <v>3.2189404835946187E-4</v>
      </c>
      <c r="GT402" s="240">
        <f t="shared" ca="1" si="792"/>
        <v>7.8462356426685768E-5</v>
      </c>
      <c r="GU402" s="240">
        <f t="shared" ca="1" si="793"/>
        <v>-2.3793970048143588E-4</v>
      </c>
      <c r="GV402" s="240">
        <f t="shared" ca="1" si="794"/>
        <v>-3.3305670329512659E-4</v>
      </c>
      <c r="GW402" s="240">
        <f t="shared" ca="1" si="795"/>
        <v>-1.184293866192323E-4</v>
      </c>
      <c r="GX402" s="240">
        <f t="shared" ca="1" si="796"/>
        <v>2.0633782336317166E-4</v>
      </c>
      <c r="GY402" s="240">
        <f t="shared" ca="1" si="797"/>
        <v>3.3920987540319317E-4</v>
      </c>
      <c r="GZ402" s="240">
        <f t="shared" ca="1" si="798"/>
        <v>1.5661512860264674E-4</v>
      </c>
      <c r="HA402" s="240">
        <f t="shared" ca="1" si="799"/>
        <v>-1.7163243332173956E-4</v>
      </c>
      <c r="HB402" s="240">
        <f t="shared" ca="1" si="800"/>
        <v>-3.4026101524776801E-4</v>
      </c>
      <c r="HC402" s="240">
        <f t="shared" ca="1" si="801"/>
        <v>-1.9244523327410323E-4</v>
      </c>
      <c r="HD402" s="240">
        <f t="shared" ca="1" si="802"/>
        <v>1.3434553172723639E-4</v>
      </c>
      <c r="HE402" s="240">
        <f t="shared" ca="1" si="803"/>
        <v>3.3619431270718561E-4</v>
      </c>
      <c r="HF402" s="240">
        <f t="shared" ca="1" si="804"/>
        <v>2.2538078250860567E-4</v>
      </c>
      <c r="HG402" s="240">
        <f t="shared" ca="1" si="805"/>
        <v>-9.5037948286396989E-5</v>
      </c>
      <c r="HH402" s="240">
        <f t="shared" ca="1" si="806"/>
        <v>-3.2707093477295278E-4</v>
      </c>
      <c r="HI402" s="240">
        <f t="shared" ca="1" si="807"/>
        <v>-2.5492639498916436E-4</v>
      </c>
      <c r="HJ402" s="240">
        <f t="shared" ca="1" si="808"/>
        <v>5.4300905641753626E-5</v>
      </c>
      <c r="HK402" s="240">
        <f t="shared" ca="1" si="809"/>
        <v>3.1302810554126781E-4</v>
      </c>
      <c r="HL402" s="240">
        <f t="shared" ca="1" si="810"/>
        <v>2.8063767720293379E-4</v>
      </c>
      <c r="HM402" s="240">
        <f t="shared" ca="1" si="811"/>
        <v>-1.2747126832835079E-5</v>
      </c>
      <c r="HN402" s="240">
        <f t="shared" ca="1" si="812"/>
        <v>-2.9427704223487056E-4</v>
      </c>
      <c r="HO402" s="240">
        <f t="shared" ca="1" si="813"/>
        <v>-3.0212790753330281E-4</v>
      </c>
      <c r="HP402" s="240">
        <f t="shared" ca="1" si="814"/>
        <v>-2.8998380628698206E-5</v>
      </c>
      <c r="HQ402" s="240">
        <f t="shared" ca="1" si="815"/>
        <v>2.7109977829943002E-4</v>
      </c>
      <c r="HR402" s="240">
        <f t="shared" ca="1" si="816"/>
        <v>3.1907385291293447E-4</v>
      </c>
      <c r="HS402" s="240">
        <f t="shared" ca="1" si="817"/>
        <v>7.0307725453818006E-5</v>
      </c>
      <c r="HT402" s="240">
        <f t="shared" ca="1" si="818"/>
        <v>-2.4384492135799902E-4</v>
      </c>
      <c r="HU402" s="240">
        <f t="shared" ca="1" si="819"/>
        <v>-3.3122063054998936E-4</v>
      </c>
      <c r="HV402" s="240">
        <f t="shared" ca="1" si="820"/>
        <v>-1.1055957664549996E-4</v>
      </c>
      <c r="HW402" s="240">
        <f t="shared" ca="1" si="821"/>
        <v>2.129224098278554E-4</v>
      </c>
      <c r="HX402" s="240">
        <f t="shared" ca="1" si="822"/>
        <v>3.3838554160255314E-4</v>
      </c>
      <c r="HY402" s="240">
        <f t="shared" ca="1" si="823"/>
        <v>1.4914850889528547E-4</v>
      </c>
      <c r="HZ402" s="240">
        <f t="shared" ca="1" si="824"/>
        <v>-1.7879734706517195E-4</v>
      </c>
      <c r="IA402" s="240">
        <f t="shared" ca="1" si="825"/>
        <v>-3.4046081913928082E-4</v>
      </c>
      <c r="IB402" s="240">
        <f t="shared" ca="1" si="826"/>
        <v>-1.8549410874347776E-4</v>
      </c>
      <c r="IC402" s="240">
        <f t="shared" ca="1" si="827"/>
        <v>1.4198300577760475E-4</v>
      </c>
      <c r="ID402" s="240">
        <f t="shared" ca="1" si="828"/>
        <v>3.3741524905434397E-4</v>
      </c>
      <c r="IE402" s="240">
        <f t="shared" ca="1" si="829"/>
        <v>-3.5905507803732904E-4</v>
      </c>
      <c r="IF402" s="240">
        <f t="shared" ca="1" si="830"/>
        <v>-1.0303310792498569E-4</v>
      </c>
      <c r="IG402" s="240">
        <f t="shared" ca="1" si="831"/>
        <v>-3.2929463955664722E-4</v>
      </c>
      <c r="IH402" s="240">
        <f t="shared" ca="1" si="832"/>
        <v>-2.4931058888378238E-4</v>
      </c>
      <c r="II402" s="240">
        <f t="shared" ca="1" si="833"/>
        <v>6.2533496225691959E-5</v>
      </c>
      <c r="IJ402" s="240">
        <f t="shared" ca="1" si="834"/>
        <v>3.1622113217171627E-4</v>
      </c>
      <c r="IK402" s="240">
        <f t="shared" ca="1" si="835"/>
        <v>2.7582160991404748E-4</v>
      </c>
      <c r="IL402" s="240">
        <f t="shared" ca="1" si="836"/>
        <v>-2.109332253683369E-5</v>
      </c>
      <c r="IM402" s="240">
        <f t="shared" ca="1" si="837"/>
        <v>-2.9839136461947639E-4</v>
      </c>
      <c r="IN402" s="240">
        <f t="shared" ca="1" si="838"/>
        <v>-2.9818401719573849E-4</v>
      </c>
      <c r="IO402" s="240">
        <f t="shared" ca="1" si="839"/>
        <v>-2.0664114356707146E-5</v>
      </c>
      <c r="IP402" s="240">
        <f t="shared" ca="1" si="840"/>
        <v>2.7607351319991247E-4</v>
      </c>
      <c r="IQ402" s="240">
        <f t="shared" ca="1" si="841"/>
        <v>3.1606145930835239E-4</v>
      </c>
      <c r="IR402" s="240">
        <f t="shared" ca="1" si="842"/>
        <v>6.2110743736112125E-5</v>
      </c>
      <c r="IS402" s="240">
        <f t="shared" ca="1" si="843"/>
        <v>-2.4960325917187823E-4</v>
      </c>
      <c r="IT402" s="240">
        <f t="shared" ca="1" si="844"/>
        <v>-3.2918504288214365E-4</v>
      </c>
      <c r="IU402" s="240">
        <f t="shared" ca="1" si="845"/>
        <v>-1.0262316971687605E-4</v>
      </c>
      <c r="IV402" s="240">
        <f t="shared" ca="1" si="846"/>
        <v>2.193787397945407E-4</v>
      </c>
      <c r="IW402" s="240">
        <f t="shared" ca="1" si="847"/>
        <v>3.3735737700470316E-4</v>
      </c>
      <c r="IX402" s="240">
        <f t="shared" ca="1" si="848"/>
        <v>1.4159204770319633E-4</v>
      </c>
      <c r="IY402" s="240">
        <f t="shared" ca="1" si="849"/>
        <v>-1.8585455997240392E-4</v>
      </c>
      <c r="IZ402" s="240">
        <f t="shared" ca="1" si="850"/>
        <v>-3.4045554216399423E-4</v>
      </c>
      <c r="JA402" s="240">
        <f t="shared" ca="1" si="851"/>
        <v>-1.7843124949781688E-4</v>
      </c>
      <c r="JB402" s="240">
        <f t="shared" ca="1" si="852"/>
        <v>1.4953495457437042E-4</v>
      </c>
    </row>
    <row r="403" spans="2:262">
      <c r="B403" s="248">
        <v>42</v>
      </c>
      <c r="C403" s="247">
        <f t="shared" si="853"/>
        <v>8.203125000000004E-4</v>
      </c>
      <c r="D403" s="244">
        <f t="shared" ca="1" si="597"/>
        <v>6.0638596760865013</v>
      </c>
      <c r="E403" s="243">
        <f ca="1">AV361</f>
        <v>6.3859676086501116E-2</v>
      </c>
      <c r="F403" s="242">
        <v>42</v>
      </c>
      <c r="G403" s="240">
        <f t="shared" ca="1" si="854"/>
        <v>-1.3700486414152906E-4</v>
      </c>
      <c r="H403" s="240">
        <f t="shared" ca="1" si="598"/>
        <v>-8.2785814144392434E-5</v>
      </c>
      <c r="I403" s="240">
        <f t="shared" ca="1" si="599"/>
        <v>5.1884035677724718E-5</v>
      </c>
      <c r="J403" s="240">
        <f t="shared" ca="1" si="600"/>
        <v>1.3613326438786705E-4</v>
      </c>
      <c r="K403" s="240">
        <f t="shared" ca="1" si="601"/>
        <v>8.8088933917842936E-5</v>
      </c>
      <c r="L403" s="240">
        <f t="shared" ca="1" si="602"/>
        <v>-4.5559739067430203E-5</v>
      </c>
      <c r="M403" s="240">
        <f t="shared" ca="1" si="603"/>
        <v>-1.3493370767642891E-4</v>
      </c>
      <c r="N403" s="240">
        <f t="shared" ca="1" si="604"/>
        <v>-9.3179839733805993E-5</v>
      </c>
      <c r="O403" s="240">
        <f t="shared" ca="1" si="605"/>
        <v>3.9125685055160401E-5</v>
      </c>
      <c r="P403" s="240">
        <f t="shared" ca="1" si="606"/>
        <v>1.3340908384440139E-4</v>
      </c>
      <c r="Q403" s="240">
        <f t="shared" ca="1" si="607"/>
        <v>9.8046267154260292E-5</v>
      </c>
      <c r="R403" s="240">
        <f t="shared" ca="1" si="608"/>
        <v>-3.2597373840587467E-5</v>
      </c>
      <c r="S403" s="240">
        <f t="shared" ca="1" si="609"/>
        <v>-1.3156306584413699E-4</v>
      </c>
      <c r="T403" s="240">
        <f t="shared" ca="1" si="610"/>
        <v>-1.0267649252930123E-4</v>
      </c>
      <c r="U403" s="241">
        <f t="shared" ca="1" si="611"/>
        <v>2.5990532697239818E-5</v>
      </c>
      <c r="V403" s="240">
        <f t="shared" ca="1" si="612"/>
        <v>1.2940010089469053E-4</v>
      </c>
      <c r="W403" s="240">
        <f t="shared" ca="1" si="613"/>
        <v>1.0705936124044036E-4</v>
      </c>
      <c r="X403" s="240">
        <f t="shared" ca="1" si="614"/>
        <v>-1.9321078084122725E-5</v>
      </c>
      <c r="Y403" s="240">
        <f t="shared" ca="1" si="615"/>
        <v>-1.269253997680784E-4</v>
      </c>
      <c r="Z403" s="240">
        <f t="shared" ca="1" si="616"/>
        <v>-1.1118431457305902E-4</v>
      </c>
      <c r="AA403" s="240">
        <f t="shared" ca="1" si="617"/>
        <v>1.2605077301574645E-5</v>
      </c>
      <c r="AB403" s="240">
        <f t="shared" ca="1" si="618"/>
        <v>1.241449242360732E-4</v>
      </c>
      <c r="AC403" s="240">
        <f t="shared" ca="1" si="619"/>
        <v>1.1504141515327539E-4</v>
      </c>
      <c r="AD403" s="240">
        <f t="shared" ca="1" si="620"/>
        <v>-5.8587097837322133E-6</v>
      </c>
      <c r="AE403" s="240">
        <f t="shared" ca="1" si="621"/>
        <v>-1.210653727077722E-4</v>
      </c>
      <c r="AF403" s="240">
        <f t="shared" ca="1" si="622"/>
        <v>-1.1862137088794937E-4</v>
      </c>
      <c r="AG403" s="240">
        <f t="shared" ca="1" si="623"/>
        <v>-9.0177187914158722E-7</v>
      </c>
      <c r="AH403" s="240">
        <f t="shared" ca="1" si="624"/>
        <v>1.176941640925437E-4</v>
      </c>
      <c r="AI403" s="240">
        <f t="shared" ca="1" si="625"/>
        <v>1.2191555735014931E-4</v>
      </c>
      <c r="AJ403" s="240">
        <f t="shared" ca="1" si="626"/>
        <v>7.6600810945721699E-6</v>
      </c>
      <c r="AK403" s="240">
        <f t="shared" ca="1" si="627"/>
        <v>-1.1403941992722496E-4</v>
      </c>
      <c r="AL403" s="240">
        <f t="shared" ca="1" si="628"/>
        <v>-1.2491603855615136E-4</v>
      </c>
      <c r="AM403" s="240">
        <f t="shared" ca="1" si="629"/>
        <v>-1.4399936503702063E-5</v>
      </c>
      <c r="AN403" s="240">
        <f t="shared" ca="1" si="630"/>
        <v>1.1010994481062866E-4</v>
      </c>
      <c r="AO403" s="240">
        <f t="shared" ca="1" si="631"/>
        <v>1.2761558608391884E-4</v>
      </c>
      <c r="AP403" s="240">
        <f t="shared" ca="1" si="632"/>
        <v>2.1105101204509558E-5</v>
      </c>
      <c r="AQ403" s="240">
        <f t="shared" ca="1" si="633"/>
        <v>-1.0591520519249087E-4</v>
      </c>
      <c r="AR403" s="240">
        <f t="shared" ca="1" si="634"/>
        <v>-1.30007696487005E-4</v>
      </c>
      <c r="AS403" s="240">
        <f t="shared" ca="1" si="635"/>
        <v>-2.7759421867926846E-5</v>
      </c>
      <c r="AT403" s="240">
        <f t="shared" ca="1" si="636"/>
        <v>1.0146530656796804E-4</v>
      </c>
      <c r="AU403" s="240">
        <f t="shared" ca="1" si="637"/>
        <v>1.3208660696192433E-4</v>
      </c>
      <c r="AV403" s="240">
        <f t="shared" ca="1" si="638"/>
        <v>3.4346867652625148E-5</v>
      </c>
      <c r="AW403" s="240">
        <f t="shared" ca="1" si="639"/>
        <v>-9.677096913261175E-5</v>
      </c>
      <c r="AX403" s="240">
        <f t="shared" ca="1" si="640"/>
        <v>-1.3384730923125232E-4</v>
      </c>
      <c r="AY403" s="240">
        <f t="shared" ca="1" si="641"/>
        <v>-4.0851568824718928E-5</v>
      </c>
      <c r="AZ403" s="240">
        <f t="shared" ca="1" si="642"/>
        <v>9.1843501956479157E-5</v>
      </c>
      <c r="BA403" s="240">
        <f t="shared" ca="1" si="643"/>
        <v>1.3528556160900254E-4</v>
      </c>
      <c r="BB403" s="240">
        <f t="shared" ca="1" si="644"/>
        <v>4.7257854989339152E-5</v>
      </c>
      <c r="BC403" s="240">
        <f t="shared" ca="1" si="645"/>
        <v>-8.6694775739593486E-5</v>
      </c>
      <c r="BD403" s="240">
        <f t="shared" ca="1" si="646"/>
        <v>-1.363978992192208E-4</v>
      </c>
      <c r="BE403" s="240">
        <f t="shared" ca="1" si="647"/>
        <v>-5.3550292841990797E-5</v>
      </c>
      <c r="BF403" s="240">
        <f t="shared" ca="1" si="648"/>
        <v>8.1337194214384874E-5</v>
      </c>
      <c r="BG403" s="240">
        <f t="shared" ca="1" si="649"/>
        <v>1.3718164234317515E-4</v>
      </c>
      <c r="BH403" s="240">
        <f t="shared" ca="1" si="650"/>
        <v>5.9713723348734395E-5</v>
      </c>
      <c r="BI403" s="240">
        <f t="shared" ca="1" si="651"/>
        <v>-7.5783664264016991E-5</v>
      </c>
      <c r="BJ403" s="240">
        <f t="shared" ca="1" si="652"/>
        <v>-1.3763490287503204E-4</v>
      </c>
      <c r="BK403" s="240">
        <f t="shared" ca="1" si="653"/>
        <v>-6.5733298265625593E-5</v>
      </c>
      <c r="BL403" s="240">
        <f t="shared" ca="1" si="654"/>
        <v>7.0047564828572899E-5</v>
      </c>
      <c r="BM403" s="240">
        <f t="shared" ca="1" si="655"/>
        <v>1.3775658887046923E-4</v>
      </c>
      <c r="BN403" s="240">
        <f t="shared" ca="1" si="656"/>
        <v>7.1594515909438833E-5</v>
      </c>
      <c r="BO403" s="240">
        <f t="shared" ca="1" si="657"/>
        <v>-6.4142714674013894E-5</v>
      </c>
      <c r="BP403" s="240">
        <f t="shared" ca="1" si="658"/>
        <v>-1.3754640717726535E-4</v>
      </c>
      <c r="BQ403" s="240">
        <f t="shared" ca="1" si="659"/>
        <v>-7.7283256093486449E-5</v>
      </c>
      <c r="BR403" s="240">
        <f t="shared" ca="1" si="660"/>
        <v>5.8083339101566921E-5</v>
      </c>
      <c r="BS403" s="240">
        <f t="shared" ca="1" si="661"/>
        <v>1.3700486414152901E-4</v>
      </c>
      <c r="BT403" s="240">
        <f t="shared" ca="1" si="662"/>
        <v>8.2785814144391919E-5</v>
      </c>
      <c r="BU403" s="240">
        <f t="shared" ca="1" si="663"/>
        <v>-5.1884035677724616E-5</v>
      </c>
      <c r="BV403" s="240">
        <f t="shared" ca="1" si="664"/>
        <v>-1.3613326438786721E-4</v>
      </c>
      <c r="BW403" s="240">
        <f t="shared" ca="1" si="665"/>
        <v>-8.8088933917842638E-5</v>
      </c>
      <c r="BX403" s="240">
        <f t="shared" ca="1" si="666"/>
        <v>4.5559739067429857E-5</v>
      </c>
      <c r="BY403" s="240">
        <f t="shared" ca="1" si="667"/>
        <v>1.349337076764291E-4</v>
      </c>
      <c r="BZ403" s="240">
        <f t="shared" ca="1" si="668"/>
        <v>9.3179839733805884E-5</v>
      </c>
      <c r="CA403" s="240">
        <f t="shared" ca="1" si="669"/>
        <v>-3.9125685055159832E-5</v>
      </c>
      <c r="CB403" s="240">
        <f t="shared" ca="1" si="670"/>
        <v>-1.3340908384440152E-4</v>
      </c>
      <c r="CC403" s="240">
        <f t="shared" ca="1" si="671"/>
        <v>-9.8046267154260373E-5</v>
      </c>
      <c r="CD403" s="240">
        <f t="shared" ca="1" si="672"/>
        <v>3.2597373840586647E-5</v>
      </c>
      <c r="CE403" s="240">
        <f t="shared" ca="1" si="673"/>
        <v>1.3156306584413712E-4</v>
      </c>
      <c r="CF403" s="240">
        <f t="shared" ca="1" si="674"/>
        <v>1.0267649252930147E-4</v>
      </c>
      <c r="CG403" s="240">
        <f t="shared" ca="1" si="675"/>
        <v>-2.5990532697240672E-5</v>
      </c>
      <c r="CH403" s="240">
        <f t="shared" ca="1" si="676"/>
        <v>-1.2940010089469055E-4</v>
      </c>
      <c r="CI403" s="240">
        <f t="shared" ca="1" si="677"/>
        <v>-1.0705936124044087E-4</v>
      </c>
      <c r="CJ403" s="240">
        <f t="shared" ca="1" si="678"/>
        <v>1.9321078084123335E-5</v>
      </c>
      <c r="CK403" s="240">
        <f t="shared" ca="1" si="679"/>
        <v>1.2692539976807846E-4</v>
      </c>
      <c r="CL403" s="240">
        <f t="shared" ca="1" si="680"/>
        <v>1.1118431457305834E-4</v>
      </c>
      <c r="CM403" s="240">
        <f t="shared" ca="1" si="681"/>
        <v>-1.2605077301574781E-5</v>
      </c>
      <c r="CN403" s="240">
        <f t="shared" ca="1" si="682"/>
        <v>-1.2414492423607306E-4</v>
      </c>
      <c r="CO403" s="240">
        <f t="shared" ca="1" si="683"/>
        <v>-1.1504141515327479E-4</v>
      </c>
      <c r="CP403" s="240">
        <f t="shared" ca="1" si="684"/>
        <v>5.8587097837323624E-6</v>
      </c>
      <c r="CQ403" s="240">
        <f t="shared" ca="1" si="685"/>
        <v>1.210653727077718E-4</v>
      </c>
      <c r="CR403" s="240">
        <f t="shared" ca="1" si="686"/>
        <v>1.1862137088794906E-4</v>
      </c>
      <c r="CS403" s="240">
        <f t="shared" ca="1" si="687"/>
        <v>9.0177187914145847E-7</v>
      </c>
      <c r="CT403" s="240">
        <f t="shared" ca="1" si="688"/>
        <v>-1.1769416409254327E-4</v>
      </c>
      <c r="CU403" s="240">
        <f t="shared" ca="1" si="689"/>
        <v>-1.2191555735014926E-4</v>
      </c>
      <c r="CV403" s="240">
        <f t="shared" ca="1" si="690"/>
        <v>-7.660081094572529E-6</v>
      </c>
      <c r="CW403" s="240">
        <f t="shared" ca="1" si="691"/>
        <v>1.1403941992722558E-4</v>
      </c>
      <c r="CX403" s="240">
        <f t="shared" ca="1" si="692"/>
        <v>1.2491603855615131E-4</v>
      </c>
      <c r="CY403" s="240">
        <f t="shared" ca="1" si="693"/>
        <v>1.4399936503702897E-5</v>
      </c>
      <c r="CZ403" s="240">
        <f t="shared" ca="1" si="694"/>
        <v>-1.1010994481062873E-4</v>
      </c>
      <c r="DA403" s="240">
        <f t="shared" ca="1" si="695"/>
        <v>-1.2761558608391881E-4</v>
      </c>
      <c r="DB403" s="240">
        <f t="shared" ca="1" si="696"/>
        <v>-2.110510120450846E-5</v>
      </c>
      <c r="DC403" s="240">
        <f t="shared" ca="1" si="697"/>
        <v>1.0591520519249095E-4</v>
      </c>
      <c r="DD403" s="240">
        <f t="shared" ca="1" si="698"/>
        <v>1.3000769648700494E-4</v>
      </c>
      <c r="DE403" s="240">
        <f t="shared" ca="1" si="699"/>
        <v>2.7759421867925748E-5</v>
      </c>
      <c r="DF403" s="240">
        <f t="shared" ca="1" si="700"/>
        <v>-1.0146530656796813E-4</v>
      </c>
      <c r="DG403" s="240">
        <f t="shared" ca="1" si="701"/>
        <v>-1.3208660696192458E-4</v>
      </c>
      <c r="DH403" s="240">
        <f t="shared" ca="1" si="702"/>
        <v>-3.4346867652625019E-5</v>
      </c>
      <c r="DI403" s="240">
        <f t="shared" ca="1" si="703"/>
        <v>9.6770969132611845E-5</v>
      </c>
      <c r="DJ403" s="240">
        <f t="shared" ca="1" si="704"/>
        <v>1.3384730923125251E-4</v>
      </c>
      <c r="DK403" s="240">
        <f t="shared" ca="1" si="705"/>
        <v>4.0851568824718812E-5</v>
      </c>
      <c r="DL403" s="240">
        <f t="shared" ca="1" si="706"/>
        <v>-9.1843501956479265E-5</v>
      </c>
      <c r="DM403" s="240">
        <f t="shared" ca="1" si="707"/>
        <v>-1.3528556160900232E-4</v>
      </c>
      <c r="DN403" s="240">
        <f t="shared" ca="1" si="708"/>
        <v>-4.725785498933903E-5</v>
      </c>
      <c r="DO403" s="240">
        <f t="shared" ca="1" si="709"/>
        <v>8.6694775739592822E-5</v>
      </c>
      <c r="DP403" s="240">
        <f t="shared" ca="1" si="710"/>
        <v>1.3639789921922077E-4</v>
      </c>
      <c r="DQ403" s="240">
        <f t="shared" ca="1" si="711"/>
        <v>5.3550292841990675E-5</v>
      </c>
      <c r="DR403" s="240">
        <f t="shared" ca="1" si="712"/>
        <v>-8.1337194214385768E-5</v>
      </c>
      <c r="DS403" s="240">
        <f t="shared" ca="1" si="713"/>
        <v>-1.3718164234317515E-4</v>
      </c>
      <c r="DT403" s="240">
        <f t="shared" ca="1" si="714"/>
        <v>-5.9713723348734286E-5</v>
      </c>
      <c r="DU403" s="240">
        <f t="shared" ca="1" si="715"/>
        <v>7.5783664264017926E-5</v>
      </c>
      <c r="DV403" s="240">
        <f t="shared" ca="1" si="716"/>
        <v>1.3763490287503201E-4</v>
      </c>
      <c r="DW403" s="240">
        <f t="shared" ca="1" si="717"/>
        <v>6.5733298265626338E-5</v>
      </c>
      <c r="DX403" s="240">
        <f t="shared" ca="1" si="718"/>
        <v>-7.0047564828573021E-5</v>
      </c>
      <c r="DY403" s="240">
        <f t="shared" ca="1" si="719"/>
        <v>-1.3775658887046923E-4</v>
      </c>
      <c r="DZ403" s="240">
        <f t="shared" ca="1" si="720"/>
        <v>-7.1594515909439565E-5</v>
      </c>
      <c r="EA403" s="240">
        <f t="shared" ca="1" si="721"/>
        <v>6.4142714674012295E-5</v>
      </c>
      <c r="EB403" s="240">
        <f t="shared" ca="1" si="722"/>
        <v>1.3754640717726546E-4</v>
      </c>
      <c r="EC403" s="240">
        <f t="shared" ca="1" si="723"/>
        <v>7.7283256093486341E-5</v>
      </c>
      <c r="ED403" s="240">
        <f t="shared" ca="1" si="724"/>
        <v>-5.8083339101567043E-5</v>
      </c>
      <c r="EE403" s="240">
        <f t="shared" ca="1" si="725"/>
        <v>-1.3700486414152904E-4</v>
      </c>
      <c r="EF403" s="240">
        <f t="shared" ca="1" si="726"/>
        <v>-8.2785814144393409E-5</v>
      </c>
      <c r="EG403" s="240">
        <f t="shared" ca="1" si="727"/>
        <v>5.1884035677726554E-5</v>
      </c>
      <c r="EH403" s="240">
        <f t="shared" ca="1" si="728"/>
        <v>1.3613326438786724E-4</v>
      </c>
      <c r="EI403" s="240">
        <f t="shared" ca="1" si="729"/>
        <v>8.808893391784253E-5</v>
      </c>
      <c r="EJ403" s="240">
        <f t="shared" ca="1" si="730"/>
        <v>-4.5559739067429993E-5</v>
      </c>
      <c r="EK403" s="240">
        <f t="shared" ca="1" si="731"/>
        <v>-1.3493370767642872E-4</v>
      </c>
      <c r="EL403" s="240">
        <f t="shared" ca="1" si="732"/>
        <v>-9.3179839733804353E-5</v>
      </c>
      <c r="EM403" s="240">
        <f t="shared" ca="1" si="733"/>
        <v>3.9125685055161838E-5</v>
      </c>
      <c r="EN403" s="240">
        <f t="shared" ca="1" si="734"/>
        <v>1.3340908384440155E-4</v>
      </c>
      <c r="EO403" s="240">
        <f t="shared" ca="1" si="735"/>
        <v>9.8046267154260278E-5</v>
      </c>
      <c r="EP403" s="240">
        <f t="shared" ca="1" si="736"/>
        <v>-3.2597373840586776E-5</v>
      </c>
      <c r="EQ403" s="240">
        <f t="shared" ca="1" si="737"/>
        <v>-1.3156306584413658E-4</v>
      </c>
      <c r="ER403" s="240">
        <f t="shared" ca="1" si="738"/>
        <v>-1.0267649252930006E-4</v>
      </c>
      <c r="ES403" s="240">
        <f t="shared" ca="1" si="739"/>
        <v>2.5990532697240811E-5</v>
      </c>
      <c r="ET403" s="240">
        <f t="shared" ca="1" si="740"/>
        <v>1.2940010089469061E-4</v>
      </c>
      <c r="EU403" s="240">
        <f t="shared" ca="1" si="741"/>
        <v>1.0705936124044079E-4</v>
      </c>
      <c r="EV403" s="240">
        <f t="shared" ca="1" si="742"/>
        <v>-1.9321078084121532E-5</v>
      </c>
      <c r="EW403" s="240">
        <f t="shared" ca="1" si="743"/>
        <v>-1.269253997680793E-4</v>
      </c>
      <c r="EX403" s="240">
        <f t="shared" ca="1" si="744"/>
        <v>-1.1118431457305829E-4</v>
      </c>
      <c r="EY403" s="240">
        <f t="shared" ca="1" si="745"/>
        <v>1.2605077301574916E-5</v>
      </c>
      <c r="EZ403" s="240">
        <f t="shared" ca="1" si="746"/>
        <v>1.2414492423607311E-4</v>
      </c>
      <c r="FA403" s="240">
        <f t="shared" ca="1" si="747"/>
        <v>1.1504141515327577E-4</v>
      </c>
      <c r="FB403" s="240">
        <f t="shared" ca="1" si="748"/>
        <v>-5.8587097837305328E-6</v>
      </c>
      <c r="FC403" s="240">
        <f t="shared" ca="1" si="749"/>
        <v>-1.2106537270777279E-4</v>
      </c>
      <c r="FD403" s="240">
        <f t="shared" ca="1" si="750"/>
        <v>-1.1862137088794898E-4</v>
      </c>
      <c r="FE403" s="240">
        <f t="shared" ca="1" si="751"/>
        <v>-9.0177187914131617E-7</v>
      </c>
      <c r="FF403" s="240">
        <f t="shared" ca="1" si="752"/>
        <v>1.1769416409254332E-4</v>
      </c>
      <c r="FG403" s="240">
        <f t="shared" ca="1" si="753"/>
        <v>1.2191555735015011E-4</v>
      </c>
      <c r="FH403" s="240">
        <f t="shared" ca="1" si="754"/>
        <v>7.6600810945704351E-6</v>
      </c>
      <c r="FI403" s="240">
        <f t="shared" ca="1" si="755"/>
        <v>-1.1403941992722567E-4</v>
      </c>
      <c r="FJ403" s="240">
        <f t="shared" ca="1" si="756"/>
        <v>-1.2491603855615125E-4</v>
      </c>
      <c r="FK403" s="240">
        <f t="shared" ca="1" si="757"/>
        <v>-1.4399936503702775E-5</v>
      </c>
      <c r="FL403" s="240">
        <f t="shared" ca="1" si="758"/>
        <v>1.1010994481062763E-4</v>
      </c>
      <c r="FM403" s="240">
        <f t="shared" ca="1" si="759"/>
        <v>1.2761558608391803E-4</v>
      </c>
      <c r="FN403" s="240">
        <f t="shared" ca="1" si="760"/>
        <v>2.1105101204508317E-5</v>
      </c>
      <c r="FO403" s="240">
        <f t="shared" ca="1" si="761"/>
        <v>-1.0591520519249103E-4</v>
      </c>
      <c r="FP403" s="240">
        <f t="shared" ca="1" si="762"/>
        <v>-1.3000769648700491E-4</v>
      </c>
      <c r="FQ403" s="240">
        <f t="shared" ca="1" si="763"/>
        <v>-2.7759421867927544E-5</v>
      </c>
      <c r="FR403" s="240">
        <f t="shared" ca="1" si="764"/>
        <v>1.0146530656796954E-4</v>
      </c>
      <c r="FS403" s="240">
        <f t="shared" ca="1" si="765"/>
        <v>1.3208660696192398E-4</v>
      </c>
      <c r="FT403" s="240">
        <f t="shared" ca="1" si="766"/>
        <v>3.4346867652624891E-5</v>
      </c>
      <c r="FU403" s="240">
        <f t="shared" ca="1" si="767"/>
        <v>-9.677096913261194E-5</v>
      </c>
      <c r="FV403" s="240">
        <f t="shared" ca="1" si="768"/>
        <v>-1.3384730923125248E-4</v>
      </c>
      <c r="FW403" s="240">
        <f t="shared" ca="1" si="769"/>
        <v>-4.0851568824720547E-5</v>
      </c>
      <c r="FX403" s="240">
        <f t="shared" ca="1" si="770"/>
        <v>9.184350195648081E-5</v>
      </c>
      <c r="FY403" s="240">
        <f t="shared" ca="1" si="771"/>
        <v>1.3528556160900229E-4</v>
      </c>
      <c r="FZ403" s="240">
        <f t="shared" ca="1" si="772"/>
        <v>4.7257854989338881E-5</v>
      </c>
      <c r="GA403" s="240">
        <f t="shared" ca="1" si="773"/>
        <v>-8.669477573959293E-5</v>
      </c>
      <c r="GB403" s="240">
        <f t="shared" ca="1" si="774"/>
        <v>-1.3639789921922102E-4</v>
      </c>
      <c r="GC403" s="240">
        <f t="shared" ca="1" si="775"/>
        <v>-5.355029284198875E-5</v>
      </c>
      <c r="GD403" s="240">
        <f t="shared" ca="1" si="776"/>
        <v>8.1337194214385877E-5</v>
      </c>
      <c r="GE403" s="240">
        <f t="shared" ca="1" si="777"/>
        <v>1.3718164234317512E-4</v>
      </c>
      <c r="GF403" s="240">
        <f t="shared" ca="1" si="778"/>
        <v>5.9713723348734157E-5</v>
      </c>
      <c r="GG403" s="240">
        <f t="shared" ca="1" si="779"/>
        <v>-7.5783664264016408E-5</v>
      </c>
      <c r="GH403" s="240">
        <f t="shared" ca="1" si="780"/>
        <v>-1.3763490287503209E-4</v>
      </c>
      <c r="GI403" s="240">
        <f t="shared" ca="1" si="781"/>
        <v>-6.5733298265624495E-5</v>
      </c>
      <c r="GJ403" s="240">
        <f t="shared" ca="1" si="782"/>
        <v>7.0047564828573129E-5</v>
      </c>
      <c r="GK403" s="240">
        <f t="shared" ca="1" si="783"/>
        <v>1.3775658887046923E-4</v>
      </c>
      <c r="GL403" s="240">
        <f t="shared" ca="1" si="784"/>
        <v>7.1594515909439443E-5</v>
      </c>
      <c r="GM403" s="240">
        <f t="shared" ca="1" si="785"/>
        <v>-6.4142714674012404E-5</v>
      </c>
      <c r="GN403" s="240">
        <f t="shared" ca="1" si="786"/>
        <v>-1.3754640717726546E-4</v>
      </c>
      <c r="GO403" s="240">
        <f t="shared" ca="1" si="787"/>
        <v>-7.7283256093486232E-5</v>
      </c>
      <c r="GP403" s="240">
        <f t="shared" ca="1" si="788"/>
        <v>5.8083339101567165E-5</v>
      </c>
      <c r="GQ403" s="240">
        <f t="shared" ca="1" si="789"/>
        <v>1.3700486414152904E-4</v>
      </c>
      <c r="GR403" s="240">
        <f t="shared" ca="1" si="790"/>
        <v>8.2785814144393274E-5</v>
      </c>
      <c r="GS403" s="240">
        <f t="shared" ca="1" si="791"/>
        <v>-5.1884035677726683E-5</v>
      </c>
      <c r="GT403" s="240">
        <f t="shared" ca="1" si="792"/>
        <v>-1.3613326438786726E-4</v>
      </c>
      <c r="GU403" s="240">
        <f t="shared" ca="1" si="793"/>
        <v>-8.8088933917842421E-5</v>
      </c>
      <c r="GV403" s="240">
        <f t="shared" ca="1" si="794"/>
        <v>4.5559739067430115E-5</v>
      </c>
      <c r="GW403" s="240">
        <f t="shared" ca="1" si="795"/>
        <v>1.3493370767642875E-4</v>
      </c>
      <c r="GX403" s="240">
        <f t="shared" ca="1" si="796"/>
        <v>9.3179839733804258E-5</v>
      </c>
      <c r="GY403" s="240">
        <f t="shared" ca="1" si="797"/>
        <v>-3.9125685055161966E-5</v>
      </c>
      <c r="GZ403" s="240">
        <f t="shared" ca="1" si="798"/>
        <v>-1.3340908384440161E-4</v>
      </c>
      <c r="HA403" s="240">
        <f t="shared" ca="1" si="799"/>
        <v>-9.8046267154260183E-5</v>
      </c>
      <c r="HB403" s="240">
        <f t="shared" ca="1" si="800"/>
        <v>3.2597373840586911E-5</v>
      </c>
      <c r="HC403" s="240">
        <f t="shared" ca="1" si="801"/>
        <v>1.3156306584413661E-4</v>
      </c>
      <c r="HD403" s="240">
        <f t="shared" ca="1" si="802"/>
        <v>1.0267649252929997E-4</v>
      </c>
      <c r="HE403" s="240">
        <f t="shared" ca="1" si="803"/>
        <v>-2.5990532697240936E-5</v>
      </c>
      <c r="HF403" s="240">
        <f t="shared" ca="1" si="804"/>
        <v>-1.2940010089469066E-4</v>
      </c>
      <c r="HG403" s="240">
        <f t="shared" ca="1" si="805"/>
        <v>-1.0705936124044071E-4</v>
      </c>
      <c r="HH403" s="240">
        <f t="shared" ca="1" si="806"/>
        <v>1.9321078084121668E-5</v>
      </c>
      <c r="HI403" s="240">
        <f t="shared" ca="1" si="807"/>
        <v>1.2692539976807933E-4</v>
      </c>
      <c r="HJ403" s="240">
        <f t="shared" ca="1" si="808"/>
        <v>1.1118431457305821E-4</v>
      </c>
      <c r="HK403" s="240">
        <f t="shared" ca="1" si="809"/>
        <v>-1.2605077301575045E-5</v>
      </c>
      <c r="HL403" s="240">
        <f t="shared" ca="1" si="810"/>
        <v>-1.2414492423607317E-4</v>
      </c>
      <c r="HM403" s="240">
        <f t="shared" ca="1" si="811"/>
        <v>-1.1504141515327571E-4</v>
      </c>
      <c r="HN403" s="240">
        <f t="shared" ca="1" si="812"/>
        <v>5.8587097837306751E-6</v>
      </c>
      <c r="HO403" s="240">
        <f t="shared" ca="1" si="813"/>
        <v>1.2106537270777285E-4</v>
      </c>
      <c r="HP403" s="240">
        <f t="shared" ca="1" si="814"/>
        <v>1.1862137088794892E-4</v>
      </c>
      <c r="HQ403" s="240">
        <f t="shared" ca="1" si="815"/>
        <v>9.0177187914118064E-7</v>
      </c>
      <c r="HR403" s="240">
        <f t="shared" ca="1" si="816"/>
        <v>-1.1769416409254337E-4</v>
      </c>
      <c r="HS403" s="240">
        <f t="shared" ca="1" si="817"/>
        <v>-1.2191555735015006E-4</v>
      </c>
      <c r="HT403" s="240">
        <f t="shared" ca="1" si="818"/>
        <v>-7.6600810945702996E-6</v>
      </c>
      <c r="HU403" s="240">
        <f t="shared" ca="1" si="819"/>
        <v>1.1403941992722573E-4</v>
      </c>
      <c r="HV403" s="240">
        <f t="shared" ca="1" si="820"/>
        <v>1.249160385561512E-4</v>
      </c>
      <c r="HW403" s="240">
        <f t="shared" ca="1" si="821"/>
        <v>1.4399936503702632E-5</v>
      </c>
      <c r="HX403" s="240">
        <f t="shared" ca="1" si="822"/>
        <v>-1.1010994481062771E-4</v>
      </c>
      <c r="HY403" s="240">
        <f t="shared" ca="1" si="823"/>
        <v>-1.2761558608391795E-4</v>
      </c>
      <c r="HZ403" s="240">
        <f t="shared" ca="1" si="824"/>
        <v>-2.1105101204508189E-5</v>
      </c>
      <c r="IA403" s="240">
        <f t="shared" ca="1" si="825"/>
        <v>1.0591520519249112E-4</v>
      </c>
      <c r="IB403" s="240">
        <f t="shared" ca="1" si="826"/>
        <v>1.3000769648700486E-4</v>
      </c>
      <c r="IC403" s="240">
        <f t="shared" ca="1" si="827"/>
        <v>2.7759421867927401E-5</v>
      </c>
      <c r="ID403" s="240">
        <f t="shared" ca="1" si="828"/>
        <v>-1.0146530656796964E-4</v>
      </c>
      <c r="IE403" s="240">
        <f t="shared" ca="1" si="829"/>
        <v>5.5697082311140805E-5</v>
      </c>
      <c r="IF403" s="240">
        <f t="shared" ca="1" si="830"/>
        <v>-3.4346867652624748E-5</v>
      </c>
      <c r="IG403" s="240">
        <f t="shared" ca="1" si="831"/>
        <v>9.6770969132612035E-5</v>
      </c>
      <c r="IH403" s="240">
        <f t="shared" ca="1" si="832"/>
        <v>1.3384730923125246E-4</v>
      </c>
      <c r="II403" s="240">
        <f t="shared" ca="1" si="833"/>
        <v>4.0851568824720412E-5</v>
      </c>
      <c r="IJ403" s="240">
        <f t="shared" ca="1" si="834"/>
        <v>-9.1843501956480919E-5</v>
      </c>
      <c r="IK403" s="240">
        <f t="shared" ca="1" si="835"/>
        <v>-1.3528556160900227E-4</v>
      </c>
      <c r="IL403" s="240">
        <f t="shared" ca="1" si="836"/>
        <v>-4.7257854989338759E-5</v>
      </c>
      <c r="IM403" s="240">
        <f t="shared" ca="1" si="837"/>
        <v>8.6694775739593039E-5</v>
      </c>
      <c r="IN403" s="240">
        <f t="shared" ca="1" si="838"/>
        <v>1.3639789921922099E-4</v>
      </c>
      <c r="IO403" s="240">
        <f t="shared" ca="1" si="839"/>
        <v>5.3550292841988628E-5</v>
      </c>
      <c r="IP403" s="240">
        <f t="shared" ca="1" si="840"/>
        <v>-8.1337194214385985E-5</v>
      </c>
      <c r="IQ403" s="240">
        <f t="shared" ca="1" si="841"/>
        <v>-1.3718164234317512E-4</v>
      </c>
      <c r="IR403" s="240">
        <f t="shared" ca="1" si="842"/>
        <v>-5.9713723348734029E-5</v>
      </c>
      <c r="IS403" s="240">
        <f t="shared" ca="1" si="843"/>
        <v>7.5783664264016503E-5</v>
      </c>
      <c r="IT403" s="240">
        <f t="shared" ca="1" si="844"/>
        <v>1.3763490287503209E-4</v>
      </c>
      <c r="IU403" s="240">
        <f t="shared" ca="1" si="845"/>
        <v>6.5733298265624387E-5</v>
      </c>
      <c r="IV403" s="240">
        <f t="shared" ca="1" si="846"/>
        <v>-7.0047564828569877E-5</v>
      </c>
      <c r="IW403" s="240">
        <f t="shared" ca="1" si="847"/>
        <v>-1.3775658887046923E-4</v>
      </c>
      <c r="IX403" s="240">
        <f t="shared" ca="1" si="848"/>
        <v>-7.1594515909435987E-5</v>
      </c>
      <c r="IY403" s="240">
        <f t="shared" ca="1" si="849"/>
        <v>6.4142714674012526E-5</v>
      </c>
      <c r="IZ403" s="240">
        <f t="shared" ca="1" si="850"/>
        <v>1.3754640717726548E-4</v>
      </c>
      <c r="JA403" s="240">
        <f t="shared" ca="1" si="851"/>
        <v>7.7283256093489363E-5</v>
      </c>
      <c r="JB403" s="240">
        <f t="shared" ca="1" si="852"/>
        <v>-5.8083339101567287E-5</v>
      </c>
    </row>
    <row r="404" spans="2:262">
      <c r="B404" s="248">
        <v>43</v>
      </c>
      <c r="C404" s="247">
        <f t="shared" si="853"/>
        <v>8.3984375000000042E-4</v>
      </c>
      <c r="D404" s="244">
        <f t="shared" ca="1" si="597"/>
        <v>6.0628928295916324</v>
      </c>
      <c r="E404" s="243">
        <f ca="1">AW361</f>
        <v>6.2892829591632615E-2</v>
      </c>
      <c r="F404" s="242">
        <v>43</v>
      </c>
      <c r="G404" s="240">
        <f t="shared" ca="1" si="854"/>
        <v>-5.9304029749521507E-4</v>
      </c>
      <c r="H404" s="240">
        <f t="shared" ca="1" si="598"/>
        <v>-3.3000232034889967E-4</v>
      </c>
      <c r="I404" s="240">
        <f t="shared" ca="1" si="599"/>
        <v>2.677252032320015E-4</v>
      </c>
      <c r="J404" s="240">
        <f t="shared" ca="1" si="600"/>
        <v>5.9392485772370989E-4</v>
      </c>
      <c r="K404" s="240">
        <f t="shared" ca="1" si="601"/>
        <v>3.1776377415269511E-4</v>
      </c>
      <c r="L404" s="240">
        <f t="shared" ca="1" si="602"/>
        <v>-2.8067447805175624E-4</v>
      </c>
      <c r="M404" s="240">
        <f t="shared" ca="1" si="603"/>
        <v>-5.9445165982619289E-4</v>
      </c>
      <c r="N404" s="240">
        <f t="shared" ca="1" si="604"/>
        <v>-3.0533381894089386E-4</v>
      </c>
      <c r="O404" s="240">
        <f t="shared" ca="1" si="605"/>
        <v>2.9345468506102778E-4</v>
      </c>
      <c r="P404" s="240">
        <f t="shared" ca="1" si="606"/>
        <v>5.9462038647677584E-4</v>
      </c>
      <c r="Q404" s="240">
        <f t="shared" ca="1" si="607"/>
        <v>2.9271994205372982E-4</v>
      </c>
      <c r="R404" s="240">
        <f t="shared" ca="1" si="608"/>
        <v>-3.0605812594099505E-4</v>
      </c>
      <c r="S404" s="240">
        <f t="shared" ca="1" si="609"/>
        <v>-5.9443093604083356E-4</v>
      </c>
      <c r="T404" s="240">
        <f t="shared" ca="1" si="610"/>
        <v>-2.7992974161897543E-4</v>
      </c>
      <c r="U404" s="241">
        <f t="shared" ca="1" si="611"/>
        <v>3.1847720885014595E-4</v>
      </c>
      <c r="V404" s="240">
        <f t="shared" ca="1" si="612"/>
        <v>5.9388342263622454E-4</v>
      </c>
      <c r="W404" s="240">
        <f t="shared" ca="1" si="613"/>
        <v>2.6697092197511697E-4</v>
      </c>
      <c r="X404" s="240">
        <f t="shared" ca="1" si="614"/>
        <v>-3.307044529973172E-4</v>
      </c>
      <c r="Y404" s="240">
        <f t="shared" ca="1" si="615"/>
        <v>-5.9297817606455104E-4</v>
      </c>
      <c r="Z404" s="240">
        <f t="shared" ca="1" si="616"/>
        <v>-2.5385128903054747E-4</v>
      </c>
      <c r="AA404" s="240">
        <f t="shared" ca="1" si="617"/>
        <v>3.4273249314783702E-4</v>
      </c>
      <c r="AB404" s="240">
        <f t="shared" ca="1" si="618"/>
        <v>5.9171574161249855E-4</v>
      </c>
      <c r="AC404" s="240">
        <f t="shared" ca="1" si="619"/>
        <v>2.4057874556157689E-4</v>
      </c>
      <c r="AD404" s="240">
        <f t="shared" ca="1" si="620"/>
        <v>-3.54554084060078E-4</v>
      </c>
      <c r="AE404" s="240">
        <f t="shared" ca="1" si="621"/>
        <v>-5.9009687972337512E-4</v>
      </c>
      <c r="AF404" s="240">
        <f t="shared" ca="1" si="622"/>
        <v>-2.2716128645209691E-4</v>
      </c>
      <c r="AG404" s="240">
        <f t="shared" ca="1" si="623"/>
        <v>3.6616210484971231E-4</v>
      </c>
      <c r="AH404" s="240">
        <f t="shared" ca="1" si="624"/>
        <v>5.8812256553905E-4</v>
      </c>
      <c r="AI404" s="240">
        <f t="shared" ca="1" si="625"/>
        <v>2.1360699387776771E-4</v>
      </c>
      <c r="AJ404" s="240">
        <f t="shared" ca="1" si="626"/>
        <v>-3.7754956327906816E-4</v>
      </c>
      <c r="AK404" s="240">
        <f t="shared" ca="1" si="627"/>
        <v>-5.8579398831256312E-4</v>
      </c>
      <c r="AL404" s="240">
        <f t="shared" ca="1" si="628"/>
        <v>-1.9992403243760656E-4</v>
      </c>
      <c r="AM404" s="240">
        <f t="shared" ca="1" si="629"/>
        <v>3.8870959996899223E-4</v>
      </c>
      <c r="AN404" s="240">
        <f t="shared" ca="1" si="630"/>
        <v>5.8311255069176519E-4</v>
      </c>
      <c r="AO404" s="240">
        <f t="shared" ca="1" si="631"/>
        <v>1.8612064423594599E-4</v>
      </c>
      <c r="AP404" s="240">
        <f t="shared" ca="1" si="632"/>
        <v>-3.9963549253068623E-4</v>
      </c>
      <c r="AQ404" s="240">
        <f t="shared" ca="1" si="633"/>
        <v>-5.8007986787441312E-4</v>
      </c>
      <c r="AR404" s="240">
        <f t="shared" ca="1" si="634"/>
        <v>-1.7220514391769697E-4</v>
      </c>
      <c r="AS404" s="240">
        <f t="shared" ca="1" si="635"/>
        <v>4.1032065961501017E-4</v>
      </c>
      <c r="AT404" s="240">
        <f t="shared" ca="1" si="636"/>
        <v>5.7669776663523699E-4</v>
      </c>
      <c r="AU404" s="240">
        <f t="shared" ca="1" si="637"/>
        <v>1.5818591365991693E-4</v>
      </c>
      <c r="AV404" s="240">
        <f t="shared" ca="1" si="638"/>
        <v>-4.207586648768597E-4</v>
      </c>
      <c r="AW404" s="240">
        <f t="shared" ca="1" si="639"/>
        <v>-5.7296828422555822E-4</v>
      </c>
      <c r="AX404" s="240">
        <f t="shared" ca="1" si="640"/>
        <v>-1.4407139812270048E-4</v>
      </c>
      <c r="AY404" s="240">
        <f t="shared" ca="1" si="641"/>
        <v>4.3094322085216732E-4</v>
      </c>
      <c r="AZ404" s="240">
        <f t="shared" ca="1" si="642"/>
        <v>5.6889366714612611E-4</v>
      </c>
      <c r="BA404" s="240">
        <f t="shared" ca="1" si="643"/>
        <v>1.2987009936242733E-4</v>
      </c>
      <c r="BB404" s="240">
        <f t="shared" ca="1" si="644"/>
        <v>-4.4086819274523852E-4</v>
      </c>
      <c r="BC404" s="240">
        <f t="shared" ca="1" si="645"/>
        <v>-5.6447636979390953E-4</v>
      </c>
      <c r="BD404" s="240">
        <f t="shared" ca="1" si="646"/>
        <v>-1.1559057171045819E-4</v>
      </c>
      <c r="BE404" s="240">
        <f t="shared" ca="1" si="647"/>
        <v>4.5052760212412356E-4</v>
      </c>
      <c r="BF404" s="240">
        <f t="shared" ca="1" si="648"/>
        <v>5.5971905298365877E-4</v>
      </c>
      <c r="BG404" s="240">
        <f t="shared" ca="1" si="649"/>
        <v>1.0124141662030056E-4</v>
      </c>
      <c r="BH404" s="240">
        <f t="shared" ca="1" si="650"/>
        <v>-4.5991563052180114E-4</v>
      </c>
      <c r="BI404" s="240">
        <f t="shared" ca="1" si="651"/>
        <v>-5.5462458234513531E-4</v>
      </c>
      <c r="BJ404" s="240">
        <f t="shared" ca="1" si="652"/>
        <v>-8.6831277486431208E-5</v>
      </c>
      <c r="BK404" s="240">
        <f t="shared" ca="1" si="653"/>
        <v>4.6902662294100552E-4</v>
      </c>
      <c r="BL404" s="240">
        <f t="shared" ca="1" si="654"/>
        <v>5.4919602659695625E-4</v>
      </c>
      <c r="BM404" s="240">
        <f t="shared" ca="1" si="655"/>
        <v>7.2368834437834675E-5</v>
      </c>
      <c r="BN404" s="240">
        <f t="shared" ca="1" si="656"/>
        <v>-4.7785509126058536E-4</v>
      </c>
      <c r="BO404" s="240">
        <f t="shared" ca="1" si="657"/>
        <v>-5.4343665569811896E-4</v>
      </c>
      <c r="BP404" s="240">
        <f t="shared" ca="1" si="658"/>
        <v>-5.7862799109413619E-5</v>
      </c>
      <c r="BQ404" s="240">
        <f t="shared" ca="1" si="659"/>
        <v>4.8639571754134501E-4</v>
      </c>
      <c r="BR404" s="240">
        <f t="shared" ca="1" si="660"/>
        <v>5.3734993887829109E-4</v>
      </c>
      <c r="BS404" s="240">
        <f t="shared" ca="1" si="661"/>
        <v>4.33219093944469E-5</v>
      </c>
      <c r="BT404" s="240">
        <f t="shared" ca="1" si="662"/>
        <v>-4.9464335722936015E-4</v>
      </c>
      <c r="BU404" s="240">
        <f t="shared" ca="1" si="663"/>
        <v>-5.3093954254809122E-4</v>
      </c>
      <c r="BV404" s="240">
        <f t="shared" ca="1" si="664"/>
        <v>-2.8754924181163024E-5</v>
      </c>
      <c r="BW404" s="240">
        <f t="shared" ca="1" si="665"/>
        <v>5.0259304225489161E-4</v>
      </c>
      <c r="BX404" s="240">
        <f t="shared" ca="1" si="666"/>
        <v>5.2420932809057249E-4</v>
      </c>
      <c r="BY404" s="240">
        <f t="shared" ca="1" si="667"/>
        <v>1.4170618076776725E-5</v>
      </c>
      <c r="BZ404" s="240">
        <f t="shared" ca="1" si="668"/>
        <v>-5.1023998402493283E-4</v>
      </c>
      <c r="CA404" s="240">
        <f t="shared" ca="1" si="669"/>
        <v>-5.1716334953525725E-4</v>
      </c>
      <c r="CB404" s="240">
        <f t="shared" ca="1" si="670"/>
        <v>4.2222387807393366E-7</v>
      </c>
      <c r="CC404" s="240">
        <f t="shared" ca="1" si="671"/>
        <v>5.1757957630769503E-4</v>
      </c>
      <c r="CD404" s="240">
        <f t="shared" ca="1" si="672"/>
        <v>5.0980585111616941E-4</v>
      </c>
      <c r="CE404" s="240">
        <f t="shared" ca="1" si="673"/>
        <v>-1.5014811501039965E-5</v>
      </c>
      <c r="CF404" s="240">
        <f t="shared" ca="1" si="674"/>
        <v>-5.2460739800724062E-4</v>
      </c>
      <c r="CG404" s="240">
        <f t="shared" ca="1" si="675"/>
        <v>-5.0214126471523346E-4</v>
      </c>
      <c r="CH404" s="240">
        <f t="shared" ca="1" si="676"/>
        <v>2.9598354763006119E-5</v>
      </c>
      <c r="CI404" s="240">
        <f t="shared" ca="1" si="677"/>
        <v>5.3131921582655675E-4</v>
      </c>
      <c r="CJ404" s="240">
        <f t="shared" ca="1" si="678"/>
        <v>4.9417420719270896E-4</v>
      </c>
      <c r="CK404" s="240">
        <f t="shared" ca="1" si="679"/>
        <v>-4.4164069082816879E-5</v>
      </c>
      <c r="CL404" s="240">
        <f t="shared" ca="1" si="680"/>
        <v>-5.3771098681756793E-4</v>
      </c>
      <c r="CM404" s="240">
        <f t="shared" ca="1" si="681"/>
        <v>-4.8590947760613067E-4</v>
      </c>
      <c r="CN404" s="240">
        <f t="shared" ca="1" si="682"/>
        <v>5.8703180618804564E-5</v>
      </c>
      <c r="CO404" s="240">
        <f t="shared" ca="1" si="683"/>
        <v>5.4377886081642549E-4</v>
      </c>
      <c r="CP404" s="240">
        <f t="shared" ca="1" si="684"/>
        <v>4.7735205431957283E-4</v>
      </c>
      <c r="CQ404" s="240">
        <f t="shared" ca="1" si="685"/>
        <v>-7.3206931553849254E-5</v>
      </c>
      <c r="CR404" s="240">
        <f t="shared" ca="1" si="686"/>
        <v>-5.4951918276273186E-4</v>
      </c>
      <c r="CS404" s="240">
        <f t="shared" ca="1" si="687"/>
        <v>-4.6850709200483111E-4</v>
      </c>
      <c r="CT404" s="240">
        <f t="shared" ca="1" si="688"/>
        <v>8.7666585370700965E-5</v>
      </c>
      <c r="CU404" s="240">
        <f t="shared" ca="1" si="689"/>
        <v>5.5492849490118459E-4</v>
      </c>
      <c r="CV404" s="240">
        <f t="shared" ca="1" si="690"/>
        <v>4.5937991853647387E-4</v>
      </c>
      <c r="CW404" s="240">
        <f t="shared" ca="1" si="691"/>
        <v>-1.0207343211459852E-4</v>
      </c>
      <c r="CX404" s="240">
        <f t="shared" ca="1" si="692"/>
        <v>-5.6000353886442476E-4</v>
      </c>
      <c r="CY404" s="240">
        <f t="shared" ca="1" si="693"/>
        <v>-4.4997603178251731E-4</v>
      </c>
      <c r="CZ404" s="240">
        <f t="shared" ca="1" si="694"/>
        <v>1.1641879363975341E-4</v>
      </c>
      <c r="DA404" s="240">
        <f t="shared" ca="1" si="695"/>
        <v>5.6474125763573393E-4</v>
      </c>
      <c r="DB404" s="240">
        <f t="shared" ca="1" si="696"/>
        <v>4.40301096292697E-4</v>
      </c>
      <c r="DC404" s="240">
        <f t="shared" ca="1" si="697"/>
        <v>-1.3069402883680704E-4</v>
      </c>
      <c r="DD404" s="240">
        <f t="shared" ca="1" si="698"/>
        <v>-5.6913879739047652E-4</v>
      </c>
      <c r="DE404" s="240">
        <f t="shared" ca="1" si="699"/>
        <v>-4.303609398863941E-4</v>
      </c>
      <c r="DF404" s="240">
        <f t="shared" ca="1" si="700"/>
        <v>1.448905388378539E-4</v>
      </c>
      <c r="DG404" s="240">
        <f t="shared" ca="1" si="701"/>
        <v>5.7319350921514385E-4</v>
      </c>
      <c r="DH404" s="240">
        <f t="shared" ca="1" si="702"/>
        <v>4.2016155014212983E-4</v>
      </c>
      <c r="DI404" s="240">
        <f t="shared" ca="1" si="703"/>
        <v>-1.5899977219610274E-4</v>
      </c>
      <c r="DJ404" s="240">
        <f t="shared" ca="1" si="704"/>
        <v>-5.7690295070294368E-4</v>
      </c>
      <c r="DK404" s="240">
        <f t="shared" ca="1" si="705"/>
        <v>-4.0970907079091828E-4</v>
      </c>
      <c r="DL404" s="240">
        <f t="shared" ca="1" si="706"/>
        <v>1.730132300369734E-4</v>
      </c>
      <c r="DM404" s="240">
        <f t="shared" ca="1" si="707"/>
        <v>5.802648874250328E-4</v>
      </c>
      <c r="DN404" s="240">
        <f t="shared" ca="1" si="708"/>
        <v>3.9900979801546504E-4</v>
      </c>
      <c r="DO404" s="240">
        <f t="shared" ca="1" si="709"/>
        <v>-1.8692247117744294E-4</v>
      </c>
      <c r="DP404" s="240">
        <f t="shared" ca="1" si="710"/>
        <v>-5.8327729427643709E-4</v>
      </c>
      <c r="DQ404" s="240">
        <f t="shared" ca="1" si="711"/>
        <v>-3.8807017665762453E-4</v>
      </c>
      <c r="DR404" s="240">
        <f t="shared" ca="1" si="712"/>
        <v>2.0071911721076467E-4</v>
      </c>
      <c r="DS404" s="240">
        <f t="shared" ca="1" si="713"/>
        <v>5.8593835669591351E-4</v>
      </c>
      <c r="DT404" s="240">
        <f t="shared" ca="1" si="714"/>
        <v>3.7689679633625046E-4</v>
      </c>
      <c r="DU404" s="240">
        <f t="shared" ca="1" si="715"/>
        <v>-2.143948575532419E-4</v>
      </c>
      <c r="DV404" s="240">
        <f t="shared" ca="1" si="716"/>
        <v>-5.8824647175896149E-4</v>
      </c>
      <c r="DW404" s="240">
        <f t="shared" ca="1" si="717"/>
        <v>-3.6549638747783588E-4</v>
      </c>
      <c r="DX404" s="240">
        <f t="shared" ca="1" si="718"/>
        <v>2.2794145445026917E-4</v>
      </c>
      <c r="DY404" s="240">
        <f t="shared" ca="1" si="719"/>
        <v>5.9020024914337534E-4</v>
      </c>
      <c r="DZ404" s="240">
        <f t="shared" ca="1" si="720"/>
        <v>3.5387581726239472E-4</v>
      </c>
      <c r="EA404" s="240">
        <f t="shared" ca="1" si="721"/>
        <v>-2.4135074793842342E-4</v>
      </c>
      <c r="EB404" s="240">
        <f t="shared" ca="1" si="722"/>
        <v>-5.9179851196671386E-4</v>
      </c>
      <c r="EC404" s="240">
        <f t="shared" ca="1" si="723"/>
        <v>-3.4204208548691754E-4</v>
      </c>
      <c r="ED404" s="240">
        <f t="shared" ca="1" si="724"/>
        <v>2.5461466076070528E-4</v>
      </c>
      <c r="EE404" s="240">
        <f t="shared" ca="1" si="725"/>
        <v>5.9304029749521507E-4</v>
      </c>
      <c r="EF404" s="240">
        <f t="shared" ca="1" si="726"/>
        <v>3.3000232034890672E-4</v>
      </c>
      <c r="EG404" s="240">
        <f t="shared" ca="1" si="727"/>
        <v>-2.6772520323200009E-4</v>
      </c>
      <c r="EH404" s="240">
        <f t="shared" ca="1" si="728"/>
        <v>-5.9392485772370935E-4</v>
      </c>
      <c r="EI404" s="240">
        <f t="shared" ca="1" si="729"/>
        <v>-3.1776377415269907E-4</v>
      </c>
      <c r="EJ404" s="240">
        <f t="shared" ca="1" si="730"/>
        <v>2.8067447805175814E-4</v>
      </c>
      <c r="EK404" s="240">
        <f t="shared" ca="1" si="731"/>
        <v>5.9445165982619267E-4</v>
      </c>
      <c r="EL404" s="240">
        <f t="shared" ca="1" si="732"/>
        <v>3.0533381894089467E-4</v>
      </c>
      <c r="EM404" s="240">
        <f t="shared" ca="1" si="733"/>
        <v>-2.9345468506101775E-4</v>
      </c>
      <c r="EN404" s="240">
        <f t="shared" ca="1" si="734"/>
        <v>-5.9462038647677584E-4</v>
      </c>
      <c r="EO404" s="240">
        <f t="shared" ca="1" si="735"/>
        <v>-2.9271994205372706E-4</v>
      </c>
      <c r="EP404" s="240">
        <f t="shared" ca="1" si="736"/>
        <v>3.0605812594098876E-4</v>
      </c>
      <c r="EQ404" s="240">
        <f t="shared" ca="1" si="737"/>
        <v>5.9443093604083345E-4</v>
      </c>
      <c r="ER404" s="240">
        <f t="shared" ca="1" si="738"/>
        <v>2.7992974161898475E-4</v>
      </c>
      <c r="ES404" s="240">
        <f t="shared" ca="1" si="739"/>
        <v>-3.184772088501433E-4</v>
      </c>
      <c r="ET404" s="240">
        <f t="shared" ca="1" si="740"/>
        <v>-5.9388342263622443E-4</v>
      </c>
      <c r="EU404" s="240">
        <f t="shared" ca="1" si="741"/>
        <v>-2.6697092197512358E-4</v>
      </c>
      <c r="EV404" s="240">
        <f t="shared" ca="1" si="742"/>
        <v>3.3070445299731633E-4</v>
      </c>
      <c r="EW404" s="240">
        <f t="shared" ca="1" si="743"/>
        <v>5.929781760645518E-4</v>
      </c>
      <c r="EX404" s="240">
        <f t="shared" ca="1" si="744"/>
        <v>2.5385128903055023E-4</v>
      </c>
      <c r="EY404" s="240">
        <f t="shared" ca="1" si="745"/>
        <v>-3.4273249314782585E-4</v>
      </c>
      <c r="EZ404" s="240">
        <f t="shared" ca="1" si="746"/>
        <v>-5.9171574161249909E-4</v>
      </c>
      <c r="FA404" s="240">
        <f t="shared" ca="1" si="747"/>
        <v>-2.4057874556157594E-4</v>
      </c>
      <c r="FB404" s="240">
        <f t="shared" ca="1" si="748"/>
        <v>3.5455408406007041E-4</v>
      </c>
      <c r="FC404" s="240">
        <f t="shared" ca="1" si="749"/>
        <v>5.9009687972337544E-4</v>
      </c>
      <c r="FD404" s="240">
        <f t="shared" ca="1" si="750"/>
        <v>2.2716128645210954E-4</v>
      </c>
      <c r="FE404" s="240">
        <f t="shared" ca="1" si="751"/>
        <v>-3.6616210484970824E-4</v>
      </c>
      <c r="FF404" s="240">
        <f t="shared" ca="1" si="752"/>
        <v>-5.8812256553904989E-4</v>
      </c>
      <c r="FG404" s="240">
        <f t="shared" ca="1" si="753"/>
        <v>-2.1360699387777655E-4</v>
      </c>
      <c r="FH404" s="240">
        <f t="shared" ca="1" si="754"/>
        <v>3.775495632790674E-4</v>
      </c>
      <c r="FI404" s="240">
        <f t="shared" ca="1" si="755"/>
        <v>5.857939883125655E-4</v>
      </c>
      <c r="FJ404" s="240">
        <f t="shared" ca="1" si="756"/>
        <v>1.9992403243761152E-4</v>
      </c>
      <c r="FK404" s="240">
        <f t="shared" ca="1" si="757"/>
        <v>-3.8870959996899462E-4</v>
      </c>
      <c r="FL404" s="240">
        <f t="shared" ca="1" si="758"/>
        <v>-5.8311255069176703E-4</v>
      </c>
      <c r="FM404" s="240">
        <f t="shared" ca="1" si="759"/>
        <v>-1.8612064423594699E-4</v>
      </c>
      <c r="FN404" s="240">
        <f t="shared" ca="1" si="760"/>
        <v>3.9963549253067615E-4</v>
      </c>
      <c r="FO404" s="240">
        <f t="shared" ca="1" si="761"/>
        <v>5.8007986787441432E-4</v>
      </c>
      <c r="FP404" s="240">
        <f t="shared" ca="1" si="762"/>
        <v>1.7220514391769385E-4</v>
      </c>
      <c r="FQ404" s="240">
        <f t="shared" ca="1" si="763"/>
        <v>-4.1032065961500329E-4</v>
      </c>
      <c r="FR404" s="240">
        <f t="shared" ca="1" si="764"/>
        <v>-5.7669776663523721E-4</v>
      </c>
      <c r="FS404" s="240">
        <f t="shared" ca="1" si="765"/>
        <v>-1.5818591365992604E-4</v>
      </c>
      <c r="FT404" s="240">
        <f t="shared" ca="1" si="766"/>
        <v>4.2075866487685596E-4</v>
      </c>
      <c r="FU404" s="240">
        <f t="shared" ca="1" si="767"/>
        <v>5.7296828422555735E-4</v>
      </c>
      <c r="FV404" s="240">
        <f t="shared" ca="1" si="768"/>
        <v>1.4407139812270552E-4</v>
      </c>
      <c r="FW404" s="240">
        <f t="shared" ca="1" si="769"/>
        <v>-4.3094322085216662E-4</v>
      </c>
      <c r="FX404" s="240">
        <f t="shared" ca="1" si="770"/>
        <v>-5.6889366714612882E-4</v>
      </c>
      <c r="FY404" s="240">
        <f t="shared" ca="1" si="771"/>
        <v>-1.2987009936243245E-4</v>
      </c>
      <c r="FZ404" s="240">
        <f t="shared" ca="1" si="772"/>
        <v>4.4086819274522936E-4</v>
      </c>
      <c r="GA404" s="240">
        <f t="shared" ca="1" si="773"/>
        <v>5.6447636979391127E-4</v>
      </c>
      <c r="GB404" s="240">
        <f t="shared" ca="1" si="774"/>
        <v>1.1559057171045914E-4</v>
      </c>
      <c r="GC404" s="240">
        <f t="shared" ca="1" si="775"/>
        <v>-4.5052760212411738E-4</v>
      </c>
      <c r="GD404" s="240">
        <f t="shared" ca="1" si="776"/>
        <v>-5.5971905298366051E-4</v>
      </c>
      <c r="GE404" s="240">
        <f t="shared" ca="1" si="777"/>
        <v>-1.0124141662031408E-4</v>
      </c>
      <c r="GF404" s="240">
        <f t="shared" ca="1" si="778"/>
        <v>4.5991563052179784E-4</v>
      </c>
      <c r="GG404" s="240">
        <f t="shared" ca="1" si="779"/>
        <v>5.5462458234513564E-4</v>
      </c>
      <c r="GH404" s="240">
        <f t="shared" ca="1" si="780"/>
        <v>8.6831277486440614E-5</v>
      </c>
      <c r="GI404" s="240">
        <f t="shared" ca="1" si="781"/>
        <v>-4.6902662294100487E-4</v>
      </c>
      <c r="GJ404" s="240">
        <f t="shared" ca="1" si="782"/>
        <v>-5.4919602659696145E-4</v>
      </c>
      <c r="GK404" s="240">
        <f t="shared" ca="1" si="783"/>
        <v>-7.2368834437839906E-5</v>
      </c>
      <c r="GL404" s="240">
        <f t="shared" ca="1" si="784"/>
        <v>4.7785509126058726E-4</v>
      </c>
      <c r="GM404" s="240">
        <f t="shared" ca="1" si="785"/>
        <v>5.4343665569812102E-4</v>
      </c>
      <c r="GN404" s="240">
        <f t="shared" ca="1" si="786"/>
        <v>5.7862799109418878E-5</v>
      </c>
      <c r="GO404" s="240">
        <f t="shared" ca="1" si="787"/>
        <v>-4.8639571754133709E-4</v>
      </c>
      <c r="GP404" s="240">
        <f t="shared" ca="1" si="788"/>
        <v>-5.3734993887829337E-4</v>
      </c>
      <c r="GQ404" s="240">
        <f t="shared" ca="1" si="789"/>
        <v>-4.3321909394443674E-5</v>
      </c>
      <c r="GR404" s="240">
        <f t="shared" ca="1" si="790"/>
        <v>4.9464335722935722E-4</v>
      </c>
      <c r="GS404" s="240">
        <f t="shared" ca="1" si="791"/>
        <v>5.309395425480936E-4</v>
      </c>
      <c r="GT404" s="240">
        <f t="shared" ca="1" si="792"/>
        <v>2.8754924181176685E-5</v>
      </c>
      <c r="GU404" s="240">
        <f t="shared" ca="1" si="793"/>
        <v>-5.0259304225488879E-4</v>
      </c>
      <c r="GV404" s="240">
        <f t="shared" ca="1" si="794"/>
        <v>-5.2420932809057097E-4</v>
      </c>
      <c r="GW404" s="240">
        <f t="shared" ca="1" si="795"/>
        <v>-1.4170618076781984E-5</v>
      </c>
      <c r="GX404" s="240">
        <f t="shared" ca="1" si="796"/>
        <v>5.1023998402493012E-4</v>
      </c>
      <c r="GY404" s="240">
        <f t="shared" ca="1" si="797"/>
        <v>5.1716334953526408E-4</v>
      </c>
      <c r="GZ404" s="240">
        <f t="shared" ca="1" si="798"/>
        <v>-4.2222387806864817E-7</v>
      </c>
      <c r="HA404" s="240">
        <f t="shared" ca="1" si="799"/>
        <v>-5.1757957630769666E-4</v>
      </c>
      <c r="HB404" s="240">
        <f t="shared" ca="1" si="800"/>
        <v>-5.0980585111617223E-4</v>
      </c>
      <c r="HC404" s="240">
        <f t="shared" ca="1" si="801"/>
        <v>1.501481150104311E-5</v>
      </c>
      <c r="HD404" s="240">
        <f t="shared" ca="1" si="802"/>
        <v>5.2460739800723423E-4</v>
      </c>
      <c r="HE404" s="240">
        <f t="shared" ca="1" si="803"/>
        <v>5.0214126471523639E-4</v>
      </c>
      <c r="HF404" s="240">
        <f t="shared" ca="1" si="804"/>
        <v>-2.9598354763009344E-5</v>
      </c>
      <c r="HG404" s="240">
        <f t="shared" ca="1" si="805"/>
        <v>-5.3131921582655437E-4</v>
      </c>
      <c r="HH404" s="240">
        <f t="shared" ca="1" si="806"/>
        <v>-4.9417420719270711E-4</v>
      </c>
      <c r="HI404" s="240">
        <f t="shared" ca="1" si="807"/>
        <v>4.4164069082803191E-5</v>
      </c>
      <c r="HJ404" s="240">
        <f t="shared" ca="1" si="808"/>
        <v>5.3771098681756565E-4</v>
      </c>
      <c r="HK404" s="240">
        <f t="shared" ca="1" si="809"/>
        <v>4.8590947760613853E-4</v>
      </c>
      <c r="HL404" s="240">
        <f t="shared" ca="1" si="810"/>
        <v>-5.8703180618799387E-5</v>
      </c>
      <c r="HM404" s="240">
        <f t="shared" ca="1" si="811"/>
        <v>-5.4377886081642679E-4</v>
      </c>
      <c r="HN404" s="240">
        <f t="shared" ca="1" si="812"/>
        <v>-4.7735205431957602E-4</v>
      </c>
      <c r="HO404" s="240">
        <f t="shared" ca="1" si="813"/>
        <v>7.320693155384405E-5</v>
      </c>
      <c r="HP404" s="240">
        <f t="shared" ca="1" si="814"/>
        <v>5.4951918276272655E-4</v>
      </c>
      <c r="HQ404" s="240">
        <f t="shared" ca="1" si="815"/>
        <v>4.6850709200483426E-4</v>
      </c>
      <c r="HR404" s="240">
        <f t="shared" ca="1" si="816"/>
        <v>-8.7666585370704163E-5</v>
      </c>
      <c r="HS404" s="240">
        <f t="shared" ca="1" si="817"/>
        <v>-5.5492849490118264E-4</v>
      </c>
      <c r="HT404" s="240">
        <f t="shared" ca="1" si="818"/>
        <v>-4.5937991853647723E-4</v>
      </c>
      <c r="HU404" s="240">
        <f t="shared" ca="1" si="819"/>
        <v>1.0207343211458502E-4</v>
      </c>
      <c r="HV404" s="240">
        <f t="shared" ca="1" si="820"/>
        <v>5.6000353886442302E-4</v>
      </c>
      <c r="HW404" s="240">
        <f t="shared" ca="1" si="821"/>
        <v>4.4997603178251525E-4</v>
      </c>
      <c r="HX404" s="240">
        <f t="shared" ca="1" si="822"/>
        <v>-1.1641879363974826E-4</v>
      </c>
      <c r="HY404" s="240">
        <f t="shared" ca="1" si="823"/>
        <v>-5.6474125763573231E-4</v>
      </c>
      <c r="HZ404" s="240">
        <f t="shared" ca="1" si="824"/>
        <v>-4.4030109629270616E-4</v>
      </c>
      <c r="IA404" s="240">
        <f t="shared" ca="1" si="825"/>
        <v>1.3069402883680192E-4</v>
      </c>
      <c r="IB404" s="240">
        <f t="shared" ca="1" si="826"/>
        <v>5.6913879739047739E-4</v>
      </c>
      <c r="IC404" s="240">
        <f t="shared" ca="1" si="827"/>
        <v>4.3036093988639763E-4</v>
      </c>
      <c r="ID404" s="240">
        <f t="shared" ca="1" si="828"/>
        <v>-1.448905388378488E-4</v>
      </c>
      <c r="IE404" s="240">
        <f t="shared" ca="1" si="829"/>
        <v>-3.0962546575400015E-4</v>
      </c>
      <c r="IF404" s="240">
        <f t="shared" ca="1" si="830"/>
        <v>-4.2016155014213351E-4</v>
      </c>
      <c r="IG404" s="240">
        <f t="shared" ca="1" si="831"/>
        <v>1.5899977219610589E-4</v>
      </c>
      <c r="IH404" s="240">
        <f t="shared" ca="1" si="832"/>
        <v>5.7690295070294238E-4</v>
      </c>
      <c r="II404" s="240">
        <f t="shared" ca="1" si="833"/>
        <v>4.097090707909159E-4</v>
      </c>
      <c r="IJ404" s="240">
        <f t="shared" ca="1" si="834"/>
        <v>-1.7301323003696023E-4</v>
      </c>
      <c r="IK404" s="240">
        <f t="shared" ca="1" si="835"/>
        <v>-5.8026488742503172E-4</v>
      </c>
      <c r="IL404" s="240">
        <f t="shared" ca="1" si="836"/>
        <v>-3.9900979801547523E-4</v>
      </c>
      <c r="IM404" s="240">
        <f t="shared" ca="1" si="837"/>
        <v>1.8692247117743798E-4</v>
      </c>
      <c r="IN404" s="240">
        <f t="shared" ca="1" si="838"/>
        <v>5.8327729427643763E-4</v>
      </c>
      <c r="IO404" s="240">
        <f t="shared" ca="1" si="839"/>
        <v>3.8807017665763488E-4</v>
      </c>
      <c r="IP404" s="240">
        <f t="shared" ca="1" si="840"/>
        <v>-2.0071911721074385E-4</v>
      </c>
      <c r="IQ404" s="240">
        <f t="shared" ca="1" si="841"/>
        <v>-5.8593835669591417E-4</v>
      </c>
      <c r="IR404" s="240">
        <f t="shared" ca="1" si="842"/>
        <v>-3.7689679633625452E-4</v>
      </c>
      <c r="IS404" s="240">
        <f t="shared" ca="1" si="843"/>
        <v>2.1439485755322908E-4</v>
      </c>
      <c r="IT404" s="240">
        <f t="shared" ca="1" si="844"/>
        <v>5.8824647175896323E-4</v>
      </c>
      <c r="IU404" s="240">
        <f t="shared" ca="1" si="845"/>
        <v>3.6549638747784E-4</v>
      </c>
      <c r="IV404" s="240">
        <f t="shared" ca="1" si="846"/>
        <v>-2.2794145445026434E-4</v>
      </c>
      <c r="IW404" s="240">
        <f t="shared" ca="1" si="847"/>
        <v>-5.9020024914337686E-4</v>
      </c>
      <c r="IX404" s="240">
        <f t="shared" ca="1" si="848"/>
        <v>-3.5387581726239895E-4</v>
      </c>
      <c r="IY404" s="240">
        <f t="shared" ca="1" si="849"/>
        <v>2.4135074793841868E-4</v>
      </c>
      <c r="IZ404" s="240">
        <f t="shared" ca="1" si="850"/>
        <v>5.917985119667118E-4</v>
      </c>
      <c r="JA404" s="240">
        <f t="shared" ca="1" si="851"/>
        <v>3.42042085486908E-4</v>
      </c>
      <c r="JB404" s="240">
        <f t="shared" ca="1" si="852"/>
        <v>-2.5461466076070051E-4</v>
      </c>
    </row>
    <row r="405" spans="2:262">
      <c r="B405" s="248">
        <v>44</v>
      </c>
      <c r="C405" s="247">
        <f t="shared" si="853"/>
        <v>8.5937500000000044E-4</v>
      </c>
      <c r="D405" s="244">
        <f t="shared" ca="1" si="597"/>
        <v>6.0614097338469559</v>
      </c>
      <c r="E405" s="243">
        <f ca="1">AX361</f>
        <v>6.140973384695611E-2</v>
      </c>
      <c r="F405" s="242">
        <v>44</v>
      </c>
      <c r="G405" s="240">
        <f t="shared" ca="1" si="854"/>
        <v>-1.5639780746656227E-4</v>
      </c>
      <c r="H405" s="240">
        <f t="shared" ca="1" si="598"/>
        <v>-8.2185593858214069E-5</v>
      </c>
      <c r="I405" s="240">
        <f t="shared" ca="1" si="599"/>
        <v>7.8913765948824529E-5</v>
      </c>
      <c r="J405" s="240">
        <f t="shared" ca="1" si="600"/>
        <v>1.5658497737606691E-4</v>
      </c>
      <c r="K405" s="240">
        <f t="shared" ca="1" si="601"/>
        <v>6.8713528793276722E-5</v>
      </c>
      <c r="L405" s="240">
        <f t="shared" ca="1" si="602"/>
        <v>-9.1802310878167135E-5</v>
      </c>
      <c r="M405" s="240">
        <f t="shared" ca="1" si="603"/>
        <v>-1.552641483553843E-4</v>
      </c>
      <c r="N405" s="240">
        <f t="shared" ca="1" si="604"/>
        <v>-5.4579714883424403E-5</v>
      </c>
      <c r="O405" s="240">
        <f t="shared" ca="1" si="605"/>
        <v>1.0380674936950508E-4</v>
      </c>
      <c r="P405" s="240">
        <f t="shared" ca="1" si="606"/>
        <v>1.524480407100222E-4</v>
      </c>
      <c r="Q405" s="240">
        <f t="shared" ca="1" si="607"/>
        <v>3.992026848293758E-5</v>
      </c>
      <c r="R405" s="240">
        <f t="shared" ca="1" si="608"/>
        <v>-1.1481147211787318E-4</v>
      </c>
      <c r="S405" s="240">
        <f t="shared" ca="1" si="609"/>
        <v>-1.4816377509604649E-4</v>
      </c>
      <c r="T405" s="240">
        <f t="shared" ca="1" si="610"/>
        <v>-2.48763680743215E-5</v>
      </c>
      <c r="U405" s="241">
        <f t="shared" ca="1" si="611"/>
        <v>1.2471049762741133E-4</v>
      </c>
      <c r="V405" s="240">
        <f t="shared" ca="1" si="612"/>
        <v>1.4245261133333757E-4</v>
      </c>
      <c r="W405" s="240">
        <f t="shared" ca="1" si="613"/>
        <v>9.5928946423436454E-6</v>
      </c>
      <c r="X405" s="240">
        <f t="shared" ca="1" si="614"/>
        <v>-1.3340849287110478E-4</v>
      </c>
      <c r="Y405" s="240">
        <f t="shared" ca="1" si="615"/>
        <v>-1.3536955105097E-4</v>
      </c>
      <c r="Z405" s="240">
        <f t="shared" ca="1" si="616"/>
        <v>5.7829636090496158E-6</v>
      </c>
      <c r="AA405" s="240">
        <f t="shared" ca="1" si="617"/>
        <v>1.40821691399949E-4</v>
      </c>
      <c r="AB405" s="240">
        <f t="shared" ca="1" si="618"/>
        <v>1.2698280799145763E-4</v>
      </c>
      <c r="AC405" s="240">
        <f t="shared" ca="1" si="619"/>
        <v>-2.1103128759598264E-5</v>
      </c>
      <c r="AD405" s="240">
        <f t="shared" ca="1" si="620"/>
        <v>-1.4687870005964461E-4</v>
      </c>
      <c r="AE405" s="240">
        <f t="shared" ca="1" si="621"/>
        <v>-1.1737315107512365E-4</v>
      </c>
      <c r="AF405" s="240">
        <f t="shared" ca="1" si="622"/>
        <v>3.6220059244048322E-5</v>
      </c>
      <c r="AG405" s="240">
        <f t="shared" ca="1" si="623"/>
        <v>1.5152118654570103E-4</v>
      </c>
      <c r="AH405" s="240">
        <f t="shared" ca="1" si="624"/>
        <v>1.0663312655124518E-4</v>
      </c>
      <c r="AI405" s="240">
        <f t="shared" ca="1" si="625"/>
        <v>-5.0988170758079768E-5</v>
      </c>
      <c r="AJ405" s="240">
        <f t="shared" ca="1" si="626"/>
        <v>-1.547044411754163E-4</v>
      </c>
      <c r="AK405" s="240">
        <f t="shared" ca="1" si="627"/>
        <v>-9.4866166727081776E-5</v>
      </c>
      <c r="AL405" s="240">
        <f t="shared" ca="1" si="628"/>
        <v>6.5265238314741496E-5</v>
      </c>
      <c r="AM405" s="240">
        <f t="shared" ca="1" si="629"/>
        <v>1.5639780746656224E-4</v>
      </c>
      <c r="AN405" s="240">
        <f t="shared" ca="1" si="630"/>
        <v>8.2185593858214719E-5</v>
      </c>
      <c r="AO405" s="240">
        <f t="shared" ca="1" si="631"/>
        <v>-7.8913765948823865E-5</v>
      </c>
      <c r="AP405" s="240">
        <f t="shared" ca="1" si="632"/>
        <v>-1.5658497737606694E-4</v>
      </c>
      <c r="AQ405" s="240">
        <f t="shared" ca="1" si="633"/>
        <v>-6.8713528793277413E-5</v>
      </c>
      <c r="AR405" s="240">
        <f t="shared" ca="1" si="634"/>
        <v>9.1802310878166498E-5</v>
      </c>
      <c r="AS405" s="240">
        <f t="shared" ca="1" si="635"/>
        <v>1.5526414835538441E-4</v>
      </c>
      <c r="AT405" s="240">
        <f t="shared" ca="1" si="636"/>
        <v>5.4579714883425129E-5</v>
      </c>
      <c r="AU405" s="240">
        <f t="shared" ca="1" si="637"/>
        <v>-1.0380674936950451E-4</v>
      </c>
      <c r="AV405" s="240">
        <f t="shared" ca="1" si="638"/>
        <v>-1.5244804071002236E-4</v>
      </c>
      <c r="AW405" s="240">
        <f t="shared" ca="1" si="639"/>
        <v>-3.9920268482938326E-5</v>
      </c>
      <c r="AX405" s="240">
        <f t="shared" ca="1" si="640"/>
        <v>1.1481147211787268E-4</v>
      </c>
      <c r="AY405" s="240">
        <f t="shared" ca="1" si="641"/>
        <v>1.4816377509604676E-4</v>
      </c>
      <c r="AZ405" s="240">
        <f t="shared" ca="1" si="642"/>
        <v>2.4876368074322259E-5</v>
      </c>
      <c r="BA405" s="240">
        <f t="shared" ca="1" si="643"/>
        <v>-1.2471049762741084E-4</v>
      </c>
      <c r="BB405" s="240">
        <f t="shared" ca="1" si="644"/>
        <v>-1.424526113333379E-4</v>
      </c>
      <c r="BC405" s="240">
        <f t="shared" ca="1" si="645"/>
        <v>-9.5928946423444044E-6</v>
      </c>
      <c r="BD405" s="240">
        <f t="shared" ca="1" si="646"/>
        <v>1.3340849287110437E-4</v>
      </c>
      <c r="BE405" s="240">
        <f t="shared" ca="1" si="647"/>
        <v>1.3536955105097041E-4</v>
      </c>
      <c r="BF405" s="240">
        <f t="shared" ca="1" si="648"/>
        <v>-5.7829636090488568E-6</v>
      </c>
      <c r="BG405" s="240">
        <f t="shared" ca="1" si="649"/>
        <v>-1.4082169139994865E-4</v>
      </c>
      <c r="BH405" s="240">
        <f t="shared" ca="1" si="650"/>
        <v>-1.2698280799145807E-4</v>
      </c>
      <c r="BI405" s="240">
        <f t="shared" ca="1" si="651"/>
        <v>2.1103128759597498E-5</v>
      </c>
      <c r="BJ405" s="240">
        <f t="shared" ca="1" si="652"/>
        <v>1.4687870005964434E-4</v>
      </c>
      <c r="BK405" s="240">
        <f t="shared" ca="1" si="653"/>
        <v>1.1737315107512415E-4</v>
      </c>
      <c r="BL405" s="240">
        <f t="shared" ca="1" si="654"/>
        <v>-3.6220059244047577E-5</v>
      </c>
      <c r="BM405" s="240">
        <f t="shared" ca="1" si="655"/>
        <v>-1.5152118654570084E-4</v>
      </c>
      <c r="BN405" s="240">
        <f t="shared" ca="1" si="656"/>
        <v>-1.0663312655124575E-4</v>
      </c>
      <c r="BO405" s="240">
        <f t="shared" ca="1" si="657"/>
        <v>5.098817075807903E-5</v>
      </c>
      <c r="BP405" s="240">
        <f t="shared" ca="1" si="658"/>
        <v>1.5470444117541619E-4</v>
      </c>
      <c r="BQ405" s="240">
        <f t="shared" ca="1" si="659"/>
        <v>9.4866166727082399E-5</v>
      </c>
      <c r="BR405" s="240">
        <f t="shared" ca="1" si="660"/>
        <v>-6.5265238314740805E-5</v>
      </c>
      <c r="BS405" s="240">
        <f t="shared" ca="1" si="661"/>
        <v>-1.5639780746656219E-4</v>
      </c>
      <c r="BT405" s="240">
        <f t="shared" ca="1" si="662"/>
        <v>-8.218559385821537E-5</v>
      </c>
      <c r="BU405" s="240">
        <f t="shared" ca="1" si="663"/>
        <v>7.8913765948823215E-5</v>
      </c>
      <c r="BV405" s="240">
        <f t="shared" ca="1" si="664"/>
        <v>1.5658497737606696E-4</v>
      </c>
      <c r="BW405" s="240">
        <f t="shared" ca="1" si="665"/>
        <v>6.8713528793278104E-5</v>
      </c>
      <c r="BX405" s="240">
        <f t="shared" ca="1" si="666"/>
        <v>-9.1802310878165888E-5</v>
      </c>
      <c r="BY405" s="240">
        <f t="shared" ca="1" si="667"/>
        <v>-1.5526414835538452E-4</v>
      </c>
      <c r="BZ405" s="240">
        <f t="shared" ca="1" si="668"/>
        <v>-5.4579714883425847E-5</v>
      </c>
      <c r="CA405" s="240">
        <f t="shared" ca="1" si="669"/>
        <v>1.0380674936950394E-4</v>
      </c>
      <c r="CB405" s="240">
        <f t="shared" ca="1" si="670"/>
        <v>1.5244804071002255E-4</v>
      </c>
      <c r="CC405" s="240">
        <f t="shared" ca="1" si="671"/>
        <v>3.9920268482939071E-5</v>
      </c>
      <c r="CD405" s="240">
        <f t="shared" ca="1" si="672"/>
        <v>-1.1481147211787215E-4</v>
      </c>
      <c r="CE405" s="240">
        <f t="shared" ca="1" si="673"/>
        <v>-1.4816377509604698E-4</v>
      </c>
      <c r="CF405" s="240">
        <f t="shared" ca="1" si="674"/>
        <v>-2.4876368074323032E-5</v>
      </c>
      <c r="CG405" s="240">
        <f t="shared" ca="1" si="675"/>
        <v>1.2471049762741038E-4</v>
      </c>
      <c r="CH405" s="240">
        <f t="shared" ca="1" si="676"/>
        <v>1.424526113333382E-4</v>
      </c>
      <c r="CI405" s="240">
        <f t="shared" ca="1" si="677"/>
        <v>9.5928946423451836E-6</v>
      </c>
      <c r="CJ405" s="240">
        <f t="shared" ca="1" si="678"/>
        <v>-1.3340849287110396E-4</v>
      </c>
      <c r="CK405" s="240">
        <f t="shared" ca="1" si="679"/>
        <v>-1.3536955105097079E-4</v>
      </c>
      <c r="CL405" s="240">
        <f t="shared" ca="1" si="680"/>
        <v>5.7829636090480843E-6</v>
      </c>
      <c r="CM405" s="240">
        <f t="shared" ca="1" si="681"/>
        <v>1.4082169139994829E-4</v>
      </c>
      <c r="CN405" s="240">
        <f t="shared" ca="1" si="682"/>
        <v>1.2698280799145853E-4</v>
      </c>
      <c r="CO405" s="240">
        <f t="shared" ca="1" si="683"/>
        <v>-2.1103128759596739E-5</v>
      </c>
      <c r="CP405" s="240">
        <f t="shared" ca="1" si="684"/>
        <v>-1.4687870005964407E-4</v>
      </c>
      <c r="CQ405" s="240">
        <f t="shared" ca="1" si="685"/>
        <v>-1.1737315107512466E-4</v>
      </c>
      <c r="CR405" s="240">
        <f t="shared" ca="1" si="686"/>
        <v>3.6220059244046825E-5</v>
      </c>
      <c r="CS405" s="240">
        <f t="shared" ca="1" si="687"/>
        <v>1.5152118654570065E-4</v>
      </c>
      <c r="CT405" s="240">
        <f t="shared" ca="1" si="688"/>
        <v>1.0663312655124632E-4</v>
      </c>
      <c r="CU405" s="240">
        <f t="shared" ca="1" si="689"/>
        <v>-5.0988170758078312E-5</v>
      </c>
      <c r="CV405" s="240">
        <f t="shared" ca="1" si="690"/>
        <v>-1.5470444117541605E-4</v>
      </c>
      <c r="CW405" s="240">
        <f t="shared" ca="1" si="691"/>
        <v>-9.4866166727083023E-5</v>
      </c>
      <c r="CX405" s="240">
        <f t="shared" ca="1" si="692"/>
        <v>6.52652383147401E-5</v>
      </c>
      <c r="CY405" s="240">
        <f t="shared" ca="1" si="693"/>
        <v>1.5639780746656216E-4</v>
      </c>
      <c r="CZ405" s="240">
        <f t="shared" ca="1" si="694"/>
        <v>8.2185593858216021E-5</v>
      </c>
      <c r="DA405" s="240">
        <f t="shared" ca="1" si="695"/>
        <v>-7.8913765948822551E-5</v>
      </c>
      <c r="DB405" s="240">
        <f t="shared" ca="1" si="696"/>
        <v>-1.5658497737606699E-4</v>
      </c>
      <c r="DC405" s="240">
        <f t="shared" ca="1" si="697"/>
        <v>-6.8713528793278809E-5</v>
      </c>
      <c r="DD405" s="240">
        <f t="shared" ca="1" si="698"/>
        <v>9.1802310878165265E-5</v>
      </c>
      <c r="DE405" s="240">
        <f t="shared" ca="1" si="699"/>
        <v>1.552641483553846E-4</v>
      </c>
      <c r="DF405" s="240">
        <f t="shared" ca="1" si="700"/>
        <v>5.4579714883426565E-5</v>
      </c>
      <c r="DG405" s="240">
        <f t="shared" ca="1" si="701"/>
        <v>-1.0380674936950334E-4</v>
      </c>
      <c r="DH405" s="240">
        <f t="shared" ca="1" si="702"/>
        <v>-1.5244804071002272E-4</v>
      </c>
      <c r="DI405" s="240">
        <f t="shared" ca="1" si="703"/>
        <v>-3.9920268482939803E-5</v>
      </c>
      <c r="DJ405" s="240">
        <f t="shared" ca="1" si="704"/>
        <v>1.1481147211787163E-4</v>
      </c>
      <c r="DK405" s="240">
        <f t="shared" ca="1" si="705"/>
        <v>1.4816377509604725E-4</v>
      </c>
      <c r="DL405" s="240">
        <f t="shared" ca="1" si="706"/>
        <v>2.4876368074323791E-5</v>
      </c>
      <c r="DM405" s="240">
        <f t="shared" ca="1" si="707"/>
        <v>-1.2471049762740992E-4</v>
      </c>
      <c r="DN405" s="240">
        <f t="shared" ca="1" si="708"/>
        <v>-1.4245261133333852E-4</v>
      </c>
      <c r="DO405" s="240">
        <f t="shared" ca="1" si="709"/>
        <v>-9.5928946423459426E-6</v>
      </c>
      <c r="DP405" s="240">
        <f t="shared" ca="1" si="710"/>
        <v>1.3340849287110358E-4</v>
      </c>
      <c r="DQ405" s="240">
        <f t="shared" ca="1" si="711"/>
        <v>1.3536955105097117E-4</v>
      </c>
      <c r="DR405" s="240">
        <f t="shared" ca="1" si="712"/>
        <v>-5.7829636090473186E-6</v>
      </c>
      <c r="DS405" s="240">
        <f t="shared" ca="1" si="713"/>
        <v>-1.4082169139994797E-4</v>
      </c>
      <c r="DT405" s="240">
        <f t="shared" ca="1" si="714"/>
        <v>-1.2698280799145899E-4</v>
      </c>
      <c r="DU405" s="240">
        <f t="shared" ca="1" si="715"/>
        <v>2.1103128759595967E-5</v>
      </c>
      <c r="DV405" s="240">
        <f t="shared" ca="1" si="716"/>
        <v>1.4687870005964383E-4</v>
      </c>
      <c r="DW405" s="240">
        <f t="shared" ca="1" si="717"/>
        <v>1.1737315107512519E-4</v>
      </c>
      <c r="DX405" s="240">
        <f t="shared" ca="1" si="718"/>
        <v>-3.6220059244046073E-5</v>
      </c>
      <c r="DY405" s="240">
        <f t="shared" ca="1" si="719"/>
        <v>-1.5152118654570044E-4</v>
      </c>
      <c r="DZ405" s="240">
        <f t="shared" ca="1" si="720"/>
        <v>-1.0663312655124685E-4</v>
      </c>
      <c r="EA405" s="240">
        <f t="shared" ca="1" si="721"/>
        <v>5.0988170758077587E-5</v>
      </c>
      <c r="EB405" s="240">
        <f t="shared" ca="1" si="722"/>
        <v>1.5470444117541592E-4</v>
      </c>
      <c r="EC405" s="240">
        <f t="shared" ca="1" si="723"/>
        <v>9.4866166727083592E-5</v>
      </c>
      <c r="ED405" s="240">
        <f t="shared" ca="1" si="724"/>
        <v>-6.5265238314739409E-5</v>
      </c>
      <c r="EE405" s="240">
        <f t="shared" ca="1" si="725"/>
        <v>-1.5639780746656211E-4</v>
      </c>
      <c r="EF405" s="240">
        <f t="shared" ca="1" si="726"/>
        <v>-8.2185593858216685E-5</v>
      </c>
      <c r="EG405" s="240">
        <f t="shared" ca="1" si="727"/>
        <v>7.8913765948821873E-5</v>
      </c>
      <c r="EH405" s="240">
        <f t="shared" ca="1" si="728"/>
        <v>1.5658497737606702E-4</v>
      </c>
      <c r="EI405" s="240">
        <f t="shared" ca="1" si="729"/>
        <v>6.8713528793279486E-5</v>
      </c>
      <c r="EJ405" s="240">
        <f t="shared" ca="1" si="730"/>
        <v>-9.1802310878164641E-5</v>
      </c>
      <c r="EK405" s="240">
        <f t="shared" ca="1" si="731"/>
        <v>-1.5526414835538471E-4</v>
      </c>
      <c r="EL405" s="240">
        <f t="shared" ca="1" si="732"/>
        <v>-5.4579714883427277E-5</v>
      </c>
      <c r="EM405" s="240">
        <f t="shared" ca="1" si="733"/>
        <v>1.0380674936950277E-4</v>
      </c>
      <c r="EN405" s="240">
        <f t="shared" ca="1" si="734"/>
        <v>1.5244804071002291E-4</v>
      </c>
      <c r="EO405" s="240">
        <f t="shared" ca="1" si="735"/>
        <v>3.9920268482940548E-5</v>
      </c>
      <c r="EP405" s="240">
        <f t="shared" ca="1" si="736"/>
        <v>-1.1481147211787111E-4</v>
      </c>
      <c r="EQ405" s="240">
        <f t="shared" ca="1" si="737"/>
        <v>-1.481637750960475E-4</v>
      </c>
      <c r="ER405" s="240">
        <f t="shared" ca="1" si="738"/>
        <v>-2.4876368074324543E-5</v>
      </c>
      <c r="ES405" s="240">
        <f t="shared" ca="1" si="739"/>
        <v>1.2471049762740946E-4</v>
      </c>
      <c r="ET405" s="240">
        <f t="shared" ca="1" si="740"/>
        <v>1.4245261133333885E-4</v>
      </c>
      <c r="EU405" s="240">
        <f t="shared" ca="1" si="741"/>
        <v>9.5928946423467083E-6</v>
      </c>
      <c r="EV405" s="240">
        <f t="shared" ca="1" si="742"/>
        <v>-1.3340849287110318E-4</v>
      </c>
      <c r="EW405" s="240">
        <f t="shared" ca="1" si="743"/>
        <v>-1.3536955105097155E-4</v>
      </c>
      <c r="EX405" s="240">
        <f t="shared" ca="1" si="744"/>
        <v>5.7829636090465529E-6</v>
      </c>
      <c r="EY405" s="240">
        <f t="shared" ca="1" si="745"/>
        <v>1.4082169139994764E-4</v>
      </c>
      <c r="EZ405" s="240">
        <f t="shared" ca="1" si="746"/>
        <v>1.2698280799145945E-4</v>
      </c>
      <c r="FA405" s="240">
        <f t="shared" ca="1" si="747"/>
        <v>-2.1103128759595221E-5</v>
      </c>
      <c r="FB405" s="240">
        <f t="shared" ca="1" si="748"/>
        <v>-1.4687870005964353E-4</v>
      </c>
      <c r="FC405" s="240">
        <f t="shared" ca="1" si="749"/>
        <v>-1.1737315107512568E-4</v>
      </c>
      <c r="FD405" s="240">
        <f t="shared" ca="1" si="750"/>
        <v>3.6220059244045341E-5</v>
      </c>
      <c r="FE405" s="240">
        <f t="shared" ca="1" si="751"/>
        <v>1.5152118654570025E-4</v>
      </c>
      <c r="FF405" s="240">
        <f t="shared" ca="1" si="752"/>
        <v>1.0663312655124742E-4</v>
      </c>
      <c r="FG405" s="240">
        <f t="shared" ca="1" si="753"/>
        <v>-5.0988170758076855E-5</v>
      </c>
      <c r="FH405" s="240">
        <f t="shared" ca="1" si="754"/>
        <v>-1.5470444117541581E-4</v>
      </c>
      <c r="FI405" s="240">
        <f t="shared" ca="1" si="755"/>
        <v>-9.4866166727084242E-5</v>
      </c>
      <c r="FJ405" s="240">
        <f t="shared" ca="1" si="756"/>
        <v>6.5265238314738704E-5</v>
      </c>
      <c r="FK405" s="240">
        <f t="shared" ca="1" si="757"/>
        <v>1.5639780746656205E-4</v>
      </c>
      <c r="FL405" s="240">
        <f t="shared" ca="1" si="758"/>
        <v>8.2185593858217322E-5</v>
      </c>
      <c r="FM405" s="240">
        <f t="shared" ca="1" si="759"/>
        <v>-7.8913765948821223E-5</v>
      </c>
      <c r="FN405" s="240">
        <f t="shared" ca="1" si="760"/>
        <v>-1.5658497737606707E-4</v>
      </c>
      <c r="FO405" s="240">
        <f t="shared" ca="1" si="761"/>
        <v>-6.8713528793280177E-5</v>
      </c>
      <c r="FP405" s="240">
        <f t="shared" ca="1" si="762"/>
        <v>9.1802310878164018E-5</v>
      </c>
      <c r="FQ405" s="240">
        <f t="shared" ca="1" si="763"/>
        <v>1.5526414835538482E-4</v>
      </c>
      <c r="FR405" s="240">
        <f t="shared" ca="1" si="764"/>
        <v>5.4579714883428002E-5</v>
      </c>
      <c r="FS405" s="240">
        <f t="shared" ca="1" si="765"/>
        <v>-1.038067493695022E-4</v>
      </c>
      <c r="FT405" s="240">
        <f t="shared" ca="1" si="766"/>
        <v>-1.524480407100231E-4</v>
      </c>
      <c r="FU405" s="240">
        <f t="shared" ca="1" si="767"/>
        <v>-3.9920268482941294E-5</v>
      </c>
      <c r="FV405" s="240">
        <f t="shared" ca="1" si="768"/>
        <v>1.1481147211787058E-4</v>
      </c>
      <c r="FW405" s="240">
        <f t="shared" ca="1" si="769"/>
        <v>1.4816377509604774E-4</v>
      </c>
      <c r="FX405" s="240">
        <f t="shared" ca="1" si="770"/>
        <v>2.4876368074325295E-5</v>
      </c>
      <c r="FY405" s="240">
        <f t="shared" ca="1" si="771"/>
        <v>-1.24710497627409E-4</v>
      </c>
      <c r="FZ405" s="240">
        <f t="shared" ca="1" si="772"/>
        <v>-1.4245261133333917E-4</v>
      </c>
      <c r="GA405" s="240">
        <f t="shared" ca="1" si="773"/>
        <v>-9.592894642347474E-6</v>
      </c>
      <c r="GB405" s="240">
        <f t="shared" ca="1" si="774"/>
        <v>1.3340849287110277E-4</v>
      </c>
      <c r="GC405" s="240">
        <f t="shared" ca="1" si="775"/>
        <v>1.3536955105097195E-4</v>
      </c>
      <c r="GD405" s="240">
        <f t="shared" ca="1" si="776"/>
        <v>-5.7829636090457736E-6</v>
      </c>
      <c r="GE405" s="240">
        <f t="shared" ca="1" si="777"/>
        <v>-1.4082169139994729E-4</v>
      </c>
      <c r="GF405" s="240">
        <f t="shared" ca="1" si="778"/>
        <v>-1.2698280799145988E-4</v>
      </c>
      <c r="GG405" s="240">
        <f t="shared" ca="1" si="779"/>
        <v>2.1103128759594456E-5</v>
      </c>
      <c r="GH405" s="240">
        <f t="shared" ca="1" si="780"/>
        <v>1.4687870005964326E-4</v>
      </c>
      <c r="GI405" s="240">
        <f t="shared" ca="1" si="781"/>
        <v>1.1737315107512618E-4</v>
      </c>
      <c r="GJ405" s="240">
        <f t="shared" ca="1" si="782"/>
        <v>-3.6220059244044582E-5</v>
      </c>
      <c r="GK405" s="240">
        <f t="shared" ca="1" si="783"/>
        <v>-1.5152118654570006E-4</v>
      </c>
      <c r="GL405" s="240">
        <f t="shared" ca="1" si="784"/>
        <v>-1.0663312655124799E-4</v>
      </c>
      <c r="GM405" s="240">
        <f t="shared" ca="1" si="785"/>
        <v>5.098817075807613E-5</v>
      </c>
      <c r="GN405" s="240">
        <f t="shared" ca="1" si="786"/>
        <v>1.5470444117541567E-4</v>
      </c>
      <c r="GO405" s="240">
        <f t="shared" ca="1" si="787"/>
        <v>9.4866166727084839E-5</v>
      </c>
      <c r="GP405" s="240">
        <f t="shared" ca="1" si="788"/>
        <v>-6.5265238314738013E-5</v>
      </c>
      <c r="GQ405" s="240">
        <f t="shared" ca="1" si="789"/>
        <v>-1.56397807466562E-4</v>
      </c>
      <c r="GR405" s="240">
        <f t="shared" ca="1" si="790"/>
        <v>-8.2185593858217999E-5</v>
      </c>
      <c r="GS405" s="240">
        <f t="shared" ca="1" si="791"/>
        <v>7.8913765948820559E-5</v>
      </c>
      <c r="GT405" s="240">
        <f t="shared" ca="1" si="792"/>
        <v>1.565849773760671E-4</v>
      </c>
      <c r="GU405" s="240">
        <f t="shared" ca="1" si="793"/>
        <v>6.8713528793280869E-5</v>
      </c>
      <c r="GV405" s="240">
        <f t="shared" ca="1" si="794"/>
        <v>-9.1802310878163394E-5</v>
      </c>
      <c r="GW405" s="240">
        <f t="shared" ca="1" si="795"/>
        <v>-1.5526414835538493E-4</v>
      </c>
      <c r="GX405" s="240">
        <f t="shared" ca="1" si="796"/>
        <v>-5.4579714883428733E-5</v>
      </c>
      <c r="GY405" s="240">
        <f t="shared" ca="1" si="797"/>
        <v>1.0380674936950163E-4</v>
      </c>
      <c r="GZ405" s="240">
        <f t="shared" ca="1" si="798"/>
        <v>1.5244804071002326E-4</v>
      </c>
      <c r="HA405" s="240">
        <f t="shared" ca="1" si="799"/>
        <v>3.9920268482942053E-5</v>
      </c>
      <c r="HB405" s="240">
        <f t="shared" ca="1" si="800"/>
        <v>-1.1481147211787006E-4</v>
      </c>
      <c r="HC405" s="240">
        <f t="shared" ca="1" si="801"/>
        <v>-1.4816377509604798E-4</v>
      </c>
      <c r="HD405" s="240">
        <f t="shared" ca="1" si="802"/>
        <v>-2.4876368074326061E-5</v>
      </c>
      <c r="HE405" s="240">
        <f t="shared" ca="1" si="803"/>
        <v>1.2471049762740854E-4</v>
      </c>
      <c r="HF405" s="240">
        <f t="shared" ca="1" si="804"/>
        <v>1.424526113333395E-4</v>
      </c>
      <c r="HG405" s="240">
        <f t="shared" ca="1" si="805"/>
        <v>9.5928946423482465E-6</v>
      </c>
      <c r="HH405" s="240">
        <f t="shared" ca="1" si="806"/>
        <v>-1.3340849287110236E-4</v>
      </c>
      <c r="HI405" s="240">
        <f t="shared" ca="1" si="807"/>
        <v>-1.3536955105097233E-4</v>
      </c>
      <c r="HJ405" s="240">
        <f t="shared" ca="1" si="808"/>
        <v>5.7829636090450079E-6</v>
      </c>
      <c r="HK405" s="240">
        <f t="shared" ca="1" si="809"/>
        <v>1.4082169139994696E-4</v>
      </c>
      <c r="HL405" s="240">
        <f t="shared" ca="1" si="810"/>
        <v>1.2698280799146034E-4</v>
      </c>
      <c r="HM405" s="240">
        <f t="shared" ca="1" si="811"/>
        <v>-2.1103128759593697E-5</v>
      </c>
      <c r="HN405" s="240">
        <f t="shared" ca="1" si="812"/>
        <v>-1.4687870005964299E-4</v>
      </c>
      <c r="HO405" s="240">
        <f t="shared" ca="1" si="813"/>
        <v>-1.1737315107512671E-4</v>
      </c>
      <c r="HP405" s="240">
        <f t="shared" ca="1" si="814"/>
        <v>3.622005924404385E-5</v>
      </c>
      <c r="HQ405" s="240">
        <f t="shared" ca="1" si="815"/>
        <v>1.5152118654569987E-4</v>
      </c>
      <c r="HR405" s="240">
        <f t="shared" ca="1" si="816"/>
        <v>1.0663312655124856E-4</v>
      </c>
      <c r="HS405" s="240">
        <f t="shared" ca="1" si="817"/>
        <v>-5.0988170758075411E-5</v>
      </c>
      <c r="HT405" s="240">
        <f t="shared" ca="1" si="818"/>
        <v>-1.5470444117541556E-4</v>
      </c>
      <c r="HU405" s="240">
        <f t="shared" ca="1" si="819"/>
        <v>-9.4866166727085435E-5</v>
      </c>
      <c r="HV405" s="240">
        <f t="shared" ca="1" si="820"/>
        <v>6.5265238314737308E-5</v>
      </c>
      <c r="HW405" s="240">
        <f t="shared" ca="1" si="821"/>
        <v>1.5639780746656194E-4</v>
      </c>
      <c r="HX405" s="240">
        <f t="shared" ca="1" si="822"/>
        <v>8.218559385821865E-5</v>
      </c>
      <c r="HY405" s="240">
        <f t="shared" ca="1" si="823"/>
        <v>-7.8913765948819894E-5</v>
      </c>
      <c r="HZ405" s="240">
        <f t="shared" ca="1" si="824"/>
        <v>-1.5658497737606713E-4</v>
      </c>
      <c r="IA405" s="240">
        <f t="shared" ca="1" si="825"/>
        <v>-6.8713528793281546E-5</v>
      </c>
      <c r="IB405" s="240">
        <f t="shared" ca="1" si="826"/>
        <v>9.1802310878162771E-5</v>
      </c>
      <c r="IC405" s="240">
        <f t="shared" ca="1" si="827"/>
        <v>1.5526414835538501E-4</v>
      </c>
      <c r="ID405" s="240">
        <f t="shared" ca="1" si="828"/>
        <v>5.4579714883429445E-5</v>
      </c>
      <c r="IE405" s="240">
        <f t="shared" ca="1" si="829"/>
        <v>-1.8808692616137672E-4</v>
      </c>
      <c r="IF405" s="240">
        <f t="shared" ca="1" si="830"/>
        <v>-1.5244804071002345E-4</v>
      </c>
      <c r="IG405" s="240">
        <f t="shared" ca="1" si="831"/>
        <v>-3.9920268482942784E-5</v>
      </c>
      <c r="IH405" s="240">
        <f t="shared" ca="1" si="832"/>
        <v>1.1481147211786955E-4</v>
      </c>
      <c r="II405" s="240">
        <f t="shared" ca="1" si="833"/>
        <v>1.4816377509604826E-4</v>
      </c>
      <c r="IJ405" s="240">
        <f t="shared" ca="1" si="834"/>
        <v>2.4876368074326806E-5</v>
      </c>
      <c r="IK405" s="240">
        <f t="shared" ca="1" si="835"/>
        <v>-1.2471049762740807E-4</v>
      </c>
      <c r="IL405" s="240">
        <f t="shared" ca="1" si="836"/>
        <v>-1.424526113333398E-4</v>
      </c>
      <c r="IM405" s="240">
        <f t="shared" ca="1" si="837"/>
        <v>-9.5928946423490122E-6</v>
      </c>
      <c r="IN405" s="240">
        <f t="shared" ca="1" si="838"/>
        <v>1.3340849287110196E-4</v>
      </c>
      <c r="IO405" s="240">
        <f t="shared" ca="1" si="839"/>
        <v>1.3536955105097271E-4</v>
      </c>
      <c r="IP405" s="240">
        <f t="shared" ca="1" si="840"/>
        <v>-5.7829636090442422E-6</v>
      </c>
      <c r="IQ405" s="240">
        <f t="shared" ca="1" si="841"/>
        <v>-1.4082169139994664E-4</v>
      </c>
      <c r="IR405" s="240">
        <f t="shared" ca="1" si="842"/>
        <v>-1.2698280799146078E-4</v>
      </c>
      <c r="IS405" s="240">
        <f t="shared" ca="1" si="843"/>
        <v>2.1103128759592931E-5</v>
      </c>
      <c r="IT405" s="240">
        <f t="shared" ca="1" si="844"/>
        <v>1.4687870005964274E-4</v>
      </c>
      <c r="IU405" s="240">
        <f t="shared" ca="1" si="845"/>
        <v>1.173731510751272E-4</v>
      </c>
      <c r="IV405" s="240">
        <f t="shared" ca="1" si="846"/>
        <v>-3.6220059244043091E-5</v>
      </c>
      <c r="IW405" s="240">
        <f t="shared" ca="1" si="847"/>
        <v>-1.5152118654569968E-4</v>
      </c>
      <c r="IX405" s="240">
        <f t="shared" ca="1" si="848"/>
        <v>-1.0663312655124913E-4</v>
      </c>
      <c r="IY405" s="240">
        <f t="shared" ca="1" si="849"/>
        <v>5.0988170758074673E-5</v>
      </c>
      <c r="IZ405" s="240">
        <f t="shared" ca="1" si="850"/>
        <v>1.5470444117541546E-4</v>
      </c>
      <c r="JA405" s="240">
        <f t="shared" ca="1" si="851"/>
        <v>9.4866166727086058E-5</v>
      </c>
      <c r="JB405" s="240">
        <f t="shared" ca="1" si="852"/>
        <v>-6.5265238314736617E-5</v>
      </c>
    </row>
    <row r="406" spans="2:262">
      <c r="B406" s="248">
        <v>45</v>
      </c>
      <c r="C406" s="247">
        <f t="shared" si="853"/>
        <v>8.7890625000000046E-4</v>
      </c>
      <c r="D406" s="244">
        <f t="shared" ca="1" si="597"/>
        <v>6.0604882037632617</v>
      </c>
      <c r="E406" s="243">
        <f ca="1">AY361</f>
        <v>6.0488203763261673E-2</v>
      </c>
      <c r="F406" s="242">
        <v>45</v>
      </c>
      <c r="G406" s="240">
        <f t="shared" ca="1" si="854"/>
        <v>2.6444933495190377E-4</v>
      </c>
      <c r="H406" s="240">
        <f t="shared" ca="1" si="598"/>
        <v>1.226105930568708E-4</v>
      </c>
      <c r="I406" s="240">
        <f t="shared" ca="1" si="599"/>
        <v>-1.5419511140382473E-4</v>
      </c>
      <c r="J406" s="240">
        <f t="shared" ca="1" si="600"/>
        <v>-2.6126633118589838E-4</v>
      </c>
      <c r="K406" s="240">
        <f t="shared" ca="1" si="601"/>
        <v>-8.0741493713120603E-5</v>
      </c>
      <c r="L406" s="240">
        <f t="shared" ca="1" si="602"/>
        <v>1.8866175049258812E-4</v>
      </c>
      <c r="M406" s="240">
        <f t="shared" ca="1" si="603"/>
        <v>2.5039041470099682E-4</v>
      </c>
      <c r="N406" s="240">
        <f t="shared" ca="1" si="604"/>
        <v>3.6494984080379014E-5</v>
      </c>
      <c r="O406" s="240">
        <f t="shared" ca="1" si="605"/>
        <v>-2.175732980647911E-4</v>
      </c>
      <c r="P406" s="240">
        <f t="shared" ca="1" si="606"/>
        <v>-2.3214182376087654E-4</v>
      </c>
      <c r="Q406" s="240">
        <f t="shared" ca="1" si="607"/>
        <v>8.8261099656450017E-6</v>
      </c>
      <c r="R406" s="240">
        <f t="shared" ca="1" si="608"/>
        <v>2.4007846183553939E-4</v>
      </c>
      <c r="S406" s="240">
        <f t="shared" ca="1" si="609"/>
        <v>2.070578829289742E-4</v>
      </c>
      <c r="T406" s="240">
        <f t="shared" ca="1" si="610"/>
        <v>-5.3887321717211527E-5</v>
      </c>
      <c r="U406" s="241">
        <f t="shared" ca="1" si="611"/>
        <v>-2.555145836665762E-4</v>
      </c>
      <c r="V406" s="240">
        <f t="shared" ca="1" si="612"/>
        <v>-1.7587718169973361E-4</v>
      </c>
      <c r="W406" s="240">
        <f t="shared" ca="1" si="613"/>
        <v>9.736183662673167E-5</v>
      </c>
      <c r="X406" s="240">
        <f t="shared" ca="1" si="614"/>
        <v>2.6342715134645267E-4</v>
      </c>
      <c r="Y406" s="240">
        <f t="shared" ca="1" si="615"/>
        <v>1.3951782694127579E-4</v>
      </c>
      <c r="Z406" s="240">
        <f t="shared" ca="1" si="616"/>
        <v>-1.3796955998327586E-4</v>
      </c>
      <c r="AA406" s="240">
        <f t="shared" ca="1" si="617"/>
        <v>-2.635831815731593E-4</v>
      </c>
      <c r="AB406" s="240">
        <f t="shared" ca="1" si="618"/>
        <v>-9.9050409500123381E-5</v>
      </c>
      <c r="AC406" s="240">
        <f t="shared" ca="1" si="619"/>
        <v>1.7451480893679159E-4</v>
      </c>
      <c r="AD406" s="240">
        <f t="shared" ca="1" si="620"/>
        <v>2.5597808008110448E-4</v>
      </c>
      <c r="AE406" s="240">
        <f t="shared" ca="1" si="621"/>
        <v>5.5666480958605711E-5</v>
      </c>
      <c r="AF406" s="240">
        <f t="shared" ca="1" si="622"/>
        <v>-2.0592151903912122E-4</v>
      </c>
      <c r="AG406" s="240">
        <f t="shared" ca="1" si="623"/>
        <v>-2.4083577691795749E-4</v>
      </c>
      <c r="AH406" s="240">
        <f t="shared" ca="1" si="624"/>
        <v>-1.0643468737844478E-5</v>
      </c>
      <c r="AI406" s="240">
        <f t="shared" ca="1" si="625"/>
        <v>2.3126492865523809E-4</v>
      </c>
      <c r="AJ406" s="240">
        <f t="shared" ca="1" si="626"/>
        <v>2.186021328881631E-4</v>
      </c>
      <c r="AK406" s="240">
        <f t="shared" ca="1" si="627"/>
        <v>-3.4692937388877172E-5</v>
      </c>
      <c r="AL406" s="240">
        <f t="shared" ca="1" si="628"/>
        <v>-2.4979880830623815E-4</v>
      </c>
      <c r="AM406" s="240">
        <f t="shared" ca="1" si="629"/>
        <v>-1.8993181130852959E-4</v>
      </c>
      <c r="AN406" s="240">
        <f t="shared" ca="1" si="630"/>
        <v>7.9007819853965503E-5</v>
      </c>
      <c r="AO406" s="240">
        <f t="shared" ca="1" si="631"/>
        <v>2.6097743318383669E-4</v>
      </c>
      <c r="AP406" s="240">
        <f t="shared" ca="1" si="632"/>
        <v>1.5566900163329549E-4</v>
      </c>
      <c r="AQ406" s="240">
        <f t="shared" ca="1" si="633"/>
        <v>-1.2099633956313346E-4</v>
      </c>
      <c r="AR406" s="240">
        <f t="shared" ca="1" si="634"/>
        <v>-2.6447165186193792E-4</v>
      </c>
      <c r="AS406" s="240">
        <f t="shared" ca="1" si="635"/>
        <v>-1.1682256253605764E-4</v>
      </c>
      <c r="AT406" s="240">
        <f t="shared" ca="1" si="636"/>
        <v>1.5942215651094631E-4</v>
      </c>
      <c r="AU406" s="240">
        <f t="shared" ca="1" si="637"/>
        <v>2.6017857806664134E-4</v>
      </c>
      <c r="AV406" s="240">
        <f t="shared" ca="1" si="638"/>
        <v>7.4536316353427537E-5</v>
      </c>
      <c r="AW406" s="240">
        <f t="shared" ca="1" si="639"/>
        <v>-1.9315383346019851E-4</v>
      </c>
      <c r="AX406" s="240">
        <f t="shared" ca="1" si="640"/>
        <v>-2.482246201332771E-4</v>
      </c>
      <c r="AY406" s="240">
        <f t="shared" ca="1" si="641"/>
        <v>-3.0055369562065096E-5</v>
      </c>
      <c r="AZ406" s="240">
        <f t="shared" ca="1" si="642"/>
        <v>2.2119815078915482E-4</v>
      </c>
      <c r="BA406" s="240">
        <f t="shared" ca="1" si="643"/>
        <v>2.2896175894897015E-4</v>
      </c>
      <c r="BB406" s="240">
        <f t="shared" ca="1" si="644"/>
        <v>-1.5310549026947834E-5</v>
      </c>
      <c r="BC406" s="240">
        <f t="shared" ca="1" si="645"/>
        <v>-2.4272935156046543E-4</v>
      </c>
      <c r="BD406" s="240">
        <f t="shared" ca="1" si="646"/>
        <v>-2.0295718397565565E-4</v>
      </c>
      <c r="BE406" s="240">
        <f t="shared" ca="1" si="647"/>
        <v>6.0225652859966202E-5</v>
      </c>
      <c r="BF406" s="240">
        <f t="shared" ca="1" si="648"/>
        <v>2.5711345569902892E-4</v>
      </c>
      <c r="BG406" s="240">
        <f t="shared" ca="1" si="649"/>
        <v>1.7097659251789506E-4</v>
      </c>
      <c r="BH406" s="240">
        <f t="shared" ca="1" si="650"/>
        <v>-1.0336742949545861E-4</v>
      </c>
      <c r="BI406" s="240">
        <f t="shared" ca="1" si="651"/>
        <v>-2.6392692735475993E-4</v>
      </c>
      <c r="BJ406" s="240">
        <f t="shared" ca="1" si="652"/>
        <v>-1.3396164398379699E-4</v>
      </c>
      <c r="BK406" s="240">
        <f t="shared" ca="1" si="653"/>
        <v>1.4346558160621494E-4</v>
      </c>
      <c r="BL406" s="240">
        <f t="shared" ca="1" si="654"/>
        <v>2.6296914579508157E-4</v>
      </c>
      <c r="BM406" s="240">
        <f t="shared" ca="1" si="655"/>
        <v>9.3002232991909337E-5</v>
      </c>
      <c r="BN406" s="240">
        <f t="shared" ca="1" si="656"/>
        <v>-1.7933943052240216E-4</v>
      </c>
      <c r="BO406" s="240">
        <f t="shared" ca="1" si="657"/>
        <v>-2.542683126252629E-4</v>
      </c>
      <c r="BP406" s="240">
        <f t="shared" ca="1" si="658"/>
        <v>-4.9304397734555713E-5</v>
      </c>
      <c r="BQ406" s="240">
        <f t="shared" ca="1" si="659"/>
        <v>2.0993268097875783E-4</v>
      </c>
      <c r="BR406" s="240">
        <f t="shared" ca="1" si="660"/>
        <v>2.3808062140018611E-4</v>
      </c>
      <c r="BS406" s="240">
        <f t="shared" ca="1" si="661"/>
        <v>4.1548085267064571E-6</v>
      </c>
      <c r="BT406" s="240">
        <f t="shared" ca="1" si="662"/>
        <v>-2.3434452342788057E-4</v>
      </c>
      <c r="BU406" s="240">
        <f t="shared" ca="1" si="663"/>
        <v>-2.148827140780766E-4</v>
      </c>
      <c r="BV406" s="240">
        <f t="shared" ca="1" si="664"/>
        <v>4.1117117835010392E-5</v>
      </c>
      <c r="BW406" s="240">
        <f t="shared" ca="1" si="665"/>
        <v>2.5185615812080471E-4</v>
      </c>
      <c r="BX406" s="240">
        <f t="shared" ca="1" si="666"/>
        <v>1.8535764643378026E-4</v>
      </c>
      <c r="BY406" s="240">
        <f t="shared" ca="1" si="667"/>
        <v>-8.517836237132475E-5</v>
      </c>
      <c r="BZ406" s="240">
        <f t="shared" ca="1" si="668"/>
        <v>-2.6195195996092636E-4</v>
      </c>
      <c r="CA406" s="240">
        <f t="shared" ca="1" si="669"/>
        <v>-1.5037477567600194E-4</v>
      </c>
      <c r="CB406" s="240">
        <f t="shared" ca="1" si="670"/>
        <v>1.2673155428452566E-4</v>
      </c>
      <c r="CC406" s="240">
        <f t="shared" ca="1" si="671"/>
        <v>2.6433466093812245E-4</v>
      </c>
      <c r="CD406" s="240">
        <f t="shared" ca="1" si="672"/>
        <v>1.1096416247185088E-4</v>
      </c>
      <c r="CE406" s="240">
        <f t="shared" ca="1" si="673"/>
        <v>-1.6455317167216559E-4</v>
      </c>
      <c r="CF406" s="240">
        <f t="shared" ca="1" si="674"/>
        <v>-2.5893410310066039E-4</v>
      </c>
      <c r="CG406" s="240">
        <f t="shared" ca="1" si="675"/>
        <v>-6.8286241103858724E-5</v>
      </c>
      <c r="CH406" s="240">
        <f t="shared" ca="1" si="676"/>
        <v>1.9752956778101949E-4</v>
      </c>
      <c r="CI406" s="240">
        <f t="shared" ca="1" si="677"/>
        <v>2.4590930433610573E-4</v>
      </c>
      <c r="CJ406" s="240">
        <f t="shared" ca="1" si="678"/>
        <v>2.3597650812971058E-5</v>
      </c>
      <c r="CK406" s="240">
        <f t="shared" ca="1" si="679"/>
        <v>-2.2468976201861577E-4</v>
      </c>
      <c r="CL406" s="240">
        <f t="shared" ca="1" si="680"/>
        <v>-2.2564377613490399E-4</v>
      </c>
      <c r="CM406" s="240">
        <f t="shared" ca="1" si="681"/>
        <v>2.1785765586011845E-5</v>
      </c>
      <c r="CN406" s="240">
        <f t="shared" ca="1" si="682"/>
        <v>2.4523403020024659E-4</v>
      </c>
      <c r="CO406" s="240">
        <f t="shared" ca="1" si="683"/>
        <v>1.9873423120376869E-4</v>
      </c>
      <c r="CP406" s="240">
        <f t="shared" ca="1" si="684"/>
        <v>-6.6527706321422515E-5</v>
      </c>
      <c r="CQ406" s="240">
        <f t="shared" ca="1" si="685"/>
        <v>-2.5855745219986032E-4</v>
      </c>
      <c r="CR406" s="240">
        <f t="shared" ca="1" si="686"/>
        <v>-1.6597301342994957E-4</v>
      </c>
      <c r="CS406" s="240">
        <f t="shared" ca="1" si="687"/>
        <v>1.0931075768981464E-4</v>
      </c>
      <c r="CT406" s="240">
        <f t="shared" ca="1" si="688"/>
        <v>2.6426772365089213E-4</v>
      </c>
      <c r="CU406" s="240">
        <f t="shared" ca="1" si="689"/>
        <v>1.283247675411317E-4</v>
      </c>
      <c r="CV406" s="240">
        <f t="shared" ca="1" si="690"/>
        <v>-1.4887518492731966E-4</v>
      </c>
      <c r="CW406" s="240">
        <f t="shared" ca="1" si="691"/>
        <v>-2.6219670723662633E-4</v>
      </c>
      <c r="CX406" s="240">
        <f t="shared" ca="1" si="692"/>
        <v>-8.6898035416117569E-5</v>
      </c>
      <c r="CY406" s="240">
        <f t="shared" ca="1" si="693"/>
        <v>1.8405602474099657E-4</v>
      </c>
      <c r="CZ406" s="240">
        <f t="shared" ca="1" si="694"/>
        <v>2.5240538344560164E-4</v>
      </c>
      <c r="DA406" s="240">
        <f t="shared" ca="1" si="695"/>
        <v>4.2912615384917854E-5</v>
      </c>
      <c r="DB406" s="240">
        <f t="shared" ca="1" si="696"/>
        <v>-2.1381738732126251E-4</v>
      </c>
      <c r="DC406" s="240">
        <f t="shared" ca="1" si="697"/>
        <v>-2.3518205501849064E-4</v>
      </c>
      <c r="DD406" s="240">
        <f t="shared" ca="1" si="698"/>
        <v>2.3363543857269129E-6</v>
      </c>
      <c r="DE406" s="240">
        <f t="shared" ca="1" si="699"/>
        <v>2.3728295782231445E-4</v>
      </c>
      <c r="DF406" s="240">
        <f t="shared" ca="1" si="700"/>
        <v>2.1103385795600952E-4</v>
      </c>
      <c r="DG406" s="240">
        <f t="shared" ca="1" si="701"/>
        <v>-4.7516530866829713E-5</v>
      </c>
      <c r="DH406" s="240">
        <f t="shared" ca="1" si="702"/>
        <v>-2.5376179920322825E-4</v>
      </c>
      <c r="DI406" s="240">
        <f t="shared" ca="1" si="703"/>
        <v>-1.8067182904378667E-4</v>
      </c>
      <c r="DJ406" s="240">
        <f t="shared" ca="1" si="704"/>
        <v>9.1297596628212116E-5</v>
      </c>
      <c r="DK406" s="240">
        <f t="shared" ca="1" si="705"/>
        <v>2.6276869667234978E-4</v>
      </c>
      <c r="DL406" s="240">
        <f t="shared" ca="1" si="706"/>
        <v>1.4498996957671312E-4</v>
      </c>
      <c r="DM406" s="240">
        <f t="shared" ca="1" si="707"/>
        <v>-1.323904306564165E-4</v>
      </c>
      <c r="DN406" s="240">
        <f t="shared" ca="1" si="708"/>
        <v>-2.640384446986674E-4</v>
      </c>
      <c r="DO406" s="240">
        <f t="shared" ca="1" si="709"/>
        <v>-1.0503892174538666E-4</v>
      </c>
      <c r="DP406" s="240">
        <f t="shared" ca="1" si="710"/>
        <v>1.6958506615580605E-4</v>
      </c>
      <c r="DQ406" s="240">
        <f t="shared" ca="1" si="711"/>
        <v>2.5753365591314211E-4</v>
      </c>
      <c r="DR406" s="240">
        <f t="shared" ca="1" si="712"/>
        <v>6.1995032776032395E-5</v>
      </c>
      <c r="DS406" s="240">
        <f t="shared" ca="1" si="713"/>
        <v>-2.0178631767631426E-4</v>
      </c>
      <c r="DT406" s="240">
        <f t="shared" ca="1" si="714"/>
        <v>-2.4344586196914272E-4</v>
      </c>
      <c r="DU406" s="240">
        <f t="shared" ca="1" si="715"/>
        <v>-1.7125717721402136E-5</v>
      </c>
      <c r="DV406" s="240">
        <f t="shared" ca="1" si="716"/>
        <v>2.2804602853712802E-4</v>
      </c>
      <c r="DW406" s="240">
        <f t="shared" ca="1" si="717"/>
        <v>2.2218987394746043E-4</v>
      </c>
      <c r="DX406" s="240">
        <f t="shared" ca="1" si="718"/>
        <v>-2.8247859214516582E-5</v>
      </c>
      <c r="DY406" s="240">
        <f t="shared" ca="1" si="719"/>
        <v>-2.4759098903012679E-4</v>
      </c>
      <c r="DZ406" s="240">
        <f t="shared" ca="1" si="720"/>
        <v>-1.9439156836215747E-4</v>
      </c>
      <c r="EA406" s="240">
        <f t="shared" ca="1" si="721"/>
        <v>7.2789685980221978E-5</v>
      </c>
      <c r="EB406" s="240">
        <f t="shared" ca="1" si="722"/>
        <v>2.5984570335957168E-4</v>
      </c>
      <c r="EC406" s="240">
        <f t="shared" ca="1" si="723"/>
        <v>1.608694584048445E-4</v>
      </c>
      <c r="ED406" s="240">
        <f t="shared" ca="1" si="724"/>
        <v>-1.1518824117113254E-4</v>
      </c>
      <c r="EE406" s="240">
        <f t="shared" ca="1" si="725"/>
        <v>-2.6444933495190371E-4</v>
      </c>
      <c r="EF406" s="240">
        <f t="shared" ca="1" si="726"/>
        <v>-1.226105930568701E-4</v>
      </c>
      <c r="EG406" s="240">
        <f t="shared" ca="1" si="727"/>
        <v>1.5419511140382278E-4</v>
      </c>
      <c r="EH406" s="240">
        <f t="shared" ca="1" si="728"/>
        <v>2.6126633118589811E-4</v>
      </c>
      <c r="EI406" s="240">
        <f t="shared" ca="1" si="729"/>
        <v>8.0741493713121524E-5</v>
      </c>
      <c r="EJ406" s="240">
        <f t="shared" ca="1" si="730"/>
        <v>-1.8866175049258514E-4</v>
      </c>
      <c r="EK406" s="240">
        <f t="shared" ca="1" si="731"/>
        <v>-2.5039041470099676E-4</v>
      </c>
      <c r="EL406" s="240">
        <f t="shared" ca="1" si="732"/>
        <v>-3.6494984080381873E-5</v>
      </c>
      <c r="EM406" s="240">
        <f t="shared" ca="1" si="733"/>
        <v>2.1757329806479185E-4</v>
      </c>
      <c r="EN406" s="240">
        <f t="shared" ca="1" si="734"/>
        <v>2.3214182376087725E-4</v>
      </c>
      <c r="EO406" s="240">
        <f t="shared" ca="1" si="735"/>
        <v>-8.8261099656477665E-6</v>
      </c>
      <c r="EP406" s="240">
        <f t="shared" ca="1" si="736"/>
        <v>-2.4007846183553912E-4</v>
      </c>
      <c r="EQ406" s="240">
        <f t="shared" ca="1" si="737"/>
        <v>-2.0705788292897626E-4</v>
      </c>
      <c r="ER406" s="240">
        <f t="shared" ca="1" si="738"/>
        <v>5.3887321717212387E-5</v>
      </c>
      <c r="ES406" s="240">
        <f t="shared" ca="1" si="739"/>
        <v>2.5551458366657555E-4</v>
      </c>
      <c r="ET406" s="240">
        <f t="shared" ca="1" si="740"/>
        <v>1.758771816997319E-4</v>
      </c>
      <c r="EU406" s="240">
        <f t="shared" ca="1" si="741"/>
        <v>-9.7361836626731182E-5</v>
      </c>
      <c r="EV406" s="240">
        <f t="shared" ca="1" si="742"/>
        <v>-2.6342715134645235E-4</v>
      </c>
      <c r="EW406" s="240">
        <f t="shared" ca="1" si="743"/>
        <v>-1.3951782694127541E-4</v>
      </c>
      <c r="EX406" s="240">
        <f t="shared" ca="1" si="744"/>
        <v>1.379695599832738E-4</v>
      </c>
      <c r="EY406" s="240">
        <f t="shared" ca="1" si="745"/>
        <v>2.6358318157315914E-4</v>
      </c>
      <c r="EZ406" s="240">
        <f t="shared" ca="1" si="746"/>
        <v>9.9050409500124736E-5</v>
      </c>
      <c r="FA406" s="240">
        <f t="shared" ca="1" si="747"/>
        <v>-1.7451480893679403E-4</v>
      </c>
      <c r="FB406" s="240">
        <f t="shared" ca="1" si="748"/>
        <v>-2.5597808008110458E-4</v>
      </c>
      <c r="FC406" s="240">
        <f t="shared" ca="1" si="749"/>
        <v>-5.5666480958608991E-5</v>
      </c>
      <c r="FD406" s="240">
        <f t="shared" ca="1" si="750"/>
        <v>2.0592151903912209E-4</v>
      </c>
      <c r="FE406" s="240">
        <f t="shared" ca="1" si="751"/>
        <v>2.4083577691795809E-4</v>
      </c>
      <c r="FF406" s="240">
        <f t="shared" ca="1" si="752"/>
        <v>1.0643468737842187E-5</v>
      </c>
      <c r="FG406" s="240">
        <f t="shared" ca="1" si="753"/>
        <v>-2.3126492865523785E-4</v>
      </c>
      <c r="FH406" s="240">
        <f t="shared" ca="1" si="754"/>
        <v>-2.1860213288816551E-4</v>
      </c>
      <c r="FI406" s="240">
        <f t="shared" ca="1" si="755"/>
        <v>3.4692937388878514E-5</v>
      </c>
      <c r="FJ406" s="240">
        <f t="shared" ca="1" si="756"/>
        <v>2.4979880830623734E-4</v>
      </c>
      <c r="FK406" s="240">
        <f t="shared" ca="1" si="757"/>
        <v>1.8993181130852864E-4</v>
      </c>
      <c r="FL406" s="240">
        <f t="shared" ca="1" si="758"/>
        <v>-7.9007819853965002E-5</v>
      </c>
      <c r="FM406" s="240">
        <f t="shared" ca="1" si="759"/>
        <v>-2.6097743318383593E-4</v>
      </c>
      <c r="FN406" s="240">
        <f t="shared" ca="1" si="760"/>
        <v>-1.5566900163329592E-4</v>
      </c>
      <c r="FO406" s="240">
        <f t="shared" ca="1" si="761"/>
        <v>1.2099633956313133E-4</v>
      </c>
      <c r="FP406" s="240">
        <f t="shared" ca="1" si="762"/>
        <v>2.6447165186193786E-4</v>
      </c>
      <c r="FQ406" s="240">
        <f t="shared" ca="1" si="763"/>
        <v>1.1682256253605979E-4</v>
      </c>
      <c r="FR406" s="240">
        <f t="shared" ca="1" si="764"/>
        <v>-1.5942215651094889E-4</v>
      </c>
      <c r="FS406" s="240">
        <f t="shared" ca="1" si="765"/>
        <v>-2.6017857806664144E-4</v>
      </c>
      <c r="FT406" s="240">
        <f t="shared" ca="1" si="766"/>
        <v>-7.453631635343163E-5</v>
      </c>
      <c r="FU406" s="240">
        <f t="shared" ca="1" si="767"/>
        <v>1.9315383346019946E-4</v>
      </c>
      <c r="FV406" s="240">
        <f t="shared" ca="1" si="768"/>
        <v>2.4822462013327791E-4</v>
      </c>
      <c r="FW406" s="240">
        <f t="shared" ca="1" si="769"/>
        <v>3.0055369562063741E-5</v>
      </c>
      <c r="FX406" s="240">
        <f t="shared" ca="1" si="770"/>
        <v>-2.2119815078915455E-4</v>
      </c>
      <c r="FY406" s="240">
        <f t="shared" ca="1" si="771"/>
        <v>-2.2896175894897229E-4</v>
      </c>
      <c r="FZ406" s="240">
        <f t="shared" ca="1" si="772"/>
        <v>1.5310549026947306E-5</v>
      </c>
      <c r="GA406" s="240">
        <f t="shared" ca="1" si="773"/>
        <v>2.4272935156046451E-4</v>
      </c>
      <c r="GB406" s="240">
        <f t="shared" ca="1" si="774"/>
        <v>2.0295718397565481E-4</v>
      </c>
      <c r="GC406" s="240">
        <f t="shared" ca="1" si="775"/>
        <v>-6.0225652859965694E-5</v>
      </c>
      <c r="GD406" s="240">
        <f t="shared" ca="1" si="776"/>
        <v>-2.5711345569902968E-4</v>
      </c>
      <c r="GE406" s="240">
        <f t="shared" ca="1" si="777"/>
        <v>-1.7097659251789546E-4</v>
      </c>
      <c r="GF406" s="240">
        <f t="shared" ca="1" si="778"/>
        <v>1.0336742949545641E-4</v>
      </c>
      <c r="GG406" s="240">
        <f t="shared" ca="1" si="779"/>
        <v>2.6392692735476003E-4</v>
      </c>
      <c r="GH406" s="240">
        <f t="shared" ca="1" si="780"/>
        <v>1.3396164398379905E-4</v>
      </c>
      <c r="GI406" s="240">
        <f t="shared" ca="1" si="781"/>
        <v>-1.4346558160621765E-4</v>
      </c>
      <c r="GJ406" s="240">
        <f t="shared" ca="1" si="782"/>
        <v>-2.6296914579508157E-4</v>
      </c>
      <c r="GK406" s="240">
        <f t="shared" ca="1" si="783"/>
        <v>-9.3002232991913335E-5</v>
      </c>
      <c r="GL406" s="240">
        <f t="shared" ca="1" si="784"/>
        <v>1.7933943052240178E-4</v>
      </c>
      <c r="GM406" s="240">
        <f t="shared" ca="1" si="785"/>
        <v>2.5426831262526409E-4</v>
      </c>
      <c r="GN406" s="240">
        <f t="shared" ca="1" si="786"/>
        <v>4.9304397734552542E-5</v>
      </c>
      <c r="GO406" s="240">
        <f t="shared" ca="1" si="787"/>
        <v>-2.0993268097875751E-4</v>
      </c>
      <c r="GP406" s="240">
        <f t="shared" ca="1" si="788"/>
        <v>-2.380806214001847E-4</v>
      </c>
      <c r="GQ406" s="240">
        <f t="shared" ca="1" si="789"/>
        <v>-4.1548085267069856E-6</v>
      </c>
      <c r="GR406" s="240">
        <f t="shared" ca="1" si="790"/>
        <v>2.3434452342787856E-4</v>
      </c>
      <c r="GS406" s="240">
        <f t="shared" ca="1" si="791"/>
        <v>2.1488271407807473E-4</v>
      </c>
      <c r="GT406" s="240">
        <f t="shared" ca="1" si="792"/>
        <v>-4.1117117835009877E-5</v>
      </c>
      <c r="GU406" s="240">
        <f t="shared" ca="1" si="793"/>
        <v>-2.5185615812080574E-4</v>
      </c>
      <c r="GV406" s="240">
        <f t="shared" ca="1" si="794"/>
        <v>-1.8535764643378064E-4</v>
      </c>
      <c r="GW406" s="240">
        <f t="shared" ca="1" si="795"/>
        <v>8.5178362371320711E-5</v>
      </c>
      <c r="GX406" s="240">
        <f t="shared" ca="1" si="796"/>
        <v>2.6195195996092625E-4</v>
      </c>
      <c r="GY406" s="240">
        <f t="shared" ca="1" si="797"/>
        <v>1.5037477567600235E-4</v>
      </c>
      <c r="GZ406" s="240">
        <f t="shared" ca="1" si="798"/>
        <v>-1.267315542845285E-4</v>
      </c>
      <c r="HA406" s="240">
        <f t="shared" ca="1" si="799"/>
        <v>-2.6433466093812245E-4</v>
      </c>
      <c r="HB406" s="240">
        <f t="shared" ca="1" si="800"/>
        <v>-1.1096416247185477E-4</v>
      </c>
      <c r="HC406" s="240">
        <f t="shared" ca="1" si="801"/>
        <v>1.6455317167216518E-4</v>
      </c>
      <c r="HD406" s="240">
        <f t="shared" ca="1" si="802"/>
        <v>2.5893410310066125E-4</v>
      </c>
      <c r="HE406" s="240">
        <f t="shared" ca="1" si="803"/>
        <v>6.828624110385562E-5</v>
      </c>
      <c r="HF406" s="240">
        <f t="shared" ca="1" si="804"/>
        <v>-1.9752956778101914E-4</v>
      </c>
      <c r="HG406" s="240">
        <f t="shared" ca="1" si="805"/>
        <v>-2.4590930433610454E-4</v>
      </c>
      <c r="HH406" s="240">
        <f t="shared" ca="1" si="806"/>
        <v>-2.3597650812971546E-5</v>
      </c>
      <c r="HI406" s="240">
        <f t="shared" ca="1" si="807"/>
        <v>2.246897620186135E-4</v>
      </c>
      <c r="HJ406" s="240">
        <f t="shared" ca="1" si="808"/>
        <v>2.2564377613490426E-4</v>
      </c>
      <c r="HK406" s="240">
        <f t="shared" ca="1" si="809"/>
        <v>-2.1785765586011344E-5</v>
      </c>
      <c r="HL406" s="240">
        <f t="shared" ca="1" si="810"/>
        <v>-2.4523403020024778E-4</v>
      </c>
      <c r="HM406" s="240">
        <f t="shared" ca="1" si="811"/>
        <v>-1.9873423120376907E-4</v>
      </c>
      <c r="HN406" s="240">
        <f t="shared" ca="1" si="812"/>
        <v>6.6527706321418381E-5</v>
      </c>
      <c r="HO406" s="240">
        <f t="shared" ca="1" si="813"/>
        <v>2.5855745219986021E-4</v>
      </c>
      <c r="HP406" s="240">
        <f t="shared" ca="1" si="814"/>
        <v>1.659730134299529E-4</v>
      </c>
      <c r="HQ406" s="240">
        <f t="shared" ca="1" si="815"/>
        <v>-1.0931075768981759E-4</v>
      </c>
      <c r="HR406" s="240">
        <f t="shared" ca="1" si="816"/>
        <v>-2.6426772365089213E-4</v>
      </c>
      <c r="HS406" s="240">
        <f t="shared" ca="1" si="817"/>
        <v>-1.2832476754112888E-4</v>
      </c>
      <c r="HT406" s="240">
        <f t="shared" ca="1" si="818"/>
        <v>1.4887518492731923E-4</v>
      </c>
      <c r="HU406" s="240">
        <f t="shared" ca="1" si="819"/>
        <v>2.6219670723662687E-4</v>
      </c>
      <c r="HV406" s="240">
        <f t="shared" ca="1" si="820"/>
        <v>8.6898035416118044E-5</v>
      </c>
      <c r="HW406" s="240">
        <f t="shared" ca="1" si="821"/>
        <v>-1.8405602474099621E-4</v>
      </c>
      <c r="HX406" s="240">
        <f t="shared" ca="1" si="822"/>
        <v>-2.5240538344560061E-4</v>
      </c>
      <c r="HY406" s="240">
        <f t="shared" ca="1" si="823"/>
        <v>-4.2912615384918382E-5</v>
      </c>
      <c r="HZ406" s="240">
        <f t="shared" ca="1" si="824"/>
        <v>2.1381738732125999E-4</v>
      </c>
      <c r="IA406" s="240">
        <f t="shared" ca="1" si="825"/>
        <v>2.3518205501849086E-4</v>
      </c>
      <c r="IB406" s="240">
        <f t="shared" ca="1" si="826"/>
        <v>-2.3363543857263979E-6</v>
      </c>
      <c r="IC406" s="240">
        <f t="shared" ca="1" si="827"/>
        <v>-2.3728295782231588E-4</v>
      </c>
      <c r="ID406" s="240">
        <f t="shared" ca="1" si="828"/>
        <v>-2.1103385795600985E-4</v>
      </c>
      <c r="IE406" s="240">
        <f t="shared" ca="1" si="829"/>
        <v>3.3707992917438848E-4</v>
      </c>
      <c r="IF406" s="240">
        <f t="shared" ca="1" si="830"/>
        <v>2.5376179920322598E-4</v>
      </c>
      <c r="IG406" s="240">
        <f t="shared" ca="1" si="831"/>
        <v>1.8067182904378981E-4</v>
      </c>
      <c r="IH406" s="240">
        <f t="shared" ca="1" si="832"/>
        <v>-9.1297596628215152E-5</v>
      </c>
      <c r="II406" s="240">
        <f t="shared" ca="1" si="833"/>
        <v>-2.6276869667235059E-4</v>
      </c>
      <c r="IJ406" s="240">
        <f t="shared" ca="1" si="834"/>
        <v>-1.449899695767167E-4</v>
      </c>
      <c r="IK406" s="240">
        <f t="shared" ca="1" si="835"/>
        <v>1.3239043065641607E-4</v>
      </c>
      <c r="IL406" s="240">
        <f t="shared" ca="1" si="836"/>
        <v>2.6403844469866718E-4</v>
      </c>
      <c r="IM406" s="240">
        <f t="shared" ca="1" si="837"/>
        <v>1.0503892174539399E-4</v>
      </c>
      <c r="IN406" s="240">
        <f t="shared" ca="1" si="838"/>
        <v>-1.6958506615580564E-4</v>
      </c>
      <c r="IO406" s="240">
        <f t="shared" ca="1" si="839"/>
        <v>-2.575336559131414E-4</v>
      </c>
      <c r="IP406" s="240">
        <f t="shared" ca="1" si="840"/>
        <v>-6.1995032776025551E-5</v>
      </c>
      <c r="IQ406" s="240">
        <f t="shared" ca="1" si="841"/>
        <v>2.0178631767631396E-4</v>
      </c>
      <c r="IR406" s="240">
        <f t="shared" ca="1" si="842"/>
        <v>2.4344586196914291E-4</v>
      </c>
      <c r="IS406" s="240">
        <f t="shared" ca="1" si="843"/>
        <v>1.7125717721395143E-5</v>
      </c>
      <c r="IT406" s="240">
        <f t="shared" ca="1" si="844"/>
        <v>-2.2804602853712398E-4</v>
      </c>
      <c r="IU406" s="240">
        <f t="shared" ca="1" si="845"/>
        <v>-2.221898739474607E-4</v>
      </c>
      <c r="IV406" s="240">
        <f t="shared" ca="1" si="846"/>
        <v>2.824785921451608E-5</v>
      </c>
      <c r="IW406" s="240">
        <f t="shared" ca="1" si="847"/>
        <v>2.4759098903012397E-4</v>
      </c>
      <c r="IX406" s="240">
        <f t="shared" ca="1" si="848"/>
        <v>1.9439156836215782E-4</v>
      </c>
      <c r="IY406" s="240">
        <f t="shared" ca="1" si="849"/>
        <v>-7.2789685980221463E-5</v>
      </c>
      <c r="IZ406" s="240">
        <f t="shared" ca="1" si="850"/>
        <v>-2.5984570335957293E-4</v>
      </c>
      <c r="JA406" s="240">
        <f t="shared" ca="1" si="851"/>
        <v>-1.6086945840485087E-4</v>
      </c>
      <c r="JB406" s="240">
        <f t="shared" ca="1" si="852"/>
        <v>1.1518824117113206E-4</v>
      </c>
    </row>
    <row r="407" spans="2:262">
      <c r="B407" s="248">
        <v>46</v>
      </c>
      <c r="C407" s="247">
        <f t="shared" si="853"/>
        <v>8.9843750000000047E-4</v>
      </c>
      <c r="D407" s="244">
        <f t="shared" ca="1" si="597"/>
        <v>6.0596101119275287</v>
      </c>
      <c r="E407" s="243">
        <f ca="1">AZ361</f>
        <v>5.9610111927528492E-2</v>
      </c>
      <c r="F407" s="242">
        <v>46</v>
      </c>
      <c r="G407" s="240">
        <f t="shared" ca="1" si="854"/>
        <v>-1.2842181210605385E-4</v>
      </c>
      <c r="H407" s="240">
        <f t="shared" ca="1" si="598"/>
        <v>-5.6552496058296595E-5</v>
      </c>
      <c r="I407" s="240">
        <f t="shared" ca="1" si="599"/>
        <v>8.0063196634212543E-5</v>
      </c>
      <c r="J407" s="240">
        <f t="shared" ca="1" si="600"/>
        <v>1.2501535109283218E-4</v>
      </c>
      <c r="K407" s="240">
        <f t="shared" ca="1" si="601"/>
        <v>2.6838703599218286E-5</v>
      </c>
      <c r="L407" s="240">
        <f t="shared" ca="1" si="602"/>
        <v>-1.0206530224300938E-4</v>
      </c>
      <c r="M407" s="240">
        <f t="shared" ca="1" si="603"/>
        <v>-1.1411578327221795E-4</v>
      </c>
      <c r="N407" s="240">
        <f t="shared" ca="1" si="604"/>
        <v>4.4837334853633731E-6</v>
      </c>
      <c r="O407" s="240">
        <f t="shared" ca="1" si="605"/>
        <v>1.1794986945072E-4</v>
      </c>
      <c r="P407" s="240">
        <f t="shared" ca="1" si="606"/>
        <v>9.6376401420821022E-5</v>
      </c>
      <c r="Q407" s="240">
        <f t="shared" ca="1" si="607"/>
        <v>-3.5537426822812935E-5</v>
      </c>
      <c r="R407" s="240">
        <f t="shared" ca="1" si="608"/>
        <v>-1.2676481711182028E-4</v>
      </c>
      <c r="S407" s="240">
        <f t="shared" ca="1" si="609"/>
        <v>-7.2860459625020786E-5</v>
      </c>
      <c r="T407" s="240">
        <f t="shared" ca="1" si="610"/>
        <v>6.4461095867122107E-5</v>
      </c>
      <c r="U407" s="241">
        <f t="shared" ca="1" si="611"/>
        <v>1.2798179935719238E-4</v>
      </c>
      <c r="V407" s="240">
        <f t="shared" ca="1" si="612"/>
        <v>4.4977444495957965E-5</v>
      </c>
      <c r="W407" s="240">
        <f t="shared" ca="1" si="613"/>
        <v>-8.952112838974324E-5</v>
      </c>
      <c r="X407" s="240">
        <f t="shared" ca="1" si="614"/>
        <v>-1.2152787332127977E-4</v>
      </c>
      <c r="Y407" s="240">
        <f t="shared" ca="1" si="615"/>
        <v>-1.4398594074783297E-5</v>
      </c>
      <c r="Z407" s="240">
        <f t="shared" ca="1" si="616"/>
        <v>1.092154888514622E-4</v>
      </c>
      <c r="AA407" s="240">
        <f t="shared" ca="1" si="617"/>
        <v>1.0778987115462517E-4</v>
      </c>
      <c r="AB407" s="240">
        <f t="shared" ca="1" si="618"/>
        <v>-1.7043271986754366E-5</v>
      </c>
      <c r="AC407" s="240">
        <f t="shared" ca="1" si="619"/>
        <v>-1.2236374664793432E-4</v>
      </c>
      <c r="AD407" s="240">
        <f t="shared" ca="1" si="620"/>
        <v>-8.7591214274319163E-5</v>
      </c>
      <c r="AE407" s="240">
        <f t="shared" ca="1" si="621"/>
        <v>4.7463607042477357E-5</v>
      </c>
      <c r="AF407" s="240">
        <f t="shared" ca="1" si="622"/>
        <v>1.2817782816148857E-4</v>
      </c>
      <c r="AG407" s="240">
        <f t="shared" ca="1" si="623"/>
        <v>6.2142559548074489E-5</v>
      </c>
      <c r="AH407" s="240">
        <f t="shared" ca="1" si="624"/>
        <v>-7.5039092454341001E-5</v>
      </c>
      <c r="AI407" s="240">
        <f t="shared" ca="1" si="625"/>
        <v>-1.2630925191855303E-4</v>
      </c>
      <c r="AJ407" s="240">
        <f t="shared" ca="1" si="626"/>
        <v>-3.2969235555951469E-5</v>
      </c>
      <c r="AK407" s="240">
        <f t="shared" ca="1" si="627"/>
        <v>9.8116922741653899E-5</v>
      </c>
      <c r="AL407" s="240">
        <f t="shared" ca="1" si="628"/>
        <v>1.1687001569575017E-4</v>
      </c>
      <c r="AM407" s="240">
        <f t="shared" ca="1" si="629"/>
        <v>1.8198182183365268E-6</v>
      </c>
      <c r="AN407" s="240">
        <f t="shared" ca="1" si="630"/>
        <v>-1.1531387059901654E-4</v>
      </c>
      <c r="AO407" s="240">
        <f t="shared" ca="1" si="631"/>
        <v>-1.0042588365387601E-4</v>
      </c>
      <c r="AP407" s="240">
        <f t="shared" ca="1" si="632"/>
        <v>2.9438674462112969E-5</v>
      </c>
      <c r="AQ407" s="240">
        <f t="shared" ca="1" si="633"/>
        <v>1.2559919407410087E-4</v>
      </c>
      <c r="AR407" s="240">
        <f t="shared" ca="1" si="634"/>
        <v>7.7962475852127433E-5</v>
      </c>
      <c r="AS407" s="240">
        <f t="shared" ca="1" si="635"/>
        <v>-5.8932686780075847E-5</v>
      </c>
      <c r="AT407" s="240">
        <f t="shared" ca="1" si="636"/>
        <v>-1.2835641665683343E-4</v>
      </c>
      <c r="AU407" s="240">
        <f t="shared" ca="1" si="637"/>
        <v>-5.082619265210105E-5</v>
      </c>
      <c r="AV407" s="240">
        <f t="shared" ca="1" si="638"/>
        <v>8.4894421560684029E-5</v>
      </c>
      <c r="AW407" s="240">
        <f t="shared" ca="1" si="639"/>
        <v>1.234202773362774E-4</v>
      </c>
      <c r="AX407" s="240">
        <f t="shared" ca="1" si="640"/>
        <v>2.0643514854723273E-5</v>
      </c>
      <c r="AY407" s="240">
        <f t="shared" ca="1" si="641"/>
        <v>-1.0576779749139659E-4</v>
      </c>
      <c r="AZ407" s="240">
        <f t="shared" ca="1" si="642"/>
        <v>-1.1108663593142124E-4</v>
      </c>
      <c r="BA407" s="240">
        <f t="shared" ca="1" si="643"/>
        <v>1.0776483482367097E-5</v>
      </c>
      <c r="BB407" s="240">
        <f t="shared" ca="1" si="644"/>
        <v>1.2030171673572832E-4</v>
      </c>
      <c r="BC407" s="240">
        <f t="shared" ca="1" si="645"/>
        <v>9.2094739995167752E-5</v>
      </c>
      <c r="BD407" s="240">
        <f t="shared" ca="1" si="646"/>
        <v>-4.1550566409584999E-5</v>
      </c>
      <c r="BE407" s="240">
        <f t="shared" ca="1" si="647"/>
        <v>-1.2762505260183042E-4</v>
      </c>
      <c r="BF407" s="240">
        <f t="shared" ca="1" si="648"/>
        <v>-6.7582916168855249E-5</v>
      </c>
      <c r="BG407" s="240">
        <f t="shared" ca="1" si="649"/>
        <v>6.9834212528098591E-5</v>
      </c>
      <c r="BH407" s="240">
        <f t="shared" ca="1" si="650"/>
        <v>1.2729886269301826E-4</v>
      </c>
      <c r="BI407" s="240">
        <f t="shared" ca="1" si="651"/>
        <v>3.9020341736466012E-5</v>
      </c>
      <c r="BJ407" s="240">
        <f t="shared" ca="1" si="652"/>
        <v>-9.3932170979386188E-5</v>
      </c>
      <c r="BK407" s="240">
        <f t="shared" ca="1" si="653"/>
        <v>-1.1934269801486655E-4</v>
      </c>
      <c r="BL407" s="240">
        <f t="shared" ca="1" si="654"/>
        <v>-8.1189858205509843E-6</v>
      </c>
      <c r="BM407" s="240">
        <f t="shared" ca="1" si="655"/>
        <v>1.1240007053273769E-4</v>
      </c>
      <c r="BN407" s="240">
        <f t="shared" ca="1" si="656"/>
        <v>1.0423343113694097E-4</v>
      </c>
      <c r="BO407" s="240">
        <f t="shared" ca="1" si="657"/>
        <v>-2.3269001756110421E-5</v>
      </c>
      <c r="BP407" s="240">
        <f t="shared" ca="1" si="658"/>
        <v>-1.2413099157666712E-4</v>
      </c>
      <c r="BQ407" s="240">
        <f t="shared" ca="1" si="659"/>
        <v>-8.287667364620079E-5</v>
      </c>
      <c r="BR407" s="240">
        <f t="shared" ca="1" si="660"/>
        <v>5.3262303688682653E-5</v>
      </c>
      <c r="BS407" s="240">
        <f t="shared" ca="1" si="661"/>
        <v>1.2842181210605385E-4</v>
      </c>
      <c r="BT407" s="240">
        <f t="shared" ca="1" si="662"/>
        <v>5.6552496058297795E-5</v>
      </c>
      <c r="BU407" s="240">
        <f t="shared" ca="1" si="663"/>
        <v>-8.0063196634211988E-5</v>
      </c>
      <c r="BV407" s="240">
        <f t="shared" ca="1" si="664"/>
        <v>-1.2501535109283218E-4</v>
      </c>
      <c r="BW407" s="240">
        <f t="shared" ca="1" si="665"/>
        <v>-2.6838703599219417E-5</v>
      </c>
      <c r="BX407" s="240">
        <f t="shared" ca="1" si="666"/>
        <v>1.0206530224300903E-4</v>
      </c>
      <c r="BY407" s="240">
        <f t="shared" ca="1" si="667"/>
        <v>1.1411578327221875E-4</v>
      </c>
      <c r="BZ407" s="240">
        <f t="shared" ca="1" si="668"/>
        <v>-4.4837334853623295E-6</v>
      </c>
      <c r="CA407" s="240">
        <f t="shared" ca="1" si="669"/>
        <v>-1.1794986945071985E-4</v>
      </c>
      <c r="CB407" s="240">
        <f t="shared" ca="1" si="670"/>
        <v>-9.6376401420822011E-5</v>
      </c>
      <c r="CC407" s="240">
        <f t="shared" ca="1" si="671"/>
        <v>3.5537426822812156E-5</v>
      </c>
      <c r="CD407" s="240">
        <f t="shared" ca="1" si="672"/>
        <v>1.267648171118202E-4</v>
      </c>
      <c r="CE407" s="240">
        <f t="shared" ca="1" si="673"/>
        <v>7.2860459625022047E-5</v>
      </c>
      <c r="CF407" s="240">
        <f t="shared" ca="1" si="674"/>
        <v>-6.4461095867121389E-5</v>
      </c>
      <c r="CG407" s="240">
        <f t="shared" ca="1" si="675"/>
        <v>-1.2798179935719236E-4</v>
      </c>
      <c r="CH407" s="240">
        <f t="shared" ca="1" si="676"/>
        <v>-4.4977444495959164E-5</v>
      </c>
      <c r="CI407" s="240">
        <f t="shared" ca="1" si="677"/>
        <v>8.9521128389742643E-5</v>
      </c>
      <c r="CJ407" s="240">
        <f t="shared" ca="1" si="678"/>
        <v>1.2152787332127973E-4</v>
      </c>
      <c r="CK407" s="240">
        <f t="shared" ca="1" si="679"/>
        <v>1.4398594074784551E-5</v>
      </c>
      <c r="CL407" s="240">
        <f t="shared" ca="1" si="680"/>
        <v>-1.0921548885146201E-4</v>
      </c>
      <c r="CM407" s="240">
        <f t="shared" ca="1" si="681"/>
        <v>-1.0778987115462612E-4</v>
      </c>
      <c r="CN407" s="240">
        <f t="shared" ca="1" si="682"/>
        <v>1.704327198675356E-5</v>
      </c>
      <c r="CO407" s="240">
        <f t="shared" ca="1" si="683"/>
        <v>1.2236374664793422E-4</v>
      </c>
      <c r="CP407" s="240">
        <f t="shared" ca="1" si="684"/>
        <v>8.7591214274320437E-5</v>
      </c>
      <c r="CQ407" s="240">
        <f t="shared" ca="1" si="685"/>
        <v>-4.7463607042476598E-5</v>
      </c>
      <c r="CR407" s="240">
        <f t="shared" ca="1" si="686"/>
        <v>-1.2817782816148854E-4</v>
      </c>
      <c r="CS407" s="240">
        <f t="shared" ca="1" si="687"/>
        <v>-6.2142559548075601E-5</v>
      </c>
      <c r="CT407" s="240">
        <f t="shared" ca="1" si="688"/>
        <v>7.5039092454340324E-5</v>
      </c>
      <c r="CU407" s="240">
        <f t="shared" ca="1" si="689"/>
        <v>1.2630925191855303E-4</v>
      </c>
      <c r="CV407" s="240">
        <f t="shared" ca="1" si="690"/>
        <v>3.2969235555952255E-5</v>
      </c>
      <c r="CW407" s="240">
        <f t="shared" ca="1" si="691"/>
        <v>-9.8116922741653384E-5</v>
      </c>
      <c r="CX407" s="240">
        <f t="shared" ca="1" si="692"/>
        <v>-1.1687001569575013E-4</v>
      </c>
      <c r="CY407" s="240">
        <f t="shared" ca="1" si="693"/>
        <v>-1.8198182183373467E-6</v>
      </c>
      <c r="CZ407" s="240">
        <f t="shared" ca="1" si="694"/>
        <v>1.153138705990162E-4</v>
      </c>
      <c r="DA407" s="240">
        <f t="shared" ca="1" si="695"/>
        <v>1.004258836538771E-4</v>
      </c>
      <c r="DB407" s="240">
        <f t="shared" ca="1" si="696"/>
        <v>-2.9438674462112179E-5</v>
      </c>
      <c r="DC407" s="240">
        <f t="shared" ca="1" si="697"/>
        <v>-1.2559919407410087E-4</v>
      </c>
      <c r="DD407" s="240">
        <f t="shared" ca="1" si="698"/>
        <v>-7.7962475852128829E-5</v>
      </c>
      <c r="DE407" s="240">
        <f t="shared" ca="1" si="699"/>
        <v>5.8932686780075116E-5</v>
      </c>
      <c r="DF407" s="240">
        <f t="shared" ca="1" si="700"/>
        <v>1.2835641665683343E-4</v>
      </c>
      <c r="DG407" s="240">
        <f t="shared" ca="1" si="701"/>
        <v>5.0826192652102656E-5</v>
      </c>
      <c r="DH407" s="240">
        <f t="shared" ca="1" si="702"/>
        <v>-8.4894421560683406E-5</v>
      </c>
      <c r="DI407" s="240">
        <f t="shared" ca="1" si="703"/>
        <v>-1.2342027733627738E-4</v>
      </c>
      <c r="DJ407" s="240">
        <f t="shared" ca="1" si="704"/>
        <v>-2.0643514854724086E-5</v>
      </c>
      <c r="DK407" s="240">
        <f t="shared" ca="1" si="705"/>
        <v>1.0576779749139613E-4</v>
      </c>
      <c r="DL407" s="240">
        <f t="shared" ca="1" si="706"/>
        <v>1.1108663593142209E-4</v>
      </c>
      <c r="DM407" s="240">
        <f t="shared" ca="1" si="707"/>
        <v>-1.0776483482366291E-5</v>
      </c>
      <c r="DN407" s="240">
        <f t="shared" ca="1" si="708"/>
        <v>-1.2030171673572802E-4</v>
      </c>
      <c r="DO407" s="240">
        <f t="shared" ca="1" si="709"/>
        <v>-9.2094739995168958E-5</v>
      </c>
      <c r="DP407" s="240">
        <f t="shared" ca="1" si="710"/>
        <v>4.1550566409585948E-5</v>
      </c>
      <c r="DQ407" s="240">
        <f t="shared" ca="1" si="711"/>
        <v>1.276250526018302E-4</v>
      </c>
      <c r="DR407" s="240">
        <f t="shared" ca="1" si="712"/>
        <v>6.7582916168856713E-5</v>
      </c>
      <c r="DS407" s="240">
        <f t="shared" ca="1" si="713"/>
        <v>-6.9834212528097913E-5</v>
      </c>
      <c r="DT407" s="240">
        <f t="shared" ca="1" si="714"/>
        <v>-1.2729886269301823E-4</v>
      </c>
      <c r="DU407" s="240">
        <f t="shared" ca="1" si="715"/>
        <v>-3.902034173646507E-5</v>
      </c>
      <c r="DV407" s="240">
        <f t="shared" ca="1" si="716"/>
        <v>9.3932170979384386E-5</v>
      </c>
      <c r="DW407" s="240">
        <f t="shared" ca="1" si="717"/>
        <v>1.1934269801486754E-4</v>
      </c>
      <c r="DX407" s="240">
        <f t="shared" ca="1" si="718"/>
        <v>8.1189858205517974E-6</v>
      </c>
      <c r="DY407" s="240">
        <f t="shared" ca="1" si="719"/>
        <v>-1.1240007053273729E-4</v>
      </c>
      <c r="DZ407" s="240">
        <f t="shared" ca="1" si="720"/>
        <v>-1.0423343113694036E-4</v>
      </c>
      <c r="EA407" s="240">
        <f t="shared" ca="1" si="721"/>
        <v>2.3269001756111414E-5</v>
      </c>
      <c r="EB407" s="240">
        <f t="shared" ca="1" si="722"/>
        <v>1.2413099157666644E-4</v>
      </c>
      <c r="EC407" s="240">
        <f t="shared" ca="1" si="723"/>
        <v>8.2876673646201413E-5</v>
      </c>
      <c r="ED407" s="240">
        <f t="shared" ca="1" si="724"/>
        <v>-5.3262303688681908E-5</v>
      </c>
      <c r="EE407" s="240">
        <f t="shared" ca="1" si="725"/>
        <v>-1.2842181210605383E-4</v>
      </c>
      <c r="EF407" s="240">
        <f t="shared" ca="1" si="726"/>
        <v>-5.6552496058296894E-5</v>
      </c>
      <c r="EG407" s="240">
        <f t="shared" ca="1" si="727"/>
        <v>8.0063196634209914E-5</v>
      </c>
      <c r="EH407" s="240">
        <f t="shared" ca="1" si="728"/>
        <v>1.2501535109283278E-4</v>
      </c>
      <c r="EI407" s="240">
        <f t="shared" ca="1" si="729"/>
        <v>2.6838703599220224E-5</v>
      </c>
      <c r="EJ407" s="240">
        <f t="shared" ca="1" si="730"/>
        <v>-1.0206530224300853E-4</v>
      </c>
      <c r="EK407" s="240">
        <f t="shared" ca="1" si="731"/>
        <v>-1.1411578327221829E-4</v>
      </c>
      <c r="EL407" s="240">
        <f t="shared" ca="1" si="732"/>
        <v>4.4837334853633392E-6</v>
      </c>
      <c r="EM407" s="240">
        <f t="shared" ca="1" si="733"/>
        <v>1.1794986945071881E-4</v>
      </c>
      <c r="EN407" s="240">
        <f t="shared" ca="1" si="734"/>
        <v>9.6376401420822554E-5</v>
      </c>
      <c r="EO407" s="240">
        <f t="shared" ca="1" si="735"/>
        <v>-3.5537426822811363E-5</v>
      </c>
      <c r="EP407" s="240">
        <f t="shared" ca="1" si="736"/>
        <v>-1.267648171118201E-4</v>
      </c>
      <c r="EQ407" s="240">
        <f t="shared" ca="1" si="737"/>
        <v>-7.2860459625021206E-5</v>
      </c>
      <c r="ER407" s="240">
        <f t="shared" ca="1" si="738"/>
        <v>6.4461095867119112E-5</v>
      </c>
      <c r="ES407" s="240">
        <f t="shared" ca="1" si="739"/>
        <v>1.279817993571926E-4</v>
      </c>
      <c r="ET407" s="240">
        <f t="shared" ca="1" si="740"/>
        <v>4.4977444495959916E-5</v>
      </c>
      <c r="EU407" s="240">
        <f t="shared" ca="1" si="741"/>
        <v>-8.9521128389742061E-5</v>
      </c>
      <c r="EV407" s="240">
        <f t="shared" ca="1" si="742"/>
        <v>-1.2152787332128E-4</v>
      </c>
      <c r="EW407" s="240">
        <f t="shared" ca="1" si="743"/>
        <v>-1.4398594074783568E-5</v>
      </c>
      <c r="EX407" s="240">
        <f t="shared" ca="1" si="744"/>
        <v>1.0921548885146063E-4</v>
      </c>
      <c r="EY407" s="240">
        <f t="shared" ca="1" si="745"/>
        <v>1.0778987115462655E-4</v>
      </c>
      <c r="EZ407" s="240">
        <f t="shared" ca="1" si="746"/>
        <v>-1.7043271986752754E-5</v>
      </c>
      <c r="FA407" s="240">
        <f t="shared" ca="1" si="747"/>
        <v>-1.2236374664793397E-4</v>
      </c>
      <c r="FB407" s="240">
        <f t="shared" ca="1" si="748"/>
        <v>-8.7591214274319705E-5</v>
      </c>
      <c r="FC407" s="240">
        <f t="shared" ca="1" si="749"/>
        <v>4.7463607042477533E-5</v>
      </c>
      <c r="FD407" s="240">
        <f t="shared" ca="1" si="750"/>
        <v>1.2817782816148838E-4</v>
      </c>
      <c r="FE407" s="240">
        <f t="shared" ca="1" si="751"/>
        <v>6.2142559548076305E-5</v>
      </c>
      <c r="FF407" s="240">
        <f t="shared" ca="1" si="752"/>
        <v>-7.5039092454339673E-5</v>
      </c>
      <c r="FG407" s="240">
        <f t="shared" ca="1" si="753"/>
        <v>-1.263092519185532E-4</v>
      </c>
      <c r="FH407" s="240">
        <f t="shared" ca="1" si="754"/>
        <v>-3.2969235555951273E-5</v>
      </c>
      <c r="FI407" s="240">
        <f t="shared" ca="1" si="755"/>
        <v>9.8116922741651677E-5</v>
      </c>
      <c r="FJ407" s="240">
        <f t="shared" ca="1" si="756"/>
        <v>1.1687001569575123E-4</v>
      </c>
      <c r="FK407" s="240">
        <f t="shared" ca="1" si="757"/>
        <v>1.8198182183381666E-6</v>
      </c>
      <c r="FL407" s="240">
        <f t="shared" ca="1" si="758"/>
        <v>-1.1531387059901584E-4</v>
      </c>
      <c r="FM407" s="240">
        <f t="shared" ca="1" si="759"/>
        <v>-1.0042588365387647E-4</v>
      </c>
      <c r="FN407" s="240">
        <f t="shared" ca="1" si="760"/>
        <v>2.9438674462113158E-5</v>
      </c>
      <c r="FO407" s="240">
        <f t="shared" ca="1" si="761"/>
        <v>1.2559919407410032E-4</v>
      </c>
      <c r="FP407" s="240">
        <f t="shared" ca="1" si="762"/>
        <v>7.7962475852129479E-5</v>
      </c>
      <c r="FQ407" s="240">
        <f t="shared" ca="1" si="763"/>
        <v>-5.893268678007439E-5</v>
      </c>
      <c r="FR407" s="240">
        <f t="shared" ca="1" si="764"/>
        <v>-1.2835641665683345E-4</v>
      </c>
      <c r="FS407" s="240">
        <f t="shared" ca="1" si="765"/>
        <v>-5.0826192652101728E-5</v>
      </c>
      <c r="FT407" s="240">
        <f t="shared" ca="1" si="766"/>
        <v>8.4894421560681427E-5</v>
      </c>
      <c r="FU407" s="240">
        <f t="shared" ca="1" si="767"/>
        <v>1.2342027733627811E-4</v>
      </c>
      <c r="FV407" s="240">
        <f t="shared" ca="1" si="768"/>
        <v>2.0643514854724892E-5</v>
      </c>
      <c r="FW407" s="240">
        <f t="shared" ca="1" si="769"/>
        <v>-1.0576779749139567E-4</v>
      </c>
      <c r="FX407" s="240">
        <f t="shared" ca="1" si="770"/>
        <v>-1.1108663593142159E-4</v>
      </c>
      <c r="FY407" s="240">
        <f t="shared" ca="1" si="771"/>
        <v>1.0776483482367287E-5</v>
      </c>
      <c r="FZ407" s="240">
        <f t="shared" ca="1" si="772"/>
        <v>1.203017167357271E-4</v>
      </c>
      <c r="GA407" s="240">
        <f t="shared" ca="1" si="773"/>
        <v>9.2094739995169514E-5</v>
      </c>
      <c r="GB407" s="240">
        <f t="shared" ca="1" si="774"/>
        <v>-4.1550566409583448E-5</v>
      </c>
      <c r="GC407" s="240">
        <f t="shared" ca="1" si="775"/>
        <v>-1.2762505260183033E-4</v>
      </c>
      <c r="GD407" s="240">
        <f t="shared" ca="1" si="776"/>
        <v>-6.7582916168855872E-5</v>
      </c>
      <c r="GE407" s="240">
        <f t="shared" ca="1" si="777"/>
        <v>6.983421252809569E-5</v>
      </c>
      <c r="GF407" s="240">
        <f t="shared" ca="1" si="778"/>
        <v>1.2729886269301861E-4</v>
      </c>
      <c r="GG407" s="240">
        <f t="shared" ca="1" si="779"/>
        <v>3.9020341736467584E-5</v>
      </c>
      <c r="GH407" s="240">
        <f t="shared" ca="1" si="780"/>
        <v>-9.3932170979385077E-5</v>
      </c>
      <c r="GI407" s="240">
        <f t="shared" ca="1" si="781"/>
        <v>-1.1934269801486718E-4</v>
      </c>
      <c r="GJ407" s="240">
        <f t="shared" ca="1" si="782"/>
        <v>-8.1189858205508013E-6</v>
      </c>
      <c r="GK407" s="240">
        <f t="shared" ca="1" si="783"/>
        <v>1.1240007053273602E-4</v>
      </c>
      <c r="GL407" s="240">
        <f t="shared" ca="1" si="784"/>
        <v>1.0423343113694192E-4</v>
      </c>
      <c r="GM407" s="240">
        <f t="shared" ca="1" si="785"/>
        <v>-2.3269001756108815E-5</v>
      </c>
      <c r="GN407" s="240">
        <f t="shared" ca="1" si="786"/>
        <v>-1.2413099157666672E-4</v>
      </c>
      <c r="GO407" s="240">
        <f t="shared" ca="1" si="787"/>
        <v>-8.2876673646200641E-5</v>
      </c>
      <c r="GP407" s="240">
        <f t="shared" ca="1" si="788"/>
        <v>5.3262303688682823E-5</v>
      </c>
      <c r="GQ407" s="240">
        <f t="shared" ca="1" si="789"/>
        <v>1.284218121060538E-4</v>
      </c>
      <c r="GR407" s="240">
        <f t="shared" ca="1" si="790"/>
        <v>5.6552496058299265E-5</v>
      </c>
      <c r="GS407" s="240">
        <f t="shared" ca="1" si="791"/>
        <v>-8.0063196634210714E-5</v>
      </c>
      <c r="GT407" s="240">
        <f t="shared" ca="1" si="792"/>
        <v>-1.2501535109283256E-4</v>
      </c>
      <c r="GU407" s="240">
        <f t="shared" ca="1" si="793"/>
        <v>-2.6838703599219248E-5</v>
      </c>
      <c r="GV407" s="240">
        <f t="shared" ca="1" si="794"/>
        <v>1.0206530224300691E-4</v>
      </c>
      <c r="GW407" s="240">
        <f t="shared" ca="1" si="795"/>
        <v>1.1411578327221951E-4</v>
      </c>
      <c r="GX407" s="240">
        <f t="shared" ca="1" si="796"/>
        <v>-4.4837334853606965E-6</v>
      </c>
      <c r="GY407" s="240">
        <f t="shared" ca="1" si="797"/>
        <v>-1.1794986945071922E-4</v>
      </c>
      <c r="GZ407" s="240">
        <f t="shared" ca="1" si="798"/>
        <v>-9.6376401420821889E-5</v>
      </c>
      <c r="HA407" s="240">
        <f t="shared" ca="1" si="799"/>
        <v>3.5537426822812332E-5</v>
      </c>
      <c r="HB407" s="240">
        <f t="shared" ca="1" si="800"/>
        <v>1.2676481711181966E-4</v>
      </c>
      <c r="HC407" s="240">
        <f t="shared" ca="1" si="801"/>
        <v>7.2860459625023388E-5</v>
      </c>
      <c r="HD407" s="240">
        <f t="shared" ca="1" si="802"/>
        <v>-6.4461095867119979E-5</v>
      </c>
      <c r="HE407" s="240">
        <f t="shared" ca="1" si="803"/>
        <v>-1.2798179935719252E-4</v>
      </c>
      <c r="HF407" s="240">
        <f t="shared" ca="1" si="804"/>
        <v>-4.4977444495958981E-5</v>
      </c>
      <c r="HG407" s="240">
        <f t="shared" ca="1" si="805"/>
        <v>8.952112838974015E-5</v>
      </c>
      <c r="HH407" s="240">
        <f t="shared" ca="1" si="806"/>
        <v>1.2152787332128086E-4</v>
      </c>
      <c r="HI407" s="240">
        <f t="shared" ca="1" si="807"/>
        <v>1.4398594074786191E-5</v>
      </c>
      <c r="HJ407" s="240">
        <f t="shared" ca="1" si="808"/>
        <v>-1.0921548885146115E-4</v>
      </c>
      <c r="HK407" s="240">
        <f t="shared" ca="1" si="809"/>
        <v>-1.0778987115462601E-4</v>
      </c>
      <c r="HL407" s="240">
        <f t="shared" ca="1" si="810"/>
        <v>1.7043271986753743E-5</v>
      </c>
      <c r="HM407" s="240">
        <f t="shared" ca="1" si="811"/>
        <v>1.2236374664793316E-4</v>
      </c>
      <c r="HN407" s="240">
        <f t="shared" ca="1" si="812"/>
        <v>8.7591214274321629E-5</v>
      </c>
      <c r="HO407" s="240">
        <f t="shared" ca="1" si="813"/>
        <v>-4.7463607042475073E-5</v>
      </c>
      <c r="HP407" s="240">
        <f t="shared" ca="1" si="814"/>
        <v>-1.2817782816148843E-4</v>
      </c>
      <c r="HQ407" s="240">
        <f t="shared" ca="1" si="815"/>
        <v>-6.2142559548075438E-5</v>
      </c>
      <c r="HR407" s="240">
        <f t="shared" ca="1" si="816"/>
        <v>7.5039092454337518E-5</v>
      </c>
      <c r="HS407" s="240">
        <f t="shared" ca="1" si="817"/>
        <v>1.2630925191855366E-4</v>
      </c>
      <c r="HT407" s="240">
        <f t="shared" ca="1" si="818"/>
        <v>3.2969235555953834E-5</v>
      </c>
      <c r="HU407" s="240">
        <f t="shared" ca="1" si="819"/>
        <v>-9.8116922741652327E-5</v>
      </c>
      <c r="HV407" s="240">
        <f t="shared" ca="1" si="820"/>
        <v>-1.1687001569575081E-4</v>
      </c>
      <c r="HW407" s="240">
        <f t="shared" ca="1" si="821"/>
        <v>-1.819818218337157E-6</v>
      </c>
      <c r="HX407" s="240">
        <f t="shared" ca="1" si="822"/>
        <v>1.1531387059901467E-4</v>
      </c>
      <c r="HY407" s="240">
        <f t="shared" ca="1" si="823"/>
        <v>1.0042588365387811E-4</v>
      </c>
      <c r="HZ407" s="240">
        <f t="shared" ca="1" si="824"/>
        <v>-2.9438674462114137E-5</v>
      </c>
      <c r="IA407" s="240">
        <f t="shared" ca="1" si="825"/>
        <v>-1.2559919407410054E-4</v>
      </c>
      <c r="IB407" s="240">
        <f t="shared" ca="1" si="826"/>
        <v>-7.7962475852131567E-5</v>
      </c>
      <c r="IC407" s="240">
        <f t="shared" ca="1" si="827"/>
        <v>5.8932686780075285E-5</v>
      </c>
      <c r="ID407" s="240">
        <f t="shared" ca="1" si="828"/>
        <v>1.2835641665683354E-4</v>
      </c>
      <c r="IE407" s="240">
        <f t="shared" ca="1" si="829"/>
        <v>-8.573714747790956E-5</v>
      </c>
      <c r="IF407" s="240">
        <f t="shared" ca="1" si="830"/>
        <v>-8.4894421560682186E-5</v>
      </c>
      <c r="IG407" s="240">
        <f t="shared" ca="1" si="831"/>
        <v>-1.2342027733627884E-4</v>
      </c>
      <c r="IH407" s="240">
        <f t="shared" ca="1" si="832"/>
        <v>-2.0643514854723903E-5</v>
      </c>
      <c r="II407" s="240">
        <f t="shared" ca="1" si="833"/>
        <v>1.0576779749139416E-4</v>
      </c>
      <c r="IJ407" s="240">
        <f t="shared" ca="1" si="834"/>
        <v>1.1108663593142109E-4</v>
      </c>
      <c r="IK407" s="240">
        <f t="shared" ca="1" si="835"/>
        <v>-1.0776483482364658E-5</v>
      </c>
      <c r="IL407" s="240">
        <f t="shared" ca="1" si="836"/>
        <v>-1.2030171673572617E-4</v>
      </c>
      <c r="IM407" s="240">
        <f t="shared" ca="1" si="837"/>
        <v>-9.2094739995168809E-5</v>
      </c>
      <c r="IN407" s="240">
        <f t="shared" ca="1" si="838"/>
        <v>4.1550566409580947E-5</v>
      </c>
      <c r="IO407" s="240">
        <f t="shared" ca="1" si="839"/>
        <v>1.2762505260183044E-4</v>
      </c>
      <c r="IP407" s="240">
        <f t="shared" ca="1" si="840"/>
        <v>6.7582916168858109E-5</v>
      </c>
      <c r="IQ407" s="240">
        <f t="shared" ca="1" si="841"/>
        <v>-6.9834212528093481E-5</v>
      </c>
      <c r="IR407" s="240">
        <f t="shared" ca="1" si="842"/>
        <v>-1.2729886269301845E-4</v>
      </c>
      <c r="IS407" s="240">
        <f t="shared" ca="1" si="843"/>
        <v>-3.9020341736470111E-5</v>
      </c>
      <c r="IT407" s="240">
        <f t="shared" ca="1" si="844"/>
        <v>9.3932170979385755E-5</v>
      </c>
      <c r="IU407" s="240">
        <f t="shared" ca="1" si="845"/>
        <v>1.1934269801486815E-4</v>
      </c>
      <c r="IV407" s="240">
        <f t="shared" ca="1" si="846"/>
        <v>8.1189858205497916E-6</v>
      </c>
      <c r="IW407" s="240">
        <f t="shared" ca="1" si="847"/>
        <v>-1.1240007053273649E-4</v>
      </c>
      <c r="IX407" s="240">
        <f t="shared" ca="1" si="848"/>
        <v>-1.0423343113694345E-4</v>
      </c>
      <c r="IY407" s="240">
        <f t="shared" ca="1" si="849"/>
        <v>2.3269001756109808E-5</v>
      </c>
      <c r="IZ407" s="240">
        <f t="shared" ca="1" si="850"/>
        <v>1.2413099157666604E-4</v>
      </c>
      <c r="JA407" s="240">
        <f t="shared" ca="1" si="851"/>
        <v>8.2876673646199896E-5</v>
      </c>
      <c r="JB407" s="240">
        <f t="shared" ca="1" si="852"/>
        <v>-5.3262303688680424E-5</v>
      </c>
    </row>
    <row r="408" spans="2:262">
      <c r="B408" s="248">
        <v>47</v>
      </c>
      <c r="C408" s="247">
        <f t="shared" si="853"/>
        <v>9.1796875000000049E-4</v>
      </c>
      <c r="D408" s="244">
        <f t="shared" ca="1" si="597"/>
        <v>6.0595989455020742</v>
      </c>
      <c r="E408" s="243">
        <f ca="1">BA361</f>
        <v>5.95989455020738E-2</v>
      </c>
      <c r="F408" s="242">
        <v>47</v>
      </c>
      <c r="G408" s="240">
        <f t="shared" ca="1" si="854"/>
        <v>-5.0855787074609109E-4</v>
      </c>
      <c r="H408" s="240">
        <f t="shared" ca="1" si="598"/>
        <v>-1.973736651467014E-4</v>
      </c>
      <c r="I408" s="240">
        <f t="shared" ca="1" si="599"/>
        <v>3.4858994391803071E-4</v>
      </c>
      <c r="J408" s="240">
        <f t="shared" ca="1" si="600"/>
        <v>4.798997589912384E-4</v>
      </c>
      <c r="K408" s="240">
        <f t="shared" ca="1" si="601"/>
        <v>4.0360473930543816E-5</v>
      </c>
      <c r="L408" s="240">
        <f t="shared" ca="1" si="602"/>
        <v>-4.4718829601228278E-4</v>
      </c>
      <c r="M408" s="240">
        <f t="shared" ca="1" si="603"/>
        <v>-4.0279881929788382E-4</v>
      </c>
      <c r="N408" s="240">
        <f t="shared" ca="1" si="604"/>
        <v>1.2072685038841708E-4</v>
      </c>
      <c r="O408" s="240">
        <f t="shared" ca="1" si="605"/>
        <v>5.006458342720556E-4</v>
      </c>
      <c r="P408" s="240">
        <f t="shared" ca="1" si="606"/>
        <v>2.8503790107464695E-4</v>
      </c>
      <c r="Q408" s="240">
        <f t="shared" ca="1" si="607"/>
        <v>-2.6962756712662668E-4</v>
      </c>
      <c r="R408" s="240">
        <f t="shared" ca="1" si="608"/>
        <v>-5.0356636026337306E-4</v>
      </c>
      <c r="S408" s="240">
        <f t="shared" ca="1" si="609"/>
        <v>-1.3850421991705173E-4</v>
      </c>
      <c r="T408" s="240">
        <f t="shared" ca="1" si="610"/>
        <v>3.9131109611452832E-4</v>
      </c>
      <c r="U408" s="241">
        <f t="shared" ca="1" si="611"/>
        <v>4.5565506546542097E-4</v>
      </c>
      <c r="V408" s="240">
        <f t="shared" ca="1" si="612"/>
        <v>-2.2010581190055027E-5</v>
      </c>
      <c r="W408" s="240">
        <f t="shared" ca="1" si="613"/>
        <v>-4.7349425915236372E-4</v>
      </c>
      <c r="X408" s="240">
        <f t="shared" ca="1" si="614"/>
        <v>-3.6174829031539071E-4</v>
      </c>
      <c r="Y408" s="240">
        <f t="shared" ca="1" si="615"/>
        <v>1.803035541394291E-4</v>
      </c>
      <c r="Z408" s="240">
        <f t="shared" ca="1" si="616"/>
        <v>5.0788118871385472E-4</v>
      </c>
      <c r="AA408" s="240">
        <f t="shared" ca="1" si="617"/>
        <v>2.3132532640620949E-4</v>
      </c>
      <c r="AB408" s="240">
        <f t="shared" ca="1" si="618"/>
        <v>-3.2039603024288375E-4</v>
      </c>
      <c r="AC408" s="240">
        <f t="shared" ca="1" si="619"/>
        <v>-4.9100074300142656E-4</v>
      </c>
      <c r="AD408" s="240">
        <f t="shared" ca="1" si="620"/>
        <v>-7.7551542299764695E-5</v>
      </c>
      <c r="AE408" s="240">
        <f t="shared" ca="1" si="621"/>
        <v>4.2814656519208629E-4</v>
      </c>
      <c r="AF408" s="240">
        <f t="shared" ca="1" si="622"/>
        <v>4.2455689563009253E-4</v>
      </c>
      <c r="AG408" s="240">
        <f t="shared" ca="1" si="623"/>
        <v>-8.4050576682050593E-5</v>
      </c>
      <c r="AH408" s="240">
        <f t="shared" ca="1" si="624"/>
        <v>-4.9267842790511464E-4</v>
      </c>
      <c r="AI408" s="240">
        <f t="shared" ca="1" si="625"/>
        <v>-3.1525673033031346E-4</v>
      </c>
      <c r="AJ408" s="240">
        <f t="shared" ca="1" si="626"/>
        <v>2.3716832460916903E-4</v>
      </c>
      <c r="AK408" s="240">
        <f t="shared" ca="1" si="627"/>
        <v>5.0747753734027654E-4</v>
      </c>
      <c r="AL408" s="240">
        <f t="shared" ca="1" si="628"/>
        <v>1.7413340351041045E-4</v>
      </c>
      <c r="AM408" s="240">
        <f t="shared" ca="1" si="629"/>
        <v>-3.6634543883883692E-4</v>
      </c>
      <c r="AN408" s="240">
        <f t="shared" ca="1" si="630"/>
        <v>-4.7105001753998003E-4</v>
      </c>
      <c r="AO408" s="240">
        <f t="shared" ca="1" si="631"/>
        <v>-1.5432417301112676E-5</v>
      </c>
      <c r="AP408" s="240">
        <f t="shared" ca="1" si="632"/>
        <v>4.5854231140922755E-4</v>
      </c>
      <c r="AQ408" s="240">
        <f t="shared" ca="1" si="633"/>
        <v>3.8707299490583352E-4</v>
      </c>
      <c r="AR408" s="240">
        <f t="shared" ca="1" si="634"/>
        <v>-1.4482637326625441E-4</v>
      </c>
      <c r="AS408" s="240">
        <f t="shared" ca="1" si="635"/>
        <v>-5.0445225451582157E-4</v>
      </c>
      <c r="AT408" s="240">
        <f t="shared" ca="1" si="636"/>
        <v>-2.6402341567928738E-4</v>
      </c>
      <c r="AU408" s="240">
        <f t="shared" ca="1" si="637"/>
        <v>2.9046586271989873E-4</v>
      </c>
      <c r="AV408" s="240">
        <f t="shared" ca="1" si="638"/>
        <v>4.9944095144369973E-4</v>
      </c>
      <c r="AW408" s="240">
        <f t="shared" ca="1" si="639"/>
        <v>1.1432235214199523E-4</v>
      </c>
      <c r="AX408" s="240">
        <f t="shared" ca="1" si="640"/>
        <v>-4.0678467103937314E-4</v>
      </c>
      <c r="AY408" s="240">
        <f t="shared" ca="1" si="641"/>
        <v>-4.4401426136016117E-4</v>
      </c>
      <c r="AZ408" s="240">
        <f t="shared" ca="1" si="642"/>
        <v>4.6918825618280137E-5</v>
      </c>
      <c r="BA408" s="240">
        <f t="shared" ca="1" si="643"/>
        <v>4.8204115445040673E-4</v>
      </c>
      <c r="BB408" s="240">
        <f t="shared" ca="1" si="644"/>
        <v>3.4376715604964969E-4</v>
      </c>
      <c r="BC408" s="240">
        <f t="shared" ca="1" si="645"/>
        <v>-2.0342384639177017E-4</v>
      </c>
      <c r="BD408" s="240">
        <f t="shared" ca="1" si="646"/>
        <v>-5.0863864967314986E-4</v>
      </c>
      <c r="BE408" s="240">
        <f t="shared" ca="1" si="647"/>
        <v>-2.0881894310277122E-4</v>
      </c>
      <c r="BF408" s="240">
        <f t="shared" ca="1" si="648"/>
        <v>3.3939452388894955E-4</v>
      </c>
      <c r="BG408" s="240">
        <f t="shared" ca="1" si="649"/>
        <v>4.838923087564826E-4</v>
      </c>
      <c r="BH408" s="240">
        <f t="shared" ca="1" si="650"/>
        <v>5.2791786185820604E-5</v>
      </c>
      <c r="BI408" s="240">
        <f t="shared" ca="1" si="651"/>
        <v>-4.4110548315125784E-4</v>
      </c>
      <c r="BJ408" s="240">
        <f t="shared" ca="1" si="652"/>
        <v>-4.1030011739986565E-4</v>
      </c>
      <c r="BK408" s="240">
        <f t="shared" ca="1" si="653"/>
        <v>1.085643657282136E-4</v>
      </c>
      <c r="BL408" s="240">
        <f t="shared" ca="1" si="654"/>
        <v>4.9828964984350178E-4</v>
      </c>
      <c r="BM408" s="240">
        <f t="shared" ca="1" si="655"/>
        <v>2.952907391871205E-4</v>
      </c>
      <c r="BN408" s="240">
        <f t="shared" ca="1" si="656"/>
        <v>-2.5896163552011276E-4</v>
      </c>
      <c r="BO408" s="240">
        <f t="shared" ca="1" si="657"/>
        <v>-5.0517464609722634E-4</v>
      </c>
      <c r="BP408" s="240">
        <f t="shared" ca="1" si="658"/>
        <v>-1.5047363925277857E-4</v>
      </c>
      <c r="BQ408" s="240">
        <f t="shared" ca="1" si="659"/>
        <v>3.8321837550941165E-4</v>
      </c>
      <c r="BR408" s="240">
        <f t="shared" ca="1" si="660"/>
        <v>4.6106547533735946E-4</v>
      </c>
      <c r="BS408" s="240">
        <f t="shared" ca="1" si="661"/>
        <v>-9.5328173733124288E-6</v>
      </c>
      <c r="BT408" s="240">
        <f t="shared" ca="1" si="662"/>
        <v>-4.6879165821442381E-4</v>
      </c>
      <c r="BU408" s="240">
        <f t="shared" ca="1" si="663"/>
        <v>-3.7041467776546849E-4</v>
      </c>
      <c r="BV408" s="240">
        <f t="shared" ca="1" si="664"/>
        <v>1.6857699672559947E-4</v>
      </c>
      <c r="BW408" s="240">
        <f t="shared" ca="1" si="665"/>
        <v>5.0704340509365913E-4</v>
      </c>
      <c r="BX408" s="240">
        <f t="shared" ca="1" si="666"/>
        <v>2.4237287474983792E-4</v>
      </c>
      <c r="BY408" s="240">
        <f t="shared" ca="1" si="667"/>
        <v>-3.1060440060807451E-4</v>
      </c>
      <c r="BZ408" s="240">
        <f t="shared" ca="1" si="668"/>
        <v>-4.9411234562613676E-4</v>
      </c>
      <c r="CA408" s="240">
        <f t="shared" ca="1" si="669"/>
        <v>-8.9865071807172521E-5</v>
      </c>
      <c r="CB408" s="240">
        <f t="shared" ca="1" si="670"/>
        <v>4.2127826606155704E-4</v>
      </c>
      <c r="CC408" s="240">
        <f t="shared" ca="1" si="671"/>
        <v>4.3130378800822867E-4</v>
      </c>
      <c r="CD408" s="240">
        <f t="shared" ca="1" si="672"/>
        <v>-7.1714038485990611E-5</v>
      </c>
      <c r="CE408" s="240">
        <f t="shared" ca="1" si="673"/>
        <v>-4.8942677038556019E-4</v>
      </c>
      <c r="CF408" s="240">
        <f t="shared" ca="1" si="674"/>
        <v>-3.249578565945355E-4</v>
      </c>
      <c r="CG408" s="240">
        <f t="shared" ca="1" si="675"/>
        <v>2.2605407278032897E-4</v>
      </c>
      <c r="CH408" s="240">
        <f t="shared" ca="1" si="676"/>
        <v>5.0817075557389822E-4</v>
      </c>
      <c r="CI408" s="240">
        <f t="shared" ca="1" si="677"/>
        <v>1.8580949667502077E-4</v>
      </c>
      <c r="CJ408" s="240">
        <f t="shared" ca="1" si="678"/>
        <v>-3.5757538639951346E-4</v>
      </c>
      <c r="CK408" s="240">
        <f t="shared" ca="1" si="679"/>
        <v>-4.7561813555578423E-4</v>
      </c>
      <c r="CL408" s="240">
        <f t="shared" ca="1" si="680"/>
        <v>-2.7904850034945897E-5</v>
      </c>
      <c r="CM408" s="240">
        <f t="shared" ca="1" si="681"/>
        <v>4.5300173936523979E-4</v>
      </c>
      <c r="CN408" s="240">
        <f t="shared" ca="1" si="682"/>
        <v>3.9505489024877567E-4</v>
      </c>
      <c r="CO408" s="240">
        <f t="shared" ca="1" si="683"/>
        <v>-1.3281661370822021E-4</v>
      </c>
      <c r="CP408" s="240">
        <f t="shared" ca="1" si="684"/>
        <v>-5.0270044837039736E-4</v>
      </c>
      <c r="CQ408" s="240">
        <f t="shared" ca="1" si="685"/>
        <v>-2.7461336678881454E-4</v>
      </c>
      <c r="CR408" s="240">
        <f t="shared" ca="1" si="686"/>
        <v>2.8013108516872822E-4</v>
      </c>
      <c r="CS408" s="240">
        <f t="shared" ca="1" si="687"/>
        <v>5.0165474488365501E-4</v>
      </c>
      <c r="CT408" s="240">
        <f t="shared" ca="1" si="688"/>
        <v>1.2645137081825249E-4</v>
      </c>
      <c r="CU408" s="240">
        <f t="shared" ca="1" si="689"/>
        <v>-3.9916810554741617E-4</v>
      </c>
      <c r="CV408" s="240">
        <f t="shared" ca="1" si="690"/>
        <v>-4.4997018602008524E-4</v>
      </c>
      <c r="CW408" s="240">
        <f t="shared" ca="1" si="691"/>
        <v>3.4475086655719883E-5</v>
      </c>
      <c r="CX408" s="240">
        <f t="shared" ca="1" si="692"/>
        <v>4.7791164485368187E-4</v>
      </c>
      <c r="CY408" s="240">
        <f t="shared" ca="1" si="693"/>
        <v>3.5286399922187009E-4</v>
      </c>
      <c r="CZ408" s="240">
        <f t="shared" ca="1" si="694"/>
        <v>-1.9192150343423157E-4</v>
      </c>
      <c r="DA408" s="240">
        <f t="shared" ca="1" si="695"/>
        <v>-5.0841304369686957E-4</v>
      </c>
      <c r="DB408" s="240">
        <f t="shared" ca="1" si="696"/>
        <v>-2.2013843633575961E-4</v>
      </c>
      <c r="DC408" s="240">
        <f t="shared" ca="1" si="697"/>
        <v>3.299946652894531E-4</v>
      </c>
      <c r="DD408" s="240">
        <f t="shared" ca="1" si="698"/>
        <v>4.8759337988883109E-4</v>
      </c>
      <c r="DE408" s="240">
        <f t="shared" ca="1" si="699"/>
        <v>6.5191298643115561E-5</v>
      </c>
      <c r="DF408" s="240">
        <f t="shared" ca="1" si="700"/>
        <v>-4.3475696484117837E-4</v>
      </c>
      <c r="DG408" s="240">
        <f t="shared" ca="1" si="701"/>
        <v>-4.1755426605323429E-4</v>
      </c>
      <c r="DH408" s="240">
        <f t="shared" ca="1" si="702"/>
        <v>9.6336485953576825E-5</v>
      </c>
      <c r="DI408" s="240">
        <f t="shared" ca="1" si="703"/>
        <v>4.9563331436213278E-4</v>
      </c>
      <c r="DJ408" s="240">
        <f t="shared" ca="1" si="704"/>
        <v>3.0536570519994124E-4</v>
      </c>
      <c r="DK408" s="240">
        <f t="shared" ca="1" si="705"/>
        <v>-2.4813971510756158E-4</v>
      </c>
      <c r="DL408" s="240">
        <f t="shared" ca="1" si="706"/>
        <v>-5.064786336139677E-4</v>
      </c>
      <c r="DM408" s="240">
        <f t="shared" ca="1" si="707"/>
        <v>-1.6235241889479046E-4</v>
      </c>
      <c r="DN408" s="240">
        <f t="shared" ca="1" si="708"/>
        <v>3.7489481848433886E-4</v>
      </c>
      <c r="DO408" s="240">
        <f t="shared" ca="1" si="709"/>
        <v>4.661981566073063E-4</v>
      </c>
      <c r="DP408" s="240">
        <f t="shared" ca="1" si="710"/>
        <v>2.9506886561499993E-6</v>
      </c>
      <c r="DQ408" s="240">
        <f t="shared" ca="1" si="711"/>
        <v>-4.6380667471082474E-4</v>
      </c>
      <c r="DR408" s="240">
        <f t="shared" ca="1" si="712"/>
        <v>-3.7885794126435473E-4</v>
      </c>
      <c r="DS408" s="240">
        <f t="shared" ca="1" si="713"/>
        <v>1.5674889483243543E-4</v>
      </c>
      <c r="DT408" s="240">
        <f t="shared" ca="1" si="714"/>
        <v>5.0590019748581036E-4</v>
      </c>
      <c r="DU408" s="240">
        <f t="shared" ca="1" si="715"/>
        <v>2.5327442673662423E-4</v>
      </c>
      <c r="DV408" s="240">
        <f t="shared" ca="1" si="716"/>
        <v>-3.0062567449658695E-4</v>
      </c>
      <c r="DW408" s="240">
        <f t="shared" ca="1" si="717"/>
        <v>-4.9692631344989448E-4</v>
      </c>
      <c r="DX408" s="240">
        <f t="shared" ca="1" si="718"/>
        <v>-1.0212446995558629E-4</v>
      </c>
      <c r="DY408" s="240">
        <f t="shared" ca="1" si="719"/>
        <v>4.1415620465616034E-4</v>
      </c>
      <c r="DZ408" s="240">
        <f t="shared" ca="1" si="720"/>
        <v>4.3779087911195513E-4</v>
      </c>
      <c r="EA408" s="240">
        <f t="shared" ca="1" si="721"/>
        <v>-5.9334302434698322E-5</v>
      </c>
      <c r="EB408" s="240">
        <f t="shared" ca="1" si="722"/>
        <v>-4.8588030048037339E-4</v>
      </c>
      <c r="EC408" s="240">
        <f t="shared" ca="1" si="723"/>
        <v>-3.3446324039690482E-4</v>
      </c>
      <c r="ED408" s="240">
        <f t="shared" ca="1" si="724"/>
        <v>2.1480365443075225E-4</v>
      </c>
      <c r="EE408" s="240">
        <f t="shared" ca="1" si="725"/>
        <v>5.0855787074609098E-4</v>
      </c>
      <c r="EF408" s="240">
        <f t="shared" ca="1" si="726"/>
        <v>1.9737366514670536E-4</v>
      </c>
      <c r="EG408" s="240">
        <f t="shared" ca="1" si="727"/>
        <v>-3.485899439180357E-4</v>
      </c>
      <c r="EH408" s="240">
        <f t="shared" ca="1" si="728"/>
        <v>-4.7989975899123726E-4</v>
      </c>
      <c r="EI408" s="240">
        <f t="shared" ca="1" si="729"/>
        <v>-4.0360473930544033E-5</v>
      </c>
      <c r="EJ408" s="240">
        <f t="shared" ca="1" si="730"/>
        <v>4.4718829601228115E-4</v>
      </c>
      <c r="EK408" s="240">
        <f t="shared" ca="1" si="731"/>
        <v>4.02798819297879E-4</v>
      </c>
      <c r="EL408" s="240">
        <f t="shared" ca="1" si="732"/>
        <v>-1.207268503884213E-4</v>
      </c>
      <c r="EM408" s="240">
        <f t="shared" ca="1" si="733"/>
        <v>-5.0064583427205582E-4</v>
      </c>
      <c r="EN408" s="240">
        <f t="shared" ca="1" si="734"/>
        <v>-2.8503790107464928E-4</v>
      </c>
      <c r="EO408" s="240">
        <f t="shared" ca="1" si="735"/>
        <v>2.6962756712663416E-4</v>
      </c>
      <c r="EP408" s="240">
        <f t="shared" ca="1" si="736"/>
        <v>5.035663602633723E-4</v>
      </c>
      <c r="EQ408" s="240">
        <f t="shared" ca="1" si="737"/>
        <v>1.3850421991705013E-4</v>
      </c>
      <c r="ER408" s="240">
        <f t="shared" ca="1" si="738"/>
        <v>-3.9131109611452767E-4</v>
      </c>
      <c r="ES408" s="240">
        <f t="shared" ca="1" si="739"/>
        <v>-4.5565506546541658E-4</v>
      </c>
      <c r="ET408" s="240">
        <f t="shared" ca="1" si="740"/>
        <v>2.2010581190061153E-5</v>
      </c>
      <c r="EU408" s="240">
        <f t="shared" ca="1" si="741"/>
        <v>4.7349425915236464E-4</v>
      </c>
      <c r="EV408" s="240">
        <f t="shared" ca="1" si="742"/>
        <v>3.6174829031539153E-4</v>
      </c>
      <c r="EW408" s="240">
        <f t="shared" ca="1" si="743"/>
        <v>-1.8030355413942468E-4</v>
      </c>
      <c r="EX408" s="240">
        <f t="shared" ca="1" si="744"/>
        <v>-5.0788118871385505E-4</v>
      </c>
      <c r="EY408" s="240">
        <f t="shared" ca="1" si="745"/>
        <v>-2.3132532640620564E-4</v>
      </c>
      <c r="EZ408" s="240">
        <f t="shared" ca="1" si="746"/>
        <v>3.2039603024288429E-4</v>
      </c>
      <c r="FA408" s="240">
        <f t="shared" ca="1" si="747"/>
        <v>4.9100074300142743E-4</v>
      </c>
      <c r="FB408" s="240">
        <f t="shared" ca="1" si="748"/>
        <v>7.7551542299756889E-5</v>
      </c>
      <c r="FC408" s="240">
        <f t="shared" ca="1" si="749"/>
        <v>-4.2814656519208862E-4</v>
      </c>
      <c r="FD408" s="240">
        <f t="shared" ca="1" si="750"/>
        <v>-4.245568956300921E-4</v>
      </c>
      <c r="FE408" s="240">
        <f t="shared" ca="1" si="751"/>
        <v>8.405057668204772E-5</v>
      </c>
      <c r="FF408" s="240">
        <f t="shared" ca="1" si="752"/>
        <v>4.9267842790511713E-4</v>
      </c>
      <c r="FG408" s="240">
        <f t="shared" ca="1" si="753"/>
        <v>3.1525673033030863E-4</v>
      </c>
      <c r="FH408" s="240">
        <f t="shared" ca="1" si="754"/>
        <v>-2.3716832460917122E-4</v>
      </c>
      <c r="FI408" s="240">
        <f t="shared" ca="1" si="755"/>
        <v>-5.0747753734027654E-4</v>
      </c>
      <c r="FJ408" s="240">
        <f t="shared" ca="1" si="756"/>
        <v>-1.7413340351040129E-4</v>
      </c>
      <c r="FK408" s="240">
        <f t="shared" ca="1" si="757"/>
        <v>3.6634543883884121E-4</v>
      </c>
      <c r="FL408" s="240">
        <f t="shared" ca="1" si="758"/>
        <v>4.7105001753997906E-4</v>
      </c>
      <c r="FM408" s="240">
        <f t="shared" ca="1" si="759"/>
        <v>1.5432417301113787E-5</v>
      </c>
      <c r="FN408" s="240">
        <f t="shared" ca="1" si="760"/>
        <v>-4.5854231140922549E-4</v>
      </c>
      <c r="FO408" s="240">
        <f t="shared" ca="1" si="761"/>
        <v>-3.8707299490582962E-4</v>
      </c>
      <c r="FP408" s="240">
        <f t="shared" ca="1" si="762"/>
        <v>1.4482637326625685E-4</v>
      </c>
      <c r="FQ408" s="240">
        <f t="shared" ca="1" si="763"/>
        <v>5.0445225451582136E-4</v>
      </c>
      <c r="FR408" s="240">
        <f t="shared" ca="1" si="764"/>
        <v>2.6402341567929139E-4</v>
      </c>
      <c r="FS408" s="240">
        <f t="shared" ca="1" si="765"/>
        <v>-2.9046586271990669E-4</v>
      </c>
      <c r="FT408" s="240">
        <f t="shared" ca="1" si="766"/>
        <v>-4.9944095144369854E-4</v>
      </c>
      <c r="FU408" s="240">
        <f t="shared" ca="1" si="767"/>
        <v>-1.1432235214199285E-4</v>
      </c>
      <c r="FV408" s="240">
        <f t="shared" ca="1" si="768"/>
        <v>4.0678467103937249E-4</v>
      </c>
      <c r="FW408" s="240">
        <f t="shared" ca="1" si="769"/>
        <v>4.440142613601564E-4</v>
      </c>
      <c r="FX408" s="240">
        <f t="shared" ca="1" si="770"/>
        <v>-4.6918825618286181E-5</v>
      </c>
      <c r="FY408" s="240">
        <f t="shared" ca="1" si="771"/>
        <v>-4.8204115445040754E-4</v>
      </c>
      <c r="FZ408" s="240">
        <f t="shared" ca="1" si="772"/>
        <v>-3.4376715604965045E-4</v>
      </c>
      <c r="GA408" s="240">
        <f t="shared" ca="1" si="773"/>
        <v>2.0342384639176586E-4</v>
      </c>
      <c r="GB408" s="240">
        <f t="shared" ca="1" si="774"/>
        <v>5.0863864967314986E-4</v>
      </c>
      <c r="GC408" s="240">
        <f t="shared" ca="1" si="775"/>
        <v>2.0881894310276894E-4</v>
      </c>
      <c r="GD408" s="240">
        <f t="shared" ca="1" si="776"/>
        <v>-3.3939452388894874E-4</v>
      </c>
      <c r="GE408" s="240">
        <f t="shared" ca="1" si="777"/>
        <v>-4.8389230875648407E-4</v>
      </c>
      <c r="GF408" s="240">
        <f t="shared" ca="1" si="778"/>
        <v>-5.2791786185814505E-5</v>
      </c>
      <c r="GG408" s="240">
        <f t="shared" ca="1" si="779"/>
        <v>4.4110548315125909E-4</v>
      </c>
      <c r="GH408" s="240">
        <f t="shared" ca="1" si="780"/>
        <v>4.1030011739986419E-4</v>
      </c>
      <c r="GI408" s="240">
        <f t="shared" ca="1" si="781"/>
        <v>-1.0856436572820899E-4</v>
      </c>
      <c r="GJ408" s="240">
        <f t="shared" ca="1" si="782"/>
        <v>-4.9828964984350384E-4</v>
      </c>
      <c r="GK408" s="240">
        <f t="shared" ca="1" si="783"/>
        <v>-2.9529073918711844E-4</v>
      </c>
      <c r="GL408" s="240">
        <f t="shared" ca="1" si="784"/>
        <v>2.5896163552011493E-4</v>
      </c>
      <c r="GM408" s="240">
        <f t="shared" ca="1" si="785"/>
        <v>5.0517464609722688E-4</v>
      </c>
      <c r="GN408" s="240">
        <f t="shared" ca="1" si="786"/>
        <v>1.5047363925276927E-4</v>
      </c>
      <c r="GO408" s="240">
        <f t="shared" ca="1" si="787"/>
        <v>-3.8321837550941328E-4</v>
      </c>
      <c r="GP408" s="240">
        <f t="shared" ca="1" si="788"/>
        <v>-4.6106547533735843E-4</v>
      </c>
      <c r="GQ408" s="240">
        <f t="shared" ca="1" si="789"/>
        <v>9.5328173733149224E-6</v>
      </c>
      <c r="GR408" s="240">
        <f t="shared" ca="1" si="790"/>
        <v>4.6879165821442196E-4</v>
      </c>
      <c r="GS408" s="240">
        <f t="shared" ca="1" si="791"/>
        <v>3.7041467776546182E-4</v>
      </c>
      <c r="GT408" s="240">
        <f t="shared" ca="1" si="792"/>
        <v>-1.6857699672560185E-4</v>
      </c>
      <c r="GU408" s="240">
        <f t="shared" ca="1" si="793"/>
        <v>-5.0704340509365935E-4</v>
      </c>
      <c r="GV408" s="240">
        <f t="shared" ca="1" si="794"/>
        <v>-2.4237287474984209E-4</v>
      </c>
      <c r="GW408" s="240">
        <f t="shared" ca="1" si="795"/>
        <v>3.1060440060808221E-4</v>
      </c>
      <c r="GX408" s="240">
        <f t="shared" ca="1" si="796"/>
        <v>4.9411234562613611E-4</v>
      </c>
      <c r="GY408" s="240">
        <f t="shared" ca="1" si="797"/>
        <v>8.9865071807170054E-5</v>
      </c>
      <c r="GZ408" s="240">
        <f t="shared" ca="1" si="798"/>
        <v>-4.2127826606155438E-4</v>
      </c>
      <c r="HA408" s="240">
        <f t="shared" ca="1" si="799"/>
        <v>-4.3130378800822347E-4</v>
      </c>
      <c r="HB408" s="240">
        <f t="shared" ca="1" si="800"/>
        <v>7.1714038485993077E-5</v>
      </c>
      <c r="HC408" s="240">
        <f t="shared" ca="1" si="801"/>
        <v>4.8942677038556095E-4</v>
      </c>
      <c r="HD408" s="240">
        <f t="shared" ca="1" si="802"/>
        <v>3.2495785659453918E-4</v>
      </c>
      <c r="HE408" s="240">
        <f t="shared" ca="1" si="803"/>
        <v>-2.2605407278033767E-4</v>
      </c>
      <c r="HF408" s="240">
        <f t="shared" ca="1" si="804"/>
        <v>-5.0817075557389811E-4</v>
      </c>
      <c r="HG408" s="240">
        <f t="shared" ca="1" si="805"/>
        <v>-1.8580949667501846E-4</v>
      </c>
      <c r="HH408" s="240">
        <f t="shared" ca="1" si="806"/>
        <v>3.5757538639951531E-4</v>
      </c>
      <c r="HI408" s="240">
        <f t="shared" ca="1" si="807"/>
        <v>4.7561813555578591E-4</v>
      </c>
      <c r="HJ408" s="240">
        <f t="shared" ca="1" si="808"/>
        <v>2.7904850034936193E-5</v>
      </c>
      <c r="HK408" s="240">
        <f t="shared" ca="1" si="809"/>
        <v>-4.5300173936524098E-4</v>
      </c>
      <c r="HL408" s="240">
        <f t="shared" ca="1" si="810"/>
        <v>-3.9505489024877405E-4</v>
      </c>
      <c r="HM408" s="240">
        <f t="shared" ca="1" si="811"/>
        <v>1.3281661370821566E-4</v>
      </c>
      <c r="HN408" s="240">
        <f t="shared" ca="1" si="812"/>
        <v>5.0270044837039888E-4</v>
      </c>
      <c r="HO408" s="240">
        <f t="shared" ca="1" si="813"/>
        <v>2.7461336678881242E-4</v>
      </c>
      <c r="HP408" s="240">
        <f t="shared" ca="1" si="814"/>
        <v>-2.8013108516873028E-4</v>
      </c>
      <c r="HQ408" s="240">
        <f t="shared" ca="1" si="815"/>
        <v>-5.0165474488365587E-4</v>
      </c>
      <c r="HR408" s="240">
        <f t="shared" ca="1" si="816"/>
        <v>-1.2645137081824311E-4</v>
      </c>
      <c r="HS408" s="240">
        <f t="shared" ca="1" si="817"/>
        <v>3.9916810554741779E-4</v>
      </c>
      <c r="HT408" s="240">
        <f t="shared" ca="1" si="818"/>
        <v>4.4997018602008405E-4</v>
      </c>
      <c r="HU408" s="240">
        <f t="shared" ca="1" si="819"/>
        <v>-3.4475086655715167E-5</v>
      </c>
      <c r="HV408" s="240">
        <f t="shared" ca="1" si="820"/>
        <v>-4.7791164485368025E-4</v>
      </c>
      <c r="HW408" s="240">
        <f t="shared" ca="1" si="821"/>
        <v>-3.5286399922187356E-4</v>
      </c>
      <c r="HX408" s="240">
        <f t="shared" ca="1" si="822"/>
        <v>1.9192150343422051E-4</v>
      </c>
      <c r="HY408" s="240">
        <f t="shared" ca="1" si="823"/>
        <v>5.0841304369687011E-4</v>
      </c>
      <c r="HZ408" s="240">
        <f t="shared" ca="1" si="824"/>
        <v>2.2013843633575085E-4</v>
      </c>
      <c r="IA408" s="240">
        <f t="shared" ca="1" si="825"/>
        <v>-3.2999466528946047E-4</v>
      </c>
      <c r="IB408" s="240">
        <f t="shared" ca="1" si="826"/>
        <v>-4.8759337988883044E-4</v>
      </c>
      <c r="IC408" s="240">
        <f t="shared" ca="1" si="827"/>
        <v>-6.5191298643113094E-5</v>
      </c>
      <c r="ID408" s="240">
        <f t="shared" ca="1" si="828"/>
        <v>4.3475696484117593E-4</v>
      </c>
      <c r="IE408" s="240">
        <f t="shared" ca="1" si="829"/>
        <v>1.2921193761746612E-4</v>
      </c>
      <c r="IF408" s="240">
        <f t="shared" ca="1" si="830"/>
        <v>-9.6336485953565061E-5</v>
      </c>
      <c r="IG408" s="240">
        <f t="shared" ca="1" si="831"/>
        <v>-4.9563331436213657E-4</v>
      </c>
      <c r="IH408" s="240">
        <f t="shared" ca="1" si="832"/>
        <v>-3.0536570519993338E-4</v>
      </c>
      <c r="II408" s="240">
        <f t="shared" ca="1" si="833"/>
        <v>2.4813971510757009E-4</v>
      </c>
      <c r="IJ408" s="240">
        <f t="shared" ca="1" si="834"/>
        <v>5.0647863361396748E-4</v>
      </c>
      <c r="IK408" s="240">
        <f t="shared" ca="1" si="835"/>
        <v>1.623524188947881E-4</v>
      </c>
      <c r="IL408" s="240">
        <f t="shared" ca="1" si="836"/>
        <v>-3.748948184843406E-4</v>
      </c>
      <c r="IM408" s="240">
        <f t="shared" ca="1" si="837"/>
        <v>-4.6619815660730533E-4</v>
      </c>
      <c r="IN408" s="240">
        <f t="shared" ca="1" si="838"/>
        <v>-2.9506886561619797E-6</v>
      </c>
      <c r="IO408" s="240">
        <f t="shared" ca="1" si="839"/>
        <v>4.6380667471081986E-4</v>
      </c>
      <c r="IP408" s="240">
        <f t="shared" ca="1" si="840"/>
        <v>3.788579412643434E-4</v>
      </c>
      <c r="IQ408" s="240">
        <f t="shared" ca="1" si="841"/>
        <v>-1.5674889483245158E-4</v>
      </c>
      <c r="IR408" s="240">
        <f t="shared" ca="1" si="842"/>
        <v>-5.0590019748581057E-4</v>
      </c>
      <c r="IS408" s="240">
        <f t="shared" ca="1" si="843"/>
        <v>-2.5327442673662206E-4</v>
      </c>
      <c r="IT408" s="240">
        <f t="shared" ca="1" si="844"/>
        <v>3.0062567449658901E-4</v>
      </c>
      <c r="IU408" s="240">
        <f t="shared" ca="1" si="845"/>
        <v>4.9692631344989383E-4</v>
      </c>
      <c r="IV408" s="240">
        <f t="shared" ca="1" si="846"/>
        <v>1.0212446995559797E-4</v>
      </c>
      <c r="IW408" s="240">
        <f t="shared" ca="1" si="847"/>
        <v>-4.141562046561534E-4</v>
      </c>
      <c r="IX408" s="240">
        <f t="shared" ca="1" si="848"/>
        <v>-4.3779087911194651E-4</v>
      </c>
      <c r="IY408" s="240">
        <f t="shared" ca="1" si="849"/>
        <v>5.9334302434715155E-5</v>
      </c>
      <c r="IZ408" s="240">
        <f t="shared" ca="1" si="850"/>
        <v>4.8588030048037404E-4</v>
      </c>
      <c r="JA408" s="240">
        <f t="shared" ca="1" si="851"/>
        <v>3.3446324039690292E-4</v>
      </c>
      <c r="JB408" s="240">
        <f t="shared" ca="1" si="852"/>
        <v>-2.1480365443075452E-4</v>
      </c>
    </row>
    <row r="409" spans="2:262">
      <c r="B409" s="248">
        <v>48</v>
      </c>
      <c r="C409" s="247">
        <f t="shared" si="853"/>
        <v>9.3750000000000051E-4</v>
      </c>
      <c r="D409" s="244">
        <f t="shared" ca="1" si="597"/>
        <v>6.0594894621737874</v>
      </c>
      <c r="E409" s="243">
        <f ca="1">BB361</f>
        <v>5.9489462173787214E-2</v>
      </c>
      <c r="F409" s="242">
        <v>48</v>
      </c>
      <c r="G409" s="240">
        <f t="shared" ca="1" si="854"/>
        <v>-1.4643507901704173E-4</v>
      </c>
      <c r="H409" s="240">
        <f t="shared" ca="1" si="598"/>
        <v>-5.2027108264109952E-5</v>
      </c>
      <c r="I409" s="240">
        <f t="shared" ca="1" si="599"/>
        <v>1.0661525428396229E-4</v>
      </c>
      <c r="J409" s="240">
        <f t="shared" ca="1" si="600"/>
        <v>1.3362689116783701E-4</v>
      </c>
      <c r="K409" s="240">
        <f t="shared" ca="1" si="601"/>
        <v>-4.3416595471938759E-6</v>
      </c>
      <c r="L409" s="240">
        <f t="shared" ca="1" si="602"/>
        <v>-1.3694985352319868E-4</v>
      </c>
      <c r="M409" s="240">
        <f t="shared" ca="1" si="603"/>
        <v>-1.0047522046911394E-4</v>
      </c>
      <c r="N409" s="240">
        <f t="shared" ca="1" si="604"/>
        <v>6.0049449049679352E-5</v>
      </c>
      <c r="O409" s="240">
        <f t="shared" ca="1" si="605"/>
        <v>1.4643507901704173E-4</v>
      </c>
      <c r="P409" s="240">
        <f t="shared" ca="1" si="606"/>
        <v>5.2027108264110115E-5</v>
      </c>
      <c r="Q409" s="240">
        <f t="shared" ca="1" si="607"/>
        <v>-1.0661525428396229E-4</v>
      </c>
      <c r="R409" s="240">
        <f t="shared" ca="1" si="608"/>
        <v>-1.3362689116783703E-4</v>
      </c>
      <c r="S409" s="240">
        <f t="shared" ca="1" si="609"/>
        <v>4.3416595471938217E-6</v>
      </c>
      <c r="T409" s="240">
        <f t="shared" ca="1" si="610"/>
        <v>1.3694985352319871E-4</v>
      </c>
      <c r="U409" s="241">
        <f t="shared" ca="1" si="611"/>
        <v>1.00475220469114E-4</v>
      </c>
      <c r="V409" s="240">
        <f t="shared" ca="1" si="612"/>
        <v>-6.0049449049679304E-5</v>
      </c>
      <c r="W409" s="240">
        <f t="shared" ca="1" si="613"/>
        <v>-1.4643507901704176E-4</v>
      </c>
      <c r="X409" s="240">
        <f t="shared" ca="1" si="614"/>
        <v>-5.2027108264110169E-5</v>
      </c>
      <c r="Y409" s="240">
        <f t="shared" ca="1" si="615"/>
        <v>1.0661525428396209E-4</v>
      </c>
      <c r="Z409" s="240">
        <f t="shared" ca="1" si="616"/>
        <v>1.3362689116783717E-4</v>
      </c>
      <c r="AA409" s="240">
        <f t="shared" ca="1" si="617"/>
        <v>-4.3416595471940182E-6</v>
      </c>
      <c r="AB409" s="240">
        <f t="shared" ca="1" si="618"/>
        <v>-1.3694985352319871E-4</v>
      </c>
      <c r="AC409" s="240">
        <f t="shared" ca="1" si="619"/>
        <v>-1.0047522046911401E-4</v>
      </c>
      <c r="AD409" s="240">
        <f t="shared" ca="1" si="620"/>
        <v>6.004944904967925E-5</v>
      </c>
      <c r="AE409" s="240">
        <f t="shared" ca="1" si="621"/>
        <v>1.4643507901704173E-4</v>
      </c>
      <c r="AF409" s="240">
        <f t="shared" ca="1" si="622"/>
        <v>5.202710826411023E-5</v>
      </c>
      <c r="AG409" s="240">
        <f t="shared" ca="1" si="623"/>
        <v>-1.0661525428396203E-4</v>
      </c>
      <c r="AH409" s="240">
        <f t="shared" ca="1" si="624"/>
        <v>-1.3362689116783698E-4</v>
      </c>
      <c r="AI409" s="240">
        <f t="shared" ca="1" si="625"/>
        <v>4.341659547193449E-6</v>
      </c>
      <c r="AJ409" s="240">
        <f t="shared" ca="1" si="626"/>
        <v>1.3694985352319866E-4</v>
      </c>
      <c r="AK409" s="240">
        <f t="shared" ca="1" si="627"/>
        <v>1.0047522046911444E-4</v>
      </c>
      <c r="AL409" s="240">
        <f t="shared" ca="1" si="628"/>
        <v>-6.0049449049679203E-5</v>
      </c>
      <c r="AM409" s="240">
        <f t="shared" ca="1" si="629"/>
        <v>-1.4643507901704173E-4</v>
      </c>
      <c r="AN409" s="240">
        <f t="shared" ca="1" si="630"/>
        <v>-5.2027108264110271E-5</v>
      </c>
      <c r="AO409" s="240">
        <f t="shared" ca="1" si="631"/>
        <v>1.0661525428396236E-4</v>
      </c>
      <c r="AP409" s="240">
        <f t="shared" ca="1" si="632"/>
        <v>1.3362689116783722E-4</v>
      </c>
      <c r="AQ409" s="240">
        <f t="shared" ca="1" si="633"/>
        <v>-4.3416595471939165E-6</v>
      </c>
      <c r="AR409" s="240">
        <f t="shared" ca="1" si="634"/>
        <v>-1.3694985352319847E-4</v>
      </c>
      <c r="AS409" s="240">
        <f t="shared" ca="1" si="635"/>
        <v>-1.0047522046911412E-4</v>
      </c>
      <c r="AT409" s="240">
        <f t="shared" ca="1" si="636"/>
        <v>6.0049449049678681E-5</v>
      </c>
      <c r="AU409" s="240">
        <f t="shared" ca="1" si="637"/>
        <v>1.4643507901704176E-4</v>
      </c>
      <c r="AV409" s="240">
        <f t="shared" ca="1" si="638"/>
        <v>5.2027108264109837E-5</v>
      </c>
      <c r="AW409" s="240">
        <f t="shared" ca="1" si="639"/>
        <v>-1.0661525428396198E-4</v>
      </c>
      <c r="AX409" s="240">
        <f t="shared" ca="1" si="640"/>
        <v>-1.3362689116783703E-4</v>
      </c>
      <c r="AY409" s="240">
        <f t="shared" ca="1" si="641"/>
        <v>4.3416595471933405E-6</v>
      </c>
      <c r="AZ409" s="240">
        <f t="shared" ca="1" si="642"/>
        <v>1.3694985352319866E-4</v>
      </c>
      <c r="BA409" s="240">
        <f t="shared" ca="1" si="643"/>
        <v>1.0047522046911453E-4</v>
      </c>
      <c r="BB409" s="240">
        <f t="shared" ca="1" si="644"/>
        <v>-6.0049449049679108E-5</v>
      </c>
      <c r="BC409" s="240">
        <f t="shared" ca="1" si="645"/>
        <v>-1.4643507901704173E-4</v>
      </c>
      <c r="BD409" s="240">
        <f t="shared" ca="1" si="646"/>
        <v>-5.2027108264110379E-5</v>
      </c>
      <c r="BE409" s="240">
        <f t="shared" ca="1" si="647"/>
        <v>1.0661525428396229E-4</v>
      </c>
      <c r="BF409" s="240">
        <f t="shared" ca="1" si="648"/>
        <v>1.3362689116783725E-4</v>
      </c>
      <c r="BG409" s="240">
        <f t="shared" ca="1" si="649"/>
        <v>-4.3416595471938081E-6</v>
      </c>
      <c r="BH409" s="240">
        <f t="shared" ca="1" si="650"/>
        <v>-1.3694985352319844E-4</v>
      </c>
      <c r="BI409" s="240">
        <f t="shared" ca="1" si="651"/>
        <v>-1.0047522046911493E-4</v>
      </c>
      <c r="BJ409" s="240">
        <f t="shared" ca="1" si="652"/>
        <v>6.0049449049679528E-5</v>
      </c>
      <c r="BK409" s="240">
        <f t="shared" ca="1" si="653"/>
        <v>1.4643507901704173E-4</v>
      </c>
      <c r="BL409" s="240">
        <f t="shared" ca="1" si="654"/>
        <v>5.2027108264110915E-5</v>
      </c>
      <c r="BM409" s="240">
        <f t="shared" ca="1" si="655"/>
        <v>-1.066152542839626E-4</v>
      </c>
      <c r="BN409" s="240">
        <f t="shared" ca="1" si="656"/>
        <v>-1.3362689116783706E-4</v>
      </c>
      <c r="BO409" s="240">
        <f t="shared" ca="1" si="657"/>
        <v>4.3416595471932457E-6</v>
      </c>
      <c r="BP409" s="240">
        <f t="shared" ca="1" si="658"/>
        <v>1.3694985352319822E-4</v>
      </c>
      <c r="BQ409" s="240">
        <f t="shared" ca="1" si="659"/>
        <v>1.0047522046911383E-4</v>
      </c>
      <c r="BR409" s="240">
        <f t="shared" ca="1" si="660"/>
        <v>-6.0049449049679006E-5</v>
      </c>
      <c r="BS409" s="240">
        <f t="shared" ca="1" si="661"/>
        <v>-1.4643507901704176E-4</v>
      </c>
      <c r="BT409" s="240">
        <f t="shared" ca="1" si="662"/>
        <v>-5.2027108264109498E-5</v>
      </c>
      <c r="BU409" s="240">
        <f t="shared" ca="1" si="663"/>
        <v>1.0661525428396222E-4</v>
      </c>
      <c r="BV409" s="240">
        <f t="shared" ca="1" si="664"/>
        <v>1.336268911678373E-4</v>
      </c>
      <c r="BW409" s="240">
        <f t="shared" ca="1" si="665"/>
        <v>-4.3416595471926561E-6</v>
      </c>
      <c r="BX409" s="240">
        <f t="shared" ca="1" si="666"/>
        <v>-1.3694985352319877E-4</v>
      </c>
      <c r="BY409" s="240">
        <f t="shared" ca="1" si="667"/>
        <v>-1.0047522046911424E-4</v>
      </c>
      <c r="BZ409" s="240">
        <f t="shared" ca="1" si="668"/>
        <v>6.0049449049678484E-5</v>
      </c>
      <c r="CA409" s="240">
        <f t="shared" ca="1" si="669"/>
        <v>1.4643507901704173E-4</v>
      </c>
      <c r="CB409" s="240">
        <f t="shared" ca="1" si="670"/>
        <v>5.2027108264110034E-5</v>
      </c>
      <c r="CC409" s="240">
        <f t="shared" ca="1" si="671"/>
        <v>-1.0661525428396182E-4</v>
      </c>
      <c r="CD409" s="240">
        <f t="shared" ca="1" si="672"/>
        <v>-1.3362689116783755E-4</v>
      </c>
      <c r="CE409" s="240">
        <f t="shared" ca="1" si="673"/>
        <v>4.341659547194174E-6</v>
      </c>
      <c r="CF409" s="240">
        <f t="shared" ca="1" si="674"/>
        <v>1.3694985352319855E-4</v>
      </c>
      <c r="CG409" s="240">
        <f t="shared" ca="1" si="675"/>
        <v>1.0047522046911467E-4</v>
      </c>
      <c r="CH409" s="240">
        <f t="shared" ca="1" si="676"/>
        <v>-6.0049449049677956E-5</v>
      </c>
      <c r="CI409" s="240">
        <f t="shared" ca="1" si="677"/>
        <v>-1.4643507901704173E-4</v>
      </c>
      <c r="CJ409" s="240">
        <f t="shared" ca="1" si="678"/>
        <v>-5.2027108264110562E-5</v>
      </c>
      <c r="CK409" s="240">
        <f t="shared" ca="1" si="679"/>
        <v>1.0661525428396144E-4</v>
      </c>
      <c r="CL409" s="240">
        <f t="shared" ca="1" si="680"/>
        <v>1.3362689116783692E-4</v>
      </c>
      <c r="CM409" s="240">
        <f t="shared" ca="1" si="681"/>
        <v>-4.3416595471935913E-6</v>
      </c>
      <c r="CN409" s="240">
        <f t="shared" ca="1" si="682"/>
        <v>-1.3694985352319836E-4</v>
      </c>
      <c r="CO409" s="240">
        <f t="shared" ca="1" si="683"/>
        <v>-1.0047522046911509E-4</v>
      </c>
      <c r="CP409" s="240">
        <f t="shared" ca="1" si="684"/>
        <v>6.0049449049679332E-5</v>
      </c>
      <c r="CQ409" s="240">
        <f t="shared" ca="1" si="685"/>
        <v>1.4643507901704176E-4</v>
      </c>
      <c r="CR409" s="240">
        <f t="shared" ca="1" si="686"/>
        <v>5.2027108264111111E-5</v>
      </c>
      <c r="CS409" s="240">
        <f t="shared" ca="1" si="687"/>
        <v>-1.0661525428396247E-4</v>
      </c>
      <c r="CT409" s="240">
        <f t="shared" ca="1" si="688"/>
        <v>-1.3362689116783714E-4</v>
      </c>
      <c r="CU409" s="240">
        <f t="shared" ca="1" si="689"/>
        <v>4.3416595471930221E-6</v>
      </c>
      <c r="CV409" s="240">
        <f t="shared" ca="1" si="690"/>
        <v>1.3694985352319814E-4</v>
      </c>
      <c r="CW409" s="240">
        <f t="shared" ca="1" si="691"/>
        <v>1.00475220469114E-4</v>
      </c>
      <c r="CX409" s="240">
        <f t="shared" ca="1" si="692"/>
        <v>-6.004944904967881E-5</v>
      </c>
      <c r="CY409" s="240">
        <f t="shared" ca="1" si="693"/>
        <v>-1.4643507901704176E-4</v>
      </c>
      <c r="CZ409" s="240">
        <f t="shared" ca="1" si="694"/>
        <v>-5.2027108264109715E-5</v>
      </c>
      <c r="DA409" s="240">
        <f t="shared" ca="1" si="695"/>
        <v>1.0661525428396206E-4</v>
      </c>
      <c r="DB409" s="240">
        <f t="shared" ca="1" si="696"/>
        <v>1.3362689116783738E-4</v>
      </c>
      <c r="DC409" s="240">
        <f t="shared" ca="1" si="697"/>
        <v>-4.3416595471924461E-6</v>
      </c>
      <c r="DD409" s="240">
        <f t="shared" ca="1" si="698"/>
        <v>-1.3694985352319868E-4</v>
      </c>
      <c r="DE409" s="240">
        <f t="shared" ca="1" si="699"/>
        <v>-1.0047522046911442E-4</v>
      </c>
      <c r="DF409" s="240">
        <f t="shared" ca="1" si="700"/>
        <v>6.0049449049678288E-5</v>
      </c>
      <c r="DG409" s="240">
        <f t="shared" ca="1" si="701"/>
        <v>1.4643507901704171E-4</v>
      </c>
      <c r="DH409" s="240">
        <f t="shared" ca="1" si="702"/>
        <v>5.2027108264110244E-5</v>
      </c>
      <c r="DI409" s="240">
        <f t="shared" ca="1" si="703"/>
        <v>-1.0661525428396168E-4</v>
      </c>
      <c r="DJ409" s="240">
        <f t="shared" ca="1" si="704"/>
        <v>-1.3362689116783763E-4</v>
      </c>
      <c r="DK409" s="240">
        <f t="shared" ca="1" si="705"/>
        <v>4.3416595471939504E-6</v>
      </c>
      <c r="DL409" s="240">
        <f t="shared" ca="1" si="706"/>
        <v>1.3694985352319776E-4</v>
      </c>
      <c r="DM409" s="240">
        <f t="shared" ca="1" si="707"/>
        <v>1.0047522046911482E-4</v>
      </c>
      <c r="DN409" s="240">
        <f t="shared" ca="1" si="708"/>
        <v>-6.0049449049679664E-5</v>
      </c>
      <c r="DO409" s="240">
        <f t="shared" ca="1" si="709"/>
        <v>-1.4643507901704179E-4</v>
      </c>
      <c r="DP409" s="240">
        <f t="shared" ca="1" si="710"/>
        <v>-5.2027108264110772E-5</v>
      </c>
      <c r="DQ409" s="240">
        <f t="shared" ca="1" si="711"/>
        <v>1.0661525428396271E-4</v>
      </c>
      <c r="DR409" s="240">
        <f t="shared" ca="1" si="712"/>
        <v>1.3362689116783785E-4</v>
      </c>
      <c r="DS409" s="240">
        <f t="shared" ca="1" si="713"/>
        <v>-4.3416595471933744E-6</v>
      </c>
      <c r="DT409" s="240">
        <f t="shared" ca="1" si="714"/>
        <v>-1.3694985352319904E-4</v>
      </c>
      <c r="DU409" s="240">
        <f t="shared" ca="1" si="715"/>
        <v>-1.0047522046911526E-4</v>
      </c>
      <c r="DV409" s="240">
        <f t="shared" ca="1" si="716"/>
        <v>6.0049449049679135E-5</v>
      </c>
      <c r="DW409" s="240">
        <f t="shared" ca="1" si="717"/>
        <v>1.4643507901704168E-4</v>
      </c>
      <c r="DX409" s="240">
        <f t="shared" ca="1" si="718"/>
        <v>5.2027108264111321E-5</v>
      </c>
      <c r="DY409" s="240">
        <f t="shared" ca="1" si="719"/>
        <v>-1.0661525428396232E-4</v>
      </c>
      <c r="DZ409" s="240">
        <f t="shared" ca="1" si="720"/>
        <v>-1.3362689116783809E-4</v>
      </c>
      <c r="EA409" s="240">
        <f t="shared" ca="1" si="721"/>
        <v>4.341659547192812E-6</v>
      </c>
      <c r="EB409" s="240">
        <f t="shared" ca="1" si="722"/>
        <v>1.3694985352319882E-4</v>
      </c>
      <c r="EC409" s="240">
        <f t="shared" ca="1" si="723"/>
        <v>1.0047522046911566E-4</v>
      </c>
      <c r="ED409" s="240">
        <f t="shared" ca="1" si="724"/>
        <v>-6.0049449049678613E-5</v>
      </c>
      <c r="EE409" s="240">
        <f t="shared" ca="1" si="725"/>
        <v>-1.4643507901704171E-4</v>
      </c>
      <c r="EF409" s="240">
        <f t="shared" ca="1" si="726"/>
        <v>-5.202710826411185E-5</v>
      </c>
      <c r="EG409" s="240">
        <f t="shared" ca="1" si="727"/>
        <v>1.0661525428396192E-4</v>
      </c>
      <c r="EH409" s="240">
        <f t="shared" ca="1" si="728"/>
        <v>1.3362689116783663E-4</v>
      </c>
      <c r="EI409" s="240">
        <f t="shared" ca="1" si="729"/>
        <v>-4.3416595471922292E-6</v>
      </c>
      <c r="EJ409" s="240">
        <f t="shared" ca="1" si="730"/>
        <v>-1.3694985352319863E-4</v>
      </c>
      <c r="EK409" s="240">
        <f t="shared" ca="1" si="731"/>
        <v>-1.004752204691161E-4</v>
      </c>
      <c r="EL409" s="240">
        <f t="shared" ca="1" si="732"/>
        <v>6.0049449049678091E-5</v>
      </c>
      <c r="EM409" s="240">
        <f t="shared" ca="1" si="733"/>
        <v>1.4643507901704173E-4</v>
      </c>
      <c r="EN409" s="240">
        <f t="shared" ca="1" si="734"/>
        <v>5.2027108264112371E-5</v>
      </c>
      <c r="EO409" s="240">
        <f t="shared" ca="1" si="735"/>
        <v>-1.0661525428396152E-4</v>
      </c>
      <c r="EP409" s="240">
        <f t="shared" ca="1" si="736"/>
        <v>-1.3362689116783687E-4</v>
      </c>
      <c r="EQ409" s="240">
        <f t="shared" ca="1" si="737"/>
        <v>4.34165954719166E-6</v>
      </c>
      <c r="ER409" s="240">
        <f t="shared" ca="1" si="738"/>
        <v>1.3694985352319841E-4</v>
      </c>
      <c r="ES409" s="240">
        <f t="shared" ca="1" si="739"/>
        <v>1.0047522046911348E-4</v>
      </c>
      <c r="ET409" s="240">
        <f t="shared" ca="1" si="740"/>
        <v>-6.0049449049677563E-5</v>
      </c>
      <c r="EU409" s="240">
        <f t="shared" ca="1" si="741"/>
        <v>-1.4643507901704173E-4</v>
      </c>
      <c r="EV409" s="240">
        <f t="shared" ca="1" si="742"/>
        <v>-5.2027108264109024E-5</v>
      </c>
      <c r="EW409" s="240">
        <f t="shared" ca="1" si="743"/>
        <v>1.0661525428396114E-4</v>
      </c>
      <c r="EX409" s="240">
        <f t="shared" ca="1" si="744"/>
        <v>1.3362689116783709E-4</v>
      </c>
      <c r="EY409" s="240">
        <f t="shared" ca="1" si="745"/>
        <v>-4.341659547191084E-6</v>
      </c>
      <c r="EZ409" s="240">
        <f t="shared" ca="1" si="746"/>
        <v>-1.3694985352319822E-4</v>
      </c>
      <c r="FA409" s="240">
        <f t="shared" ca="1" si="747"/>
        <v>-1.0047522046911389E-4</v>
      </c>
      <c r="FB409" s="240">
        <f t="shared" ca="1" si="748"/>
        <v>6.0049449049677041E-5</v>
      </c>
      <c r="FC409" s="240">
        <f t="shared" ca="1" si="749"/>
        <v>1.4643507901704176E-4</v>
      </c>
      <c r="FD409" s="240">
        <f t="shared" ca="1" si="750"/>
        <v>5.2027108264109559E-5</v>
      </c>
      <c r="FE409" s="240">
        <f t="shared" ca="1" si="751"/>
        <v>-1.0661525428396073E-4</v>
      </c>
      <c r="FF409" s="240">
        <f t="shared" ca="1" si="752"/>
        <v>-1.3362689116783733E-4</v>
      </c>
      <c r="FG409" s="240">
        <f t="shared" ca="1" si="753"/>
        <v>4.3416595471946755E-6</v>
      </c>
      <c r="FH409" s="240">
        <f t="shared" ca="1" si="754"/>
        <v>1.3694985352319801E-4</v>
      </c>
      <c r="FI409" s="240">
        <f t="shared" ca="1" si="755"/>
        <v>1.0047522046911432E-4</v>
      </c>
      <c r="FJ409" s="240">
        <f t="shared" ca="1" si="756"/>
        <v>-6.0049449049676519E-5</v>
      </c>
      <c r="FK409" s="240">
        <f t="shared" ca="1" si="757"/>
        <v>-1.4643507901704179E-4</v>
      </c>
      <c r="FL409" s="240">
        <f t="shared" ca="1" si="758"/>
        <v>-5.2027108264110095E-5</v>
      </c>
      <c r="FM409" s="240">
        <f t="shared" ca="1" si="759"/>
        <v>1.0661525428396035E-4</v>
      </c>
      <c r="FN409" s="240">
        <f t="shared" ca="1" si="760"/>
        <v>1.3362689116783757E-4</v>
      </c>
      <c r="FO409" s="240">
        <f t="shared" ca="1" si="761"/>
        <v>-4.3416595471940927E-6</v>
      </c>
      <c r="FP409" s="240">
        <f t="shared" ca="1" si="762"/>
        <v>-1.3694985352319779E-4</v>
      </c>
      <c r="FQ409" s="240">
        <f t="shared" ca="1" si="763"/>
        <v>-1.0047522046911473E-4</v>
      </c>
      <c r="FR409" s="240">
        <f t="shared" ca="1" si="764"/>
        <v>6.0049449049679792E-5</v>
      </c>
      <c r="FS409" s="240">
        <f t="shared" ca="1" si="765"/>
        <v>1.4643507901704181E-4</v>
      </c>
      <c r="FT409" s="240">
        <f t="shared" ca="1" si="766"/>
        <v>5.2027108264110637E-5</v>
      </c>
      <c r="FU409" s="240">
        <f t="shared" ca="1" si="767"/>
        <v>-1.066152542839628E-4</v>
      </c>
      <c r="FV409" s="240">
        <f t="shared" ca="1" si="768"/>
        <v>-1.3362689116783779E-4</v>
      </c>
      <c r="FW409" s="240">
        <f t="shared" ca="1" si="769"/>
        <v>4.3416595471935235E-6</v>
      </c>
      <c r="FX409" s="240">
        <f t="shared" ca="1" si="770"/>
        <v>1.369498535231976E-4</v>
      </c>
      <c r="FY409" s="240">
        <f t="shared" ca="1" si="771"/>
        <v>1.0047522046911515E-4</v>
      </c>
      <c r="FZ409" s="240">
        <f t="shared" ca="1" si="772"/>
        <v>-6.0049449049679271E-5</v>
      </c>
      <c r="GA409" s="240">
        <f t="shared" ca="1" si="773"/>
        <v>-1.4643507901704181E-4</v>
      </c>
      <c r="GB409" s="240">
        <f t="shared" ca="1" si="774"/>
        <v>-5.2027108264111172E-5</v>
      </c>
      <c r="GC409" s="240">
        <f t="shared" ca="1" si="775"/>
        <v>1.0661525428396241E-4</v>
      </c>
      <c r="GD409" s="240">
        <f t="shared" ca="1" si="776"/>
        <v>1.3362689116783804E-4</v>
      </c>
      <c r="GE409" s="240">
        <f t="shared" ca="1" si="777"/>
        <v>-4.3416595471929543E-6</v>
      </c>
      <c r="GF409" s="240">
        <f t="shared" ca="1" si="778"/>
        <v>-1.3694985352319887E-4</v>
      </c>
      <c r="GG409" s="240">
        <f t="shared" ca="1" si="779"/>
        <v>-1.0047522046911556E-4</v>
      </c>
      <c r="GH409" s="240">
        <f t="shared" ca="1" si="780"/>
        <v>6.0049449049678742E-5</v>
      </c>
      <c r="GI409" s="240">
        <f t="shared" ca="1" si="781"/>
        <v>1.4643507901704171E-4</v>
      </c>
      <c r="GJ409" s="240">
        <f t="shared" ca="1" si="782"/>
        <v>5.2027108264111701E-5</v>
      </c>
      <c r="GK409" s="240">
        <f t="shared" ca="1" si="783"/>
        <v>-1.0661525428396202E-4</v>
      </c>
      <c r="GL409" s="240">
        <f t="shared" ca="1" si="784"/>
        <v>-1.3362689116783828E-4</v>
      </c>
      <c r="GM409" s="240">
        <f t="shared" ca="1" si="785"/>
        <v>4.3416595471923783E-6</v>
      </c>
      <c r="GN409" s="240">
        <f t="shared" ca="1" si="786"/>
        <v>1.3694985352319866E-4</v>
      </c>
      <c r="GO409" s="240">
        <f t="shared" ca="1" si="787"/>
        <v>1.0047522046911599E-4</v>
      </c>
      <c r="GP409" s="240">
        <f t="shared" ca="1" si="788"/>
        <v>-6.004944904967822E-5</v>
      </c>
      <c r="GQ409" s="240">
        <f t="shared" ca="1" si="789"/>
        <v>-1.4643507901704173E-4</v>
      </c>
      <c r="GR409" s="240">
        <f t="shared" ca="1" si="790"/>
        <v>-5.2027108264112249E-5</v>
      </c>
      <c r="GS409" s="240">
        <f t="shared" ca="1" si="791"/>
        <v>1.0661525428396163E-4</v>
      </c>
      <c r="GT409" s="240">
        <f t="shared" ca="1" si="792"/>
        <v>1.3362689116783679E-4</v>
      </c>
      <c r="GU409" s="240">
        <f t="shared" ca="1" si="793"/>
        <v>-4.3416595471917956E-6</v>
      </c>
      <c r="GV409" s="240">
        <f t="shared" ca="1" si="794"/>
        <v>-1.3694985352319847E-4</v>
      </c>
      <c r="GW409" s="240">
        <f t="shared" ca="1" si="795"/>
        <v>-1.004752204691164E-4</v>
      </c>
      <c r="GX409" s="240">
        <f t="shared" ca="1" si="796"/>
        <v>6.0049449049677698E-5</v>
      </c>
      <c r="GY409" s="240">
        <f t="shared" ca="1" si="797"/>
        <v>1.4643507901704173E-4</v>
      </c>
      <c r="GZ409" s="240">
        <f t="shared" ca="1" si="798"/>
        <v>5.2027108264112785E-5</v>
      </c>
      <c r="HA409" s="240">
        <f t="shared" ca="1" si="799"/>
        <v>-1.0661525428396123E-4</v>
      </c>
      <c r="HB409" s="240">
        <f t="shared" ca="1" si="800"/>
        <v>-1.3362689116783703E-4</v>
      </c>
      <c r="HC409" s="240">
        <f t="shared" ca="1" si="801"/>
        <v>4.3416595471912263E-6</v>
      </c>
      <c r="HD409" s="240">
        <f t="shared" ca="1" si="802"/>
        <v>1.3694985352319825E-4</v>
      </c>
      <c r="HE409" s="240">
        <f t="shared" ca="1" si="803"/>
        <v>1.0047522046911379E-4</v>
      </c>
      <c r="HF409" s="240">
        <f t="shared" ca="1" si="804"/>
        <v>-6.004944904967717E-5</v>
      </c>
      <c r="HG409" s="240">
        <f t="shared" ca="1" si="805"/>
        <v>-1.4643507901704176E-4</v>
      </c>
      <c r="HH409" s="240">
        <f t="shared" ca="1" si="806"/>
        <v>-5.2027108264109424E-5</v>
      </c>
      <c r="HI409" s="240">
        <f t="shared" ca="1" si="807"/>
        <v>1.0661525428396083E-4</v>
      </c>
      <c r="HJ409" s="240">
        <f t="shared" ca="1" si="808"/>
        <v>1.3362689116783728E-4</v>
      </c>
      <c r="HK409" s="240">
        <f t="shared" ca="1" si="809"/>
        <v>-4.3416595471906504E-6</v>
      </c>
      <c r="HL409" s="240">
        <f t="shared" ca="1" si="810"/>
        <v>-1.3694985352319806E-4</v>
      </c>
      <c r="HM409" s="240">
        <f t="shared" ca="1" si="811"/>
        <v>-1.004752204691142E-4</v>
      </c>
      <c r="HN409" s="240">
        <f t="shared" ca="1" si="812"/>
        <v>6.0049449049676648E-5</v>
      </c>
      <c r="HO409" s="240">
        <f t="shared" ca="1" si="813"/>
        <v>1.4643507901704176E-4</v>
      </c>
      <c r="HP409" s="240">
        <f t="shared" ca="1" si="814"/>
        <v>5.2027108264109973E-5</v>
      </c>
      <c r="HQ409" s="240">
        <f t="shared" ca="1" si="815"/>
        <v>-1.0661525428396331E-4</v>
      </c>
      <c r="HR409" s="240">
        <f t="shared" ca="1" si="816"/>
        <v>-1.336268911678392E-4</v>
      </c>
      <c r="HS409" s="240">
        <f t="shared" ca="1" si="817"/>
        <v>4.3416595471900879E-6</v>
      </c>
      <c r="HT409" s="240">
        <f t="shared" ca="1" si="818"/>
        <v>1.3694985352319784E-4</v>
      </c>
      <c r="HU409" s="240">
        <f t="shared" ca="1" si="819"/>
        <v>1.0047522046911463E-4</v>
      </c>
      <c r="HV409" s="240">
        <f t="shared" ca="1" si="820"/>
        <v>-6.0049449049679921E-5</v>
      </c>
      <c r="HW409" s="240">
        <f t="shared" ca="1" si="821"/>
        <v>-1.4643507901704168E-4</v>
      </c>
      <c r="HX409" s="240">
        <f t="shared" ca="1" si="822"/>
        <v>-5.2027108264114391E-5</v>
      </c>
      <c r="HY409" s="240">
        <f t="shared" ca="1" si="823"/>
        <v>1.0661525428396005E-4</v>
      </c>
      <c r="HZ409" s="240">
        <f t="shared" ca="1" si="824"/>
        <v>1.3362689116783774E-4</v>
      </c>
      <c r="IA409" s="240">
        <f t="shared" ca="1" si="825"/>
        <v>-4.3416595471936658E-6</v>
      </c>
      <c r="IB409" s="240">
        <f t="shared" ca="1" si="826"/>
        <v>-1.3694985352319912E-4</v>
      </c>
      <c r="IC409" s="240">
        <f t="shared" ca="1" si="827"/>
        <v>-1.0047522046911808E-4</v>
      </c>
      <c r="ID409" s="240">
        <f t="shared" ca="1" si="828"/>
        <v>6.0049449049675605E-5</v>
      </c>
      <c r="IE409" s="240">
        <f t="shared" ca="1" si="829"/>
        <v>1.4643507901704306E-4</v>
      </c>
      <c r="IF409" s="240">
        <f t="shared" ca="1" si="830"/>
        <v>5.2027108264111037E-5</v>
      </c>
      <c r="IG409" s="240">
        <f t="shared" ca="1" si="831"/>
        <v>-1.0661525428396251E-4</v>
      </c>
      <c r="IH409" s="240">
        <f t="shared" ca="1" si="832"/>
        <v>-1.3362689116783627E-4</v>
      </c>
      <c r="II409" s="240">
        <f t="shared" ca="1" si="833"/>
        <v>4.3416595471889224E-6</v>
      </c>
      <c r="IJ409" s="240">
        <f t="shared" ca="1" si="834"/>
        <v>1.3694985352319744E-4</v>
      </c>
      <c r="IK409" s="240">
        <f t="shared" ca="1" si="835"/>
        <v>1.0047522046911547E-4</v>
      </c>
      <c r="IL409" s="240">
        <f t="shared" ca="1" si="836"/>
        <v>-6.0049449049678878E-5</v>
      </c>
      <c r="IM409" s="240">
        <f t="shared" ca="1" si="837"/>
        <v>-1.4643507901704171E-4</v>
      </c>
      <c r="IN409" s="240">
        <f t="shared" ca="1" si="838"/>
        <v>-5.2027108264107689E-5</v>
      </c>
      <c r="IO409" s="240">
        <f t="shared" ca="1" si="839"/>
        <v>1.0661525428395927E-4</v>
      </c>
      <c r="IP409" s="240">
        <f t="shared" ca="1" si="840"/>
        <v>1.3362689116783822E-4</v>
      </c>
      <c r="IQ409" s="240">
        <f t="shared" ca="1" si="841"/>
        <v>-4.3416595471925206E-6</v>
      </c>
      <c r="IR409" s="240">
        <f t="shared" ca="1" si="842"/>
        <v>-1.3694985352319871E-4</v>
      </c>
      <c r="IS409" s="240">
        <f t="shared" ca="1" si="843"/>
        <v>-1.0047522046911283E-4</v>
      </c>
      <c r="IT409" s="240">
        <f t="shared" ca="1" si="844"/>
        <v>6.0049449049674554E-5</v>
      </c>
      <c r="IU409" s="240">
        <f t="shared" ca="1" si="845"/>
        <v>1.4643507901704187E-4</v>
      </c>
      <c r="IV409" s="240">
        <f t="shared" ca="1" si="846"/>
        <v>5.2027108264112114E-5</v>
      </c>
      <c r="IW409" s="240">
        <f t="shared" ca="1" si="847"/>
        <v>-1.0661525428396172E-4</v>
      </c>
      <c r="IX409" s="240">
        <f t="shared" ca="1" si="848"/>
        <v>-1.3362689116783673E-4</v>
      </c>
      <c r="IY409" s="240">
        <f t="shared" ca="1" si="849"/>
        <v>4.3416595471961053E-6</v>
      </c>
      <c r="IZ409" s="240">
        <f t="shared" ca="1" si="850"/>
        <v>1.3694985352319703E-4</v>
      </c>
      <c r="JA409" s="240">
        <f t="shared" ca="1" si="851"/>
        <v>1.0047522046911631E-4</v>
      </c>
      <c r="JB409" s="240">
        <f t="shared" ca="1" si="852"/>
        <v>-6.0049449049677827E-5</v>
      </c>
    </row>
    <row r="410" spans="2:262">
      <c r="B410" s="248">
        <v>49</v>
      </c>
      <c r="C410" s="247">
        <f t="shared" si="853"/>
        <v>9.5703125000000052E-4</v>
      </c>
      <c r="D410" s="244">
        <f t="shared" ca="1" si="597"/>
        <v>6.059719751695539</v>
      </c>
      <c r="E410" s="243">
        <f ca="1">BC361</f>
        <v>5.9719751695539128E-2</v>
      </c>
      <c r="F410" s="242">
        <v>49</v>
      </c>
      <c r="G410" s="240">
        <f t="shared" ca="1" si="854"/>
        <v>2.0546173280838238E-4</v>
      </c>
      <c r="H410" s="240">
        <f t="shared" ca="1" si="598"/>
        <v>5.8630047369697343E-5</v>
      </c>
      <c r="I410" s="240">
        <f t="shared" ca="1" si="599"/>
        <v>-1.6326040672805174E-4</v>
      </c>
      <c r="J410" s="240">
        <f t="shared" ca="1" si="600"/>
        <v>-1.7614326745791578E-4</v>
      </c>
      <c r="K410" s="240">
        <f t="shared" ca="1" si="601"/>
        <v>3.6474231373734201E-5</v>
      </c>
      <c r="L410" s="240">
        <f t="shared" ca="1" si="602"/>
        <v>2.023970571235871E-4</v>
      </c>
      <c r="M410" s="240">
        <f t="shared" ca="1" si="603"/>
        <v>1.0920916116240093E-4</v>
      </c>
      <c r="N410" s="240">
        <f t="shared" ca="1" si="604"/>
        <v>-1.2378938703059173E-4</v>
      </c>
      <c r="O410" s="240">
        <f t="shared" ca="1" si="605"/>
        <v>-1.9831153309843807E-4</v>
      </c>
      <c r="P410" s="240">
        <f t="shared" ca="1" si="606"/>
        <v>-1.8953285868951903E-5</v>
      </c>
      <c r="Q410" s="240">
        <f t="shared" ca="1" si="607"/>
        <v>1.8466914607790887E-4</v>
      </c>
      <c r="R410" s="240">
        <f t="shared" ca="1" si="608"/>
        <v>1.5187630401814031E-4</v>
      </c>
      <c r="S410" s="240">
        <f t="shared" ca="1" si="609"/>
        <v>-7.5350090111093814E-5</v>
      </c>
      <c r="T410" s="240">
        <f t="shared" ca="1" si="610"/>
        <v>-2.0611255088503379E-4</v>
      </c>
      <c r="U410" s="241">
        <f t="shared" ca="1" si="611"/>
        <v>-7.3007677951083755E-5</v>
      </c>
      <c r="V410" s="240">
        <f t="shared" ca="1" si="612"/>
        <v>1.535623490379537E-4</v>
      </c>
      <c r="W410" s="240">
        <f t="shared" ca="1" si="613"/>
        <v>1.835403323859101E-4</v>
      </c>
      <c r="X410" s="240">
        <f t="shared" ca="1" si="614"/>
        <v>-2.1451839778611987E-5</v>
      </c>
      <c r="Y410" s="240">
        <f t="shared" ca="1" si="615"/>
        <v>-1.9898115370764236E-4</v>
      </c>
      <c r="Z410" s="240">
        <f t="shared" ca="1" si="616"/>
        <v>-1.2177281938816002E-4</v>
      </c>
      <c r="AA410" s="240">
        <f t="shared" ca="1" si="617"/>
        <v>1.1133028714230148E-4</v>
      </c>
      <c r="AB410" s="240">
        <f t="shared" ca="1" si="618"/>
        <v>2.0190725490521895E-4</v>
      </c>
      <c r="AC410" s="240">
        <f t="shared" ca="1" si="619"/>
        <v>3.4000550619284244E-5</v>
      </c>
      <c r="AD410" s="240">
        <f t="shared" ca="1" si="620"/>
        <v>-1.7743399609054469E-4</v>
      </c>
      <c r="AE410" s="240">
        <f t="shared" ca="1" si="621"/>
        <v>-1.6171577963039577E-4</v>
      </c>
      <c r="AF410" s="240">
        <f t="shared" ca="1" si="622"/>
        <v>6.1032583253814177E-5</v>
      </c>
      <c r="AG410" s="240">
        <f t="shared" ca="1" si="623"/>
        <v>2.0564642719030782E-4</v>
      </c>
      <c r="AH410" s="240">
        <f t="shared" ca="1" si="624"/>
        <v>8.6989673600077589E-5</v>
      </c>
      <c r="AI410" s="240">
        <f t="shared" ca="1" si="625"/>
        <v>-1.4303212367337433E-4</v>
      </c>
      <c r="AJ410" s="240">
        <f t="shared" ca="1" si="626"/>
        <v>-1.8994277635028941E-4</v>
      </c>
      <c r="AK410" s="240">
        <f t="shared" ca="1" si="627"/>
        <v>6.3131988050858974E-6</v>
      </c>
      <c r="AL410" s="240">
        <f t="shared" ca="1" si="628"/>
        <v>1.944869541795075E-4</v>
      </c>
      <c r="AM410" s="240">
        <f t="shared" ca="1" si="629"/>
        <v>1.3367658015493944E-4</v>
      </c>
      <c r="AN410" s="240">
        <f t="shared" ca="1" si="630"/>
        <v>-9.8267878782038688E-5</v>
      </c>
      <c r="AO410" s="240">
        <f t="shared" ca="1" si="631"/>
        <v>-2.0440882380389478E-4</v>
      </c>
      <c r="AP410" s="240">
        <f t="shared" ca="1" si="632"/>
        <v>-4.8863563439913876E-5</v>
      </c>
      <c r="AQ410" s="240">
        <f t="shared" ca="1" si="633"/>
        <v>1.6923731590501957E-4</v>
      </c>
      <c r="AR410" s="240">
        <f t="shared" ca="1" si="634"/>
        <v>1.7067890342135507E-4</v>
      </c>
      <c r="AS410" s="240">
        <f t="shared" ca="1" si="635"/>
        <v>-4.6384335539858527E-5</v>
      </c>
      <c r="AT410" s="240">
        <f t="shared" ca="1" si="636"/>
        <v>-2.0406588768889246E-4</v>
      </c>
      <c r="AU410" s="240">
        <f t="shared" ca="1" si="637"/>
        <v>-1.0050026467081806E-4</v>
      </c>
      <c r="AV410" s="240">
        <f t="shared" ca="1" si="638"/>
        <v>1.317267948379321E-4</v>
      </c>
      <c r="AW410" s="240">
        <f t="shared" ca="1" si="639"/>
        <v>1.9531590395248735E-4</v>
      </c>
      <c r="AX410" s="240">
        <f t="shared" ca="1" si="640"/>
        <v>8.8596539397577904E-6</v>
      </c>
      <c r="AY410" s="240">
        <f t="shared" ca="1" si="641"/>
        <v>-1.8893881299581437E-4</v>
      </c>
      <c r="AZ410" s="240">
        <f t="shared" ca="1" si="642"/>
        <v>-1.4485593595176907E-4</v>
      </c>
      <c r="BA410" s="240">
        <f t="shared" ca="1" si="643"/>
        <v>8.4672948272470887E-5</v>
      </c>
      <c r="BB410" s="240">
        <f t="shared" ca="1" si="644"/>
        <v>2.0580268357586146E-4</v>
      </c>
      <c r="BC410" s="240">
        <f t="shared" ca="1" si="645"/>
        <v>6.3461780376596196E-5</v>
      </c>
      <c r="BD410" s="240">
        <f t="shared" ca="1" si="646"/>
        <v>-1.6012352404144031E-4</v>
      </c>
      <c r="BE410" s="240">
        <f t="shared" ca="1" si="647"/>
        <v>-1.7871710344660632E-4</v>
      </c>
      <c r="BF410" s="240">
        <f t="shared" ca="1" si="648"/>
        <v>3.1484727092753449E-5</v>
      </c>
      <c r="BG410" s="240">
        <f t="shared" ca="1" si="649"/>
        <v>2.013794974612877E-4</v>
      </c>
      <c r="BH410" s="240">
        <f t="shared" ca="1" si="650"/>
        <v>1.1346623609970245E-4</v>
      </c>
      <c r="BI410" s="240">
        <f t="shared" ca="1" si="651"/>
        <v>-1.1970762708810736E-4</v>
      </c>
      <c r="BJ410" s="240">
        <f t="shared" ca="1" si="652"/>
        <v>-1.9963059774848505E-4</v>
      </c>
      <c r="BK410" s="240">
        <f t="shared" ca="1" si="653"/>
        <v>-2.3984495452278291E-5</v>
      </c>
      <c r="BL410" s="240">
        <f t="shared" ca="1" si="654"/>
        <v>1.8236679601434309E-4</v>
      </c>
      <c r="BM410" s="240">
        <f t="shared" ca="1" si="655"/>
        <v>1.5525030488097833E-4</v>
      </c>
      <c r="BN410" s="240">
        <f t="shared" ca="1" si="656"/>
        <v>-7.0619167719928531E-5</v>
      </c>
      <c r="BO410" s="240">
        <f t="shared" ca="1" si="657"/>
        <v>-2.0608128077424681E-4</v>
      </c>
      <c r="BP410" s="240">
        <f t="shared" ca="1" si="658"/>
        <v>-7.7716092426921435E-5</v>
      </c>
      <c r="BQ410" s="240">
        <f t="shared" ca="1" si="659"/>
        <v>1.5014200892755978E-4</v>
      </c>
      <c r="BR410" s="240">
        <f t="shared" ca="1" si="660"/>
        <v>1.8578682000376312E-4</v>
      </c>
      <c r="BS410" s="240">
        <f t="shared" ca="1" si="661"/>
        <v>-1.641450018161208E-5</v>
      </c>
      <c r="BT410" s="240">
        <f t="shared" ca="1" si="662"/>
        <v>-1.9760181428889287E-4</v>
      </c>
      <c r="BU410" s="240">
        <f t="shared" ca="1" si="663"/>
        <v>-1.2581732416415054E-4</v>
      </c>
      <c r="BV410" s="240">
        <f t="shared" ca="1" si="664"/>
        <v>1.070397533353097E-4</v>
      </c>
      <c r="BW410" s="240">
        <f t="shared" ca="1" si="665"/>
        <v>2.0286347603876566E-4</v>
      </c>
      <c r="BX410" s="240">
        <f t="shared" ca="1" si="666"/>
        <v>3.8979362905860494E-5</v>
      </c>
      <c r="BY410" s="240">
        <f t="shared" ca="1" si="667"/>
        <v>-1.7480651756453459E-4</v>
      </c>
      <c r="BZ410" s="240">
        <f t="shared" ca="1" si="668"/>
        <v>-1.6480335895674539E-4</v>
      </c>
      <c r="CA410" s="240">
        <f t="shared" ca="1" si="669"/>
        <v>5.6182695778880825E-5</v>
      </c>
      <c r="CB410" s="240">
        <f t="shared" ca="1" si="670"/>
        <v>2.0524310565669444E-4</v>
      </c>
      <c r="CC410" s="240">
        <f t="shared" ca="1" si="671"/>
        <v>9.1549254238860677E-5</v>
      </c>
      <c r="CD410" s="240">
        <f t="shared" ca="1" si="672"/>
        <v>-1.3934686125860284E-4</v>
      </c>
      <c r="CE410" s="240">
        <f t="shared" ca="1" si="673"/>
        <v>-1.9184974168626263E-4</v>
      </c>
      <c r="CF410" s="240">
        <f t="shared" ca="1" si="674"/>
        <v>1.2553216717912279E-6</v>
      </c>
      <c r="CG410" s="240">
        <f t="shared" ca="1" si="675"/>
        <v>1.9275330976412759E-4</v>
      </c>
      <c r="CH410" s="240">
        <f t="shared" ca="1" si="676"/>
        <v>1.3748659724780829E-4</v>
      </c>
      <c r="CI410" s="240">
        <f t="shared" ca="1" si="677"/>
        <v>-9.3791821884985928E-5</v>
      </c>
      <c r="CJ410" s="240">
        <f t="shared" ca="1" si="678"/>
        <v>-2.0499701957576877E-4</v>
      </c>
      <c r="CK410" s="240">
        <f t="shared" ca="1" si="679"/>
        <v>-5.3762997814584598E-5</v>
      </c>
      <c r="CL410" s="240">
        <f t="shared" ca="1" si="680"/>
        <v>1.6629894745034778E-4</v>
      </c>
      <c r="CM410" s="240">
        <f t="shared" ca="1" si="681"/>
        <v>1.7346332935133104E-4</v>
      </c>
      <c r="CN410" s="240">
        <f t="shared" ca="1" si="682"/>
        <v>-4.1441764941591384E-5</v>
      </c>
      <c r="CO410" s="240">
        <f t="shared" ca="1" si="683"/>
        <v>-2.0329270036678799E-4</v>
      </c>
      <c r="CP410" s="240">
        <f t="shared" ca="1" si="684"/>
        <v>-1.0488630271001229E-4</v>
      </c>
      <c r="CQ410" s="240">
        <f t="shared" ca="1" si="685"/>
        <v>1.277965808751083E-4</v>
      </c>
      <c r="CR410" s="240">
        <f t="shared" ca="1" si="686"/>
        <v>1.9687301299619998E-4</v>
      </c>
      <c r="CS410" s="240">
        <f t="shared" ca="1" si="687"/>
        <v>1.3910659534930475E-5</v>
      </c>
      <c r="CT410" s="240">
        <f t="shared" ca="1" si="688"/>
        <v>-1.8686025835309991E-4</v>
      </c>
      <c r="CU410" s="240">
        <f t="shared" ca="1" si="689"/>
        <v>-1.4841081854878341E-4</v>
      </c>
      <c r="CV410" s="240">
        <f t="shared" ca="1" si="690"/>
        <v>8.0035624425495673E-5</v>
      </c>
      <c r="CW410" s="240">
        <f t="shared" ca="1" si="691"/>
        <v>2.0601966650221236E-4</v>
      </c>
      <c r="CX410" s="240">
        <f t="shared" ca="1" si="692"/>
        <v>6.8255286379984454E-5</v>
      </c>
      <c r="CY410" s="240">
        <f t="shared" ca="1" si="693"/>
        <v>-1.56890188931351E-4</v>
      </c>
      <c r="CZ410" s="240">
        <f t="shared" ca="1" si="694"/>
        <v>-1.8118328693484442E-4</v>
      </c>
      <c r="DA410" s="240">
        <f t="shared" ca="1" si="695"/>
        <v>2.6476257589460357E-5</v>
      </c>
      <c r="DB410" s="240">
        <f t="shared" ca="1" si="696"/>
        <v>2.0024063431978167E-4</v>
      </c>
      <c r="DC410" s="240">
        <f t="shared" ca="1" si="697"/>
        <v>1.1765496321915423E-4</v>
      </c>
      <c r="DD410" s="240">
        <f t="shared" ca="1" si="698"/>
        <v>-1.1555375974722337E-4</v>
      </c>
      <c r="DE410" s="240">
        <f t="shared" ca="1" si="699"/>
        <v>-2.0082941239111656E-4</v>
      </c>
      <c r="DF410" s="240">
        <f t="shared" ca="1" si="700"/>
        <v>-2.9001257672379353E-5</v>
      </c>
      <c r="DG410" s="240">
        <f t="shared" ca="1" si="701"/>
        <v>1.7995459501199331E-4</v>
      </c>
      <c r="DH410" s="240">
        <f t="shared" ca="1" si="702"/>
        <v>1.5853078876534049E-4</v>
      </c>
      <c r="DI410" s="240">
        <f t="shared" ca="1" si="703"/>
        <v>-6.5845706982747468E-5</v>
      </c>
      <c r="DJ410" s="240">
        <f t="shared" ca="1" si="704"/>
        <v>-2.0592587500579675E-4</v>
      </c>
      <c r="DK410" s="240">
        <f t="shared" ca="1" si="705"/>
        <v>-8.2377693634674344E-5</v>
      </c>
      <c r="DL410" s="240">
        <f t="shared" ca="1" si="706"/>
        <v>1.4663122888515815E-4</v>
      </c>
      <c r="DM410" s="240">
        <f t="shared" ca="1" si="707"/>
        <v>1.8792139658826314E-4</v>
      </c>
      <c r="DN410" s="240">
        <f t="shared" ca="1" si="708"/>
        <v>-1.1367273103479706E-5</v>
      </c>
      <c r="DO410" s="240">
        <f t="shared" ca="1" si="709"/>
        <v>-1.9610344692602322E-4</v>
      </c>
      <c r="DP410" s="240">
        <f t="shared" ca="1" si="710"/>
        <v>-1.2978604128867729E-4</v>
      </c>
      <c r="DQ410" s="240">
        <f t="shared" ca="1" si="711"/>
        <v>1.0268474278338286E-4</v>
      </c>
      <c r="DR410" s="240">
        <f t="shared" ca="1" si="712"/>
        <v>2.0369749979990044E-4</v>
      </c>
      <c r="DS410" s="240">
        <f t="shared" ca="1" si="713"/>
        <v>4.3934695481759507E-5</v>
      </c>
      <c r="DT410" s="240">
        <f t="shared" ca="1" si="714"/>
        <v>-1.720737421287807E-4</v>
      </c>
      <c r="DU410" s="240">
        <f t="shared" ca="1" si="715"/>
        <v>-1.6779166690205358E-4</v>
      </c>
      <c r="DV410" s="240">
        <f t="shared" ca="1" si="716"/>
        <v>5.1298965948817985E-5</v>
      </c>
      <c r="DW410" s="240">
        <f t="shared" ca="1" si="717"/>
        <v>2.0471615335076765E-4</v>
      </c>
      <c r="DX410" s="240">
        <f t="shared" ca="1" si="718"/>
        <v>9.6053689030136085E-5</v>
      </c>
      <c r="DY410" s="240">
        <f t="shared" ca="1" si="719"/>
        <v>-1.3557766150512493E-4</v>
      </c>
      <c r="DZ410" s="240">
        <f t="shared" ca="1" si="720"/>
        <v>-1.9364114391156684E-4</v>
      </c>
      <c r="EA410" s="240">
        <f t="shared" ca="1" si="721"/>
        <v>-3.8033116203360932E-6</v>
      </c>
      <c r="EB410" s="240">
        <f t="shared" ca="1" si="722"/>
        <v>1.9090355796245724E-4</v>
      </c>
      <c r="EC410" s="240">
        <f t="shared" ca="1" si="723"/>
        <v>1.4121379755545219E-4</v>
      </c>
      <c r="ED410" s="240">
        <f t="shared" ca="1" si="724"/>
        <v>-8.9259268301529113E-5</v>
      </c>
      <c r="EE410" s="240">
        <f t="shared" ca="1" si="725"/>
        <v>-2.0546173280838268E-4</v>
      </c>
      <c r="EF410" s="240">
        <f t="shared" ca="1" si="726"/>
        <v>-5.8630047369701165E-5</v>
      </c>
      <c r="EG410" s="240">
        <f t="shared" ca="1" si="727"/>
        <v>1.6326040672804911E-4</v>
      </c>
      <c r="EH410" s="240">
        <f t="shared" ca="1" si="728"/>
        <v>1.7614326745791814E-4</v>
      </c>
      <c r="EI410" s="240">
        <f t="shared" ca="1" si="729"/>
        <v>-3.647423137372937E-5</v>
      </c>
      <c r="EJ410" s="240">
        <f t="shared" ca="1" si="730"/>
        <v>-2.0239705712358613E-4</v>
      </c>
      <c r="EK410" s="240">
        <f t="shared" ca="1" si="731"/>
        <v>-1.0920916116240541E-4</v>
      </c>
      <c r="EL410" s="240">
        <f t="shared" ca="1" si="732"/>
        <v>1.2378938703058723E-4</v>
      </c>
      <c r="EM410" s="240">
        <f t="shared" ca="1" si="733"/>
        <v>1.9831153309843969E-4</v>
      </c>
      <c r="EN410" s="240">
        <f t="shared" ca="1" si="734"/>
        <v>1.8953285868958232E-5</v>
      </c>
      <c r="EO410" s="240">
        <f t="shared" ca="1" si="735"/>
        <v>-1.8466914607790866E-4</v>
      </c>
      <c r="EP410" s="240">
        <f t="shared" ca="1" si="736"/>
        <v>-1.5187630401814091E-4</v>
      </c>
      <c r="EQ410" s="240">
        <f t="shared" ca="1" si="737"/>
        <v>7.5350090111092648E-5</v>
      </c>
      <c r="ER410" s="240">
        <f t="shared" ca="1" si="738"/>
        <v>2.0611255088503379E-4</v>
      </c>
      <c r="ES410" s="240">
        <f t="shared" ca="1" si="739"/>
        <v>7.3007677951085571E-5</v>
      </c>
      <c r="ET410" s="240">
        <f t="shared" ca="1" si="740"/>
        <v>-1.5356234903795239E-4</v>
      </c>
      <c r="EU410" s="240">
        <f t="shared" ca="1" si="741"/>
        <v>-1.8354033238591097E-4</v>
      </c>
      <c r="EV410" s="240">
        <f t="shared" ca="1" si="742"/>
        <v>2.1451839778609304E-5</v>
      </c>
      <c r="EW410" s="240">
        <f t="shared" ca="1" si="743"/>
        <v>1.9898115370764165E-4</v>
      </c>
      <c r="EX410" s="240">
        <f t="shared" ca="1" si="744"/>
        <v>1.217728193881628E-4</v>
      </c>
      <c r="EY410" s="240">
        <f t="shared" ca="1" si="745"/>
        <v>-1.1133028714229858E-4</v>
      </c>
      <c r="EZ410" s="240">
        <f t="shared" ca="1" si="746"/>
        <v>-2.0190725490521963E-4</v>
      </c>
      <c r="FA410" s="240">
        <f t="shared" ca="1" si="747"/>
        <v>-3.400055061928835E-5</v>
      </c>
      <c r="FB410" s="240">
        <f t="shared" ca="1" si="748"/>
        <v>1.7743399609054258E-4</v>
      </c>
      <c r="FC410" s="240">
        <f t="shared" ca="1" si="749"/>
        <v>1.6171577963039837E-4</v>
      </c>
      <c r="FD410" s="240">
        <f t="shared" ca="1" si="750"/>
        <v>-6.1032583253809515E-5</v>
      </c>
      <c r="FE410" s="240">
        <f t="shared" ca="1" si="751"/>
        <v>-2.0564642719030749E-4</v>
      </c>
      <c r="FF410" s="240">
        <f t="shared" ca="1" si="752"/>
        <v>-8.6989673600082021E-5</v>
      </c>
      <c r="FG410" s="240">
        <f t="shared" ca="1" si="753"/>
        <v>1.4303212367337083E-4</v>
      </c>
      <c r="FH410" s="240">
        <f t="shared" ca="1" si="754"/>
        <v>1.8994277635029188E-4</v>
      </c>
      <c r="FI410" s="240">
        <f t="shared" ca="1" si="755"/>
        <v>-6.3131988050795277E-6</v>
      </c>
      <c r="FJ410" s="240">
        <f t="shared" ca="1" si="756"/>
        <v>-1.9448695417950733E-4</v>
      </c>
      <c r="FK410" s="240">
        <f t="shared" ca="1" si="757"/>
        <v>-1.3367658015493985E-4</v>
      </c>
      <c r="FL410" s="240">
        <f t="shared" ca="1" si="758"/>
        <v>9.8267878782038254E-5</v>
      </c>
      <c r="FM410" s="240">
        <f t="shared" ca="1" si="759"/>
        <v>2.04408823803895E-4</v>
      </c>
      <c r="FN410" s="240">
        <f t="shared" ca="1" si="760"/>
        <v>4.8863563439915814E-5</v>
      </c>
      <c r="FO410" s="240">
        <f t="shared" ca="1" si="761"/>
        <v>-1.6923731590501846E-4</v>
      </c>
      <c r="FP410" s="240">
        <f t="shared" ca="1" si="762"/>
        <v>-1.7067890342135618E-4</v>
      </c>
      <c r="FQ410" s="240">
        <f t="shared" ca="1" si="763"/>
        <v>4.6384335539856623E-5</v>
      </c>
      <c r="FR410" s="240">
        <f t="shared" ca="1" si="764"/>
        <v>2.0406588768889198E-4</v>
      </c>
      <c r="FS410" s="240">
        <f t="shared" ca="1" si="765"/>
        <v>1.0050026467082107E-4</v>
      </c>
      <c r="FT410" s="240">
        <f t="shared" ca="1" si="766"/>
        <v>-1.3172679483792945E-4</v>
      </c>
      <c r="FU410" s="240">
        <f t="shared" ca="1" si="767"/>
        <v>-1.9531590395248843E-4</v>
      </c>
      <c r="FV410" s="240">
        <f t="shared" ca="1" si="768"/>
        <v>-8.8596539397612327E-6</v>
      </c>
      <c r="FW410" s="240">
        <f t="shared" ca="1" si="769"/>
        <v>1.8893881299581299E-4</v>
      </c>
      <c r="FX410" s="240">
        <f t="shared" ca="1" si="770"/>
        <v>1.4485593595177257E-4</v>
      </c>
      <c r="FY410" s="240">
        <f t="shared" ca="1" si="771"/>
        <v>-8.4672948272466415E-5</v>
      </c>
      <c r="FZ410" s="240">
        <f t="shared" ca="1" si="772"/>
        <v>-2.0580268357586171E-4</v>
      </c>
      <c r="GA410" s="240">
        <f t="shared" ca="1" si="773"/>
        <v>-6.3461780376600858E-5</v>
      </c>
      <c r="GB410" s="240">
        <f t="shared" ca="1" si="774"/>
        <v>1.6012352404143722E-4</v>
      </c>
      <c r="GC410" s="240">
        <f t="shared" ca="1" si="775"/>
        <v>1.7871710344660949E-4</v>
      </c>
      <c r="GD410" s="240">
        <f t="shared" ca="1" si="776"/>
        <v>-3.1484727092747174E-5</v>
      </c>
      <c r="GE410" s="240">
        <f t="shared" ca="1" si="777"/>
        <v>-2.0137949746128634E-4</v>
      </c>
      <c r="GF410" s="240">
        <f t="shared" ca="1" si="778"/>
        <v>-1.1346623609970291E-4</v>
      </c>
      <c r="GG410" s="240">
        <f t="shared" ca="1" si="779"/>
        <v>1.1970762708810693E-4</v>
      </c>
      <c r="GH410" s="240">
        <f t="shared" ca="1" si="780"/>
        <v>1.9963059774848519E-4</v>
      </c>
      <c r="GI410" s="240">
        <f t="shared" ca="1" si="781"/>
        <v>2.3984495452278779E-5</v>
      </c>
      <c r="GJ410" s="240">
        <f t="shared" ca="1" si="782"/>
        <v>-1.8236679601434287E-4</v>
      </c>
      <c r="GK410" s="240">
        <f t="shared" ca="1" si="783"/>
        <v>-1.552503048809806E-4</v>
      </c>
      <c r="GL410" s="240">
        <f t="shared" ca="1" si="784"/>
        <v>7.0619167719925306E-5</v>
      </c>
      <c r="GM410" s="240">
        <f t="shared" ca="1" si="785"/>
        <v>2.0608128077424676E-4</v>
      </c>
      <c r="GN410" s="240">
        <f t="shared" ca="1" si="786"/>
        <v>7.7716092426924607E-5</v>
      </c>
      <c r="GO410" s="240">
        <f t="shared" ca="1" si="787"/>
        <v>-1.5014200892755745E-4</v>
      </c>
      <c r="GP410" s="240">
        <f t="shared" ca="1" si="788"/>
        <v>-1.8578682000376461E-4</v>
      </c>
      <c r="GQ410" s="240">
        <f t="shared" ca="1" si="789"/>
        <v>1.6414500181608651E-5</v>
      </c>
      <c r="GR410" s="240">
        <f t="shared" ca="1" si="790"/>
        <v>1.976018142888919E-4</v>
      </c>
      <c r="GS410" s="240">
        <f t="shared" ca="1" si="791"/>
        <v>1.2581732416415328E-4</v>
      </c>
      <c r="GT410" s="240">
        <f t="shared" ca="1" si="792"/>
        <v>-1.0703975333530678E-4</v>
      </c>
      <c r="GU410" s="240">
        <f t="shared" ca="1" si="793"/>
        <v>-2.0286347603876625E-4</v>
      </c>
      <c r="GV410" s="240">
        <f t="shared" ca="1" si="794"/>
        <v>-3.8979362905866728E-5</v>
      </c>
      <c r="GW410" s="240">
        <f t="shared" ca="1" si="795"/>
        <v>1.7480651756453122E-4</v>
      </c>
      <c r="GX410" s="240">
        <f t="shared" ca="1" si="796"/>
        <v>1.6480335895674924E-4</v>
      </c>
      <c r="GY410" s="240">
        <f t="shared" ca="1" si="797"/>
        <v>-5.6182695778874699E-5</v>
      </c>
      <c r="GZ410" s="240">
        <f t="shared" ca="1" si="798"/>
        <v>-2.0524310565669387E-4</v>
      </c>
      <c r="HA410" s="240">
        <f t="shared" ca="1" si="799"/>
        <v>-9.1549254238861125E-5</v>
      </c>
      <c r="HB410" s="240">
        <f t="shared" ca="1" si="800"/>
        <v>1.3934686125860246E-4</v>
      </c>
      <c r="HC410" s="240">
        <f t="shared" ca="1" si="801"/>
        <v>1.9184974168626282E-4</v>
      </c>
      <c r="HD410" s="240">
        <f t="shared" ca="1" si="802"/>
        <v>-1.2553216717907265E-6</v>
      </c>
      <c r="HE410" s="240">
        <f t="shared" ca="1" si="803"/>
        <v>-1.9275330976412742E-4</v>
      </c>
      <c r="HF410" s="240">
        <f t="shared" ca="1" si="804"/>
        <v>-1.3748659724781084E-4</v>
      </c>
      <c r="HG410" s="240">
        <f t="shared" ca="1" si="805"/>
        <v>9.3791821884982865E-5</v>
      </c>
      <c r="HH410" s="240">
        <f t="shared" ca="1" si="806"/>
        <v>2.049970195757691E-4</v>
      </c>
      <c r="HI410" s="240">
        <f t="shared" ca="1" si="807"/>
        <v>5.3762997814587904E-5</v>
      </c>
      <c r="HJ410" s="240">
        <f t="shared" ca="1" si="808"/>
        <v>-1.6629894745034574E-4</v>
      </c>
      <c r="HK410" s="240">
        <f t="shared" ca="1" si="809"/>
        <v>-1.7346332935133606E-4</v>
      </c>
      <c r="HL410" s="240">
        <f t="shared" ca="1" si="810"/>
        <v>4.1441764941588016E-5</v>
      </c>
      <c r="HM410" s="240">
        <f t="shared" ca="1" si="811"/>
        <v>2.032927003667884E-4</v>
      </c>
      <c r="HN410" s="240">
        <f t="shared" ca="1" si="812"/>
        <v>1.0488630271001523E-4</v>
      </c>
      <c r="HO410" s="240">
        <f t="shared" ca="1" si="813"/>
        <v>-1.277965808751102E-4</v>
      </c>
      <c r="HP410" s="240">
        <f t="shared" ca="1" si="814"/>
        <v>-1.9687301299620098E-4</v>
      </c>
      <c r="HQ410" s="240">
        <f t="shared" ca="1" si="815"/>
        <v>-1.391065953493099E-5</v>
      </c>
      <c r="HR410" s="240">
        <f t="shared" ca="1" si="816"/>
        <v>1.8686025835309723E-4</v>
      </c>
      <c r="HS410" s="240">
        <f t="shared" ca="1" si="817"/>
        <v>1.4841081854878376E-4</v>
      </c>
      <c r="HT410" s="240">
        <f t="shared" ca="1" si="818"/>
        <v>-8.0035624425489819E-5</v>
      </c>
      <c r="HU410" s="240">
        <f t="shared" ca="1" si="819"/>
        <v>-2.0601966650221236E-4</v>
      </c>
      <c r="HV410" s="240">
        <f t="shared" ca="1" si="820"/>
        <v>-6.8255286379990471E-5</v>
      </c>
      <c r="HW410" s="240">
        <f t="shared" ca="1" si="821"/>
        <v>1.5689018893135068E-4</v>
      </c>
      <c r="HX410" s="240">
        <f t="shared" ca="1" si="822"/>
        <v>1.8118328693484745E-4</v>
      </c>
      <c r="HY410" s="240">
        <f t="shared" ca="1" si="823"/>
        <v>-2.6476257589459855E-5</v>
      </c>
      <c r="HZ410" s="240">
        <f t="shared" ca="1" si="824"/>
        <v>-2.0024063431978015E-4</v>
      </c>
      <c r="IA410" s="240">
        <f t="shared" ca="1" si="825"/>
        <v>-1.1765496321915463E-4</v>
      </c>
      <c r="IB410" s="240">
        <f t="shared" ca="1" si="826"/>
        <v>1.1555375974721568E-4</v>
      </c>
      <c r="IC410" s="240">
        <f t="shared" ca="1" si="827"/>
        <v>2.0082941239111732E-4</v>
      </c>
      <c r="ID410" s="240">
        <f t="shared" ca="1" si="828"/>
        <v>2.9001257672388569E-5</v>
      </c>
      <c r="IE410" s="240">
        <f t="shared" ca="1" si="829"/>
        <v>-2.4282514552493114E-4</v>
      </c>
      <c r="IF410" s="240">
        <f t="shared" ca="1" si="830"/>
        <v>-1.5853078876534646E-4</v>
      </c>
      <c r="IG410" s="240">
        <f t="shared" ca="1" si="831"/>
        <v>6.5845706982744216E-5</v>
      </c>
      <c r="IH410" s="240">
        <f t="shared" ca="1" si="832"/>
        <v>2.0592587500579685E-4</v>
      </c>
      <c r="II410" s="240">
        <f t="shared" ca="1" si="833"/>
        <v>8.2377693634677515E-5</v>
      </c>
      <c r="IJ410" s="240">
        <f t="shared" ca="1" si="834"/>
        <v>-1.4663122888515983E-4</v>
      </c>
      <c r="IK410" s="240">
        <f t="shared" ca="1" si="835"/>
        <v>-1.8792139658826455E-4</v>
      </c>
      <c r="IL410" s="240">
        <f t="shared" ca="1" si="836"/>
        <v>1.1367273103482145E-5</v>
      </c>
      <c r="IM410" s="240">
        <f t="shared" ca="1" si="837"/>
        <v>1.9610344692602217E-4</v>
      </c>
      <c r="IN410" s="240">
        <f t="shared" ca="1" si="838"/>
        <v>1.2978604128867539E-4</v>
      </c>
      <c r="IO410" s="240">
        <f t="shared" ca="1" si="839"/>
        <v>-1.0268474278337988E-4</v>
      </c>
      <c r="IP410" s="240">
        <f t="shared" ca="1" si="840"/>
        <v>-2.0369749979990009E-4</v>
      </c>
      <c r="IQ410" s="240">
        <f t="shared" ca="1" si="841"/>
        <v>-4.3934695481762868E-5</v>
      </c>
      <c r="IR410" s="240">
        <f t="shared" ca="1" si="842"/>
        <v>1.720737421287788E-4</v>
      </c>
      <c r="IS410" s="240">
        <f t="shared" ca="1" si="843"/>
        <v>1.6779166690205897E-4</v>
      </c>
      <c r="IT410" s="240">
        <f t="shared" ca="1" si="844"/>
        <v>-5.1298965948814658E-5</v>
      </c>
      <c r="IU410" s="240">
        <f t="shared" ca="1" si="845"/>
        <v>-2.0471615335076657E-4</v>
      </c>
      <c r="IV410" s="240">
        <f t="shared" ca="1" si="846"/>
        <v>-9.6053689030139121E-5</v>
      </c>
      <c r="IW410" s="240">
        <f t="shared" ca="1" si="847"/>
        <v>1.3557766150511794E-4</v>
      </c>
      <c r="IX410" s="240">
        <f t="shared" ca="1" si="848"/>
        <v>1.9364114391156803E-4</v>
      </c>
      <c r="IY410" s="240">
        <f t="shared" ca="1" si="849"/>
        <v>3.8033116203453767E-6</v>
      </c>
      <c r="IZ410" s="240">
        <f t="shared" ca="1" si="850"/>
        <v>-1.9090355796245594E-4</v>
      </c>
      <c r="JA410" s="240">
        <f t="shared" ca="1" si="851"/>
        <v>-1.4121379755545894E-4</v>
      </c>
      <c r="JB410" s="240">
        <f t="shared" ca="1" si="852"/>
        <v>8.9259268301526009E-5</v>
      </c>
    </row>
    <row r="411" spans="2:262">
      <c r="B411" s="248">
        <v>50</v>
      </c>
      <c r="C411" s="247">
        <f t="shared" si="853"/>
        <v>9.7656250000000043E-4</v>
      </c>
      <c r="D411" s="244">
        <f t="shared" ca="1" si="597"/>
        <v>6.0592438780175746</v>
      </c>
      <c r="E411" s="243">
        <f ca="1">BD361</f>
        <v>5.9243878017574421E-2</v>
      </c>
      <c r="F411" s="242">
        <v>50</v>
      </c>
      <c r="G411" s="240">
        <f t="shared" ca="1" si="854"/>
        <v>-1.2002814951294324E-4</v>
      </c>
      <c r="H411" s="240">
        <f t="shared" ca="1" si="598"/>
        <v>-3.1729517208689635E-5</v>
      </c>
      <c r="I411" s="240">
        <f t="shared" ca="1" si="599"/>
        <v>9.8649444711660479E-5</v>
      </c>
      <c r="J411" s="240">
        <f t="shared" ca="1" si="600"/>
        <v>9.8197511140960079E-5</v>
      </c>
      <c r="K411" s="240">
        <f t="shared" ca="1" si="601"/>
        <v>-3.2485954448142657E-5</v>
      </c>
      <c r="L411" s="240">
        <f t="shared" ca="1" si="602"/>
        <v>-1.200858880036423E-4</v>
      </c>
      <c r="M411" s="240">
        <f t="shared" ca="1" si="603"/>
        <v>-4.8425479959900523E-5</v>
      </c>
      <c r="N411" s="240">
        <f t="shared" ca="1" si="604"/>
        <v>8.7457782315364697E-5</v>
      </c>
      <c r="O411" s="240">
        <f t="shared" ca="1" si="605"/>
        <v>1.0735275888436445E-4</v>
      </c>
      <c r="P411" s="240">
        <f t="shared" ca="1" si="606"/>
        <v>-1.5125671911757002E-5</v>
      </c>
      <c r="Q411" s="240">
        <f t="shared" ca="1" si="607"/>
        <v>-1.1754412966998564E-4</v>
      </c>
      <c r="R411" s="240">
        <f t="shared" ca="1" si="608"/>
        <v>-6.4073177311518273E-5</v>
      </c>
      <c r="S411" s="240">
        <f t="shared" ca="1" si="609"/>
        <v>7.4372923048283504E-5</v>
      </c>
      <c r="T411" s="240">
        <f t="shared" ca="1" si="610"/>
        <v>1.1418414359569231E-4</v>
      </c>
      <c r="U411" s="241">
        <f t="shared" ca="1" si="611"/>
        <v>2.5620357430546412E-6</v>
      </c>
      <c r="V411" s="240">
        <f t="shared" ca="1" si="612"/>
        <v>-1.1245789590396584E-4</v>
      </c>
      <c r="W411" s="240">
        <f t="shared" ca="1" si="613"/>
        <v>-7.8333883870823588E-5</v>
      </c>
      <c r="X411" s="240">
        <f t="shared" ca="1" si="614"/>
        <v>5.9678114598195727E-5</v>
      </c>
      <c r="Y411" s="240">
        <f t="shared" ca="1" si="615"/>
        <v>1.1854378642624432E-4</v>
      </c>
      <c r="Z411" s="240">
        <f t="shared" ca="1" si="616"/>
        <v>2.0194283061196217E-5</v>
      </c>
      <c r="AA411" s="240">
        <f t="shared" ca="1" si="617"/>
        <v>-1.0493728830654939E-4</v>
      </c>
      <c r="AB411" s="240">
        <f t="shared" ca="1" si="618"/>
        <v>-9.0898898407137512E-5</v>
      </c>
      <c r="AC411" s="240">
        <f t="shared" ca="1" si="619"/>
        <v>4.3691455190759853E-5</v>
      </c>
      <c r="AD411" s="240">
        <f t="shared" ca="1" si="620"/>
        <v>1.2033731427455311E-4</v>
      </c>
      <c r="AE411" s="240">
        <f t="shared" ca="1" si="621"/>
        <v>3.7389385136375717E-5</v>
      </c>
      <c r="AF411" s="240">
        <f t="shared" ca="1" si="622"/>
        <v>-9.5145105320515463E-5</v>
      </c>
      <c r="AG411" s="240">
        <f t="shared" ca="1" si="623"/>
        <v>-1.0149622630120708E-4</v>
      </c>
      <c r="AH411" s="240">
        <f t="shared" ca="1" si="624"/>
        <v>2.675900772356118E-5</v>
      </c>
      <c r="AI411" s="240">
        <f t="shared" ca="1" si="625"/>
        <v>1.1952590267903055E-4</v>
      </c>
      <c r="AJ411" s="240">
        <f t="shared" ca="1" si="626"/>
        <v>5.377511993666213E-5</v>
      </c>
      <c r="AK411" s="240">
        <f t="shared" ca="1" si="627"/>
        <v>-8.329331813580835E-5</v>
      </c>
      <c r="AL411" s="240">
        <f t="shared" ca="1" si="628"/>
        <v>-1.0989646740730999E-4</v>
      </c>
      <c r="AM411" s="240">
        <f t="shared" ca="1" si="629"/>
        <v>9.2473085494654861E-6</v>
      </c>
      <c r="AN411" s="240">
        <f t="shared" ca="1" si="630"/>
        <v>1.1612711625031408E-4</v>
      </c>
      <c r="AO411" s="240">
        <f t="shared" ca="1" si="631"/>
        <v>6.8996785787393475E-5</v>
      </c>
      <c r="AP411" s="240">
        <f t="shared" ca="1" si="632"/>
        <v>-6.9638482153414728E-5</v>
      </c>
      <c r="AQ411" s="240">
        <f t="shared" ca="1" si="633"/>
        <v>-1.1591778187363528E-4</v>
      </c>
      <c r="AR411" s="240">
        <f t="shared" ca="1" si="634"/>
        <v>-8.4645669285056928E-6</v>
      </c>
      <c r="AS411" s="240">
        <f t="shared" ca="1" si="635"/>
        <v>1.1021452845048945E-4</v>
      </c>
      <c r="AT411" s="240">
        <f t="shared" ca="1" si="636"/>
        <v>8.2724879591261565E-5</v>
      </c>
      <c r="AU411" s="240">
        <f t="shared" ca="1" si="637"/>
        <v>-5.4476183335711289E-5</v>
      </c>
      <c r="AV411" s="240">
        <f t="shared" ca="1" si="638"/>
        <v>-1.1942982642593251E-4</v>
      </c>
      <c r="AW411" s="240">
        <f t="shared" ca="1" si="639"/>
        <v>-2.5993210094870612E-5</v>
      </c>
      <c r="AX411" s="240">
        <f t="shared" ca="1" si="640"/>
        <v>1.0191612894982431E-4</v>
      </c>
      <c r="AY411" s="240">
        <f t="shared" ca="1" si="641"/>
        <v>9.4662229575288205E-5</v>
      </c>
      <c r="AZ411" s="240">
        <f t="shared" ca="1" si="642"/>
        <v>-3.8134639663025467E-5</v>
      </c>
      <c r="BA411" s="240">
        <f t="shared" ca="1" si="643"/>
        <v>-1.2035657590577172E-4</v>
      </c>
      <c r="BB411" s="240">
        <f t="shared" ca="1" si="644"/>
        <v>-4.2959178760345149E-5</v>
      </c>
      <c r="BC411" s="240">
        <f t="shared" ca="1" si="645"/>
        <v>9.1411553036926078E-5</v>
      </c>
      <c r="BD411" s="240">
        <f t="shared" ca="1" si="646"/>
        <v>1.0455042816227529E-4</v>
      </c>
      <c r="BE411" s="240">
        <f t="shared" ca="1" si="647"/>
        <v>-2.0967596205560779E-5</v>
      </c>
      <c r="BF411" s="240">
        <f t="shared" ca="1" si="648"/>
        <v>-1.1867796898563253E-4</v>
      </c>
      <c r="BG411" s="240">
        <f t="shared" ca="1" si="649"/>
        <v>-5.8995210939351347E-5</v>
      </c>
      <c r="BH411" s="240">
        <f t="shared" ca="1" si="650"/>
        <v>7.8928193057230318E-5</v>
      </c>
      <c r="BI411" s="240">
        <f t="shared" ca="1" si="651"/>
        <v>1.1217542571447749E-4</v>
      </c>
      <c r="BJ411" s="240">
        <f t="shared" ca="1" si="652"/>
        <v>-3.3466676109101628E-6</v>
      </c>
      <c r="BK411" s="240">
        <f t="shared" ca="1" si="653"/>
        <v>-1.1443034243606152E-4</v>
      </c>
      <c r="BL411" s="240">
        <f t="shared" ca="1" si="654"/>
        <v>-7.3754174962903553E-5</v>
      </c>
      <c r="BM411" s="240">
        <f t="shared" ca="1" si="655"/>
        <v>6.4736276055427701E-5</v>
      </c>
      <c r="BN411" s="240">
        <f t="shared" ca="1" si="656"/>
        <v>1.1737216406184606E-4</v>
      </c>
      <c r="BO411" s="240">
        <f t="shared" ca="1" si="657"/>
        <v>1.43467062308179E-5</v>
      </c>
      <c r="BP411" s="240">
        <f t="shared" ca="1" si="658"/>
        <v>-1.0770564454432312E-4</v>
      </c>
      <c r="BQ411" s="240">
        <f t="shared" ca="1" si="659"/>
        <v>-8.691658383092083E-5</v>
      </c>
      <c r="BR411" s="240">
        <f t="shared" ca="1" si="660"/>
        <v>4.9143014176020255E-5</v>
      </c>
      <c r="BS411" s="240">
        <f t="shared" ca="1" si="661"/>
        <v>1.2002814951294324E-4</v>
      </c>
      <c r="BT411" s="240">
        <f t="shared" ca="1" si="662"/>
        <v>3.1729517208689323E-5</v>
      </c>
      <c r="BU411" s="240">
        <f t="shared" ca="1" si="663"/>
        <v>-9.8649444711660763E-5</v>
      </c>
      <c r="BV411" s="240">
        <f t="shared" ca="1" si="664"/>
        <v>-9.8197511140959726E-5</v>
      </c>
      <c r="BW411" s="240">
        <f t="shared" ca="1" si="665"/>
        <v>3.2485954448143334E-5</v>
      </c>
      <c r="BX411" s="240">
        <f t="shared" ca="1" si="666"/>
        <v>1.2008588800364235E-4</v>
      </c>
      <c r="BY411" s="240">
        <f t="shared" ca="1" si="667"/>
        <v>4.8425479959901255E-5</v>
      </c>
      <c r="BZ411" s="240">
        <f t="shared" ca="1" si="668"/>
        <v>-8.7457782315364304E-5</v>
      </c>
      <c r="CA411" s="240">
        <f t="shared" ca="1" si="669"/>
        <v>-1.0735275888436461E-4</v>
      </c>
      <c r="CB411" s="240">
        <f t="shared" ca="1" si="670"/>
        <v>1.5125671911756643E-5</v>
      </c>
      <c r="CC411" s="240">
        <f t="shared" ca="1" si="671"/>
        <v>1.175441296699856E-4</v>
      </c>
      <c r="CD411" s="240">
        <f t="shared" ca="1" si="672"/>
        <v>6.4073177311518232E-5</v>
      </c>
      <c r="CE411" s="240">
        <f t="shared" ca="1" si="673"/>
        <v>-7.4372923048283545E-5</v>
      </c>
      <c r="CF411" s="240">
        <f t="shared" ca="1" si="674"/>
        <v>-1.1418414359569228E-4</v>
      </c>
      <c r="CG411" s="240">
        <f t="shared" ca="1" si="675"/>
        <v>-2.5620357430541601E-6</v>
      </c>
      <c r="CH411" s="240">
        <f t="shared" ca="1" si="676"/>
        <v>1.12457895903966E-4</v>
      </c>
      <c r="CI411" s="240">
        <f t="shared" ca="1" si="677"/>
        <v>7.8333883870823235E-5</v>
      </c>
      <c r="CJ411" s="240">
        <f t="shared" ca="1" si="678"/>
        <v>-5.9678114598196519E-5</v>
      </c>
      <c r="CK411" s="240">
        <f t="shared" ca="1" si="679"/>
        <v>-1.1854378642624417E-4</v>
      </c>
      <c r="CL411" s="240">
        <f t="shared" ca="1" si="680"/>
        <v>-2.0194283061196996E-5</v>
      </c>
      <c r="CM411" s="240">
        <f t="shared" ca="1" si="681"/>
        <v>1.049372883065492E-4</v>
      </c>
      <c r="CN411" s="240">
        <f t="shared" ca="1" si="682"/>
        <v>9.0898898407137756E-5</v>
      </c>
      <c r="CO411" s="240">
        <f t="shared" ca="1" si="683"/>
        <v>-4.3691455190759508E-5</v>
      </c>
      <c r="CP411" s="240">
        <f t="shared" ca="1" si="684"/>
        <v>-1.203373142745531E-4</v>
      </c>
      <c r="CQ411" s="240">
        <f t="shared" ca="1" si="685"/>
        <v>-3.7389385136375656E-5</v>
      </c>
      <c r="CR411" s="240">
        <f t="shared" ca="1" si="686"/>
        <v>9.5145105320515504E-5</v>
      </c>
      <c r="CS411" s="240">
        <f t="shared" ca="1" si="687"/>
        <v>1.0149622630120707E-4</v>
      </c>
      <c r="CT411" s="240">
        <f t="shared" ca="1" si="688"/>
        <v>-2.6759007723561241E-5</v>
      </c>
      <c r="CU411" s="240">
        <f t="shared" ca="1" si="689"/>
        <v>-1.1952590267903066E-4</v>
      </c>
      <c r="CV411" s="240">
        <f t="shared" ca="1" si="690"/>
        <v>-5.377511993666131E-5</v>
      </c>
      <c r="CW411" s="240">
        <f t="shared" ca="1" si="691"/>
        <v>8.3293318135809028E-5</v>
      </c>
      <c r="CX411" s="240">
        <f t="shared" ca="1" si="692"/>
        <v>1.0989646740731032E-4</v>
      </c>
      <c r="CY411" s="240">
        <f t="shared" ca="1" si="693"/>
        <v>-9.2473085494646932E-6</v>
      </c>
      <c r="CZ411" s="240">
        <f t="shared" ca="1" si="694"/>
        <v>-1.1612711625031387E-4</v>
      </c>
      <c r="DA411" s="240">
        <f t="shared" ca="1" si="695"/>
        <v>-6.8996785787394139E-5</v>
      </c>
      <c r="DB411" s="240">
        <f t="shared" ca="1" si="696"/>
        <v>6.9638482153414782E-5</v>
      </c>
      <c r="DC411" s="240">
        <f t="shared" ca="1" si="697"/>
        <v>1.1591778187363526E-4</v>
      </c>
      <c r="DD411" s="240">
        <f t="shared" ca="1" si="698"/>
        <v>8.4645669285056318E-6</v>
      </c>
      <c r="DE411" s="240">
        <f t="shared" ca="1" si="699"/>
        <v>-1.1021452845048948E-4</v>
      </c>
      <c r="DF411" s="240">
        <f t="shared" ca="1" si="700"/>
        <v>-8.2724879591261524E-5</v>
      </c>
      <c r="DG411" s="240">
        <f t="shared" ca="1" si="701"/>
        <v>5.4476183335709825E-5</v>
      </c>
      <c r="DH411" s="240">
        <f t="shared" ca="1" si="702"/>
        <v>1.1942982642593241E-4</v>
      </c>
      <c r="DI411" s="240">
        <f t="shared" ca="1" si="703"/>
        <v>2.5993210094871391E-5</v>
      </c>
      <c r="DJ411" s="240">
        <f t="shared" ca="1" si="704"/>
        <v>-1.0191612894982479E-4</v>
      </c>
      <c r="DK411" s="240">
        <f t="shared" ca="1" si="705"/>
        <v>-9.4662229575288693E-5</v>
      </c>
      <c r="DL411" s="240">
        <f t="shared" ca="1" si="706"/>
        <v>3.8134639663026335E-5</v>
      </c>
      <c r="DM411" s="240">
        <f t="shared" ca="1" si="707"/>
        <v>1.2035657590577168E-4</v>
      </c>
      <c r="DN411" s="240">
        <f t="shared" ca="1" si="708"/>
        <v>4.2959178760343489E-5</v>
      </c>
      <c r="DO411" s="240">
        <f t="shared" ca="1" si="709"/>
        <v>-9.1411553036926105E-5</v>
      </c>
      <c r="DP411" s="240">
        <f t="shared" ca="1" si="710"/>
        <v>-1.0455042816227443E-4</v>
      </c>
      <c r="DQ411" s="240">
        <f t="shared" ca="1" si="711"/>
        <v>2.096759620556083E-5</v>
      </c>
      <c r="DR411" s="240">
        <f t="shared" ca="1" si="712"/>
        <v>1.1867796898563227E-4</v>
      </c>
      <c r="DS411" s="240">
        <f t="shared" ca="1" si="713"/>
        <v>5.8995210939351286E-5</v>
      </c>
      <c r="DT411" s="240">
        <f t="shared" ca="1" si="714"/>
        <v>-7.8928193057229071E-5</v>
      </c>
      <c r="DU411" s="240">
        <f t="shared" ca="1" si="715"/>
        <v>-1.1217542571447747E-4</v>
      </c>
      <c r="DV411" s="240">
        <f t="shared" ca="1" si="716"/>
        <v>3.3466676109085162E-6</v>
      </c>
      <c r="DW411" s="240">
        <f t="shared" ca="1" si="717"/>
        <v>1.1443034243606152E-4</v>
      </c>
      <c r="DX411" s="240">
        <f t="shared" ca="1" si="718"/>
        <v>7.3754174962903512E-5</v>
      </c>
      <c r="DY411" s="240">
        <f t="shared" ca="1" si="719"/>
        <v>-6.4736276055429192E-5</v>
      </c>
      <c r="DZ411" s="240">
        <f t="shared" ca="1" si="720"/>
        <v>-1.1737216406184606E-4</v>
      </c>
      <c r="EA411" s="240">
        <f t="shared" ca="1" si="721"/>
        <v>-1.4346706230816138E-5</v>
      </c>
      <c r="EB411" s="240">
        <f t="shared" ca="1" si="722"/>
        <v>1.0770564454432315E-4</v>
      </c>
      <c r="EC411" s="240">
        <f t="shared" ca="1" si="723"/>
        <v>8.6916583830919596E-5</v>
      </c>
      <c r="ED411" s="240">
        <f t="shared" ca="1" si="724"/>
        <v>-4.9143014176020309E-5</v>
      </c>
      <c r="EE411" s="240">
        <f t="shared" ca="1" si="725"/>
        <v>-1.2002814951294336E-4</v>
      </c>
      <c r="EF411" s="240">
        <f t="shared" ca="1" si="726"/>
        <v>-3.1729517208689269E-5</v>
      </c>
      <c r="EG411" s="240">
        <f t="shared" ca="1" si="727"/>
        <v>9.8649444711659814E-5</v>
      </c>
      <c r="EH411" s="240">
        <f t="shared" ca="1" si="728"/>
        <v>9.8197511140959699E-5</v>
      </c>
      <c r="EI411" s="240">
        <f t="shared" ca="1" si="729"/>
        <v>-3.2485954448141742E-5</v>
      </c>
      <c r="EJ411" s="240">
        <f t="shared" ca="1" si="730"/>
        <v>-1.2008588800364235E-4</v>
      </c>
      <c r="EK411" s="240">
        <f t="shared" ca="1" si="731"/>
        <v>-4.8425479959901187E-5</v>
      </c>
      <c r="EL411" s="240">
        <f t="shared" ca="1" si="732"/>
        <v>8.7457782315365524E-5</v>
      </c>
      <c r="EM411" s="240">
        <f t="shared" ca="1" si="733"/>
        <v>1.0735275888436457E-4</v>
      </c>
      <c r="EN411" s="240">
        <f t="shared" ca="1" si="734"/>
        <v>-1.5125671911758398E-5</v>
      </c>
      <c r="EO411" s="240">
        <f t="shared" ca="1" si="735"/>
        <v>-1.1754412966998563E-4</v>
      </c>
      <c r="EP411" s="240">
        <f t="shared" ca="1" si="736"/>
        <v>-6.4073177311516728E-5</v>
      </c>
      <c r="EQ411" s="240">
        <f t="shared" ca="1" si="737"/>
        <v>7.4372923048283599E-5</v>
      </c>
      <c r="ER411" s="240">
        <f t="shared" ca="1" si="738"/>
        <v>1.1418414359569281E-4</v>
      </c>
      <c r="ES411" s="240">
        <f t="shared" ca="1" si="739"/>
        <v>2.5620357430540991E-6</v>
      </c>
      <c r="ET411" s="240">
        <f t="shared" ca="1" si="740"/>
        <v>-1.1245789590396542E-4</v>
      </c>
      <c r="EU411" s="240">
        <f t="shared" ca="1" si="741"/>
        <v>-7.8333883870823181E-5</v>
      </c>
      <c r="EV411" s="240">
        <f t="shared" ca="1" si="742"/>
        <v>5.9678114598195083E-5</v>
      </c>
      <c r="EW411" s="240">
        <f t="shared" ca="1" si="743"/>
        <v>1.1854378642624416E-4</v>
      </c>
      <c r="EX411" s="240">
        <f t="shared" ca="1" si="744"/>
        <v>2.0194283061196956E-5</v>
      </c>
      <c r="EY411" s="240">
        <f t="shared" ca="1" si="745"/>
        <v>-1.0493728830655006E-4</v>
      </c>
      <c r="EZ411" s="240">
        <f t="shared" ca="1" si="746"/>
        <v>-9.0898898407137715E-5</v>
      </c>
      <c r="FA411" s="240">
        <f t="shared" ca="1" si="747"/>
        <v>4.3691455190761154E-5</v>
      </c>
      <c r="FB411" s="240">
        <f t="shared" ca="1" si="748"/>
        <v>1.2033731427455311E-4</v>
      </c>
      <c r="FC411" s="240">
        <f t="shared" ca="1" si="749"/>
        <v>3.7389385136373969E-5</v>
      </c>
      <c r="FD411" s="240">
        <f t="shared" ca="1" si="750"/>
        <v>-9.5145105320515531E-5</v>
      </c>
      <c r="FE411" s="240">
        <f t="shared" ca="1" si="751"/>
        <v>-1.0149622630120795E-4</v>
      </c>
      <c r="FF411" s="240">
        <f t="shared" ca="1" si="752"/>
        <v>2.6759007723561302E-5</v>
      </c>
      <c r="FG411" s="240">
        <f t="shared" ca="1" si="753"/>
        <v>1.1952590267903046E-4</v>
      </c>
      <c r="FH411" s="240">
        <f t="shared" ca="1" si="754"/>
        <v>5.3775119936661249E-5</v>
      </c>
      <c r="FI411" s="240">
        <f t="shared" ca="1" si="755"/>
        <v>-8.3293318135807835E-5</v>
      </c>
      <c r="FJ411" s="240">
        <f t="shared" ca="1" si="756"/>
        <v>-1.098964674073096E-4</v>
      </c>
      <c r="FK411" s="240">
        <f t="shared" ca="1" si="757"/>
        <v>9.2473085494647474E-6</v>
      </c>
      <c r="FL411" s="240">
        <f t="shared" ca="1" si="758"/>
        <v>1.1612711625031433E-4</v>
      </c>
      <c r="FM411" s="240">
        <f t="shared" ca="1" si="759"/>
        <v>6.8996785787394071E-5</v>
      </c>
      <c r="FN411" s="240">
        <f t="shared" ca="1" si="760"/>
        <v>-6.9638482153416218E-5</v>
      </c>
      <c r="FO411" s="240">
        <f t="shared" ca="1" si="761"/>
        <v>-1.1591778187363523E-4</v>
      </c>
      <c r="FP411" s="240">
        <f t="shared" ca="1" si="762"/>
        <v>-8.46456692850387E-6</v>
      </c>
      <c r="FQ411" s="240">
        <f t="shared" ca="1" si="763"/>
        <v>1.102145284504895E-4</v>
      </c>
      <c r="FR411" s="240">
        <f t="shared" ca="1" si="764"/>
        <v>8.2724879591262744E-5</v>
      </c>
      <c r="FS411" s="240">
        <f t="shared" ca="1" si="765"/>
        <v>-5.4476183335711397E-5</v>
      </c>
      <c r="FT411" s="240">
        <f t="shared" ca="1" si="766"/>
        <v>-1.1942982642593261E-4</v>
      </c>
      <c r="FU411" s="240">
        <f t="shared" ca="1" si="767"/>
        <v>-2.5993210094869656E-5</v>
      </c>
      <c r="FV411" s="240">
        <f t="shared" ca="1" si="768"/>
        <v>1.019161289498239E-4</v>
      </c>
      <c r="FW411" s="240">
        <f t="shared" ca="1" si="769"/>
        <v>9.4662229575287596E-5</v>
      </c>
      <c r="FX411" s="240">
        <f t="shared" ca="1" si="770"/>
        <v>-3.8134639663024769E-5</v>
      </c>
      <c r="FY411" s="240">
        <f t="shared" ca="1" si="771"/>
        <v>-1.2035657590577172E-4</v>
      </c>
      <c r="FZ411" s="240">
        <f t="shared" ca="1" si="772"/>
        <v>-4.2959178760345048E-5</v>
      </c>
      <c r="GA411" s="240">
        <f t="shared" ca="1" si="773"/>
        <v>9.1411553036927271E-5</v>
      </c>
      <c r="GB411" s="240">
        <f t="shared" ca="1" si="774"/>
        <v>1.0455042816227524E-4</v>
      </c>
      <c r="GC411" s="240">
        <f t="shared" ca="1" si="775"/>
        <v>-2.0967596205562575E-5</v>
      </c>
      <c r="GD411" s="240">
        <f t="shared" ca="1" si="776"/>
        <v>-1.1867796898563255E-4</v>
      </c>
      <c r="GE411" s="240">
        <f t="shared" ca="1" si="777"/>
        <v>-5.8995210939352736E-5</v>
      </c>
      <c r="GF411" s="240">
        <f t="shared" ca="1" si="778"/>
        <v>7.8928193057230413E-5</v>
      </c>
      <c r="GG411" s="240">
        <f t="shared" ca="1" si="779"/>
        <v>1.1217542571447808E-4</v>
      </c>
      <c r="GH411" s="240">
        <f t="shared" ca="1" si="780"/>
        <v>-3.346667610910278E-6</v>
      </c>
      <c r="GI411" s="240">
        <f t="shared" ca="1" si="781"/>
        <v>-1.1443034243606103E-4</v>
      </c>
      <c r="GJ411" s="240">
        <f t="shared" ca="1" si="782"/>
        <v>-7.3754174962902116E-5</v>
      </c>
      <c r="GK411" s="240">
        <f t="shared" ca="1" si="783"/>
        <v>6.4736276055427796E-5</v>
      </c>
      <c r="GL411" s="240">
        <f t="shared" ca="1" si="784"/>
        <v>1.1737216406184565E-4</v>
      </c>
      <c r="GM411" s="240">
        <f t="shared" ca="1" si="785"/>
        <v>1.4346706230817778E-5</v>
      </c>
      <c r="GN411" s="240">
        <f t="shared" ca="1" si="786"/>
        <v>-1.0770564454432393E-4</v>
      </c>
      <c r="GO411" s="240">
        <f t="shared" ca="1" si="787"/>
        <v>-8.6916583830920762E-5</v>
      </c>
      <c r="GP411" s="240">
        <f t="shared" ca="1" si="788"/>
        <v>4.9143014176018798E-5</v>
      </c>
      <c r="GQ411" s="240">
        <f t="shared" ca="1" si="789"/>
        <v>1.2002814951294323E-4</v>
      </c>
      <c r="GR411" s="240">
        <f t="shared" ca="1" si="790"/>
        <v>3.1729517208690861E-5</v>
      </c>
      <c r="GS411" s="240">
        <f t="shared" ca="1" si="791"/>
        <v>-9.8649444711660831E-5</v>
      </c>
      <c r="GT411" s="240">
        <f t="shared" ca="1" si="792"/>
        <v>-9.8197511140960661E-5</v>
      </c>
      <c r="GU411" s="240">
        <f t="shared" ca="1" si="793"/>
        <v>3.2485954448143443E-5</v>
      </c>
      <c r="GV411" s="240">
        <f t="shared" ca="1" si="794"/>
        <v>1.2008588800364224E-4</v>
      </c>
      <c r="GW411" s="240">
        <f t="shared" ca="1" si="795"/>
        <v>4.8425479959899574E-5</v>
      </c>
      <c r="GX411" s="240">
        <f t="shared" ca="1" si="796"/>
        <v>-8.7457782315364385E-5</v>
      </c>
      <c r="GY411" s="240">
        <f t="shared" ca="1" si="797"/>
        <v>-1.0735275888436378E-4</v>
      </c>
      <c r="GZ411" s="240">
        <f t="shared" ca="1" si="798"/>
        <v>1.5125671911756758E-5</v>
      </c>
      <c r="HA411" s="240">
        <f t="shared" ca="1" si="799"/>
        <v>1.1754412966998601E-4</v>
      </c>
      <c r="HB411" s="240">
        <f t="shared" ca="1" si="800"/>
        <v>6.4073177311518124E-5</v>
      </c>
      <c r="HC411" s="240">
        <f t="shared" ca="1" si="801"/>
        <v>-7.4372923048282298E-5</v>
      </c>
      <c r="HD411" s="240">
        <f t="shared" ca="1" si="802"/>
        <v>-1.1418414359569224E-4</v>
      </c>
      <c r="HE411" s="240">
        <f t="shared" ca="1" si="803"/>
        <v>-2.5620357430557457E-6</v>
      </c>
      <c r="HF411" s="240">
        <f t="shared" ca="1" si="804"/>
        <v>1.1245789590396606E-4</v>
      </c>
      <c r="HG411" s="240">
        <f t="shared" ca="1" si="805"/>
        <v>7.8333883870824442E-5</v>
      </c>
      <c r="HH411" s="240">
        <f t="shared" ca="1" si="806"/>
        <v>-5.9678114598193646E-5</v>
      </c>
      <c r="HI411" s="240">
        <f t="shared" ca="1" si="807"/>
        <v>-1.1854378642624385E-4</v>
      </c>
      <c r="HJ411" s="240">
        <f t="shared" ca="1" si="808"/>
        <v>-2.0194283061195201E-5</v>
      </c>
      <c r="HK411" s="240">
        <f t="shared" ca="1" si="809"/>
        <v>1.0493728830654926E-4</v>
      </c>
      <c r="HL411" s="240">
        <f t="shared" ca="1" si="810"/>
        <v>9.0898898407138799E-5</v>
      </c>
      <c r="HM411" s="240">
        <f t="shared" ca="1" si="811"/>
        <v>-4.3691455190762801E-5</v>
      </c>
      <c r="HN411" s="240">
        <f t="shared" ca="1" si="812"/>
        <v>-1.2033731427455306E-4</v>
      </c>
      <c r="HO411" s="240">
        <f t="shared" ca="1" si="813"/>
        <v>-3.7389385136375547E-5</v>
      </c>
      <c r="HP411" s="240">
        <f t="shared" ca="1" si="814"/>
        <v>9.5145105320514528E-5</v>
      </c>
      <c r="HQ411" s="240">
        <f t="shared" ca="1" si="815"/>
        <v>1.0149622630120883E-4</v>
      </c>
      <c r="HR411" s="240">
        <f t="shared" ca="1" si="816"/>
        <v>-2.6759007723563026E-5</v>
      </c>
      <c r="HS411" s="240">
        <f t="shared" ca="1" si="817"/>
        <v>-1.1952590267903068E-4</v>
      </c>
      <c r="HT411" s="240">
        <f t="shared" ca="1" si="818"/>
        <v>-5.3775119936662733E-5</v>
      </c>
      <c r="HU411" s="240">
        <f t="shared" ca="1" si="819"/>
        <v>8.3293318135806642E-5</v>
      </c>
      <c r="HV411" s="240">
        <f t="shared" ca="1" si="820"/>
        <v>1.0989646740730887E-4</v>
      </c>
      <c r="HW411" s="240">
        <f t="shared" ca="1" si="821"/>
        <v>-9.2473085494665161E-6</v>
      </c>
      <c r="HX411" s="240">
        <f t="shared" ca="1" si="822"/>
        <v>-1.1612711625031389E-4</v>
      </c>
      <c r="HY411" s="240">
        <f t="shared" ca="1" si="823"/>
        <v>-6.899678578739544E-5</v>
      </c>
      <c r="HZ411" s="240">
        <f t="shared" ca="1" si="824"/>
        <v>6.9638482153417655E-5</v>
      </c>
      <c r="IA411" s="240">
        <f t="shared" ca="1" si="825"/>
        <v>1.1591778187363477E-4</v>
      </c>
      <c r="IB411" s="240">
        <f t="shared" ca="1" si="826"/>
        <v>8.4645669285055166E-6</v>
      </c>
      <c r="IC411" s="240">
        <f t="shared" ca="1" si="827"/>
        <v>-1.1021452845048884E-4</v>
      </c>
      <c r="ID411" s="240">
        <f t="shared" ca="1" si="828"/>
        <v>-8.2724879591263936E-5</v>
      </c>
      <c r="IE411" s="240">
        <f t="shared" ca="1" si="829"/>
        <v>8.610682405640473E-5</v>
      </c>
      <c r="IF411" s="240">
        <f t="shared" ca="1" si="830"/>
        <v>1.1942982642593238E-4</v>
      </c>
      <c r="IG411" s="240">
        <f t="shared" ca="1" si="831"/>
        <v>2.5993210094871276E-5</v>
      </c>
      <c r="IH411" s="240">
        <f t="shared" ca="1" si="832"/>
        <v>-1.0191612894982305E-4</v>
      </c>
      <c r="II411" s="240">
        <f t="shared" ca="1" si="833"/>
        <v>-9.4662229575286511E-5</v>
      </c>
      <c r="IJ411" s="240">
        <f t="shared" ca="1" si="834"/>
        <v>3.8134639663026443E-5</v>
      </c>
      <c r="IK411" s="240">
        <f t="shared" ca="1" si="835"/>
        <v>1.2035657590577169E-4</v>
      </c>
      <c r="IL411" s="240">
        <f t="shared" ca="1" si="836"/>
        <v>4.2959178760346586E-5</v>
      </c>
      <c r="IM411" s="240">
        <f t="shared" ca="1" si="837"/>
        <v>-9.1411553036928409E-5</v>
      </c>
      <c r="IN411" s="240">
        <f t="shared" ca="1" si="838"/>
        <v>-1.0455042816227437E-4</v>
      </c>
      <c r="IO411" s="240">
        <f t="shared" ca="1" si="839"/>
        <v>2.0967596205560952E-5</v>
      </c>
      <c r="IP411" s="240">
        <f t="shared" ca="1" si="840"/>
        <v>1.1867796898563228E-4</v>
      </c>
      <c r="IQ411" s="240">
        <f t="shared" ca="1" si="841"/>
        <v>5.8995210939354173E-5</v>
      </c>
      <c r="IR411" s="240">
        <f t="shared" ca="1" si="842"/>
        <v>-7.8928193057231741E-5</v>
      </c>
      <c r="IS411" s="240">
        <f t="shared" ca="1" si="843"/>
        <v>-1.1217542571447744E-4</v>
      </c>
      <c r="IT411" s="240">
        <f t="shared" ca="1" si="844"/>
        <v>3.3466676109086314E-6</v>
      </c>
      <c r="IU411" s="240">
        <f t="shared" ca="1" si="845"/>
        <v>1.1443034243606052E-4</v>
      </c>
      <c r="IV411" s="240">
        <f t="shared" ca="1" si="846"/>
        <v>7.3754174962900707E-5</v>
      </c>
      <c r="IW411" s="240">
        <f t="shared" ca="1" si="847"/>
        <v>-6.4736276055429287E-5</v>
      </c>
      <c r="IX411" s="240">
        <f t="shared" ca="1" si="848"/>
        <v>-1.1737216406184603E-4</v>
      </c>
      <c r="IY411" s="240">
        <f t="shared" ca="1" si="849"/>
        <v>-1.4346706230819418E-5</v>
      </c>
      <c r="IZ411" s="240">
        <f t="shared" ca="1" si="850"/>
        <v>1.0770564454432472E-4</v>
      </c>
      <c r="JA411" s="240">
        <f t="shared" ca="1" si="851"/>
        <v>8.6916583830919515E-5</v>
      </c>
      <c r="JB411" s="240">
        <f t="shared" ca="1" si="852"/>
        <v>-4.9143014176020418E-5</v>
      </c>
    </row>
    <row r="412" spans="2:262">
      <c r="B412" s="248">
        <v>51</v>
      </c>
      <c r="C412" s="247">
        <f t="shared" si="853"/>
        <v>9.9609375000000045E-4</v>
      </c>
      <c r="D412" s="244">
        <f t="shared" ca="1" si="597"/>
        <v>6.0586313979119151</v>
      </c>
      <c r="E412" s="243">
        <f ca="1">BE361</f>
        <v>5.8631397911915371E-2</v>
      </c>
      <c r="F412" s="242">
        <v>51</v>
      </c>
      <c r="G412" s="240">
        <f t="shared" ca="1" si="854"/>
        <v>-4.3742619616846519E-4</v>
      </c>
      <c r="H412" s="240">
        <f t="shared" ca="1" si="598"/>
        <v>-9.0958917665601011E-5</v>
      </c>
      <c r="I412" s="240">
        <f t="shared" ca="1" si="599"/>
        <v>3.8036189297217473E-4</v>
      </c>
      <c r="J412" s="240">
        <f t="shared" ca="1" si="600"/>
        <v>3.2958407880345845E-4</v>
      </c>
      <c r="K412" s="240">
        <f t="shared" ca="1" si="601"/>
        <v>-1.7359287807850636E-4</v>
      </c>
      <c r="L412" s="240">
        <f t="shared" ca="1" si="602"/>
        <v>-4.3848991103649529E-4</v>
      </c>
      <c r="M412" s="240">
        <f t="shared" ca="1" si="603"/>
        <v>-1.0149967880405977E-4</v>
      </c>
      <c r="N412" s="240">
        <f t="shared" ca="1" si="604"/>
        <v>3.7481271924212346E-4</v>
      </c>
      <c r="O412" s="240">
        <f t="shared" ca="1" si="605"/>
        <v>3.3664349099508039E-4</v>
      </c>
      <c r="P412" s="240">
        <f t="shared" ca="1" si="606"/>
        <v>-1.636148869435328E-4</v>
      </c>
      <c r="Q412" s="240">
        <f t="shared" ca="1" si="607"/>
        <v>-4.3928949597831082E-4</v>
      </c>
      <c r="R412" s="240">
        <f t="shared" ca="1" si="608"/>
        <v>-1.1197930033132462E-4</v>
      </c>
      <c r="S412" s="240">
        <f t="shared" ca="1" si="609"/>
        <v>3.6903777234515079E-4</v>
      </c>
      <c r="T412" s="240">
        <f t="shared" ca="1" si="610"/>
        <v>3.4350012173563801E-4</v>
      </c>
      <c r="U412" s="241">
        <f t="shared" ca="1" si="611"/>
        <v>-1.5353834031861879E-4</v>
      </c>
      <c r="V412" s="240">
        <f t="shared" ca="1" si="612"/>
        <v>-4.3982446935384128E-4</v>
      </c>
      <c r="W412" s="240">
        <f t="shared" ca="1" si="613"/>
        <v>-1.2239146971524477E-4</v>
      </c>
      <c r="X412" s="240">
        <f t="shared" ca="1" si="614"/>
        <v>3.6304053089332889E-4</v>
      </c>
      <c r="Y412" s="240">
        <f t="shared" ca="1" si="615"/>
        <v>3.5014984084715851E-4</v>
      </c>
      <c r="Z412" s="240">
        <f t="shared" ca="1" si="616"/>
        <v>-1.433693079386659E-4</v>
      </c>
      <c r="AA412" s="240">
        <f t="shared" ca="1" si="617"/>
        <v>-4.400945089151292E-4</v>
      </c>
      <c r="AB412" s="240">
        <f t="shared" ca="1" si="618"/>
        <v>-1.3272991505432032E-4</v>
      </c>
      <c r="AC412" s="240">
        <f t="shared" ca="1" si="619"/>
        <v>3.5682460740065673E-4</v>
      </c>
      <c r="AD412" s="240">
        <f t="shared" ca="1" si="620"/>
        <v>3.5658864278749952E-4</v>
      </c>
      <c r="AE412" s="240">
        <f t="shared" ca="1" si="621"/>
        <v>-1.3311391524853299E-4</v>
      </c>
      <c r="AF412" s="240">
        <f t="shared" ca="1" si="622"/>
        <v>-4.4009945200044023E-4</v>
      </c>
      <c r="AG412" s="240">
        <f t="shared" ca="1" si="623"/>
        <v>-1.4298840885565835E-4</v>
      </c>
      <c r="AH412" s="240">
        <f t="shared" ca="1" si="624"/>
        <v>3.5039374610701699E-4</v>
      </c>
      <c r="AI412" s="240">
        <f t="shared" ca="1" si="625"/>
        <v>3.6281264906313165E-4</v>
      </c>
      <c r="AJ412" s="240">
        <f t="shared" ca="1" si="626"/>
        <v>-1.2277833971330575E-4</v>
      </c>
      <c r="AK412" s="240">
        <f t="shared" ca="1" si="627"/>
        <v>-4.3983929563224473E-4</v>
      </c>
      <c r="AL412" s="240">
        <f t="shared" ca="1" si="628"/>
        <v>-1.5316077178618423E-4</v>
      </c>
      <c r="AM412" s="240">
        <f t="shared" ca="1" si="629"/>
        <v>3.4375182072278834E-4</v>
      </c>
      <c r="AN412" s="240">
        <f t="shared" ca="1" si="630"/>
        <v>3.6881811056540864E-4</v>
      </c>
      <c r="AO412" s="240">
        <f t="shared" ca="1" si="631"/>
        <v>-1.1236880709721152E-4</v>
      </c>
      <c r="AP412" s="240">
        <f t="shared" ca="1" si="632"/>
        <v>-4.3931419651901081E-4</v>
      </c>
      <c r="AQ412" s="240">
        <f t="shared" ca="1" si="633"/>
        <v>-1.6324087639483622E-4</v>
      </c>
      <c r="AR412" s="240">
        <f t="shared" ca="1" si="634"/>
        <v>3.3690283209546667E-4</v>
      </c>
      <c r="AS412" s="240">
        <f t="shared" ca="1" si="635"/>
        <v>3.7460140982887853E-4</v>
      </c>
      <c r="AT412" s="240">
        <f t="shared" ca="1" si="636"/>
        <v>-1.018915877134653E-4</v>
      </c>
      <c r="AU412" s="240">
        <f t="shared" ca="1" si="637"/>
        <v>-4.3852447096080977E-4</v>
      </c>
      <c r="AV412" s="240">
        <f t="shared" ca="1" si="638"/>
        <v>-1.7322265080351457E-4</v>
      </c>
      <c r="AW412" s="240">
        <f t="shared" ca="1" si="639"/>
        <v>3.298509057996971E-4</v>
      </c>
      <c r="AX412" s="240">
        <f t="shared" ca="1" si="640"/>
        <v>3.8015906321031467E-4</v>
      </c>
      <c r="AY412" s="240">
        <f t="shared" ca="1" si="641"/>
        <v>-9.1352992647249313E-5</v>
      </c>
      <c r="AZ412" s="240">
        <f t="shared" ca="1" si="642"/>
        <v>-4.3747059465878822E-4</v>
      </c>
      <c r="BA412" s="240">
        <f t="shared" ca="1" si="643"/>
        <v>-1.8310008236456385E-4</v>
      </c>
      <c r="BB412" s="240">
        <f t="shared" ca="1" si="644"/>
        <v>3.2260028965219354E-4</v>
      </c>
      <c r="BC412" s="240">
        <f t="shared" ca="1" si="645"/>
        <v>3.8548772298713756E-4</v>
      </c>
      <c r="BD412" s="240">
        <f t="shared" ca="1" si="646"/>
        <v>-8.0759369954170994E-5</v>
      </c>
      <c r="BE412" s="240">
        <f t="shared" ca="1" si="647"/>
        <v>-4.3615320242862312E-4</v>
      </c>
      <c r="BF412" s="240">
        <f t="shared" ca="1" si="648"/>
        <v>-1.9286722128254979E-4</v>
      </c>
      <c r="BG412" s="240">
        <f t="shared" ca="1" si="649"/>
        <v>3.1515535115300735E-4</v>
      </c>
      <c r="BH412" s="240">
        <f t="shared" ca="1" si="650"/>
        <v>3.905841793739459E-4</v>
      </c>
      <c r="BI412" s="240">
        <f t="shared" ca="1" si="651"/>
        <v>-7.0117100836419651E-5</v>
      </c>
      <c r="BJ412" s="240">
        <f t="shared" ca="1" si="652"/>
        <v>-4.3457308781813363E-4</v>
      </c>
      <c r="BK412" s="240">
        <f t="shared" ca="1" si="653"/>
        <v>-2.0251818419820221E-4</v>
      </c>
      <c r="BL412" s="240">
        <f t="shared" ca="1" si="654"/>
        <v>3.0752057485470435E-4</v>
      </c>
      <c r="BM412" s="240">
        <f t="shared" ca="1" si="655"/>
        <v>3.9544536245598528E-4</v>
      </c>
      <c r="BN412" s="240">
        <f t="shared" ca="1" si="656"/>
        <v>-5.9432595798974782E-5</v>
      </c>
      <c r="BO412" s="240">
        <f t="shared" ca="1" si="657"/>
        <v>-4.327312026292774E-4</v>
      </c>
      <c r="BP412" s="240">
        <f t="shared" ca="1" si="658"/>
        <v>-2.1204715773233629E-4</v>
      </c>
      <c r="BQ412" s="240">
        <f t="shared" ca="1" si="659"/>
        <v>2.9970055966103921E-4</v>
      </c>
      <c r="BR412" s="240">
        <f t="shared" ca="1" si="660"/>
        <v>4.0006834403833293E-4</v>
      </c>
      <c r="BS412" s="240">
        <f t="shared" ca="1" si="661"/>
        <v>-4.8712290788148542E-5</v>
      </c>
      <c r="BT412" s="240">
        <f t="shared" ca="1" si="662"/>
        <v>-4.3062865634481797E-4</v>
      </c>
      <c r="BU412" s="240">
        <f t="shared" ca="1" si="663"/>
        <v>-2.2144840198761188E-4</v>
      </c>
      <c r="BV412" s="240">
        <f t="shared" ca="1" si="664"/>
        <v>2.9170001605676463E-4</v>
      </c>
      <c r="BW412" s="240">
        <f t="shared" ca="1" si="665"/>
        <v>4.0445033940975089E-4</v>
      </c>
      <c r="BX412" s="240">
        <f t="shared" ca="1" si="666"/>
        <v>-3.7962643314815183E-5</v>
      </c>
      <c r="BY412" s="240">
        <f t="shared" ca="1" si="667"/>
        <v>-4.2826671546002018E-4</v>
      </c>
      <c r="BZ412" s="240">
        <f t="shared" ca="1" si="668"/>
        <v>-2.3071625400601382E-4</v>
      </c>
      <c r="CA412" s="240">
        <f t="shared" ca="1" si="669"/>
        <v>2.8352376327018359E-4</v>
      </c>
      <c r="CB412" s="240">
        <f t="shared" ca="1" si="670"/>
        <v>4.0858870902008308E-4</v>
      </c>
      <c r="CC412" s="240">
        <f t="shared" ca="1" si="671"/>
        <v>-2.7190128564669831E-5</v>
      </c>
      <c r="CD412" s="240">
        <f t="shared" ca="1" si="672"/>
        <v>-4.2564680271975342E-4</v>
      </c>
      <c r="CE412" s="240">
        <f t="shared" ca="1" si="673"/>
        <v>-2.3984513118003887E-4</v>
      </c>
      <c r="CF412" s="240">
        <f t="shared" ca="1" si="674"/>
        <v>2.7517672637024013E-4</v>
      </c>
      <c r="CG412" s="240">
        <f t="shared" ca="1" si="675"/>
        <v>4.1248096007021512E-4</v>
      </c>
      <c r="CH412" s="240">
        <f t="shared" ca="1" si="676"/>
        <v>-1.6401235497781548E-5</v>
      </c>
      <c r="CI412" s="240">
        <f t="shared" ca="1" si="677"/>
        <v>-4.2277049626148567E-4</v>
      </c>
      <c r="CJ412" s="240">
        <f t="shared" ca="1" si="678"/>
        <v>-2.4882953461543341E-4</v>
      </c>
      <c r="CK412" s="240">
        <f t="shared" ca="1" si="679"/>
        <v>2.6666393329985666E-4</v>
      </c>
      <c r="CL412" s="240">
        <f t="shared" ca="1" si="680"/>
        <v>4.161247480136575E-4</v>
      </c>
      <c r="CM412" s="240">
        <f t="shared" ca="1" si="681"/>
        <v>-5.60246293990484E-6</v>
      </c>
      <c r="CN412" s="240">
        <f t="shared" ca="1" si="682"/>
        <v>-4.1963952866467879E-4</v>
      </c>
      <c r="CO412" s="240">
        <f t="shared" ca="1" si="683"/>
        <v>-2.5766405244350603E-4</v>
      </c>
      <c r="CP412" s="240">
        <f t="shared" ca="1" si="684"/>
        <v>2.5799051184726009E-4</v>
      </c>
      <c r="CQ412" s="240">
        <f t="shared" ca="1" si="685"/>
        <v>4.1951787796880492E-4</v>
      </c>
      <c r="CR412" s="240">
        <f t="shared" ca="1" si="686"/>
        <v>5.1996843321510072E-6</v>
      </c>
      <c r="CS412" s="240">
        <f t="shared" ca="1" si="687"/>
        <v>-4.1625578590713704E-4</v>
      </c>
      <c r="CT412" s="240">
        <f t="shared" ca="1" si="688"/>
        <v>-2.6634336308106624E-4</v>
      </c>
      <c r="CU412" s="240">
        <f t="shared" ca="1" si="689"/>
        <v>2.4916168655720824E-4</v>
      </c>
      <c r="CV412" s="240">
        <f t="shared" ca="1" si="690"/>
        <v>4.2265830604104582E-4</v>
      </c>
      <c r="CW412" s="240">
        <f t="shared" ca="1" si="691"/>
        <v>1.5998699508793939E-5</v>
      </c>
      <c r="CX412" s="240">
        <f t="shared" ca="1" si="692"/>
        <v>-4.12621306228969E-4</v>
      </c>
      <c r="CY412" s="240">
        <f t="shared" ca="1" si="693"/>
        <v>-2.7486223843593128E-4</v>
      </c>
      <c r="CZ412" s="240">
        <f t="shared" ca="1" si="694"/>
        <v>2.4018277558393502E-4</v>
      </c>
      <c r="DA412" s="240">
        <f t="shared" ca="1" si="695"/>
        <v>4.2554414055393977E-4</v>
      </c>
      <c r="DB412" s="240">
        <f t="shared" ca="1" si="696"/>
        <v>2.6788077667088908E-5</v>
      </c>
      <c r="DC412" s="240">
        <f t="shared" ca="1" si="697"/>
        <v>-4.0873827890483528E-4</v>
      </c>
      <c r="DD412" s="240">
        <f t="shared" ca="1" si="698"/>
        <v>-2.8321554705611852E-4</v>
      </c>
      <c r="DE412" s="240">
        <f t="shared" ca="1" si="699"/>
        <v>2.3105918748765717E-4</v>
      </c>
      <c r="DF412" s="240">
        <f t="shared" ca="1" si="700"/>
        <v>4.2817364318868586E-4</v>
      </c>
      <c r="DG412" s="240">
        <f t="shared" ca="1" si="701"/>
        <v>3.7561319689061683E-5</v>
      </c>
      <c r="DH412" s="240">
        <f t="shared" ca="1" si="702"/>
        <v>-4.0460904292519801E-4</v>
      </c>
      <c r="DI412" s="240">
        <f t="shared" ca="1" si="703"/>
        <v>-2.9139825722087069E-4</v>
      </c>
      <c r="DJ412" s="240">
        <f t="shared" ca="1" si="704"/>
        <v>2.2179641797670697E-4</v>
      </c>
      <c r="DK412" s="240">
        <f t="shared" ca="1" si="705"/>
        <v>4.3054523003121598E-4</v>
      </c>
      <c r="DL412" s="240">
        <f t="shared" ca="1" si="706"/>
        <v>4.8311936176568225E-5</v>
      </c>
      <c r="DM412" s="240">
        <f t="shared" ca="1" si="707"/>
        <v>-4.0023608558740673E-4</v>
      </c>
      <c r="DN412" s="240">
        <f t="shared" ca="1" si="708"/>
        <v>-2.9940543997156025E-4</v>
      </c>
      <c r="DO412" s="240">
        <f t="shared" ca="1" si="709"/>
        <v>2.1240004659705912E-4</v>
      </c>
      <c r="DP412" s="240">
        <f t="shared" ca="1" si="710"/>
        <v>4.326574725263011E-4</v>
      </c>
      <c r="DQ412" s="240">
        <f t="shared" ca="1" si="711"/>
        <v>5.903345136020922E-5</v>
      </c>
      <c r="DR412" s="240">
        <f t="shared" ca="1" si="712"/>
        <v>-3.9562204099745401E-4</v>
      </c>
      <c r="DS412" s="240">
        <f t="shared" ca="1" si="713"/>
        <v>-3.0723227208070134E-4</v>
      </c>
      <c r="DT412" s="240">
        <f t="shared" ca="1" si="714"/>
        <v>2.0287573337149036E-4</v>
      </c>
      <c r="DU412" s="240">
        <f t="shared" ca="1" si="715"/>
        <v>4.3450909833804108E-4</v>
      </c>
      <c r="DV412" s="240">
        <f t="shared" ca="1" si="716"/>
        <v>6.9719407000166223E-5</v>
      </c>
      <c r="DW412" s="240">
        <f t="shared" ca="1" si="717"/>
        <v>-3.9076968848326E-4</v>
      </c>
      <c r="DX412" s="240">
        <f t="shared" ca="1" si="718"/>
        <v>-3.1487403895728676E-4</v>
      </c>
      <c r="DY412" s="240">
        <f t="shared" ca="1" si="719"/>
        <v>1.9322921539016209E-4</v>
      </c>
      <c r="DZ412" s="240">
        <f t="shared" ca="1" si="720"/>
        <v>4.3609899211628198E-4</v>
      </c>
      <c r="EA412" s="240">
        <f t="shared" ca="1" si="721"/>
        <v>8.0363366276322792E-5</v>
      </c>
      <c r="EB412" s="240">
        <f t="shared" ca="1" si="722"/>
        <v>-3.8568195092054323E-4</v>
      </c>
      <c r="EC412" s="240">
        <f t="shared" ca="1" si="723"/>
        <v>-3.2232613748671174E-4</v>
      </c>
      <c r="ED412" s="240">
        <f t="shared" ca="1" si="724"/>
        <v>1.8346630335477727E-4</v>
      </c>
      <c r="EE412" s="240">
        <f t="shared" ca="1" si="725"/>
        <v>4.3742619616846551E-4</v>
      </c>
      <c r="EF412" s="240">
        <f t="shared" ca="1" si="726"/>
        <v>9.095891766560196E-5</v>
      </c>
      <c r="EG412" s="240">
        <f t="shared" ca="1" si="727"/>
        <v>-3.8036189297217511E-4</v>
      </c>
      <c r="EH412" s="240">
        <f t="shared" ca="1" si="728"/>
        <v>-3.2958407880346517E-4</v>
      </c>
      <c r="EI412" s="240">
        <f t="shared" ca="1" si="729"/>
        <v>1.7359287807849842E-4</v>
      </c>
      <c r="EJ412" s="240">
        <f t="shared" ca="1" si="730"/>
        <v>4.3848991103649589E-4</v>
      </c>
      <c r="EK412" s="240">
        <f t="shared" ca="1" si="731"/>
        <v>1.014996788040647E-4</v>
      </c>
      <c r="EL412" s="240">
        <f t="shared" ca="1" si="732"/>
        <v>-3.7481271924212162E-4</v>
      </c>
      <c r="EM412" s="240">
        <f t="shared" ca="1" si="733"/>
        <v>-3.3664349099508164E-4</v>
      </c>
      <c r="EN412" s="240">
        <f t="shared" ca="1" si="734"/>
        <v>1.6361488694353242E-4</v>
      </c>
      <c r="EO412" s="240">
        <f t="shared" ca="1" si="735"/>
        <v>4.3928949597831076E-4</v>
      </c>
      <c r="EP412" s="240">
        <f t="shared" ca="1" si="736"/>
        <v>1.119793003313333E-4</v>
      </c>
      <c r="EQ412" s="240">
        <f t="shared" ca="1" si="737"/>
        <v>-3.6903777234514672E-4</v>
      </c>
      <c r="ER412" s="240">
        <f t="shared" ca="1" si="738"/>
        <v>-3.4350012173564175E-4</v>
      </c>
      <c r="ES412" s="240">
        <f t="shared" ca="1" si="739"/>
        <v>1.5353834031861475E-4</v>
      </c>
      <c r="ET412" s="240">
        <f t="shared" ca="1" si="740"/>
        <v>4.3982446935384134E-4</v>
      </c>
      <c r="EU412" s="240">
        <f t="shared" ca="1" si="741"/>
        <v>1.2239146971524588E-4</v>
      </c>
      <c r="EV412" s="240">
        <f t="shared" ca="1" si="742"/>
        <v>-3.6304053089332916E-4</v>
      </c>
      <c r="EW412" s="240">
        <f t="shared" ca="1" si="743"/>
        <v>-3.5014984084716502E-4</v>
      </c>
      <c r="EX412" s="240">
        <f t="shared" ca="1" si="744"/>
        <v>1.4336930793865739E-4</v>
      </c>
      <c r="EY412" s="240">
        <f t="shared" ca="1" si="745"/>
        <v>4.4009450891512925E-4</v>
      </c>
      <c r="EZ412" s="240">
        <f t="shared" ca="1" si="746"/>
        <v>1.3272991505432593E-4</v>
      </c>
      <c r="FA412" s="240">
        <f t="shared" ca="1" si="747"/>
        <v>-3.5682460740065424E-4</v>
      </c>
      <c r="FB412" s="240">
        <f t="shared" ca="1" si="748"/>
        <v>-3.5658864278750017E-4</v>
      </c>
      <c r="FC412" s="240">
        <f t="shared" ca="1" si="749"/>
        <v>1.3311391524853337E-4</v>
      </c>
      <c r="FD412" s="240">
        <f t="shared" ca="1" si="750"/>
        <v>4.4009945200044023E-4</v>
      </c>
      <c r="FE412" s="240">
        <f t="shared" ca="1" si="751"/>
        <v>1.429884088556684E-4</v>
      </c>
      <c r="FF412" s="240">
        <f t="shared" ca="1" si="752"/>
        <v>-3.5039374610701244E-4</v>
      </c>
      <c r="FG412" s="240">
        <f t="shared" ca="1" si="753"/>
        <v>-3.6281264906313582E-4</v>
      </c>
      <c r="FH412" s="240">
        <f t="shared" ca="1" si="754"/>
        <v>1.2277833971330161E-4</v>
      </c>
      <c r="FI412" s="240">
        <f t="shared" ca="1" si="755"/>
        <v>4.3983929563224452E-4</v>
      </c>
      <c r="FJ412" s="240">
        <f t="shared" ca="1" si="756"/>
        <v>1.5316077178618534E-4</v>
      </c>
      <c r="FK412" s="240">
        <f t="shared" ca="1" si="757"/>
        <v>-3.4375182072278953E-4</v>
      </c>
      <c r="FL412" s="240">
        <f t="shared" ca="1" si="758"/>
        <v>-3.6881811056541444E-4</v>
      </c>
      <c r="FM412" s="240">
        <f t="shared" ca="1" si="759"/>
        <v>1.1236880709720433E-4</v>
      </c>
      <c r="FN412" s="240">
        <f t="shared" ca="1" si="760"/>
        <v>4.3931419651901038E-4</v>
      </c>
      <c r="FO412" s="240">
        <f t="shared" ca="1" si="761"/>
        <v>1.6324087639484023E-4</v>
      </c>
      <c r="FP412" s="240">
        <f t="shared" ca="1" si="762"/>
        <v>-3.3690283209546396E-4</v>
      </c>
      <c r="FQ412" s="240">
        <f t="shared" ca="1" si="763"/>
        <v>-3.7460140982887913E-4</v>
      </c>
      <c r="FR412" s="240">
        <f t="shared" ca="1" si="764"/>
        <v>1.0189158771346414E-4</v>
      </c>
      <c r="FS412" s="240">
        <f t="shared" ca="1" si="765"/>
        <v>4.3852447096080988E-4</v>
      </c>
      <c r="FT412" s="240">
        <f t="shared" ca="1" si="766"/>
        <v>1.7322265080352427E-4</v>
      </c>
      <c r="FU412" s="240">
        <f t="shared" ca="1" si="767"/>
        <v>-3.2985090579969216E-4</v>
      </c>
      <c r="FV412" s="240">
        <f t="shared" ca="1" si="768"/>
        <v>-3.8015906321031847E-4</v>
      </c>
      <c r="FW412" s="240">
        <f t="shared" ca="1" si="769"/>
        <v>9.1352992647245084E-5</v>
      </c>
      <c r="FX412" s="240">
        <f t="shared" ca="1" si="770"/>
        <v>4.3747059465878773E-4</v>
      </c>
      <c r="FY412" s="240">
        <f t="shared" ca="1" si="771"/>
        <v>1.8310008236456494E-4</v>
      </c>
      <c r="FZ412" s="240">
        <f t="shared" ca="1" si="772"/>
        <v>-3.2260028965219484E-4</v>
      </c>
      <c r="GA412" s="240">
        <f t="shared" ca="1" si="773"/>
        <v>-3.8548772298714265E-4</v>
      </c>
      <c r="GB412" s="240">
        <f t="shared" ca="1" si="774"/>
        <v>8.0759369954163689E-5</v>
      </c>
      <c r="GC412" s="240">
        <f t="shared" ca="1" si="775"/>
        <v>4.3615320242862209E-4</v>
      </c>
      <c r="GD412" s="240">
        <f t="shared" ca="1" si="776"/>
        <v>1.9286722128255366E-4</v>
      </c>
      <c r="GE412" s="240">
        <f t="shared" ca="1" si="777"/>
        <v>-3.1515535115300437E-4</v>
      </c>
      <c r="GF412" s="240">
        <f t="shared" ca="1" si="778"/>
        <v>-3.9058417937394785E-4</v>
      </c>
      <c r="GG412" s="240">
        <f t="shared" ca="1" si="779"/>
        <v>7.0117100836421549E-5</v>
      </c>
      <c r="GH412" s="240">
        <f t="shared" ca="1" si="780"/>
        <v>4.3457308781813395E-4</v>
      </c>
      <c r="GI412" s="240">
        <f t="shared" ca="1" si="781"/>
        <v>2.0251818419821159E-4</v>
      </c>
      <c r="GJ412" s="240">
        <f t="shared" ca="1" si="782"/>
        <v>-3.0752057485469676E-4</v>
      </c>
      <c r="GK412" s="240">
        <f t="shared" ca="1" si="783"/>
        <v>-3.9544536245598712E-4</v>
      </c>
      <c r="GL412" s="240">
        <f t="shared" ca="1" si="784"/>
        <v>5.9432595798970513E-5</v>
      </c>
      <c r="GM412" s="240">
        <f t="shared" ca="1" si="785"/>
        <v>4.3273120262927659E-4</v>
      </c>
      <c r="GN412" s="240">
        <f t="shared" ca="1" si="786"/>
        <v>2.1204715773234014E-4</v>
      </c>
      <c r="GO412" s="240">
        <f t="shared" ca="1" si="787"/>
        <v>-2.9970055966104068E-4</v>
      </c>
      <c r="GP412" s="240">
        <f t="shared" ca="1" si="788"/>
        <v>-4.0006834403833732E-4</v>
      </c>
      <c r="GQ412" s="240">
        <f t="shared" ca="1" si="789"/>
        <v>4.8712290788138025E-5</v>
      </c>
      <c r="GR412" s="240">
        <f t="shared" ca="1" si="790"/>
        <v>4.3062865634481699E-4</v>
      </c>
      <c r="GS412" s="240">
        <f t="shared" ca="1" si="791"/>
        <v>2.2144840198761565E-4</v>
      </c>
      <c r="GT412" s="240">
        <f t="shared" ca="1" si="792"/>
        <v>-2.9170001605676138E-4</v>
      </c>
      <c r="GU412" s="240">
        <f t="shared" ca="1" si="793"/>
        <v>-4.0445033940975257E-4</v>
      </c>
      <c r="GV412" s="240">
        <f t="shared" ca="1" si="794"/>
        <v>3.7962643314817107E-5</v>
      </c>
      <c r="GW412" s="240">
        <f t="shared" ca="1" si="795"/>
        <v>4.2826671546002066E-4</v>
      </c>
      <c r="GX412" s="240">
        <f t="shared" ca="1" si="796"/>
        <v>2.3071625400602276E-4</v>
      </c>
      <c r="GY412" s="240">
        <f t="shared" ca="1" si="797"/>
        <v>-2.8352376327017551E-4</v>
      </c>
      <c r="GZ412" s="240">
        <f t="shared" ca="1" si="798"/>
        <v>-4.0858870902008471E-4</v>
      </c>
      <c r="HA412" s="240">
        <f t="shared" ca="1" si="799"/>
        <v>2.7190128564665521E-5</v>
      </c>
      <c r="HB412" s="240">
        <f t="shared" ca="1" si="800"/>
        <v>4.2564680271975228E-4</v>
      </c>
      <c r="HC412" s="240">
        <f t="shared" ca="1" si="801"/>
        <v>2.3984513118005296E-4</v>
      </c>
      <c r="HD412" s="240">
        <f t="shared" ca="1" si="802"/>
        <v>-2.7517672637023189E-4</v>
      </c>
      <c r="HE412" s="240">
        <f t="shared" ca="1" si="803"/>
        <v>-4.1248096007021881E-4</v>
      </c>
      <c r="HF412" s="240">
        <f t="shared" ca="1" si="804"/>
        <v>1.6401235497771004E-5</v>
      </c>
      <c r="HG412" s="240">
        <f t="shared" ca="1" si="805"/>
        <v>4.2277049626148443E-4</v>
      </c>
      <c r="HH412" s="240">
        <f t="shared" ca="1" si="806"/>
        <v>2.4882953461543699E-4</v>
      </c>
      <c r="HI412" s="240">
        <f t="shared" ca="1" si="807"/>
        <v>-2.6666393329985319E-4</v>
      </c>
      <c r="HJ412" s="240">
        <f t="shared" ca="1" si="808"/>
        <v>-4.1612474801365886E-4</v>
      </c>
      <c r="HK412" s="240">
        <f t="shared" ca="1" si="809"/>
        <v>5.6024629399067916E-6</v>
      </c>
      <c r="HL412" s="240">
        <f t="shared" ca="1" si="810"/>
        <v>4.1963952866467933E-4</v>
      </c>
      <c r="HM412" s="240">
        <f t="shared" ca="1" si="811"/>
        <v>2.5766405244350451E-4</v>
      </c>
      <c r="HN412" s="240">
        <f t="shared" ca="1" si="812"/>
        <v>-2.5799051184726167E-4</v>
      </c>
      <c r="HO412" s="240">
        <f t="shared" ca="1" si="813"/>
        <v>-4.1951787796880242E-4</v>
      </c>
      <c r="HP412" s="240">
        <f t="shared" ca="1" si="814"/>
        <v>-5.1996843321428215E-6</v>
      </c>
      <c r="HQ412" s="240">
        <f t="shared" ca="1" si="815"/>
        <v>4.1625578590713161E-4</v>
      </c>
      <c r="HR412" s="240">
        <f t="shared" ca="1" si="816"/>
        <v>2.6634336308107968E-4</v>
      </c>
      <c r="HS412" s="240">
        <f t="shared" ca="1" si="817"/>
        <v>-2.4916168655719951E-4</v>
      </c>
      <c r="HT412" s="240">
        <f t="shared" ca="1" si="818"/>
        <v>-4.226583060410488E-4</v>
      </c>
      <c r="HU412" s="240">
        <f t="shared" ca="1" si="819"/>
        <v>-1.5998699508804482E-5</v>
      </c>
      <c r="HV412" s="240">
        <f t="shared" ca="1" si="820"/>
        <v>4.1262130622896759E-4</v>
      </c>
      <c r="HW412" s="240">
        <f t="shared" ca="1" si="821"/>
        <v>2.7486223843593458E-4</v>
      </c>
      <c r="HX412" s="240">
        <f t="shared" ca="1" si="822"/>
        <v>-2.4018277558393139E-4</v>
      </c>
      <c r="HY412" s="240">
        <f t="shared" ca="1" si="823"/>
        <v>-4.2554414055394086E-4</v>
      </c>
      <c r="HZ412" s="240">
        <f t="shared" ca="1" si="824"/>
        <v>-2.6788077667086929E-5</v>
      </c>
      <c r="IA412" s="240">
        <f t="shared" ca="1" si="825"/>
        <v>4.0873827890483604E-4</v>
      </c>
      <c r="IB412" s="240">
        <f t="shared" ca="1" si="826"/>
        <v>2.8321554705611706E-4</v>
      </c>
      <c r="IC412" s="240">
        <f t="shared" ca="1" si="827"/>
        <v>-2.3105918748766413E-4</v>
      </c>
      <c r="ID412" s="240">
        <f t="shared" ca="1" si="828"/>
        <v>-4.2817364318868396E-4</v>
      </c>
      <c r="IE412" s="240">
        <f t="shared" ca="1" si="829"/>
        <v>-2.0243616260000552E-5</v>
      </c>
      <c r="IF412" s="240">
        <f t="shared" ca="1" si="830"/>
        <v>4.046090429251914E-4</v>
      </c>
      <c r="IG412" s="240">
        <f t="shared" ca="1" si="831"/>
        <v>2.9139825722088327E-4</v>
      </c>
      <c r="IH412" s="240">
        <f t="shared" ca="1" si="832"/>
        <v>-2.2179641797669244E-4</v>
      </c>
      <c r="II412" s="240">
        <f t="shared" ca="1" si="833"/>
        <v>-4.3054523003121945E-4</v>
      </c>
      <c r="IJ412" s="240">
        <f t="shared" ca="1" si="834"/>
        <v>-4.8311936176572508E-5</v>
      </c>
      <c r="IK412" s="240">
        <f t="shared" ca="1" si="835"/>
        <v>4.0023608558740494E-4</v>
      </c>
      <c r="IL412" s="240">
        <f t="shared" ca="1" si="836"/>
        <v>2.9940543997156345E-4</v>
      </c>
      <c r="IM412" s="240">
        <f t="shared" ca="1" si="837"/>
        <v>-2.1240004659705533E-4</v>
      </c>
      <c r="IN412" s="240">
        <f t="shared" ca="1" si="838"/>
        <v>-4.3265747252630186E-4</v>
      </c>
      <c r="IO412" s="240">
        <f t="shared" ca="1" si="839"/>
        <v>-5.903345136021353E-5</v>
      </c>
      <c r="IP412" s="240">
        <f t="shared" ca="1" si="840"/>
        <v>3.9562204099745206E-4</v>
      </c>
      <c r="IQ412" s="240">
        <f t="shared" ca="1" si="841"/>
        <v>3.0723227208069549E-4</v>
      </c>
      <c r="IR412" s="240">
        <f t="shared" ca="1" si="842"/>
        <v>-2.0287573337149766E-4</v>
      </c>
      <c r="IS412" s="240">
        <f t="shared" ca="1" si="843"/>
        <v>-4.3450909833803977E-4</v>
      </c>
      <c r="IT412" s="240">
        <f t="shared" ca="1" si="844"/>
        <v>-6.9719407000158091E-5</v>
      </c>
      <c r="IU412" s="240">
        <f t="shared" ca="1" si="845"/>
        <v>3.9076968848325225E-4</v>
      </c>
      <c r="IV412" s="240">
        <f t="shared" ca="1" si="846"/>
        <v>3.1487403895729852E-4</v>
      </c>
      <c r="IW412" s="240">
        <f t="shared" ca="1" si="847"/>
        <v>-1.9322921539014696E-4</v>
      </c>
      <c r="IX412" s="240">
        <f t="shared" ca="1" si="848"/>
        <v>-4.3609899211628425E-4</v>
      </c>
      <c r="IY412" s="240">
        <f t="shared" ca="1" si="849"/>
        <v>-8.0363366276326993E-5</v>
      </c>
      <c r="IZ412" s="240">
        <f t="shared" ca="1" si="850"/>
        <v>3.8568195092054117E-4</v>
      </c>
      <c r="JA412" s="240">
        <f t="shared" ca="1" si="851"/>
        <v>3.2232613748671467E-4</v>
      </c>
      <c r="JB412" s="240">
        <f t="shared" ca="1" si="852"/>
        <v>-1.8346630335477337E-4</v>
      </c>
    </row>
    <row r="413" spans="2:262">
      <c r="B413" s="248">
        <v>52</v>
      </c>
      <c r="C413" s="247">
        <f t="shared" si="853"/>
        <v>1.0156250000000005E-3</v>
      </c>
      <c r="D413" s="244">
        <f t="shared" ca="1" si="597"/>
        <v>6.0573058776019</v>
      </c>
      <c r="E413" s="243">
        <f ca="1">BF361</f>
        <v>5.7305877601900347E-2</v>
      </c>
      <c r="F413" s="242">
        <v>52</v>
      </c>
      <c r="G413" s="240">
        <f t="shared" ca="1" si="854"/>
        <v>-1.3662150965925877E-4</v>
      </c>
      <c r="H413" s="240">
        <f t="shared" ca="1" si="598"/>
        <v>-2.3759648154675277E-5</v>
      </c>
      <c r="I413" s="240">
        <f t="shared" ca="1" si="599"/>
        <v>1.228273860667398E-4</v>
      </c>
      <c r="J413" s="240">
        <f t="shared" ca="1" si="600"/>
        <v>9.506946439946087E-5</v>
      </c>
      <c r="K413" s="240">
        <f t="shared" ca="1" si="601"/>
        <v>-6.7632968486835588E-5</v>
      </c>
      <c r="L413" s="240">
        <f t="shared" ca="1" si="602"/>
        <v>-1.3433509325738545E-4</v>
      </c>
      <c r="M413" s="240">
        <f t="shared" ca="1" si="603"/>
        <v>-1.0357869893500748E-5</v>
      </c>
      <c r="N413" s="240">
        <f t="shared" ca="1" si="604"/>
        <v>1.2832163141922824E-4</v>
      </c>
      <c r="O413" s="240">
        <f t="shared" ca="1" si="605"/>
        <v>8.4857476616094428E-5</v>
      </c>
      <c r="P413" s="240">
        <f t="shared" ca="1" si="606"/>
        <v>-7.9055980994966176E-5</v>
      </c>
      <c r="Q413" s="240">
        <f t="shared" ca="1" si="607"/>
        <v>-1.3075495647241162E-4</v>
      </c>
      <c r="R413" s="240">
        <f t="shared" ca="1" si="608"/>
        <v>3.1436603169355976E-6</v>
      </c>
      <c r="S413" s="240">
        <f t="shared" ca="1" si="609"/>
        <v>1.3258006931341024E-4</v>
      </c>
      <c r="T413" s="240">
        <f t="shared" ca="1" si="610"/>
        <v>7.3828264945099292E-5</v>
      </c>
      <c r="U413" s="241">
        <f t="shared" ca="1" si="611"/>
        <v>-8.9717641189720115E-5</v>
      </c>
      <c r="V413" s="240">
        <f t="shared" ca="1" si="612"/>
        <v>-1.2591557797867855E-4</v>
      </c>
      <c r="W413" s="240">
        <f t="shared" ca="1" si="613"/>
        <v>1.6614915360020312E-5</v>
      </c>
      <c r="X413" s="240">
        <f t="shared" ca="1" si="614"/>
        <v>1.3556168866446597E-4</v>
      </c>
      <c r="Y413" s="240">
        <f t="shared" ca="1" si="615"/>
        <v>6.2088046724048302E-5</v>
      </c>
      <c r="Z413" s="240">
        <f t="shared" ca="1" si="616"/>
        <v>-9.9515271455165297E-5</v>
      </c>
      <c r="AA413" s="240">
        <f t="shared" ca="1" si="617"/>
        <v>-1.1986356363655419E-4</v>
      </c>
      <c r="AB413" s="240">
        <f t="shared" ca="1" si="618"/>
        <v>2.9926159685551892E-5</v>
      </c>
      <c r="AC413" s="240">
        <f t="shared" ca="1" si="619"/>
        <v>1.3723777484812589E-4</v>
      </c>
      <c r="AD413" s="240">
        <f t="shared" ca="1" si="620"/>
        <v>4.9749886672265911E-5</v>
      </c>
      <c r="AE413" s="240">
        <f t="shared" ca="1" si="621"/>
        <v>-1.0835451525591621E-4</v>
      </c>
      <c r="AF413" s="240">
        <f t="shared" ca="1" si="622"/>
        <v>-1.126571976525208E-4</v>
      </c>
      <c r="AG413" s="240">
        <f t="shared" ca="1" si="623"/>
        <v>4.2949198734007683E-5</v>
      </c>
      <c r="AH413" s="240">
        <f t="shared" ca="1" si="624"/>
        <v>1.3759218623819923E-4</v>
      </c>
      <c r="AI413" s="240">
        <f t="shared" ca="1" si="625"/>
        <v>3.6932608015774682E-5</v>
      </c>
      <c r="AJ413" s="240">
        <f t="shared" ca="1" si="626"/>
        <v>-1.161502458421497E-4</v>
      </c>
      <c r="AK413" s="240">
        <f t="shared" ca="1" si="627"/>
        <v>-1.0436588127040464E-4</v>
      </c>
      <c r="AL413" s="240">
        <f t="shared" ca="1" si="628"/>
        <v>5.5558613520235645E-5</v>
      </c>
      <c r="AM413" s="240">
        <f t="shared" ca="1" si="629"/>
        <v>1.3662150965925874E-4</v>
      </c>
      <c r="AN413" s="240">
        <f t="shared" ca="1" si="630"/>
        <v>2.3759648154675243E-5</v>
      </c>
      <c r="AO413" s="240">
        <f t="shared" ca="1" si="631"/>
        <v>-1.2282738606673974E-4</v>
      </c>
      <c r="AP413" s="240">
        <f t="shared" ca="1" si="632"/>
        <v>-9.5069464399461033E-5</v>
      </c>
      <c r="AQ413" s="240">
        <f t="shared" ca="1" si="633"/>
        <v>6.7632968486836144E-5</v>
      </c>
      <c r="AR413" s="240">
        <f t="shared" ca="1" si="634"/>
        <v>1.3433509325738534E-4</v>
      </c>
      <c r="AS413" s="240">
        <f t="shared" ca="1" si="635"/>
        <v>1.0357869893500477E-5</v>
      </c>
      <c r="AT413" s="240">
        <f t="shared" ca="1" si="636"/>
        <v>-1.2832163141922832E-4</v>
      </c>
      <c r="AU413" s="240">
        <f t="shared" ca="1" si="637"/>
        <v>-8.4857476616094225E-5</v>
      </c>
      <c r="AV413" s="240">
        <f t="shared" ca="1" si="638"/>
        <v>7.9055980994966203E-5</v>
      </c>
      <c r="AW413" s="240">
        <f t="shared" ca="1" si="639"/>
        <v>1.3075495647241171E-4</v>
      </c>
      <c r="AX413" s="240">
        <f t="shared" ca="1" si="640"/>
        <v>-3.1436603169363565E-6</v>
      </c>
      <c r="AY413" s="240">
        <f t="shared" ca="1" si="641"/>
        <v>-1.3258006931341046E-4</v>
      </c>
      <c r="AZ413" s="240">
        <f t="shared" ca="1" si="642"/>
        <v>-7.3828264945099075E-5</v>
      </c>
      <c r="BA413" s="240">
        <f t="shared" ca="1" si="643"/>
        <v>8.9717641189720305E-5</v>
      </c>
      <c r="BB413" s="240">
        <f t="shared" ca="1" si="644"/>
        <v>1.2591557797867844E-4</v>
      </c>
      <c r="BC413" s="240">
        <f t="shared" ca="1" si="645"/>
        <v>-1.661491536002059E-5</v>
      </c>
      <c r="BD413" s="240">
        <f t="shared" ca="1" si="646"/>
        <v>-1.3556168866446603E-4</v>
      </c>
      <c r="BE413" s="240">
        <f t="shared" ca="1" si="647"/>
        <v>-6.2088046724047611E-5</v>
      </c>
      <c r="BF413" s="240">
        <f t="shared" ca="1" si="648"/>
        <v>9.9515271455165148E-5</v>
      </c>
      <c r="BG413" s="240">
        <f t="shared" ca="1" si="649"/>
        <v>1.1986356363655381E-4</v>
      </c>
      <c r="BH413" s="240">
        <f t="shared" ca="1" si="650"/>
        <v>-2.9926159685551201E-5</v>
      </c>
      <c r="BI413" s="240">
        <f t="shared" ca="1" si="651"/>
        <v>-1.3723777484812589E-4</v>
      </c>
      <c r="BJ413" s="240">
        <f t="shared" ca="1" si="652"/>
        <v>-4.9749886672264739E-5</v>
      </c>
      <c r="BK413" s="240">
        <f t="shared" ca="1" si="653"/>
        <v>1.0835451525591637E-4</v>
      </c>
      <c r="BL413" s="240">
        <f t="shared" ca="1" si="654"/>
        <v>1.1265719765252009E-4</v>
      </c>
      <c r="BM413" s="240">
        <f t="shared" ca="1" si="655"/>
        <v>-4.294919873400794E-5</v>
      </c>
      <c r="BN413" s="240">
        <f t="shared" ca="1" si="656"/>
        <v>-1.375921862381992E-4</v>
      </c>
      <c r="BO413" s="240">
        <f t="shared" ca="1" si="657"/>
        <v>-3.693260801577536E-5</v>
      </c>
      <c r="BP413" s="240">
        <f t="shared" ca="1" si="658"/>
        <v>1.1615024584214984E-4</v>
      </c>
      <c r="BQ413" s="240">
        <f t="shared" ca="1" si="659"/>
        <v>1.043658812704051E-4</v>
      </c>
      <c r="BR413" s="240">
        <f t="shared" ca="1" si="660"/>
        <v>-5.5558613520235896E-5</v>
      </c>
      <c r="BS413" s="240">
        <f t="shared" ca="1" si="661"/>
        <v>-1.3662150965925861E-4</v>
      </c>
      <c r="BT413" s="240">
        <f t="shared" ca="1" si="662"/>
        <v>-2.3759648154674986E-5</v>
      </c>
      <c r="BU413" s="240">
        <f t="shared" ca="1" si="663"/>
        <v>1.2282738606674031E-4</v>
      </c>
      <c r="BV413" s="240">
        <f t="shared" ca="1" si="664"/>
        <v>9.5069464399460843E-5</v>
      </c>
      <c r="BW413" s="240">
        <f t="shared" ca="1" si="665"/>
        <v>-6.7632968486836388E-5</v>
      </c>
      <c r="BX413" s="240">
        <f t="shared" ca="1" si="666"/>
        <v>-1.343350932573855E-4</v>
      </c>
      <c r="BY413" s="240">
        <f t="shared" ca="1" si="667"/>
        <v>-1.0357869893500212E-5</v>
      </c>
      <c r="BZ413" s="240">
        <f t="shared" ca="1" si="668"/>
        <v>1.2832163141922808E-4</v>
      </c>
      <c r="CA413" s="240">
        <f t="shared" ca="1" si="669"/>
        <v>8.4857476616094022E-5</v>
      </c>
      <c r="CB413" s="240">
        <f t="shared" ca="1" si="670"/>
        <v>-7.905598099496722E-5</v>
      </c>
      <c r="CC413" s="240">
        <f t="shared" ca="1" si="671"/>
        <v>-1.3075495647241162E-4</v>
      </c>
      <c r="CD413" s="240">
        <f t="shared" ca="1" si="672"/>
        <v>3.1436603169366275E-6</v>
      </c>
      <c r="CE413" s="240">
        <f t="shared" ca="1" si="673"/>
        <v>1.3258006931341027E-4</v>
      </c>
      <c r="CF413" s="240">
        <f t="shared" ca="1" si="674"/>
        <v>7.3828264945098831E-5</v>
      </c>
      <c r="CG413" s="240">
        <f t="shared" ca="1" si="675"/>
        <v>-8.9717641189719763E-5</v>
      </c>
      <c r="CH413" s="240">
        <f t="shared" ca="1" si="676"/>
        <v>-1.2591557797867834E-4</v>
      </c>
      <c r="CI413" s="240">
        <f t="shared" ca="1" si="677"/>
        <v>1.6614915360021824E-5</v>
      </c>
      <c r="CJ413" s="240">
        <f t="shared" ca="1" si="678"/>
        <v>1.3556168866446608E-4</v>
      </c>
      <c r="CK413" s="240">
        <f t="shared" ca="1" si="679"/>
        <v>6.208804672404738E-5</v>
      </c>
      <c r="CL413" s="240">
        <f t="shared" ca="1" si="680"/>
        <v>-9.9515271455165338E-5</v>
      </c>
      <c r="CM413" s="240">
        <f t="shared" ca="1" si="681"/>
        <v>-1.198635636365537E-4</v>
      </c>
      <c r="CN413" s="240">
        <f t="shared" ca="1" si="682"/>
        <v>2.9926159685551462E-5</v>
      </c>
      <c r="CO413" s="240">
        <f t="shared" ca="1" si="683"/>
        <v>1.3723777484812592E-4</v>
      </c>
      <c r="CP413" s="240">
        <f t="shared" ca="1" si="684"/>
        <v>4.9749886672264502E-5</v>
      </c>
      <c r="CQ413" s="240">
        <f t="shared" ca="1" si="685"/>
        <v>-1.0835451525591655E-4</v>
      </c>
      <c r="CR413" s="240">
        <f t="shared" ca="1" si="686"/>
        <v>-1.1265719765251992E-4</v>
      </c>
      <c r="CS413" s="240">
        <f t="shared" ca="1" si="687"/>
        <v>4.2949198734008198E-5</v>
      </c>
      <c r="CT413" s="240">
        <f t="shared" ca="1" si="688"/>
        <v>1.375921862381992E-4</v>
      </c>
      <c r="CU413" s="240">
        <f t="shared" ca="1" si="689"/>
        <v>3.6932608015775089E-5</v>
      </c>
      <c r="CV413" s="240">
        <f t="shared" ca="1" si="690"/>
        <v>-1.1615024584215E-4</v>
      </c>
      <c r="CW413" s="240">
        <f t="shared" ca="1" si="691"/>
        <v>-1.0436588127040491E-4</v>
      </c>
      <c r="CX413" s="240">
        <f t="shared" ca="1" si="692"/>
        <v>5.5558613520236139E-5</v>
      </c>
      <c r="CY413" s="240">
        <f t="shared" ca="1" si="693"/>
        <v>1.3662150965925858E-4</v>
      </c>
      <c r="CZ413" s="240">
        <f t="shared" ca="1" si="694"/>
        <v>2.3759648154674721E-5</v>
      </c>
      <c r="DA413" s="240">
        <f t="shared" ca="1" si="695"/>
        <v>-1.2282738606674042E-4</v>
      </c>
      <c r="DB413" s="240">
        <f t="shared" ca="1" si="696"/>
        <v>-9.506946439946064E-5</v>
      </c>
      <c r="DC413" s="240">
        <f t="shared" ca="1" si="697"/>
        <v>6.7632968486834924E-5</v>
      </c>
      <c r="DD413" s="240">
        <f t="shared" ca="1" si="698"/>
        <v>1.3433509325738502E-4</v>
      </c>
      <c r="DE413" s="240">
        <f t="shared" ca="1" si="699"/>
        <v>1.0357869893499941E-5</v>
      </c>
      <c r="DF413" s="240">
        <f t="shared" ca="1" si="700"/>
        <v>-1.2832163141922819E-4</v>
      </c>
      <c r="DG413" s="240">
        <f t="shared" ca="1" si="701"/>
        <v>-8.4857476616092273E-5</v>
      </c>
      <c r="DH413" s="240">
        <f t="shared" ca="1" si="702"/>
        <v>7.9055980994967436E-5</v>
      </c>
      <c r="DI413" s="240">
        <f t="shared" ca="1" si="703"/>
        <v>1.3075495647241154E-4</v>
      </c>
      <c r="DJ413" s="240">
        <f t="shared" ca="1" si="704"/>
        <v>-3.1436603169349335E-6</v>
      </c>
      <c r="DK413" s="240">
        <f t="shared" ca="1" si="705"/>
        <v>-1.3258006931341089E-4</v>
      </c>
      <c r="DL413" s="240">
        <f t="shared" ca="1" si="706"/>
        <v>-7.3828264945098601E-5</v>
      </c>
      <c r="DM413" s="240">
        <f t="shared" ca="1" si="707"/>
        <v>8.971764118971998E-5</v>
      </c>
      <c r="DN413" s="240">
        <f t="shared" ca="1" si="708"/>
        <v>1.2591557797867744E-4</v>
      </c>
      <c r="DO413" s="240">
        <f t="shared" ca="1" si="709"/>
        <v>-1.6614915360022095E-5</v>
      </c>
      <c r="DP413" s="240">
        <f t="shared" ca="1" si="710"/>
        <v>-1.3556168866446614E-4</v>
      </c>
      <c r="DQ413" s="240">
        <f t="shared" ca="1" si="711"/>
        <v>-6.2088046724048884E-5</v>
      </c>
      <c r="DR413" s="240">
        <f t="shared" ca="1" si="712"/>
        <v>9.9515271455166869E-5</v>
      </c>
      <c r="DS413" s="240">
        <f t="shared" ca="1" si="713"/>
        <v>1.1986356363655357E-4</v>
      </c>
      <c r="DT413" s="240">
        <f t="shared" ca="1" si="714"/>
        <v>-2.9926159685551723E-5</v>
      </c>
      <c r="DU413" s="240">
        <f t="shared" ca="1" si="715"/>
        <v>-1.3723777484812578E-4</v>
      </c>
      <c r="DV413" s="240">
        <f t="shared" ca="1" si="716"/>
        <v>-4.9749886672264231E-5</v>
      </c>
      <c r="DW413" s="240">
        <f t="shared" ca="1" si="717"/>
        <v>1.0835451525591672E-4</v>
      </c>
      <c r="DX413" s="240">
        <f t="shared" ca="1" si="718"/>
        <v>1.126571976525209E-4</v>
      </c>
      <c r="DY413" s="240">
        <f t="shared" ca="1" si="719"/>
        <v>-4.2949198734010312E-5</v>
      </c>
      <c r="DZ413" s="240">
        <f t="shared" ca="1" si="720"/>
        <v>-1.375921862381992E-4</v>
      </c>
      <c r="EA413" s="240">
        <f t="shared" ca="1" si="721"/>
        <v>-3.6932608015774845E-5</v>
      </c>
      <c r="EB413" s="240">
        <f t="shared" ca="1" si="722"/>
        <v>1.1615024584214911E-4</v>
      </c>
      <c r="EC413" s="240">
        <f t="shared" ca="1" si="723"/>
        <v>1.0436588127040348E-4</v>
      </c>
      <c r="ED413" s="240">
        <f t="shared" ca="1" si="724"/>
        <v>-5.555861352023639E-5</v>
      </c>
      <c r="EE413" s="240">
        <f t="shared" ca="1" si="725"/>
        <v>-1.3662150965925877E-4</v>
      </c>
      <c r="EF413" s="240">
        <f t="shared" ca="1" si="726"/>
        <v>-2.3759648154672526E-5</v>
      </c>
      <c r="EG413" s="240">
        <f t="shared" ca="1" si="727"/>
        <v>1.2282738606674053E-4</v>
      </c>
      <c r="EH413" s="240">
        <f t="shared" ca="1" si="728"/>
        <v>9.5069464399460463E-5</v>
      </c>
      <c r="EI413" s="240">
        <f t="shared" ca="1" si="729"/>
        <v>-6.7632968486835155E-5</v>
      </c>
      <c r="EJ413" s="240">
        <f t="shared" ca="1" si="730"/>
        <v>-1.3433509325738496E-4</v>
      </c>
      <c r="EK413" s="240">
        <f t="shared" ca="1" si="731"/>
        <v>-1.035786989349967E-5</v>
      </c>
      <c r="EL413" s="240">
        <f t="shared" ca="1" si="732"/>
        <v>1.2832163141922827E-4</v>
      </c>
      <c r="EM413" s="240">
        <f t="shared" ca="1" si="733"/>
        <v>8.4857476616092057E-5</v>
      </c>
      <c r="EN413" s="240">
        <f t="shared" ca="1" si="734"/>
        <v>-7.9055980994967653E-5</v>
      </c>
      <c r="EO413" s="240">
        <f t="shared" ca="1" si="735"/>
        <v>-1.3075495647241146E-4</v>
      </c>
      <c r="EP413" s="240">
        <f t="shared" ca="1" si="736"/>
        <v>3.1436603169352113E-6</v>
      </c>
      <c r="EQ413" s="240">
        <f t="shared" ca="1" si="737"/>
        <v>1.3258006931341095E-4</v>
      </c>
      <c r="ER413" s="240">
        <f t="shared" ca="1" si="738"/>
        <v>7.3828264945098398E-5</v>
      </c>
      <c r="ES413" s="240">
        <f t="shared" ca="1" si="739"/>
        <v>-8.9717641189720169E-5</v>
      </c>
      <c r="ET413" s="240">
        <f t="shared" ca="1" si="740"/>
        <v>-1.259155779786789E-4</v>
      </c>
      <c r="EU413" s="240">
        <f t="shared" ca="1" si="741"/>
        <v>1.6614915360022366E-5</v>
      </c>
      <c r="EV413" s="240">
        <f t="shared" ca="1" si="742"/>
        <v>1.3556168866446619E-4</v>
      </c>
      <c r="EW413" s="240">
        <f t="shared" ca="1" si="743"/>
        <v>6.2088046724048641E-5</v>
      </c>
      <c r="EX413" s="240">
        <f t="shared" ca="1" si="744"/>
        <v>-9.9515271455167045E-5</v>
      </c>
      <c r="EY413" s="240">
        <f t="shared" ca="1" si="745"/>
        <v>-1.1986356363655343E-4</v>
      </c>
      <c r="EZ413" s="240">
        <f t="shared" ca="1" si="746"/>
        <v>2.9926159685551987E-5</v>
      </c>
      <c r="FA413" s="240">
        <f t="shared" ca="1" si="747"/>
        <v>1.3723777484812581E-4</v>
      </c>
      <c r="FB413" s="240">
        <f t="shared" ca="1" si="748"/>
        <v>4.9749886672263993E-5</v>
      </c>
      <c r="FC413" s="240">
        <f t="shared" ca="1" si="749"/>
        <v>-1.0835451525591689E-4</v>
      </c>
      <c r="FD413" s="240">
        <f t="shared" ca="1" si="750"/>
        <v>-1.1265719765252074E-4</v>
      </c>
      <c r="FE413" s="240">
        <f t="shared" ca="1" si="751"/>
        <v>4.294919873401057E-5</v>
      </c>
      <c r="FF413" s="240">
        <f t="shared" ca="1" si="752"/>
        <v>1.3759218623819917E-4</v>
      </c>
      <c r="FG413" s="240">
        <f t="shared" ca="1" si="753"/>
        <v>3.6932608015774574E-5</v>
      </c>
      <c r="FH413" s="240">
        <f t="shared" ca="1" si="754"/>
        <v>-1.1615024584214924E-4</v>
      </c>
      <c r="FI413" s="240">
        <f t="shared" ca="1" si="755"/>
        <v>-1.0436588127040329E-4</v>
      </c>
      <c r="FJ413" s="240">
        <f t="shared" ca="1" si="756"/>
        <v>5.5558613520236634E-5</v>
      </c>
      <c r="FK413" s="240">
        <f t="shared" ca="1" si="757"/>
        <v>1.3662150965925874E-4</v>
      </c>
      <c r="FL413" s="240">
        <f t="shared" ca="1" si="758"/>
        <v>2.3759648154672262E-5</v>
      </c>
      <c r="FM413" s="240">
        <f t="shared" ca="1" si="759"/>
        <v>-1.2282738606674069E-4</v>
      </c>
      <c r="FN413" s="240">
        <f t="shared" ca="1" si="760"/>
        <v>-9.5069464399460247E-5</v>
      </c>
      <c r="FO413" s="240">
        <f t="shared" ca="1" si="761"/>
        <v>6.7632968486835385E-5</v>
      </c>
      <c r="FP413" s="240">
        <f t="shared" ca="1" si="762"/>
        <v>1.3433509325738491E-4</v>
      </c>
      <c r="FQ413" s="240">
        <f t="shared" ca="1" si="763"/>
        <v>1.0357869893499399E-5</v>
      </c>
      <c r="FR413" s="240">
        <f t="shared" ca="1" si="764"/>
        <v>-1.2832163141922838E-4</v>
      </c>
      <c r="FS413" s="240">
        <f t="shared" ca="1" si="765"/>
        <v>-8.485747661609184E-5</v>
      </c>
      <c r="FT413" s="240">
        <f t="shared" ca="1" si="766"/>
        <v>7.9055980994967884E-5</v>
      </c>
      <c r="FU413" s="240">
        <f t="shared" ca="1" si="767"/>
        <v>1.3075495647241138E-4</v>
      </c>
      <c r="FV413" s="240">
        <f t="shared" ca="1" si="768"/>
        <v>-3.1436603169354756E-6</v>
      </c>
      <c r="FW413" s="240">
        <f t="shared" ca="1" si="769"/>
        <v>-1.32580069313411E-4</v>
      </c>
      <c r="FX413" s="240">
        <f t="shared" ca="1" si="770"/>
        <v>-7.3828264945098154E-5</v>
      </c>
      <c r="FY413" s="240">
        <f t="shared" ca="1" si="771"/>
        <v>8.9717641189720386E-5</v>
      </c>
      <c r="FZ413" s="240">
        <f t="shared" ca="1" si="772"/>
        <v>1.2591557797867722E-4</v>
      </c>
      <c r="GA413" s="240">
        <f t="shared" ca="1" si="773"/>
        <v>-1.6614915360022623E-5</v>
      </c>
      <c r="GB413" s="240">
        <f t="shared" ca="1" si="774"/>
        <v>-1.3556168866446624E-4</v>
      </c>
      <c r="GC413" s="240">
        <f t="shared" ca="1" si="775"/>
        <v>-6.2088046724048424E-5</v>
      </c>
      <c r="GD413" s="240">
        <f t="shared" ca="1" si="776"/>
        <v>9.9515271455167235E-5</v>
      </c>
      <c r="GE413" s="240">
        <f t="shared" ca="1" si="777"/>
        <v>1.198635636365533E-4</v>
      </c>
      <c r="GF413" s="240">
        <f t="shared" ca="1" si="778"/>
        <v>-2.9926159685552251E-5</v>
      </c>
      <c r="GG413" s="240">
        <f t="shared" ca="1" si="779"/>
        <v>-1.3723777484812583E-4</v>
      </c>
      <c r="GH413" s="240">
        <f t="shared" ca="1" si="780"/>
        <v>-4.9749886672263756E-5</v>
      </c>
      <c r="GI413" s="240">
        <f t="shared" ca="1" si="781"/>
        <v>1.0835451525591705E-4</v>
      </c>
      <c r="GJ413" s="240">
        <f t="shared" ca="1" si="782"/>
        <v>1.126571976525206E-4</v>
      </c>
      <c r="GK413" s="240">
        <f t="shared" ca="1" si="783"/>
        <v>-4.2949198734010827E-5</v>
      </c>
      <c r="GL413" s="240">
        <f t="shared" ca="1" si="784"/>
        <v>-1.375921862381992E-4</v>
      </c>
      <c r="GM413" s="240">
        <f t="shared" ca="1" si="785"/>
        <v>-3.6932608015774316E-5</v>
      </c>
      <c r="GN413" s="240">
        <f t="shared" ca="1" si="786"/>
        <v>1.1615024584214938E-4</v>
      </c>
      <c r="GO413" s="240">
        <f t="shared" ca="1" si="787"/>
        <v>1.0436588127040312E-4</v>
      </c>
      <c r="GP413" s="240">
        <f t="shared" ca="1" si="788"/>
        <v>-5.5558613520236885E-5</v>
      </c>
      <c r="GQ413" s="240">
        <f t="shared" ca="1" si="789"/>
        <v>-1.3662150965925872E-4</v>
      </c>
      <c r="GR413" s="240">
        <f t="shared" ca="1" si="790"/>
        <v>-2.3759648154671984E-5</v>
      </c>
      <c r="GS413" s="240">
        <f t="shared" ca="1" si="791"/>
        <v>1.228273860667408E-4</v>
      </c>
      <c r="GT413" s="240">
        <f t="shared" ca="1" si="792"/>
        <v>9.5069464399460057E-5</v>
      </c>
      <c r="GU413" s="240">
        <f t="shared" ca="1" si="793"/>
        <v>-6.7632968486835615E-5</v>
      </c>
      <c r="GV413" s="240">
        <f t="shared" ca="1" si="794"/>
        <v>-1.3433509325738485E-4</v>
      </c>
      <c r="GW413" s="240">
        <f t="shared" ca="1" si="795"/>
        <v>-1.0357869893499128E-5</v>
      </c>
      <c r="GX413" s="240">
        <f t="shared" ca="1" si="796"/>
        <v>1.2832163141922846E-4</v>
      </c>
      <c r="GY413" s="240">
        <f t="shared" ca="1" si="797"/>
        <v>8.4857476616091623E-5</v>
      </c>
      <c r="GZ413" s="240">
        <f t="shared" ca="1" si="798"/>
        <v>-7.9055980994964902E-5</v>
      </c>
      <c r="HA413" s="240">
        <f t="shared" ca="1" si="799"/>
        <v>-1.307549564724113E-4</v>
      </c>
      <c r="HB413" s="240">
        <f t="shared" ca="1" si="800"/>
        <v>3.1436603169396565E-6</v>
      </c>
      <c r="HC413" s="240">
        <f t="shared" ca="1" si="801"/>
        <v>1.3258006931341005E-4</v>
      </c>
      <c r="HD413" s="240">
        <f t="shared" ca="1" si="802"/>
        <v>7.3828264945097923E-5</v>
      </c>
      <c r="HE413" s="240">
        <f t="shared" ca="1" si="803"/>
        <v>-8.9717641189723557E-5</v>
      </c>
      <c r="HF413" s="240">
        <f t="shared" ca="1" si="804"/>
        <v>-1.2591557797867869E-4</v>
      </c>
      <c r="HG413" s="240">
        <f t="shared" ca="1" si="805"/>
        <v>1.6614915360022894E-5</v>
      </c>
      <c r="HH413" s="240">
        <f t="shared" ca="1" si="806"/>
        <v>1.3556168866446695E-4</v>
      </c>
      <c r="HI413" s="240">
        <f t="shared" ca="1" si="807"/>
        <v>6.2088046724048166E-5</v>
      </c>
      <c r="HJ413" s="240">
        <f t="shared" ca="1" si="808"/>
        <v>-9.9515271455167425E-5</v>
      </c>
      <c r="HK413" s="240">
        <f t="shared" ca="1" si="809"/>
        <v>-1.1986356363655509E-4</v>
      </c>
      <c r="HL413" s="240">
        <f t="shared" ca="1" si="810"/>
        <v>2.9926159685552519E-5</v>
      </c>
      <c r="HM413" s="240">
        <f t="shared" ca="1" si="811"/>
        <v>1.3723777484812613E-4</v>
      </c>
      <c r="HN413" s="240">
        <f t="shared" ca="1" si="812"/>
        <v>4.9749886672267138E-5</v>
      </c>
      <c r="HO413" s="240">
        <f t="shared" ca="1" si="813"/>
        <v>-1.0835451525591721E-4</v>
      </c>
      <c r="HP413" s="240">
        <f t="shared" ca="1" si="814"/>
        <v>-1.1265719765251819E-4</v>
      </c>
      <c r="HQ413" s="240">
        <f t="shared" ca="1" si="815"/>
        <v>4.2949198734007371E-5</v>
      </c>
      <c r="HR413" s="240">
        <f t="shared" ca="1" si="816"/>
        <v>1.3759218623819917E-4</v>
      </c>
      <c r="HS413" s="240">
        <f t="shared" ca="1" si="817"/>
        <v>3.6932608015770291E-5</v>
      </c>
      <c r="HT413" s="240">
        <f t="shared" ca="1" si="818"/>
        <v>-1.1615024584214953E-4</v>
      </c>
      <c r="HU413" s="240">
        <f t="shared" ca="1" si="819"/>
        <v>-1.0436588127040295E-4</v>
      </c>
      <c r="HV413" s="240">
        <f t="shared" ca="1" si="820"/>
        <v>5.5558613520240707E-5</v>
      </c>
      <c r="HW413" s="240">
        <f t="shared" ca="1" si="821"/>
        <v>1.3662150965925866E-4</v>
      </c>
      <c r="HX413" s="240">
        <f t="shared" ca="1" si="822"/>
        <v>2.3759648154671733E-5</v>
      </c>
      <c r="HY413" s="240">
        <f t="shared" ca="1" si="823"/>
        <v>-1.2282738606673915E-4</v>
      </c>
      <c r="HZ413" s="240">
        <f t="shared" ca="1" si="824"/>
        <v>-9.5069464399459867E-5</v>
      </c>
      <c r="IA413" s="240">
        <f t="shared" ca="1" si="825"/>
        <v>6.7632968486839261E-5</v>
      </c>
      <c r="IB413" s="240">
        <f t="shared" ca="1" si="826"/>
        <v>1.3433509325738564E-4</v>
      </c>
      <c r="IC413" s="240">
        <f t="shared" ca="1" si="827"/>
        <v>1.0357869893498857E-5</v>
      </c>
      <c r="ID413" s="240">
        <f t="shared" ca="1" si="828"/>
        <v>-1.2832163141922998E-4</v>
      </c>
      <c r="IE413" s="240">
        <f t="shared" ca="1" si="829"/>
        <v>-9.4303546348815359E-5</v>
      </c>
      <c r="IF413" s="240">
        <f t="shared" ca="1" si="830"/>
        <v>7.9055980994968331E-5</v>
      </c>
      <c r="IG413" s="240">
        <f t="shared" ca="1" si="831"/>
        <v>1.3075495647240997E-4</v>
      </c>
      <c r="IH413" s="240">
        <f t="shared" ca="1" si="832"/>
        <v>-3.1436603169360177E-6</v>
      </c>
      <c r="II413" s="240">
        <f t="shared" ca="1" si="833"/>
        <v>-1.3258006931341117E-4</v>
      </c>
      <c r="IJ413" s="240">
        <f t="shared" ca="1" si="834"/>
        <v>-7.3828264945100986E-5</v>
      </c>
      <c r="IK413" s="240">
        <f t="shared" ca="1" si="835"/>
        <v>8.9717641189720793E-5</v>
      </c>
      <c r="IL413" s="240">
        <f t="shared" ca="1" si="836"/>
        <v>1.2591557797867701E-4</v>
      </c>
      <c r="IM413" s="240">
        <f t="shared" ca="1" si="837"/>
        <v>-1.6614915360019276E-5</v>
      </c>
      <c r="IN413" s="240">
        <f t="shared" ca="1" si="838"/>
        <v>-1.3556168866446633E-4</v>
      </c>
      <c r="IO413" s="240">
        <f t="shared" ca="1" si="839"/>
        <v>-6.2088046724044439E-5</v>
      </c>
      <c r="IP413" s="240">
        <f t="shared" ca="1" si="840"/>
        <v>9.9515271455164904E-5</v>
      </c>
      <c r="IQ413" s="240">
        <f t="shared" ca="1" si="841"/>
        <v>1.1986356363655303E-4</v>
      </c>
      <c r="IR413" s="240">
        <f t="shared" ca="1" si="842"/>
        <v>-2.9926159685556598E-5</v>
      </c>
      <c r="IS413" s="240">
        <f t="shared" ca="1" si="843"/>
        <v>-1.3723777484812586E-4</v>
      </c>
      <c r="IT413" s="240">
        <f t="shared" ca="1" si="844"/>
        <v>-4.9749886672263248E-5</v>
      </c>
      <c r="IU413" s="240">
        <f t="shared" ca="1" si="845"/>
        <v>1.0835451525591979E-4</v>
      </c>
      <c r="IV413" s="240">
        <f t="shared" ca="1" si="846"/>
        <v>1.1265719765252028E-4</v>
      </c>
      <c r="IW413" s="240">
        <f t="shared" ca="1" si="847"/>
        <v>-4.2949198734011335E-5</v>
      </c>
      <c r="IX413" s="240">
        <f t="shared" ca="1" si="848"/>
        <v>-1.3759218623819925E-4</v>
      </c>
      <c r="IY413" s="240">
        <f t="shared" ca="1" si="849"/>
        <v>-3.6932608015773794E-5</v>
      </c>
      <c r="IZ413" s="240">
        <f t="shared" ca="1" si="850"/>
        <v>1.1615024584215179E-4</v>
      </c>
      <c r="JA413" s="240">
        <f t="shared" ca="1" si="851"/>
        <v>1.0436588127040532E-4</v>
      </c>
      <c r="JB413" s="240">
        <f t="shared" ca="1" si="852"/>
        <v>-5.5558613520237373E-5</v>
      </c>
    </row>
    <row r="414" spans="2:262">
      <c r="B414" s="248">
        <v>53</v>
      </c>
      <c r="C414" s="247">
        <f t="shared" si="853"/>
        <v>1.0351562500000005E-3</v>
      </c>
      <c r="D414" s="244">
        <f t="shared" ca="1" si="597"/>
        <v>6.0561848022825062</v>
      </c>
      <c r="E414" s="243">
        <f ca="1">BG361</f>
        <v>5.6184802282506226E-2</v>
      </c>
      <c r="F414" s="242">
        <v>53</v>
      </c>
      <c r="G414" s="240">
        <f t="shared" ca="1" si="854"/>
        <v>1.5786379670938483E-4</v>
      </c>
      <c r="H414" s="240">
        <f t="shared" ca="1" si="598"/>
        <v>1.4933967206005046E-5</v>
      </c>
      <c r="I414" s="240">
        <f t="shared" ca="1" si="599"/>
        <v>-1.4989763756227819E-4</v>
      </c>
      <c r="J414" s="240">
        <f t="shared" ca="1" si="600"/>
        <v>-9.4893191712421289E-5</v>
      </c>
      <c r="K414" s="240">
        <f t="shared" ca="1" si="601"/>
        <v>9.9279187907850083E-5</v>
      </c>
      <c r="L414" s="240">
        <f t="shared" ca="1" si="602"/>
        <v>1.4785124364596387E-4</v>
      </c>
      <c r="M414" s="240">
        <f t="shared" ca="1" si="603"/>
        <v>-2.0411562130033932E-5</v>
      </c>
      <c r="N414" s="240">
        <f t="shared" ca="1" si="604"/>
        <v>-1.5873929168610699E-4</v>
      </c>
      <c r="O414" s="240">
        <f t="shared" ca="1" si="605"/>
        <v>-6.426402628039368E-5</v>
      </c>
      <c r="P414" s="240">
        <f t="shared" ca="1" si="606"/>
        <v>1.244592203747407E-4</v>
      </c>
      <c r="Q414" s="240">
        <f t="shared" ca="1" si="607"/>
        <v>1.3065374999904E-4</v>
      </c>
      <c r="R414" s="240">
        <f t="shared" ca="1" si="608"/>
        <v>-5.4765176501380787E-5</v>
      </c>
      <c r="S414" s="240">
        <f t="shared" ca="1" si="609"/>
        <v>-1.5986689247560553E-4</v>
      </c>
      <c r="T414" s="240">
        <f t="shared" ca="1" si="610"/>
        <v>-3.0511902940842904E-5</v>
      </c>
      <c r="U414" s="241">
        <f t="shared" ca="1" si="611"/>
        <v>1.4359106493728806E-4</v>
      </c>
      <c r="V414" s="240">
        <f t="shared" ca="1" si="612"/>
        <v>1.0710704069720556E-4</v>
      </c>
      <c r="W414" s="240">
        <f t="shared" ca="1" si="613"/>
        <v>-8.6457436598632711E-5</v>
      </c>
      <c r="X414" s="240">
        <f t="shared" ca="1" si="614"/>
        <v>-1.5322564333607053E-4</v>
      </c>
      <c r="Y414" s="240">
        <f t="shared" ca="1" si="615"/>
        <v>4.7229688985748626E-6</v>
      </c>
      <c r="Z414" s="240">
        <f t="shared" ca="1" si="616"/>
        <v>1.5574499545288484E-4</v>
      </c>
      <c r="AA414" s="240">
        <f t="shared" ca="1" si="617"/>
        <v>7.8355385501733459E-5</v>
      </c>
      <c r="AB414" s="240">
        <f t="shared" ca="1" si="618"/>
        <v>-1.1394823359253269E-4</v>
      </c>
      <c r="AC414" s="240">
        <f t="shared" ca="1" si="619"/>
        <v>-1.3913828068345033E-4</v>
      </c>
      <c r="AD414" s="240">
        <f t="shared" ca="1" si="620"/>
        <v>3.9728324569733906E-5</v>
      </c>
      <c r="AE414" s="240">
        <f t="shared" ca="1" si="621"/>
        <v>1.6033038267515318E-4</v>
      </c>
      <c r="AF414" s="240">
        <f t="shared" ca="1" si="622"/>
        <v>4.5795992370857118E-5</v>
      </c>
      <c r="AG414" s="240">
        <f t="shared" ca="1" si="623"/>
        <v>-1.3590163186209131E-4</v>
      </c>
      <c r="AH414" s="240">
        <f t="shared" ca="1" si="624"/>
        <v>-1.1828939032941151E-4</v>
      </c>
      <c r="AI414" s="240">
        <f t="shared" ca="1" si="625"/>
        <v>7.2803052912527862E-5</v>
      </c>
      <c r="AJ414" s="240">
        <f t="shared" ca="1" si="626"/>
        <v>1.5712439631919396E-4</v>
      </c>
      <c r="AK414" s="240">
        <f t="shared" ca="1" si="627"/>
        <v>1.1011109105214602E-5</v>
      </c>
      <c r="AL414" s="240">
        <f t="shared" ca="1" si="628"/>
        <v>-1.5125078977457651E-4</v>
      </c>
      <c r="AM414" s="240">
        <f t="shared" ca="1" si="629"/>
        <v>-9.1692139527281021E-5</v>
      </c>
      <c r="AN414" s="240">
        <f t="shared" ca="1" si="630"/>
        <v>1.0233986303038832E-4</v>
      </c>
      <c r="AO414" s="240">
        <f t="shared" ca="1" si="631"/>
        <v>1.4628283366415769E-4</v>
      </c>
      <c r="AP414" s="240">
        <f t="shared" ca="1" si="632"/>
        <v>-2.4308867154769138E-5</v>
      </c>
      <c r="AQ414" s="240">
        <f t="shared" ca="1" si="633"/>
        <v>-1.5924980364403655E-4</v>
      </c>
      <c r="AR414" s="240">
        <f t="shared" ca="1" si="634"/>
        <v>-6.0639041359705604E-5</v>
      </c>
      <c r="AS414" s="240">
        <f t="shared" ca="1" si="635"/>
        <v>1.2690339178067365E-4</v>
      </c>
      <c r="AT414" s="240">
        <f t="shared" ca="1" si="636"/>
        <v>1.2833254846918681E-4</v>
      </c>
      <c r="AU414" s="240">
        <f t="shared" ca="1" si="637"/>
        <v>-5.8447536028678358E-5</v>
      </c>
      <c r="AV414" s="240">
        <f t="shared" ca="1" si="638"/>
        <v>-1.5950995547283118E-4</v>
      </c>
      <c r="AW414" s="240">
        <f t="shared" ca="1" si="639"/>
        <v>-2.6639144109036343E-5</v>
      </c>
      <c r="AX414" s="240">
        <f t="shared" ca="1" si="640"/>
        <v>1.4529995630864679E-4</v>
      </c>
      <c r="AY414" s="240">
        <f t="shared" ca="1" si="641"/>
        <v>1.0414584812515877E-4</v>
      </c>
      <c r="AZ414" s="240">
        <f t="shared" ca="1" si="642"/>
        <v>-8.9745903642600081E-5</v>
      </c>
      <c r="BA414" s="240">
        <f t="shared" ca="1" si="643"/>
        <v>-1.520186029903481E-4</v>
      </c>
      <c r="BB414" s="240">
        <f t="shared" ca="1" si="644"/>
        <v>8.655302060525441E-6</v>
      </c>
      <c r="BC414" s="240">
        <f t="shared" ca="1" si="645"/>
        <v>1.5663556194902992E-4</v>
      </c>
      <c r="BD414" s="240">
        <f t="shared" ca="1" si="646"/>
        <v>7.4898103231586121E-5</v>
      </c>
      <c r="BE414" s="240">
        <f t="shared" ca="1" si="647"/>
        <v>-1.1668300266395751E-4</v>
      </c>
      <c r="BF414" s="240">
        <f t="shared" ca="1" si="648"/>
        <v>-1.3713979401349616E-4</v>
      </c>
      <c r="BG414" s="240">
        <f t="shared" ca="1" si="649"/>
        <v>4.3529137422199416E-5</v>
      </c>
      <c r="BH414" s="240">
        <f t="shared" ca="1" si="650"/>
        <v>1.603593465582538E-4</v>
      </c>
      <c r="BI414" s="240">
        <f t="shared" ca="1" si="651"/>
        <v>4.2010629592649492E-5</v>
      </c>
      <c r="BJ414" s="240">
        <f t="shared" ca="1" si="652"/>
        <v>-1.3794980483442914E-4</v>
      </c>
      <c r="BK414" s="240">
        <f t="shared" ca="1" si="653"/>
        <v>-1.1559657527368026E-4</v>
      </c>
      <c r="BL414" s="240">
        <f t="shared" ca="1" si="654"/>
        <v>7.628764214263412E-5</v>
      </c>
      <c r="BM414" s="240">
        <f t="shared" ca="1" si="655"/>
        <v>1.5629035006791989E-4</v>
      </c>
      <c r="BN414" s="240">
        <f t="shared" ca="1" si="656"/>
        <v>7.0816183240316605E-6</v>
      </c>
      <c r="BO414" s="240">
        <f t="shared" ca="1" si="657"/>
        <v>-1.5251283416674601E-4</v>
      </c>
      <c r="BP414" s="240">
        <f t="shared" ca="1" si="658"/>
        <v>-8.8435855425880416E-5</v>
      </c>
      <c r="BQ414" s="240">
        <f t="shared" ca="1" si="659"/>
        <v>1.0533889244617078E-4</v>
      </c>
      <c r="BR414" s="240">
        <f t="shared" ca="1" si="660"/>
        <v>1.446263083732195E-4</v>
      </c>
      <c r="BS414" s="240">
        <f t="shared" ca="1" si="661"/>
        <v>-2.8191529426896571E-5</v>
      </c>
      <c r="BT414" s="240">
        <f t="shared" ca="1" si="662"/>
        <v>-1.5966438947498466E-4</v>
      </c>
      <c r="BU414" s="240">
        <f t="shared" ca="1" si="663"/>
        <v>-5.6977529747941436E-5</v>
      </c>
      <c r="BV414" s="240">
        <f t="shared" ca="1" si="664"/>
        <v>1.2927112132862239E-4</v>
      </c>
      <c r="BW414" s="240">
        <f t="shared" ca="1" si="665"/>
        <v>1.259340442107987E-4</v>
      </c>
      <c r="BX414" s="240">
        <f t="shared" ca="1" si="666"/>
        <v>-6.2094688945765324E-5</v>
      </c>
      <c r="BY414" s="240">
        <f t="shared" ca="1" si="667"/>
        <v>-1.5905693563734134E-4</v>
      </c>
      <c r="BZ414" s="240">
        <f t="shared" ca="1" si="668"/>
        <v>-2.275033885291972E-5</v>
      </c>
      <c r="CA414" s="240">
        <f t="shared" ca="1" si="669"/>
        <v>1.4692132441944004E-4</v>
      </c>
      <c r="CB414" s="240">
        <f t="shared" ca="1" si="670"/>
        <v>1.0112192198846543E-4</v>
      </c>
      <c r="CC414" s="240">
        <f t="shared" ca="1" si="671"/>
        <v>-9.2980311110029592E-5</v>
      </c>
      <c r="CD414" s="240">
        <f t="shared" ca="1" si="672"/>
        <v>-1.5071999232252624E-4</v>
      </c>
      <c r="CE414" s="240">
        <f t="shared" ca="1" si="673"/>
        <v>1.2582421592157326E-5</v>
      </c>
      <c r="CF414" s="240">
        <f t="shared" ca="1" si="674"/>
        <v>1.5743177703963755E-4</v>
      </c>
      <c r="CG414" s="240">
        <f t="shared" ca="1" si="675"/>
        <v>7.1395705144672501E-5</v>
      </c>
      <c r="CH414" s="240">
        <f t="shared" ca="1" si="676"/>
        <v>-1.1934748625763645E-4</v>
      </c>
      <c r="CI414" s="240">
        <f t="shared" ca="1" si="677"/>
        <v>-1.3505869945961725E-4</v>
      </c>
      <c r="CJ414" s="240">
        <f t="shared" ca="1" si="678"/>
        <v>4.7303729949941059E-5</v>
      </c>
      <c r="CK414" s="240">
        <f t="shared" ca="1" si="679"/>
        <v>1.6029171596720996E-4</v>
      </c>
      <c r="CL414" s="240">
        <f t="shared" ca="1" si="680"/>
        <v>3.819996118205391E-5</v>
      </c>
      <c r="CM414" s="240">
        <f t="shared" ca="1" si="681"/>
        <v>-1.3991488200261015E-4</v>
      </c>
      <c r="CN414" s="240">
        <f t="shared" ca="1" si="682"/>
        <v>-1.1283412916343773E-4</v>
      </c>
      <c r="CO414" s="240">
        <f t="shared" ca="1" si="683"/>
        <v>7.9726278549692306E-5</v>
      </c>
      <c r="CP414" s="240">
        <f t="shared" ca="1" si="684"/>
        <v>1.5536216035383748E-4</v>
      </c>
      <c r="CQ414" s="240">
        <f t="shared" ca="1" si="685"/>
        <v>3.1478618407679569E-6</v>
      </c>
      <c r="CR414" s="240">
        <f t="shared" ca="1" si="686"/>
        <v>-1.5368301053043565E-4</v>
      </c>
      <c r="CS414" s="240">
        <f t="shared" ca="1" si="687"/>
        <v>-8.5126300871999933E-5</v>
      </c>
      <c r="CT414" s="240">
        <f t="shared" ca="1" si="688"/>
        <v>1.0827446965201686E-4</v>
      </c>
      <c r="CU414" s="240">
        <f t="shared" ca="1" si="689"/>
        <v>1.4288266560204325E-4</v>
      </c>
      <c r="CV414" s="240">
        <f t="shared" ca="1" si="690"/>
        <v>-3.2057210175847546E-5</v>
      </c>
      <c r="CW414" s="240">
        <f t="shared" ca="1" si="691"/>
        <v>-1.5998279944794906E-4</v>
      </c>
      <c r="CX414" s="240">
        <f t="shared" ca="1" si="692"/>
        <v>-5.3281697002784177E-5</v>
      </c>
      <c r="CY414" s="240">
        <f t="shared" ca="1" si="693"/>
        <v>1.3156098278683934E-4</v>
      </c>
      <c r="CZ414" s="240">
        <f t="shared" ca="1" si="694"/>
        <v>1.234596819931552E-4</v>
      </c>
      <c r="DA414" s="240">
        <f t="shared" ca="1" si="695"/>
        <v>-6.5704438344102396E-5</v>
      </c>
      <c r="DB414" s="240">
        <f t="shared" ca="1" si="696"/>
        <v>-1.5850810585134551E-4</v>
      </c>
      <c r="DC414" s="240">
        <f t="shared" ca="1" si="697"/>
        <v>-1.8847829643370298E-5</v>
      </c>
      <c r="DD414" s="240">
        <f t="shared" ca="1" si="698"/>
        <v>1.4845419261814568E-4</v>
      </c>
      <c r="DE414" s="240">
        <f t="shared" ca="1" si="699"/>
        <v>9.8037083787158442E-5</v>
      </c>
      <c r="DF414" s="240">
        <f t="shared" ca="1" si="700"/>
        <v>-9.6158710714805987E-5</v>
      </c>
      <c r="DG414" s="240">
        <f t="shared" ca="1" si="701"/>
        <v>-1.4933059356711238E-4</v>
      </c>
      <c r="DH414" s="240">
        <f t="shared" ca="1" si="702"/>
        <v>1.6501961943509159E-5</v>
      </c>
      <c r="DI414" s="240">
        <f t="shared" ca="1" si="703"/>
        <v>1.5813316111451043E-4</v>
      </c>
      <c r="DJ414" s="240">
        <f t="shared" ca="1" si="704"/>
        <v>6.7850300954639162E-5</v>
      </c>
      <c r="DK414" s="240">
        <f t="shared" ca="1" si="705"/>
        <v>-1.2194007938828374E-4</v>
      </c>
      <c r="DL414" s="240">
        <f t="shared" ca="1" si="706"/>
        <v>-1.3289625059535146E-4</v>
      </c>
      <c r="DM414" s="240">
        <f t="shared" ca="1" si="707"/>
        <v>5.1049828479559104E-5</v>
      </c>
      <c r="DN414" s="240">
        <f t="shared" ca="1" si="708"/>
        <v>1.6012753164016075E-4</v>
      </c>
      <c r="DO414" s="240">
        <f t="shared" ca="1" si="709"/>
        <v>3.4366282543230792E-5</v>
      </c>
      <c r="DP414" s="240">
        <f t="shared" ca="1" si="710"/>
        <v>-1.4179567967762612E-4</v>
      </c>
      <c r="DQ414" s="240">
        <f t="shared" ca="1" si="711"/>
        <v>-1.1000371599292696E-4</v>
      </c>
      <c r="DR414" s="240">
        <f t="shared" ca="1" si="712"/>
        <v>8.3116890827709744E-5</v>
      </c>
      <c r="DS414" s="240">
        <f t="shared" ca="1" si="713"/>
        <v>1.5434038628372388E-4</v>
      </c>
      <c r="DT414" s="240">
        <f t="shared" ca="1" si="714"/>
        <v>-7.8779079676252316E-7</v>
      </c>
      <c r="DU414" s="240">
        <f t="shared" ca="1" si="715"/>
        <v>-1.5476061399515961E-4</v>
      </c>
      <c r="DV414" s="240">
        <f t="shared" ca="1" si="716"/>
        <v>-8.1765469417553521E-5</v>
      </c>
      <c r="DW414" s="240">
        <f t="shared" ca="1" si="717"/>
        <v>1.1114482636598948E-4</v>
      </c>
      <c r="DX414" s="240">
        <f t="shared" ca="1" si="718"/>
        <v>1.410529556558353E-4</v>
      </c>
      <c r="DY414" s="240">
        <f t="shared" ca="1" si="719"/>
        <v>-3.5903580860087106E-5</v>
      </c>
      <c r="DZ414" s="240">
        <f t="shared" ca="1" si="720"/>
        <v>-1.6020484176466811E-4</v>
      </c>
      <c r="EA414" s="240">
        <f t="shared" ca="1" si="721"/>
        <v>-4.9553769355683414E-5</v>
      </c>
      <c r="EB414" s="240">
        <f t="shared" ca="1" si="722"/>
        <v>1.337715968284101E-4</v>
      </c>
      <c r="EC414" s="240">
        <f t="shared" ca="1" si="723"/>
        <v>1.2091095227953536E-4</v>
      </c>
      <c r="ED414" s="240">
        <f t="shared" ca="1" si="724"/>
        <v>-6.9274609845628181E-5</v>
      </c>
      <c r="EE414" s="240">
        <f t="shared" ca="1" si="725"/>
        <v>-1.5786379670938467E-4</v>
      </c>
      <c r="EF414" s="240">
        <f t="shared" ca="1" si="726"/>
        <v>-1.4933967206007215E-5</v>
      </c>
      <c r="EG414" s="240">
        <f t="shared" ca="1" si="727"/>
        <v>1.4989763756227795E-4</v>
      </c>
      <c r="EH414" s="240">
        <f t="shared" ca="1" si="728"/>
        <v>9.489319171242076E-5</v>
      </c>
      <c r="EI414" s="240">
        <f t="shared" ca="1" si="729"/>
        <v>-9.9279187907848145E-5</v>
      </c>
      <c r="EJ414" s="240">
        <f t="shared" ca="1" si="730"/>
        <v>-1.4785124364596428E-4</v>
      </c>
      <c r="EK414" s="240">
        <f t="shared" ca="1" si="731"/>
        <v>2.0411562130034318E-5</v>
      </c>
      <c r="EL414" s="240">
        <f t="shared" ca="1" si="732"/>
        <v>1.5873929168610723E-4</v>
      </c>
      <c r="EM414" s="240">
        <f t="shared" ca="1" si="733"/>
        <v>6.42640262803949E-5</v>
      </c>
      <c r="EN414" s="240">
        <f t="shared" ca="1" si="734"/>
        <v>-1.2445922037474075E-4</v>
      </c>
      <c r="EO414" s="240">
        <f t="shared" ca="1" si="735"/>
        <v>-1.3065374999903911E-4</v>
      </c>
      <c r="EP414" s="240">
        <f t="shared" ca="1" si="736"/>
        <v>5.4765176501379276E-5</v>
      </c>
      <c r="EQ414" s="240">
        <f t="shared" ca="1" si="737"/>
        <v>1.5986689247560559E-4</v>
      </c>
      <c r="ER414" s="240">
        <f t="shared" ca="1" si="738"/>
        <v>3.0511902940841691E-5</v>
      </c>
      <c r="ES414" s="240">
        <f t="shared" ca="1" si="739"/>
        <v>-1.4359106493728736E-4</v>
      </c>
      <c r="ET414" s="240">
        <f t="shared" ca="1" si="740"/>
        <v>-1.0710704069720594E-4</v>
      </c>
      <c r="EU414" s="240">
        <f t="shared" ca="1" si="741"/>
        <v>8.6457436598633266E-5</v>
      </c>
      <c r="EV414" s="240">
        <f t="shared" ca="1" si="742"/>
        <v>1.5322564333607115E-4</v>
      </c>
      <c r="EW414" s="240">
        <f t="shared" ca="1" si="743"/>
        <v>-4.7229688985744018E-6</v>
      </c>
      <c r="EX414" s="240">
        <f t="shared" ca="1" si="744"/>
        <v>-1.55744995452885E-4</v>
      </c>
      <c r="EY414" s="240">
        <f t="shared" ca="1" si="745"/>
        <v>-7.8355385501735844E-5</v>
      </c>
      <c r="EZ414" s="240">
        <f t="shared" ca="1" si="746"/>
        <v>1.1394823359253196E-4</v>
      </c>
      <c r="FA414" s="240">
        <f t="shared" ca="1" si="747"/>
        <v>1.3913828068345003E-4</v>
      </c>
      <c r="FB414" s="240">
        <f t="shared" ca="1" si="748"/>
        <v>-3.972832456973125E-5</v>
      </c>
      <c r="FC414" s="240">
        <f t="shared" ca="1" si="749"/>
        <v>-1.6033038267515315E-4</v>
      </c>
      <c r="FD414" s="240">
        <f t="shared" ca="1" si="750"/>
        <v>-4.5795992370857565E-5</v>
      </c>
      <c r="FE414" s="240">
        <f t="shared" ca="1" si="751"/>
        <v>1.3590163186209228E-4</v>
      </c>
      <c r="FF414" s="240">
        <f t="shared" ca="1" si="752"/>
        <v>1.1828939032941258E-4</v>
      </c>
      <c r="FG414" s="240">
        <f t="shared" ca="1" si="753"/>
        <v>-7.2803052912527442E-5</v>
      </c>
      <c r="FH414" s="240">
        <f t="shared" ca="1" si="754"/>
        <v>-1.5712439631919363E-4</v>
      </c>
      <c r="FI414" s="240">
        <f t="shared" ca="1" si="755"/>
        <v>-1.1011109105216208E-5</v>
      </c>
      <c r="FJ414" s="240">
        <f t="shared" ca="1" si="756"/>
        <v>1.5125078977457635E-4</v>
      </c>
      <c r="FK414" s="240">
        <f t="shared" ca="1" si="757"/>
        <v>9.1692139527280479E-5</v>
      </c>
      <c r="FL414" s="240">
        <f t="shared" ca="1" si="758"/>
        <v>-1.0233986303038621E-4</v>
      </c>
      <c r="FM414" s="240">
        <f t="shared" ca="1" si="759"/>
        <v>-1.4628283366415791E-4</v>
      </c>
      <c r="FN414" s="240">
        <f t="shared" ca="1" si="760"/>
        <v>2.4308867154769809E-5</v>
      </c>
      <c r="FO414" s="240">
        <f t="shared" ca="1" si="761"/>
        <v>1.5924980364403623E-4</v>
      </c>
      <c r="FP414" s="240">
        <f t="shared" ca="1" si="762"/>
        <v>6.0639041359706031E-5</v>
      </c>
      <c r="FQ414" s="240">
        <f t="shared" ca="1" si="763"/>
        <v>-1.2690339178067405E-4</v>
      </c>
      <c r="FR414" s="240">
        <f t="shared" ca="1" si="764"/>
        <v>-1.2833254846918572E-4</v>
      </c>
      <c r="FS414" s="240">
        <f t="shared" ca="1" si="765"/>
        <v>5.8447536028676854E-5</v>
      </c>
      <c r="FT414" s="240">
        <f t="shared" ca="1" si="766"/>
        <v>1.5950995547283121E-4</v>
      </c>
      <c r="FU414" s="240">
        <f t="shared" ca="1" si="767"/>
        <v>2.6639144109034574E-5</v>
      </c>
      <c r="FV414" s="240">
        <f t="shared" ca="1" si="768"/>
        <v>-1.4529995630864614E-4</v>
      </c>
      <c r="FW414" s="240">
        <f t="shared" ca="1" si="769"/>
        <v>-1.0414584812515913E-4</v>
      </c>
      <c r="FX414" s="240">
        <f t="shared" ca="1" si="770"/>
        <v>8.9745903642601571E-5</v>
      </c>
      <c r="FY414" s="240">
        <f t="shared" ca="1" si="771"/>
        <v>1.5201860299034865E-4</v>
      </c>
      <c r="FZ414" s="240">
        <f t="shared" ca="1" si="772"/>
        <v>-8.6553020605249667E-6</v>
      </c>
      <c r="GA414" s="240">
        <f t="shared" ca="1" si="773"/>
        <v>-1.5663556194903005E-4</v>
      </c>
      <c r="GB414" s="240">
        <f t="shared" ca="1" si="774"/>
        <v>-7.4898103231588547E-5</v>
      </c>
      <c r="GC414" s="240">
        <f t="shared" ca="1" si="775"/>
        <v>1.1668300266395721E-4</v>
      </c>
      <c r="GD414" s="240">
        <f t="shared" ca="1" si="776"/>
        <v>1.3713979401349643E-4</v>
      </c>
      <c r="GE414" s="240">
        <f t="shared" ca="1" si="777"/>
        <v>-4.3529137422196773E-5</v>
      </c>
      <c r="GF414" s="240">
        <f t="shared" ca="1" si="778"/>
        <v>-1.603593465582538E-4</v>
      </c>
      <c r="GG414" s="240">
        <f t="shared" ca="1" si="779"/>
        <v>-4.2010629592649959E-5</v>
      </c>
      <c r="GH414" s="240">
        <f t="shared" ca="1" si="780"/>
        <v>1.3794980483442773E-4</v>
      </c>
      <c r="GI414" s="240">
        <f t="shared" ca="1" si="781"/>
        <v>1.1559657527368059E-4</v>
      </c>
      <c r="GJ414" s="240">
        <f t="shared" ca="1" si="782"/>
        <v>-7.6287642142633714E-5</v>
      </c>
      <c r="GK414" s="240">
        <f t="shared" ca="1" si="783"/>
        <v>-1.5629035006791949E-4</v>
      </c>
      <c r="GL414" s="240">
        <f t="shared" ca="1" si="784"/>
        <v>-7.0816183240321348E-6</v>
      </c>
      <c r="GM414" s="240">
        <f t="shared" ca="1" si="785"/>
        <v>1.5251283416674584E-4</v>
      </c>
      <c r="GN414" s="240">
        <f t="shared" ca="1" si="786"/>
        <v>8.8435855425878911E-5</v>
      </c>
      <c r="GO414" s="240">
        <f t="shared" ca="1" si="787"/>
        <v>-1.0533889244616871E-4</v>
      </c>
      <c r="GP414" s="240">
        <f t="shared" ca="1" si="788"/>
        <v>-1.4462630837321969E-4</v>
      </c>
      <c r="GQ414" s="240">
        <f t="shared" ca="1" si="789"/>
        <v>2.8191529426898346E-5</v>
      </c>
      <c r="GR414" s="240">
        <f t="shared" ca="1" si="790"/>
        <v>1.5966438947498439E-4</v>
      </c>
      <c r="GS414" s="240">
        <f t="shared" ca="1" si="791"/>
        <v>5.6977529747941877E-5</v>
      </c>
      <c r="GT414" s="240">
        <f t="shared" ca="1" si="792"/>
        <v>-1.2927112132862209E-4</v>
      </c>
      <c r="GU414" s="240">
        <f t="shared" ca="1" si="793"/>
        <v>-1.2593404421079758E-4</v>
      </c>
      <c r="GV414" s="240">
        <f t="shared" ca="1" si="794"/>
        <v>6.2094688945764891E-5</v>
      </c>
      <c r="GW414" s="240">
        <f t="shared" ca="1" si="795"/>
        <v>1.5905693563734199E-4</v>
      </c>
      <c r="GX414" s="240">
        <f t="shared" ca="1" si="796"/>
        <v>2.2750338852917917E-5</v>
      </c>
      <c r="GY414" s="240">
        <f t="shared" ca="1" si="797"/>
        <v>-1.4692132441943988E-4</v>
      </c>
      <c r="GZ414" s="240">
        <f t="shared" ca="1" si="798"/>
        <v>-1.0112192198846935E-4</v>
      </c>
      <c r="HA414" s="240">
        <f t="shared" ca="1" si="799"/>
        <v>9.2980311110031042E-5</v>
      </c>
      <c r="HB414" s="240">
        <f t="shared" ca="1" si="800"/>
        <v>1.507199923225264E-4</v>
      </c>
      <c r="HC414" s="240">
        <f t="shared" ca="1" si="801"/>
        <v>-1.2582421592152325E-5</v>
      </c>
      <c r="HD414" s="240">
        <f t="shared" ca="1" si="802"/>
        <v>-1.5743177703963788E-4</v>
      </c>
      <c r="HE414" s="240">
        <f t="shared" ca="1" si="803"/>
        <v>-7.1395705144674967E-5</v>
      </c>
      <c r="HF414" s="240">
        <f t="shared" ca="1" si="804"/>
        <v>1.193474862576392E-4</v>
      </c>
      <c r="HG414" s="240">
        <f t="shared" ca="1" si="805"/>
        <v>1.3505869945961631E-4</v>
      </c>
      <c r="HH414" s="240">
        <f t="shared" ca="1" si="806"/>
        <v>-4.7303729949938436E-5</v>
      </c>
      <c r="HI414" s="240">
        <f t="shared" ca="1" si="807"/>
        <v>-1.6029171596720985E-4</v>
      </c>
      <c r="HJ414" s="240">
        <f t="shared" ca="1" si="808"/>
        <v>-3.8199961182054377E-5</v>
      </c>
      <c r="HK414" s="240">
        <f t="shared" ca="1" si="809"/>
        <v>1.399148820026088E-4</v>
      </c>
      <c r="HL414" s="240">
        <f t="shared" ca="1" si="810"/>
        <v>1.1283412916343481E-4</v>
      </c>
      <c r="HM414" s="240">
        <f t="shared" ca="1" si="811"/>
        <v>-7.97262785496919E-5</v>
      </c>
      <c r="HN414" s="240">
        <f t="shared" ca="1" si="812"/>
        <v>-1.5536216035383815E-4</v>
      </c>
      <c r="HO414" s="240">
        <f t="shared" ca="1" si="813"/>
        <v>-3.1478618407638641E-6</v>
      </c>
      <c r="HP414" s="240">
        <f t="shared" ca="1" si="814"/>
        <v>1.5368301053043549E-4</v>
      </c>
      <c r="HQ414" s="240">
        <f t="shared" ca="1" si="815"/>
        <v>8.512630087200225E-5</v>
      </c>
      <c r="HR414" s="240">
        <f t="shared" ca="1" si="816"/>
        <v>-1.0827446965201988E-4</v>
      </c>
      <c r="HS414" s="240">
        <f t="shared" ca="1" si="817"/>
        <v>-1.4288266560204347E-4</v>
      </c>
      <c r="HT414" s="240">
        <f t="shared" ca="1" si="818"/>
        <v>3.2057210175844842E-5</v>
      </c>
      <c r="HU414" s="240">
        <f t="shared" ca="1" si="819"/>
        <v>1.5998279944794922E-4</v>
      </c>
      <c r="HV414" s="240">
        <f t="shared" ca="1" si="820"/>
        <v>5.3281697002784604E-5</v>
      </c>
      <c r="HW414" s="240">
        <f t="shared" ca="1" si="821"/>
        <v>-1.3156098278683777E-4</v>
      </c>
      <c r="HX414" s="240">
        <f t="shared" ca="1" si="822"/>
        <v>-1.2345968199315406E-4</v>
      </c>
      <c r="HY414" s="240">
        <f t="shared" ca="1" si="823"/>
        <v>6.5704438344101962E-5</v>
      </c>
      <c r="HZ414" s="240">
        <f t="shared" ca="1" si="824"/>
        <v>1.5850810585134629E-4</v>
      </c>
      <c r="IA414" s="240">
        <f t="shared" ca="1" si="825"/>
        <v>1.8847829643366245E-5</v>
      </c>
      <c r="IB414" s="240">
        <f t="shared" ca="1" si="826"/>
        <v>-1.4845419261814551E-4</v>
      </c>
      <c r="IC414" s="240">
        <f t="shared" ca="1" si="827"/>
        <v>-9.8037083787162413E-5</v>
      </c>
      <c r="ID414" s="240">
        <f t="shared" ca="1" si="828"/>
        <v>9.6158710714805621E-5</v>
      </c>
      <c r="IE414" s="240">
        <f t="shared" ca="1" si="829"/>
        <v>1.3093362592944777E-4</v>
      </c>
      <c r="IF414" s="240">
        <f t="shared" ca="1" si="830"/>
        <v>-1.6501961943504151E-5</v>
      </c>
      <c r="IG414" s="240">
        <f t="shared" ca="1" si="831"/>
        <v>-1.5813316111451035E-4</v>
      </c>
      <c r="IH414" s="240">
        <f t="shared" ca="1" si="832"/>
        <v>-6.785030095463961E-5</v>
      </c>
      <c r="II414" s="240">
        <f t="shared" ca="1" si="833"/>
        <v>1.2194007938828047E-4</v>
      </c>
      <c r="IJ414" s="240">
        <f t="shared" ca="1" si="834"/>
        <v>1.328962505953517E-4</v>
      </c>
      <c r="IK414" s="240">
        <f t="shared" ca="1" si="835"/>
        <v>-5.1049828479558657E-5</v>
      </c>
      <c r="IL414" s="240">
        <f t="shared" ca="1" si="836"/>
        <v>-1.6012753164016102E-4</v>
      </c>
      <c r="IM414" s="240">
        <f t="shared" ca="1" si="837"/>
        <v>-3.4366282543231239E-5</v>
      </c>
      <c r="IN414" s="240">
        <f t="shared" ca="1" si="838"/>
        <v>1.417956796776259E-4</v>
      </c>
      <c r="IO414" s="240">
        <f t="shared" ca="1" si="839"/>
        <v>1.1000371599292399E-4</v>
      </c>
      <c r="IP414" s="240">
        <f t="shared" ca="1" si="840"/>
        <v>-8.3116890827709337E-5</v>
      </c>
      <c r="IQ414" s="240">
        <f t="shared" ca="1" si="841"/>
        <v>-1.5434038628372402E-4</v>
      </c>
      <c r="IR414" s="240">
        <f t="shared" ca="1" si="842"/>
        <v>7.8779079676660247E-7</v>
      </c>
      <c r="IS414" s="240">
        <f t="shared" ca="1" si="843"/>
        <v>1.547606139951595E-4</v>
      </c>
      <c r="IT414" s="240">
        <f t="shared" ca="1" si="844"/>
        <v>8.1765469417553928E-5</v>
      </c>
      <c r="IU414" s="240">
        <f t="shared" ca="1" si="845"/>
        <v>-1.1114482636599243E-4</v>
      </c>
      <c r="IV414" s="240">
        <f t="shared" ca="1" si="846"/>
        <v>-1.4105295565583554E-4</v>
      </c>
      <c r="IW414" s="240">
        <f t="shared" ca="1" si="847"/>
        <v>3.59035808600822E-5</v>
      </c>
      <c r="IX414" s="240">
        <f t="shared" ca="1" si="848"/>
        <v>1.6020484176466828E-4</v>
      </c>
      <c r="IY414" s="240">
        <f t="shared" ca="1" si="849"/>
        <v>4.9553769355683854E-5</v>
      </c>
      <c r="IZ414" s="240">
        <f t="shared" ca="1" si="850"/>
        <v>-1.3377159682840731E-4</v>
      </c>
      <c r="JA414" s="240">
        <f t="shared" ca="1" si="851"/>
        <v>-1.2091095227953269E-4</v>
      </c>
      <c r="JB414" s="240">
        <f t="shared" ca="1" si="852"/>
        <v>6.9274609845627747E-5</v>
      </c>
    </row>
    <row r="415" spans="2:262">
      <c r="B415" s="248">
        <v>54</v>
      </c>
      <c r="C415" s="247">
        <f t="shared" si="853"/>
        <v>1.0546875000000005E-3</v>
      </c>
      <c r="D415" s="244">
        <f t="shared" ca="1" si="597"/>
        <v>6.0550064751194217</v>
      </c>
      <c r="E415" s="243">
        <f ca="1">BH361</f>
        <v>5.500647511942168E-2</v>
      </c>
      <c r="F415" s="242">
        <v>54</v>
      </c>
      <c r="G415" s="240">
        <f t="shared" ca="1" si="854"/>
        <v>-1.1172167176143041E-4</v>
      </c>
      <c r="H415" s="240">
        <f t="shared" ca="1" si="598"/>
        <v>-8.7192729836283397E-6</v>
      </c>
      <c r="I415" s="240">
        <f t="shared" ca="1" si="599"/>
        <v>1.0748445072505505E-4</v>
      </c>
      <c r="J415" s="240">
        <f t="shared" ca="1" si="600"/>
        <v>6.0952455331583116E-5</v>
      </c>
      <c r="K415" s="240">
        <f t="shared" ca="1" si="601"/>
        <v>-7.7863973601027581E-5</v>
      </c>
      <c r="L415" s="240">
        <f t="shared" ca="1" si="602"/>
        <v>-9.8791259958704475E-5</v>
      </c>
      <c r="M415" s="240">
        <f t="shared" ca="1" si="603"/>
        <v>2.9855337365755216E-5</v>
      </c>
      <c r="N415" s="240">
        <f t="shared" ca="1" si="604"/>
        <v>1.1329977044711222E-4</v>
      </c>
      <c r="O415" s="240">
        <f t="shared" ca="1" si="605"/>
        <v>2.5203859846720255E-5</v>
      </c>
      <c r="P415" s="240">
        <f t="shared" ca="1" si="606"/>
        <v>-1.0105169364748668E-4</v>
      </c>
      <c r="Q415" s="240">
        <f t="shared" ca="1" si="607"/>
        <v>-7.4310977250712101E-5</v>
      </c>
      <c r="R415" s="240">
        <f t="shared" ca="1" si="608"/>
        <v>6.4939504405155945E-5</v>
      </c>
      <c r="S415" s="240">
        <f t="shared" ca="1" si="609"/>
        <v>1.058690021770992E-4</v>
      </c>
      <c r="T415" s="240">
        <f t="shared" ca="1" si="610"/>
        <v>-1.3491366014814519E-5</v>
      </c>
      <c r="U415" s="241">
        <f t="shared" ca="1" si="611"/>
        <v>-1.1242527125994014E-4</v>
      </c>
      <c r="V415" s="240">
        <f t="shared" ca="1" si="612"/>
        <v>-4.1142859258012304E-5</v>
      </c>
      <c r="W415" s="240">
        <f t="shared" ca="1" si="613"/>
        <v>9.2431472571447194E-5</v>
      </c>
      <c r="X415" s="240">
        <f t="shared" ca="1" si="614"/>
        <v>8.6060890926279853E-5</v>
      </c>
      <c r="Y415" s="240">
        <f t="shared" ca="1" si="615"/>
        <v>-5.0609291051641673E-5</v>
      </c>
      <c r="Z415" s="240">
        <f t="shared" ca="1" si="616"/>
        <v>-1.1065500021528911E-4</v>
      </c>
      <c r="AA415" s="240">
        <f t="shared" ca="1" si="617"/>
        <v>-3.1646526673714611E-6</v>
      </c>
      <c r="AB415" s="240">
        <f t="shared" ca="1" si="618"/>
        <v>1.0911710446639049E-4</v>
      </c>
      <c r="AC415" s="240">
        <f t="shared" ca="1" si="619"/>
        <v>5.6191240014905301E-5</v>
      </c>
      <c r="AD415" s="240">
        <f t="shared" ca="1" si="620"/>
        <v>-8.1810389250772231E-5</v>
      </c>
      <c r="AE415" s="240">
        <f t="shared" ca="1" si="621"/>
        <v>-9.5947846211122761E-5</v>
      </c>
      <c r="AF415" s="240">
        <f t="shared" ca="1" si="622"/>
        <v>3.5183539383353871E-5</v>
      </c>
      <c r="AG415" s="240">
        <f t="shared" ca="1" si="623"/>
        <v>1.130456516691243E-4</v>
      </c>
      <c r="AH415" s="240">
        <f t="shared" ca="1" si="624"/>
        <v>1.9752166176337796E-5</v>
      </c>
      <c r="AI415" s="240">
        <f t="shared" ca="1" si="625"/>
        <v>-1.034468818871131E-4</v>
      </c>
      <c r="AJ415" s="240">
        <f t="shared" ca="1" si="626"/>
        <v>-7.0023250119062401E-5</v>
      </c>
      <c r="AK415" s="240">
        <f t="shared" ca="1" si="627"/>
        <v>6.9418358064431287E-5</v>
      </c>
      <c r="AL415" s="240">
        <f t="shared" ca="1" si="628"/>
        <v>1.0375782038123156E-4</v>
      </c>
      <c r="AM415" s="240">
        <f t="shared" ca="1" si="629"/>
        <v>-1.8996170339226366E-5</v>
      </c>
      <c r="AN415" s="240">
        <f t="shared" ca="1" si="630"/>
        <v>-1.1298920615422826E-4</v>
      </c>
      <c r="AO415" s="240">
        <f t="shared" ca="1" si="631"/>
        <v>-3.5912104937736172E-5</v>
      </c>
      <c r="AP415" s="240">
        <f t="shared" ca="1" si="632"/>
        <v>9.5537346717276448E-5</v>
      </c>
      <c r="AQ415" s="240">
        <f t="shared" ca="1" si="633"/>
        <v>8.2339468323424568E-5</v>
      </c>
      <c r="AR415" s="240">
        <f t="shared" ca="1" si="634"/>
        <v>-5.5523629064546402E-5</v>
      </c>
      <c r="AS415" s="240">
        <f t="shared" ca="1" si="635"/>
        <v>-1.0932175108139581E-4</v>
      </c>
      <c r="AT415" s="240">
        <f t="shared" ca="1" si="636"/>
        <v>2.3975915743517447E-6</v>
      </c>
      <c r="AU415" s="240">
        <f t="shared" ca="1" si="637"/>
        <v>1.1048688554553691E-4</v>
      </c>
      <c r="AV415" s="240">
        <f t="shared" ca="1" si="638"/>
        <v>5.1294655079259894E-5</v>
      </c>
      <c r="AW415" s="240">
        <f t="shared" ca="1" si="639"/>
        <v>-8.5559716507067923E-5</v>
      </c>
      <c r="AX415" s="240">
        <f t="shared" ca="1" si="640"/>
        <v>-9.2873285697979587E-5</v>
      </c>
      <c r="AY415" s="240">
        <f t="shared" ca="1" si="641"/>
        <v>4.042698117286356E-5</v>
      </c>
      <c r="AZ415" s="240">
        <f t="shared" ca="1" si="642"/>
        <v>1.1251919601463585E-4</v>
      </c>
      <c r="BA415" s="240">
        <f t="shared" ca="1" si="643"/>
        <v>1.4252887807549914E-5</v>
      </c>
      <c r="BB415" s="240">
        <f t="shared" ca="1" si="644"/>
        <v>-1.0559285752739664E-4</v>
      </c>
      <c r="BC415" s="240">
        <f t="shared" ca="1" si="645"/>
        <v>-6.5566830844563588E-5</v>
      </c>
      <c r="BD415" s="240">
        <f t="shared" ca="1" si="646"/>
        <v>7.3729976818798427E-5</v>
      </c>
      <c r="BE415" s="240">
        <f t="shared" ca="1" si="647"/>
        <v>1.0139667690795351E-4</v>
      </c>
      <c r="BF415" s="240">
        <f t="shared" ca="1" si="648"/>
        <v>-2.4455211225423785E-5</v>
      </c>
      <c r="BG415" s="240">
        <f t="shared" ca="1" si="649"/>
        <v>-1.1328094015420521E-4</v>
      </c>
      <c r="BH415" s="240">
        <f t="shared" ca="1" si="650"/>
        <v>-3.0594835211136131E-5</v>
      </c>
      <c r="BI415" s="240">
        <f t="shared" ca="1" si="651"/>
        <v>9.8413063026779902E-5</v>
      </c>
      <c r="BJ415" s="240">
        <f t="shared" ca="1" si="652"/>
        <v>7.8419682729293113E-5</v>
      </c>
      <c r="BK415" s="240">
        <f t="shared" ca="1" si="653"/>
        <v>-6.0304205791739814E-5</v>
      </c>
      <c r="BL415" s="240">
        <f t="shared" ca="1" si="654"/>
        <v>-1.0772513627369307E-4</v>
      </c>
      <c r="BM415" s="240">
        <f t="shared" ca="1" si="655"/>
        <v>7.9540598079681267E-6</v>
      </c>
      <c r="BN415" s="240">
        <f t="shared" ca="1" si="656"/>
        <v>1.1159049403989593E-4</v>
      </c>
      <c r="BO415" s="240">
        <f t="shared" ca="1" si="657"/>
        <v>4.6274496826648504E-5</v>
      </c>
      <c r="BP415" s="240">
        <f t="shared" ca="1" si="658"/>
        <v>-8.9102922912152546E-5</v>
      </c>
      <c r="BQ415" s="240">
        <f t="shared" ca="1" si="659"/>
        <v>-8.9574985304850466E-5</v>
      </c>
      <c r="BR415" s="240">
        <f t="shared" ca="1" si="660"/>
        <v>4.557303082374249E-5</v>
      </c>
      <c r="BS415" s="240">
        <f t="shared" ca="1" si="661"/>
        <v>1.1172167176143059E-4</v>
      </c>
      <c r="BT415" s="240">
        <f t="shared" ca="1" si="662"/>
        <v>8.719272983629722E-6</v>
      </c>
      <c r="BU415" s="240">
        <f t="shared" ca="1" si="663"/>
        <v>-1.0748445072505502E-4</v>
      </c>
      <c r="BV415" s="240">
        <f t="shared" ca="1" si="664"/>
        <v>-6.0952455331583427E-5</v>
      </c>
      <c r="BW415" s="240">
        <f t="shared" ca="1" si="665"/>
        <v>7.7863973601027093E-5</v>
      </c>
      <c r="BX415" s="240">
        <f t="shared" ca="1" si="666"/>
        <v>9.8791259958704963E-5</v>
      </c>
      <c r="BY415" s="240">
        <f t="shared" ca="1" si="667"/>
        <v>-2.9855337365754085E-5</v>
      </c>
      <c r="BZ415" s="240">
        <f t="shared" ca="1" si="668"/>
        <v>-1.1329977044711221E-4</v>
      </c>
      <c r="CA415" s="240">
        <f t="shared" ca="1" si="669"/>
        <v>-2.5203859846720628E-5</v>
      </c>
      <c r="CB415" s="240">
        <f t="shared" ca="1" si="670"/>
        <v>1.0105169364748643E-4</v>
      </c>
      <c r="CC415" s="240">
        <f t="shared" ca="1" si="671"/>
        <v>7.4310977250712683E-5</v>
      </c>
      <c r="CD415" s="240">
        <f t="shared" ca="1" si="672"/>
        <v>-6.4939504405154983E-5</v>
      </c>
      <c r="CE415" s="240">
        <f t="shared" ca="1" si="673"/>
        <v>-1.0586900217709975E-4</v>
      </c>
      <c r="CF415" s="240">
        <f t="shared" ca="1" si="674"/>
        <v>1.349136601481454E-5</v>
      </c>
      <c r="CG415" s="240">
        <f t="shared" ca="1" si="675"/>
        <v>1.1242527125994008E-4</v>
      </c>
      <c r="CH415" s="240">
        <f t="shared" ca="1" si="676"/>
        <v>4.1142859258013029E-5</v>
      </c>
      <c r="CI415" s="240">
        <f t="shared" ca="1" si="677"/>
        <v>-9.2431472571446517E-5</v>
      </c>
      <c r="CJ415" s="240">
        <f t="shared" ca="1" si="678"/>
        <v>-8.6060890926280883E-5</v>
      </c>
      <c r="CK415" s="240">
        <f t="shared" ca="1" si="679"/>
        <v>5.06092910516417E-5</v>
      </c>
      <c r="CL415" s="240">
        <f t="shared" ca="1" si="680"/>
        <v>1.106550002152892E-4</v>
      </c>
      <c r="CM415" s="240">
        <f t="shared" ca="1" si="681"/>
        <v>3.1646526673722404E-6</v>
      </c>
      <c r="CN415" s="240">
        <f t="shared" ca="1" si="682"/>
        <v>-1.0911710446639028E-4</v>
      </c>
      <c r="CO415" s="240">
        <f t="shared" ca="1" si="683"/>
        <v>-5.6191240014906338E-5</v>
      </c>
      <c r="CP415" s="240">
        <f t="shared" ca="1" si="684"/>
        <v>8.1810389250771133E-5</v>
      </c>
      <c r="CQ415" s="240">
        <f t="shared" ca="1" si="685"/>
        <v>9.5947846211122734E-5</v>
      </c>
      <c r="CR415" s="240">
        <f t="shared" ca="1" si="686"/>
        <v>-3.5183539383353139E-5</v>
      </c>
      <c r="CS415" s="240">
        <f t="shared" ca="1" si="687"/>
        <v>-1.1304565166912436E-4</v>
      </c>
      <c r="CT415" s="240">
        <f t="shared" ca="1" si="688"/>
        <v>-1.9752166176338555E-5</v>
      </c>
      <c r="CU415" s="240">
        <f t="shared" ca="1" si="689"/>
        <v>1.0344688188711245E-4</v>
      </c>
      <c r="CV415" s="240">
        <f t="shared" ca="1" si="690"/>
        <v>7.0023250119062387E-5</v>
      </c>
      <c r="CW415" s="240">
        <f t="shared" ca="1" si="691"/>
        <v>-6.9418358064430677E-5</v>
      </c>
      <c r="CX415" s="240">
        <f t="shared" ca="1" si="692"/>
        <v>-1.0375782038123188E-4</v>
      </c>
      <c r="CY415" s="240">
        <f t="shared" ca="1" si="693"/>
        <v>1.8996170339225593E-5</v>
      </c>
      <c r="CZ415" s="240">
        <f t="shared" ca="1" si="694"/>
        <v>1.1298920615422813E-4</v>
      </c>
      <c r="DA415" s="240">
        <f t="shared" ca="1" si="695"/>
        <v>3.5912104937737669E-5</v>
      </c>
      <c r="DB415" s="240">
        <f t="shared" ca="1" si="696"/>
        <v>-9.553734671727516E-5</v>
      </c>
      <c r="DC415" s="240">
        <f t="shared" ca="1" si="697"/>
        <v>-8.2339468323426208E-5</v>
      </c>
      <c r="DD415" s="240">
        <f t="shared" ca="1" si="698"/>
        <v>5.5523629064547127E-5</v>
      </c>
      <c r="DE415" s="240">
        <f t="shared" ca="1" si="699"/>
        <v>1.093217510813958E-4</v>
      </c>
      <c r="DF415" s="240">
        <f t="shared" ca="1" si="700"/>
        <v>-2.3975915743517718E-6</v>
      </c>
      <c r="DG415" s="240">
        <f t="shared" ca="1" si="701"/>
        <v>-1.104868855455369E-4</v>
      </c>
      <c r="DH415" s="240">
        <f t="shared" ca="1" si="702"/>
        <v>-5.1294655079260585E-5</v>
      </c>
      <c r="DI415" s="240">
        <f t="shared" ca="1" si="703"/>
        <v>8.5559716507067408E-5</v>
      </c>
      <c r="DJ415" s="240">
        <f t="shared" ca="1" si="704"/>
        <v>9.2873285697980048E-5</v>
      </c>
      <c r="DK415" s="240">
        <f t="shared" ca="1" si="705"/>
        <v>-4.0426981172862076E-5</v>
      </c>
      <c r="DL415" s="240">
        <f t="shared" ca="1" si="706"/>
        <v>-1.1251919601463604E-4</v>
      </c>
      <c r="DM415" s="240">
        <f t="shared" ca="1" si="707"/>
        <v>-1.4252887807552286E-5</v>
      </c>
      <c r="DN415" s="240">
        <f t="shared" ca="1" si="708"/>
        <v>1.0559285752739579E-4</v>
      </c>
      <c r="DO415" s="240">
        <f t="shared" ca="1" si="709"/>
        <v>6.5566830844562897E-5</v>
      </c>
      <c r="DP415" s="240">
        <f t="shared" ca="1" si="710"/>
        <v>-7.3729976818799077E-5</v>
      </c>
      <c r="DQ415" s="240">
        <f t="shared" ca="1" si="711"/>
        <v>-1.0139667690795385E-4</v>
      </c>
      <c r="DR415" s="240">
        <f t="shared" ca="1" si="712"/>
        <v>2.4455211225423029E-5</v>
      </c>
      <c r="DS415" s="240">
        <f t="shared" ca="1" si="713"/>
        <v>1.1328094015420519E-4</v>
      </c>
      <c r="DT415" s="240">
        <f t="shared" ca="1" si="714"/>
        <v>3.0594835211136884E-5</v>
      </c>
      <c r="DU415" s="240">
        <f t="shared" ca="1" si="715"/>
        <v>-9.8413063026779509E-5</v>
      </c>
      <c r="DV415" s="240">
        <f t="shared" ca="1" si="716"/>
        <v>-7.8419682729293682E-5</v>
      </c>
      <c r="DW415" s="240">
        <f t="shared" ca="1" si="717"/>
        <v>6.0304205791737794E-5</v>
      </c>
      <c r="DX415" s="240">
        <f t="shared" ca="1" si="718"/>
        <v>1.0772513627369379E-4</v>
      </c>
      <c r="DY415" s="240">
        <f t="shared" ca="1" si="719"/>
        <v>-7.9540598079689466E-6</v>
      </c>
      <c r="DZ415" s="240">
        <f t="shared" ca="1" si="720"/>
        <v>-1.1159049403989608E-4</v>
      </c>
      <c r="EA415" s="240">
        <f t="shared" ca="1" si="721"/>
        <v>-4.6274496826647739E-5</v>
      </c>
      <c r="EB415" s="240">
        <f t="shared" ca="1" si="722"/>
        <v>8.9102922912152058E-5</v>
      </c>
      <c r="EC415" s="240">
        <f t="shared" ca="1" si="723"/>
        <v>8.957498530485094E-5</v>
      </c>
      <c r="ED415" s="240">
        <f t="shared" ca="1" si="724"/>
        <v>-4.5573030823741778E-5</v>
      </c>
      <c r="EE415" s="240">
        <f t="shared" ca="1" si="725"/>
        <v>-1.1172167176143073E-4</v>
      </c>
      <c r="EF415" s="240">
        <f t="shared" ca="1" si="726"/>
        <v>-8.7192729836304877E-6</v>
      </c>
      <c r="EG415" s="240">
        <f t="shared" ca="1" si="727"/>
        <v>1.0748445072505426E-4</v>
      </c>
      <c r="EH415" s="240">
        <f t="shared" ca="1" si="728"/>
        <v>6.0952455331585447E-5</v>
      </c>
      <c r="EI415" s="240">
        <f t="shared" ca="1" si="729"/>
        <v>-7.7863973601025358E-5</v>
      </c>
      <c r="EJ415" s="240">
        <f t="shared" ca="1" si="730"/>
        <v>-9.8791259958704556E-5</v>
      </c>
      <c r="EK415" s="240">
        <f t="shared" ca="1" si="731"/>
        <v>2.9855337365754878E-5</v>
      </c>
      <c r="EL415" s="240">
        <f t="shared" ca="1" si="732"/>
        <v>1.1329977044711222E-4</v>
      </c>
      <c r="EM415" s="240">
        <f t="shared" ca="1" si="733"/>
        <v>2.520385984672138E-5</v>
      </c>
      <c r="EN415" s="240">
        <f t="shared" ca="1" si="734"/>
        <v>-1.0105169364748607E-4</v>
      </c>
      <c r="EO415" s="240">
        <f t="shared" ca="1" si="735"/>
        <v>-7.431097725071328E-5</v>
      </c>
      <c r="EP415" s="240">
        <f t="shared" ca="1" si="736"/>
        <v>6.4939504405154346E-5</v>
      </c>
      <c r="EQ415" s="240">
        <f t="shared" ca="1" si="737"/>
        <v>1.0586900217710002E-4</v>
      </c>
      <c r="ER415" s="240">
        <f t="shared" ca="1" si="738"/>
        <v>-1.3491366014812171E-5</v>
      </c>
      <c r="ES415" s="240">
        <f t="shared" ca="1" si="739"/>
        <v>-1.1242527125993978E-4</v>
      </c>
      <c r="ET415" s="240">
        <f t="shared" ca="1" si="740"/>
        <v>-4.1142859258012243E-5</v>
      </c>
      <c r="EU415" s="240">
        <f t="shared" ca="1" si="741"/>
        <v>9.2431472571447004E-5</v>
      </c>
      <c r="EV415" s="240">
        <f t="shared" ca="1" si="742"/>
        <v>8.6060890926280341E-5</v>
      </c>
      <c r="EW415" s="240">
        <f t="shared" ca="1" si="743"/>
        <v>-5.0609291051641002E-5</v>
      </c>
      <c r="EX415" s="240">
        <f t="shared" ca="1" si="744"/>
        <v>-1.1065500021528936E-4</v>
      </c>
      <c r="EY415" s="240">
        <f t="shared" ca="1" si="745"/>
        <v>-3.1646526673730129E-6</v>
      </c>
      <c r="EZ415" s="240">
        <f t="shared" ca="1" si="746"/>
        <v>1.0911710446639007E-4</v>
      </c>
      <c r="FA415" s="240">
        <f t="shared" ca="1" si="747"/>
        <v>5.6191240014906988E-5</v>
      </c>
      <c r="FB415" s="240">
        <f t="shared" ca="1" si="748"/>
        <v>-8.1810389250770591E-5</v>
      </c>
      <c r="FC415" s="240">
        <f t="shared" ca="1" si="749"/>
        <v>-9.5947846211124008E-5</v>
      </c>
      <c r="FD415" s="240">
        <f t="shared" ca="1" si="750"/>
        <v>3.5183539383350862E-5</v>
      </c>
      <c r="FE415" s="240">
        <f t="shared" ca="1" si="751"/>
        <v>1.130456516691243E-4</v>
      </c>
      <c r="FF415" s="240">
        <f t="shared" ca="1" si="752"/>
        <v>1.9752166176337735E-5</v>
      </c>
      <c r="FG415" s="240">
        <f t="shared" ca="1" si="753"/>
        <v>-1.0344688188711277E-4</v>
      </c>
      <c r="FH415" s="240">
        <f t="shared" ca="1" si="754"/>
        <v>-7.0023250119062997E-5</v>
      </c>
      <c r="FI415" s="240">
        <f t="shared" ca="1" si="755"/>
        <v>6.9418358064430054E-5</v>
      </c>
      <c r="FJ415" s="240">
        <f t="shared" ca="1" si="756"/>
        <v>1.0375782038123219E-4</v>
      </c>
      <c r="FK415" s="240">
        <f t="shared" ca="1" si="757"/>
        <v>-1.8996170339224828E-5</v>
      </c>
      <c r="FL415" s="240">
        <f t="shared" ca="1" si="758"/>
        <v>-1.1298920615422807E-4</v>
      </c>
      <c r="FM415" s="240">
        <f t="shared" ca="1" si="759"/>
        <v>-3.5912104937738408E-5</v>
      </c>
      <c r="FN415" s="240">
        <f t="shared" ca="1" si="760"/>
        <v>9.553734671727474E-5</v>
      </c>
      <c r="FO415" s="240">
        <f t="shared" ca="1" si="761"/>
        <v>8.2339468323426736E-5</v>
      </c>
      <c r="FP415" s="240">
        <f t="shared" ca="1" si="762"/>
        <v>-5.5523629064546456E-5</v>
      </c>
      <c r="FQ415" s="240">
        <f t="shared" ca="1" si="763"/>
        <v>-1.0932175108139602E-4</v>
      </c>
      <c r="FR415" s="240">
        <f t="shared" ca="1" si="764"/>
        <v>2.3975915743509993E-6</v>
      </c>
      <c r="FS415" s="240">
        <f t="shared" ca="1" si="765"/>
        <v>1.1048688554553672E-4</v>
      </c>
      <c r="FT415" s="240">
        <f t="shared" ca="1" si="766"/>
        <v>5.1294655079261276E-5</v>
      </c>
      <c r="FU415" s="240">
        <f t="shared" ca="1" si="767"/>
        <v>-8.5559716507066893E-5</v>
      </c>
      <c r="FV415" s="240">
        <f t="shared" ca="1" si="768"/>
        <v>-9.2873285697980495E-5</v>
      </c>
      <c r="FW415" s="240">
        <f t="shared" ca="1" si="769"/>
        <v>4.0426981172861351E-5</v>
      </c>
      <c r="FX415" s="240">
        <f t="shared" ca="1" si="770"/>
        <v>1.1251919601463612E-4</v>
      </c>
      <c r="FY415" s="240">
        <f t="shared" ca="1" si="771"/>
        <v>1.4252887807553058E-5</v>
      </c>
      <c r="FZ415" s="240">
        <f t="shared" ca="1" si="772"/>
        <v>-1.055928575273955E-4</v>
      </c>
      <c r="GA415" s="240">
        <f t="shared" ca="1" si="773"/>
        <v>-6.5566830844563534E-5</v>
      </c>
      <c r="GB415" s="240">
        <f t="shared" ca="1" si="774"/>
        <v>7.3729976818798481E-5</v>
      </c>
      <c r="GC415" s="240">
        <f t="shared" ca="1" si="775"/>
        <v>1.013966769079542E-4</v>
      </c>
      <c r="GD415" s="240">
        <f t="shared" ca="1" si="776"/>
        <v>-2.4455211225422273E-5</v>
      </c>
      <c r="GE415" s="240">
        <f t="shared" ca="1" si="777"/>
        <v>-1.1328094015420516E-4</v>
      </c>
      <c r="GF415" s="240">
        <f t="shared" ca="1" si="778"/>
        <v>-3.0594835211137622E-5</v>
      </c>
      <c r="GG415" s="240">
        <f t="shared" ca="1" si="779"/>
        <v>9.841306302677913E-5</v>
      </c>
      <c r="GH415" s="240">
        <f t="shared" ca="1" si="780"/>
        <v>7.8419682729294251E-5</v>
      </c>
      <c r="GI415" s="240">
        <f t="shared" ca="1" si="781"/>
        <v>-6.0304205791737137E-5</v>
      </c>
      <c r="GJ415" s="240">
        <f t="shared" ca="1" si="782"/>
        <v>-1.0772513627369403E-4</v>
      </c>
      <c r="GK415" s="240">
        <f t="shared" ca="1" si="783"/>
        <v>7.9540598079681673E-6</v>
      </c>
      <c r="GL415" s="240">
        <f t="shared" ca="1" si="784"/>
        <v>1.1159049403989594E-4</v>
      </c>
      <c r="GM415" s="240">
        <f t="shared" ca="1" si="785"/>
        <v>4.6274496826648443E-5</v>
      </c>
      <c r="GN415" s="240">
        <f t="shared" ca="1" si="786"/>
        <v>-8.9102922912151584E-5</v>
      </c>
      <c r="GO415" s="240">
        <f t="shared" ca="1" si="787"/>
        <v>-8.9574985304851414E-5</v>
      </c>
      <c r="GP415" s="240">
        <f t="shared" ca="1" si="788"/>
        <v>4.5573030823741067E-5</v>
      </c>
      <c r="GQ415" s="240">
        <f t="shared" ca="1" si="789"/>
        <v>1.1172167176143085E-4</v>
      </c>
      <c r="GR415" s="240">
        <f t="shared" ca="1" si="790"/>
        <v>8.719272983631267E-6</v>
      </c>
      <c r="GS415" s="240">
        <f t="shared" ca="1" si="791"/>
        <v>-1.0748445072505402E-4</v>
      </c>
      <c r="GT415" s="240">
        <f t="shared" ca="1" si="792"/>
        <v>-6.0952455331586097E-5</v>
      </c>
      <c r="GU415" s="240">
        <f t="shared" ca="1" si="793"/>
        <v>7.7863973601024789E-5</v>
      </c>
      <c r="GV415" s="240">
        <f t="shared" ca="1" si="794"/>
        <v>9.8791259958706508E-5</v>
      </c>
      <c r="GW415" s="240">
        <f t="shared" ca="1" si="795"/>
        <v>-2.9855337365751029E-5</v>
      </c>
      <c r="GX415" s="240">
        <f t="shared" ca="1" si="796"/>
        <v>-1.1329977044711232E-4</v>
      </c>
      <c r="GY415" s="240">
        <f t="shared" ca="1" si="797"/>
        <v>-2.5203859846725283E-5</v>
      </c>
      <c r="GZ415" s="240">
        <f t="shared" ca="1" si="798"/>
        <v>1.0105169364748426E-4</v>
      </c>
      <c r="HA415" s="240">
        <f t="shared" ca="1" si="799"/>
        <v>7.4310977250711436E-5</v>
      </c>
      <c r="HB415" s="240">
        <f t="shared" ca="1" si="800"/>
        <v>-6.4939504405156352E-5</v>
      </c>
      <c r="HC415" s="240">
        <f t="shared" ca="1" si="801"/>
        <v>-1.0586900217709916E-4</v>
      </c>
      <c r="HD415" s="240">
        <f t="shared" ca="1" si="802"/>
        <v>1.3491366014814608E-5</v>
      </c>
      <c r="HE415" s="240">
        <f t="shared" ca="1" si="803"/>
        <v>1.124252712599401E-4</v>
      </c>
      <c r="HF415" s="240">
        <f t="shared" ca="1" si="804"/>
        <v>4.1142859258012981E-5</v>
      </c>
      <c r="HG415" s="240">
        <f t="shared" ca="1" si="805"/>
        <v>-9.2431472571446557E-5</v>
      </c>
      <c r="HH415" s="240">
        <f t="shared" ca="1" si="806"/>
        <v>-8.6060890926280842E-5</v>
      </c>
      <c r="HI415" s="240">
        <f t="shared" ca="1" si="807"/>
        <v>5.0609291051640311E-5</v>
      </c>
      <c r="HJ415" s="240">
        <f t="shared" ca="1" si="808"/>
        <v>1.1065500021528953E-4</v>
      </c>
      <c r="HK415" s="240">
        <f t="shared" ca="1" si="809"/>
        <v>3.1646526673738057E-6</v>
      </c>
      <c r="HL415" s="240">
        <f t="shared" ca="1" si="810"/>
        <v>-1.0911710446638985E-4</v>
      </c>
      <c r="HM415" s="240">
        <f t="shared" ca="1" si="811"/>
        <v>-5.6191240014907679E-5</v>
      </c>
      <c r="HN415" s="240">
        <f t="shared" ca="1" si="812"/>
        <v>8.1810389250770049E-5</v>
      </c>
      <c r="HO415" s="240">
        <f t="shared" ca="1" si="813"/>
        <v>9.5947846211124415E-5</v>
      </c>
      <c r="HP415" s="240">
        <f t="shared" ca="1" si="814"/>
        <v>-3.5183539383350123E-5</v>
      </c>
      <c r="HQ415" s="240">
        <f t="shared" ca="1" si="815"/>
        <v>-1.1304565166912459E-4</v>
      </c>
      <c r="HR415" s="240">
        <f t="shared" ca="1" si="816"/>
        <v>-1.9752166176341672E-5</v>
      </c>
      <c r="HS415" s="240">
        <f t="shared" ca="1" si="817"/>
        <v>1.0344688188711115E-4</v>
      </c>
      <c r="HT415" s="240">
        <f t="shared" ca="1" si="818"/>
        <v>7.0023250119066155E-5</v>
      </c>
      <c r="HU415" s="240">
        <f t="shared" ca="1" si="819"/>
        <v>-6.9418358064426896E-5</v>
      </c>
      <c r="HV415" s="240">
        <f t="shared" ca="1" si="820"/>
        <v>-1.0375782038123379E-4</v>
      </c>
      <c r="HW415" s="240">
        <f t="shared" ca="1" si="821"/>
        <v>1.8996170339227236E-5</v>
      </c>
      <c r="HX415" s="240">
        <f t="shared" ca="1" si="822"/>
        <v>1.1298920615422826E-4</v>
      </c>
      <c r="HY415" s="240">
        <f t="shared" ca="1" si="823"/>
        <v>3.5912104937736084E-5</v>
      </c>
      <c r="HZ415" s="240">
        <f t="shared" ca="1" si="824"/>
        <v>-9.5537346717276041E-5</v>
      </c>
      <c r="IA415" s="240">
        <f t="shared" ca="1" si="825"/>
        <v>-8.2339468323425056E-5</v>
      </c>
      <c r="IB415" s="240">
        <f t="shared" ca="1" si="826"/>
        <v>5.5523629064545771E-5</v>
      </c>
      <c r="IC415" s="240">
        <f t="shared" ca="1" si="827"/>
        <v>1.0932175108139622E-4</v>
      </c>
      <c r="ID415" s="240">
        <f t="shared" ca="1" si="828"/>
        <v>-2.39759157435022E-6</v>
      </c>
      <c r="IE415" s="240">
        <f t="shared" ca="1" si="829"/>
        <v>-5.2358916627913948E-5</v>
      </c>
      <c r="IF415" s="240">
        <f t="shared" ca="1" si="830"/>
        <v>-5.1294655079261968E-5</v>
      </c>
      <c r="IG415" s="240">
        <f t="shared" ca="1" si="831"/>
        <v>8.5559716507066391E-5</v>
      </c>
      <c r="IH415" s="240">
        <f t="shared" ca="1" si="832"/>
        <v>9.2873285697980942E-5</v>
      </c>
      <c r="II415" s="240">
        <f t="shared" ca="1" si="833"/>
        <v>-4.0426981172860633E-5</v>
      </c>
      <c r="IJ415" s="240">
        <f t="shared" ca="1" si="834"/>
        <v>-1.1251919601463622E-4</v>
      </c>
      <c r="IK415" s="240">
        <f t="shared" ca="1" si="835"/>
        <v>-1.4252887807553831E-5</v>
      </c>
      <c r="IL415" s="240">
        <f t="shared" ca="1" si="836"/>
        <v>1.055928575273952E-4</v>
      </c>
      <c r="IM415" s="240">
        <f t="shared" ca="1" si="837"/>
        <v>6.5566830844566786E-5</v>
      </c>
      <c r="IN415" s="240">
        <f t="shared" ca="1" si="838"/>
        <v>-7.3729976818795445E-5</v>
      </c>
      <c r="IO415" s="240">
        <f t="shared" ca="1" si="839"/>
        <v>-1.0139667690795597E-4</v>
      </c>
      <c r="IP415" s="240">
        <f t="shared" ca="1" si="840"/>
        <v>2.4455211225418364E-5</v>
      </c>
      <c r="IQ415" s="240">
        <f t="shared" ca="1" si="841"/>
        <v>1.1328094015420506E-4</v>
      </c>
      <c r="IR415" s="240">
        <f t="shared" ca="1" si="842"/>
        <v>3.0594835211135264E-5</v>
      </c>
      <c r="IS415" s="240">
        <f t="shared" ca="1" si="843"/>
        <v>-9.8413063026780349E-5</v>
      </c>
      <c r="IT415" s="240">
        <f t="shared" ca="1" si="844"/>
        <v>-7.8419682729292462E-5</v>
      </c>
      <c r="IU415" s="240">
        <f t="shared" ca="1" si="845"/>
        <v>6.0304205791739204E-5</v>
      </c>
      <c r="IV415" s="240">
        <f t="shared" ca="1" si="846"/>
        <v>1.0772513627369327E-4</v>
      </c>
      <c r="IW415" s="240">
        <f t="shared" ca="1" si="847"/>
        <v>-7.9540598079674084E-6</v>
      </c>
      <c r="IX415" s="240">
        <f t="shared" ca="1" si="848"/>
        <v>-1.1159049403989581E-4</v>
      </c>
      <c r="IY415" s="240">
        <f t="shared" ca="1" si="849"/>
        <v>-4.6274496826649168E-5</v>
      </c>
      <c r="IZ415" s="240">
        <f t="shared" ca="1" si="850"/>
        <v>8.9102922912151096E-5</v>
      </c>
      <c r="JA415" s="240">
        <f t="shared" ca="1" si="851"/>
        <v>8.9574985304851902E-5</v>
      </c>
      <c r="JB415" s="240">
        <f t="shared" ca="1" si="852"/>
        <v>-4.5573030823740355E-5</v>
      </c>
    </row>
    <row r="416" spans="2:262">
      <c r="B416" s="248">
        <v>55</v>
      </c>
      <c r="C416" s="247">
        <f t="shared" si="853"/>
        <v>1.0742187500000005E-3</v>
      </c>
      <c r="D416" s="244">
        <f t="shared" ca="1" si="597"/>
        <v>6.0545472620074428</v>
      </c>
      <c r="E416" s="243">
        <f ca="1">BI361</f>
        <v>5.4547262007442934E-2</v>
      </c>
      <c r="F416" s="242">
        <v>55</v>
      </c>
      <c r="G416" s="240">
        <f t="shared" ca="1" si="854"/>
        <v>-3.7649201998800341E-4</v>
      </c>
      <c r="H416" s="240">
        <f t="shared" ca="1" si="598"/>
        <v>-6.6680820873084789E-6</v>
      </c>
      <c r="I416" s="240">
        <f t="shared" ca="1" si="599"/>
        <v>3.7357004987840917E-4</v>
      </c>
      <c r="J416" s="240">
        <f t="shared" ca="1" si="600"/>
        <v>1.7036740451495478E-4</v>
      </c>
      <c r="K416" s="240">
        <f t="shared" ca="1" si="601"/>
        <v>-2.9891463065534181E-4</v>
      </c>
      <c r="L416" s="240">
        <f t="shared" ca="1" si="602"/>
        <v>-3.0135253707019079E-4</v>
      </c>
      <c r="M416" s="240">
        <f t="shared" ca="1" si="603"/>
        <v>1.668612014623461E-4</v>
      </c>
      <c r="N416" s="240">
        <f t="shared" ca="1" si="604"/>
        <v>3.7447152941912158E-4</v>
      </c>
      <c r="O416" s="240">
        <f t="shared" ca="1" si="605"/>
        <v>-2.7668484640074064E-6</v>
      </c>
      <c r="P416" s="240">
        <f t="shared" ca="1" si="606"/>
        <v>-3.7568396927870182E-4</v>
      </c>
      <c r="Q416" s="240">
        <f t="shared" ca="1" si="607"/>
        <v>-1.6185879868803061E-4</v>
      </c>
      <c r="R416" s="240">
        <f t="shared" ca="1" si="608"/>
        <v>3.0475704223300486E-4</v>
      </c>
      <c r="S416" s="240">
        <f t="shared" ca="1" si="609"/>
        <v>2.9540409048761196E-4</v>
      </c>
      <c r="T416" s="240">
        <f t="shared" ca="1" si="610"/>
        <v>-1.7531023708650887E-4</v>
      </c>
      <c r="U416" s="241">
        <f t="shared" ca="1" si="611"/>
        <v>-3.7222547120330994E-4</v>
      </c>
      <c r="V416" s="240">
        <f t="shared" ca="1" si="612"/>
        <v>1.2200112369267833E-5</v>
      </c>
      <c r="W416" s="240">
        <f t="shared" ca="1" si="613"/>
        <v>3.7757159070362945E-4</v>
      </c>
      <c r="X416" s="240">
        <f t="shared" ca="1" si="614"/>
        <v>1.5325269517306683E-4</v>
      </c>
      <c r="Y416" s="240">
        <f t="shared" ca="1" si="615"/>
        <v>-3.1041587956402608E-4</v>
      </c>
      <c r="Z416" s="240">
        <f t="shared" ca="1" si="616"/>
        <v>-2.8927770352679422E-4</v>
      </c>
      <c r="AA416" s="240">
        <f t="shared" ca="1" si="617"/>
        <v>1.8365367237912209E-4</v>
      </c>
      <c r="AB416" s="240">
        <f t="shared" ca="1" si="618"/>
        <v>3.6975519828205255E-4</v>
      </c>
      <c r="AC416" s="240">
        <f t="shared" ca="1" si="619"/>
        <v>-2.162602738302796E-5</v>
      </c>
      <c r="AD416" s="240">
        <f t="shared" ca="1" si="620"/>
        <v>-3.7923177712062843E-4</v>
      </c>
      <c r="AE416" s="240">
        <f t="shared" ca="1" si="621"/>
        <v>-1.4455427796501751E-4</v>
      </c>
      <c r="AF416" s="240">
        <f t="shared" ca="1" si="622"/>
        <v>3.1588773397639598E-4</v>
      </c>
      <c r="AG416" s="240">
        <f t="shared" ca="1" si="623"/>
        <v>2.829770664941611E-4</v>
      </c>
      <c r="AH416" s="240">
        <f t="shared" ca="1" si="624"/>
        <v>-1.9188648156674847E-4</v>
      </c>
      <c r="AI416" s="240">
        <f t="shared" ca="1" si="625"/>
        <v>-3.6706219865538704E-4</v>
      </c>
      <c r="AJ416" s="240">
        <f t="shared" ca="1" si="626"/>
        <v>3.1038915686543134E-5</v>
      </c>
      <c r="AK416" s="240">
        <f t="shared" ca="1" si="627"/>
        <v>3.8066352849547931E-4</v>
      </c>
      <c r="AL416" s="240">
        <f t="shared" ca="1" si="628"/>
        <v>1.357687866651559E-4</v>
      </c>
      <c r="AM416" s="240">
        <f t="shared" ca="1" si="629"/>
        <v>-3.2116930942962098E-4</v>
      </c>
      <c r="AN416" s="240">
        <f t="shared" ca="1" si="630"/>
        <v>-2.7650597465786681E-4</v>
      </c>
      <c r="AO416" s="240">
        <f t="shared" ca="1" si="631"/>
        <v>2.0000370551297557E-4</v>
      </c>
      <c r="AP416" s="240">
        <f t="shared" ca="1" si="632"/>
        <v>3.6414809448559156E-4</v>
      </c>
      <c r="AQ416" s="240">
        <f t="shared" ca="1" si="633"/>
        <v>-4.0433107307867179E-5</v>
      </c>
      <c r="AR416" s="240">
        <f t="shared" ca="1" si="634"/>
        <v>-3.8186598239469056E-4</v>
      </c>
      <c r="AS416" s="240">
        <f t="shared" ca="1" si="635"/>
        <v>-1.2690151332492915E-4</v>
      </c>
      <c r="AT416" s="240">
        <f t="shared" ca="1" si="636"/>
        <v>3.2625742450013951E-4</v>
      </c>
      <c r="AU416" s="240">
        <f t="shared" ca="1" si="637"/>
        <v>2.6986832596166308E-4</v>
      </c>
      <c r="AV416" s="240">
        <f t="shared" ca="1" si="638"/>
        <v>-2.0800045470562186E-4</v>
      </c>
      <c r="AW416" s="240">
        <f t="shared" ca="1" si="639"/>
        <v>-3.6101464112005223E-4</v>
      </c>
      <c r="AX416" s="240">
        <f t="shared" ca="1" si="640"/>
        <v>4.9802943537240277E-5</v>
      </c>
      <c r="AY416" s="240">
        <f t="shared" ca="1" si="641"/>
        <v>3.8283841450499612E-4</v>
      </c>
      <c r="AZ416" s="240">
        <f t="shared" ca="1" si="642"/>
        <v>1.1795779925822872E-4</v>
      </c>
      <c r="BA416" s="240">
        <f t="shared" ca="1" si="643"/>
        <v>-3.3114901429769008E-4</v>
      </c>
      <c r="BB416" s="240">
        <f t="shared" ca="1" si="644"/>
        <v>-2.6306811867692466E-4</v>
      </c>
      <c r="BC416" s="240">
        <f t="shared" ca="1" si="645"/>
        <v>2.1587191220199376E-4</v>
      </c>
      <c r="BD416" s="240">
        <f t="shared" ca="1" si="646"/>
        <v>3.5766372603390821E-4</v>
      </c>
      <c r="BE416" s="240">
        <f t="shared" ca="1" si="647"/>
        <v>-5.9142780335681201E-5</v>
      </c>
      <c r="BF416" s="240">
        <f t="shared" ca="1" si="648"/>
        <v>-3.8358023906965444E-4</v>
      </c>
      <c r="BG416" s="240">
        <f t="shared" ca="1" si="649"/>
        <v>-1.0894303182397866E-4</v>
      </c>
      <c r="BH416" s="240">
        <f t="shared" ca="1" si="650"/>
        <v>3.3584113231148823E-4</v>
      </c>
      <c r="BI416" s="240">
        <f t="shared" ca="1" si="651"/>
        <v>2.5610944899424773E-4</v>
      </c>
      <c r="BJ416" s="240">
        <f t="shared" ca="1" si="652"/>
        <v>-2.2361333653042359E-4</v>
      </c>
      <c r="BK416" s="240">
        <f t="shared" ca="1" si="653"/>
        <v>-3.5409736769311038E-4</v>
      </c>
      <c r="BL416" s="240">
        <f t="shared" ca="1" si="654"/>
        <v>6.8446991734736218E-5</v>
      </c>
      <c r="BM416" s="240">
        <f t="shared" ca="1" si="655"/>
        <v>3.8409100924128588E-4</v>
      </c>
      <c r="BN416" s="240">
        <f t="shared" ca="1" si="656"/>
        <v>9.9862641181002864E-5</v>
      </c>
      <c r="BO416" s="240">
        <f t="shared" ca="1" si="657"/>
        <v>-3.4033095218508936E-4</v>
      </c>
      <c r="BP416" s="240">
        <f t="shared" ca="1" si="658"/>
        <v>-2.4899650855604588E-4</v>
      </c>
      <c r="BQ416" s="240">
        <f t="shared" ca="1" si="659"/>
        <v>2.3122006454636874E-4</v>
      </c>
      <c r="BR416" s="240">
        <f t="shared" ca="1" si="660"/>
        <v>3.5031771433856768E-4</v>
      </c>
      <c r="BS416" s="240">
        <f t="shared" ca="1" si="661"/>
        <v>-7.7709973225368117E-5</v>
      </c>
      <c r="BT416" s="240">
        <f t="shared" ca="1" si="662"/>
        <v>-3.8437041735103837E-4</v>
      </c>
      <c r="BU416" s="240">
        <f t="shared" ca="1" si="663"/>
        <v>-9.0722097017084229E-5</v>
      </c>
      <c r="BV416" s="240">
        <f t="shared" ca="1" si="664"/>
        <v>3.4461576941888824E-4</v>
      </c>
      <c r="BW416" s="240">
        <f t="shared" ca="1" si="665"/>
        <v>2.4173358193166903E-4</v>
      </c>
      <c r="BX416" s="240">
        <f t="shared" ca="1" si="666"/>
        <v>-2.3868751424130621E-4</v>
      </c>
      <c r="BY416" s="240">
        <f t="shared" ca="1" si="667"/>
        <v>-3.4632704269213054E-4</v>
      </c>
      <c r="BZ416" s="240">
        <f t="shared" ca="1" si="668"/>
        <v>8.6926145133892115E-5</v>
      </c>
      <c r="CA416" s="240">
        <f t="shared" ca="1" si="669"/>
        <v>3.8441829509391418E-4</v>
      </c>
      <c r="CB416" s="240">
        <f t="shared" ca="1" si="670"/>
        <v>8.1526905254240308E-5</v>
      </c>
      <c r="CC416" s="240">
        <f t="shared" ca="1" si="671"/>
        <v>-3.4869300299920285E-4</v>
      </c>
      <c r="CD416" s="240">
        <f t="shared" ca="1" si="672"/>
        <v>-2.3432504403653729E-4</v>
      </c>
      <c r="CE416" s="240">
        <f t="shared" ca="1" si="673"/>
        <v>2.4601118750276578E-4</v>
      </c>
      <c r="CF416" s="240">
        <f t="shared" ca="1" si="674"/>
        <v>3.4212775658517782E-4</v>
      </c>
      <c r="CG416" s="240">
        <f t="shared" ca="1" si="675"/>
        <v>-9.6089955982965405E-5</v>
      </c>
      <c r="CH416" s="240">
        <f t="shared" ca="1" si="676"/>
        <v>-3.8423461363015137E-4</v>
      </c>
      <c r="CI416" s="240">
        <f t="shared" ca="1" si="677"/>
        <v>-7.2282604732158511E-5</v>
      </c>
      <c r="CJ416" s="240">
        <f t="shared" ca="1" si="678"/>
        <v>3.5256019695298189E-4</v>
      </c>
      <c r="CK416" s="240">
        <f t="shared" ca="1" si="679"/>
        <v>2.2677535749685582E-4</v>
      </c>
      <c r="CL416" s="240">
        <f t="shared" ca="1" si="680"/>
        <v>-2.5318667282382451E-4</v>
      </c>
      <c r="CM416" s="240">
        <f t="shared" ca="1" si="681"/>
        <v>-3.3772238551063913E-4</v>
      </c>
      <c r="CN416" s="240">
        <f t="shared" ca="1" si="682"/>
        <v>1.0519588583558941E-4</v>
      </c>
      <c r="CO416" s="240">
        <f t="shared" ca="1" si="683"/>
        <v>3.8381948360259539E-4</v>
      </c>
      <c r="CP416" s="240">
        <f t="shared" ca="1" si="684"/>
        <v>6.2994763871806737E-5</v>
      </c>
      <c r="CQ416" s="240">
        <f t="shared" ca="1" si="685"/>
        <v>-3.5621502182719132E-4</v>
      </c>
      <c r="CR416" s="240">
        <f t="shared" ca="1" si="686"/>
        <v>-2.1908906996149501E-4</v>
      </c>
      <c r="CS416" s="240">
        <f t="shared" ca="1" si="687"/>
        <v>2.602096479604337E-4</v>
      </c>
      <c r="CT416" s="240">
        <f t="shared" ca="1" si="688"/>
        <v>3.331135830993222E-4</v>
      </c>
      <c r="CU416" s="240">
        <f t="shared" ca="1" si="689"/>
        <v>-1.1423844962011359E-4</v>
      </c>
      <c r="CV416" s="240">
        <f t="shared" ca="1" si="690"/>
        <v>-3.8317315507005218E-4</v>
      </c>
      <c r="CW416" s="240">
        <f t="shared" ca="1" si="691"/>
        <v>-5.3668977321224615E-5</v>
      </c>
      <c r="CX416" s="240">
        <f t="shared" ca="1" si="692"/>
        <v>3.5965527609199167E-4</v>
      </c>
      <c r="CY416" s="240">
        <f t="shared" ca="1" si="693"/>
        <v>2.1127081136265743E-4</v>
      </c>
      <c r="CZ416" s="240">
        <f t="shared" ca="1" si="694"/>
        <v>-2.6707588253498089E-4</v>
      </c>
      <c r="DA416" s="240">
        <f t="shared" ca="1" si="695"/>
        <v>-3.2830412552146537E-4</v>
      </c>
      <c r="DB416" s="240">
        <f t="shared" ca="1" si="696"/>
        <v>1.2321220043424259E-4</v>
      </c>
      <c r="DC416" s="240">
        <f t="shared" ca="1" si="697"/>
        <v>3.8229601735666186E-4</v>
      </c>
      <c r="DD416" s="240">
        <f t="shared" ca="1" si="698"/>
        <v>4.4310862585510982E-5</v>
      </c>
      <c r="DE416" s="240">
        <f t="shared" ca="1" si="699"/>
        <v>-3.6287888746684732E-4</v>
      </c>
      <c r="DF416" s="240">
        <f t="shared" ca="1" si="700"/>
        <v>-2.0332529112697476E-4</v>
      </c>
      <c r="DG416" s="240">
        <f t="shared" ca="1" si="701"/>
        <v>2.7378124058449163E-4</v>
      </c>
      <c r="DH416" s="240">
        <f t="shared" ca="1" si="702"/>
        <v>3.2329690981447348E-4</v>
      </c>
      <c r="DI416" s="240">
        <f t="shared" ca="1" si="703"/>
        <v>-1.3211173282602059E-4</v>
      </c>
      <c r="DJ416" s="240">
        <f t="shared" ca="1" si="704"/>
        <v>-3.8118859881738405E-4</v>
      </c>
      <c r="DK416" s="240">
        <f t="shared" ca="1" si="705"/>
        <v>-3.4926056643076606E-5</v>
      </c>
      <c r="DL416" s="240">
        <f t="shared" ca="1" si="706"/>
        <v>3.6588391416881205E-4</v>
      </c>
      <c r="DM416" s="240">
        <f t="shared" ca="1" si="707"/>
        <v>1.952572953387489E-4</v>
      </c>
      <c r="DN416" s="240">
        <f t="shared" ca="1" si="708"/>
        <v>-2.8032168305202194E-4</v>
      </c>
      <c r="DO416" s="240">
        <f t="shared" ca="1" si="709"/>
        <v>-3.1809495213786534E-4</v>
      </c>
      <c r="DP416" s="240">
        <f t="shared" ca="1" si="710"/>
        <v>1.4093168604993031E-4</v>
      </c>
      <c r="DQ416" s="240">
        <f t="shared" ca="1" si="711"/>
        <v>3.7985156651973987E-4</v>
      </c>
      <c r="DR416" s="240">
        <f t="shared" ca="1" si="712"/>
        <v>2.5520212550078923E-5</v>
      </c>
      <c r="DS416" s="240">
        <f t="shared" ca="1" si="713"/>
        <v>-3.6866854608215904E-4</v>
      </c>
      <c r="DT416" s="240">
        <f t="shared" ca="1" si="714"/>
        <v>-1.8707168385694205E-4</v>
      </c>
      <c r="DU416" s="240">
        <f t="shared" ca="1" si="715"/>
        <v>2.8669327021957716E-4</v>
      </c>
      <c r="DV416" s="240">
        <f t="shared" ca="1" si="716"/>
        <v>3.1270138595641968E-4</v>
      </c>
      <c r="DW416" s="240">
        <f t="shared" ca="1" si="717"/>
        <v>-1.4966674729592857E-4</v>
      </c>
      <c r="DX416" s="240">
        <f t="shared" ca="1" si="718"/>
        <v>-3.7828572584198749E-4</v>
      </c>
      <c r="DY416" s="240">
        <f t="shared" ca="1" si="719"/>
        <v>-1.6098996035314212E-5</v>
      </c>
      <c r="DZ416" s="240">
        <f t="shared" ca="1" si="720"/>
        <v>3.712311058487541E-4</v>
      </c>
      <c r="EA416" s="240">
        <f t="shared" ca="1" si="721"/>
        <v>1.787733873878502E-4</v>
      </c>
      <c r="EB416" s="240">
        <f t="shared" ca="1" si="722"/>
        <v>-2.9289216408131115E-4</v>
      </c>
      <c r="EC416" s="240">
        <f t="shared" ca="1" si="723"/>
        <v>-3.0711946015273814E-4</v>
      </c>
      <c r="ED416" s="240">
        <f t="shared" ca="1" si="724"/>
        <v>1.5831165488976599E-4</v>
      </c>
      <c r="EE416" s="240">
        <f t="shared" ca="1" si="725"/>
        <v>3.76492019988002E-4</v>
      </c>
      <c r="EF416" s="240">
        <f t="shared" ca="1" si="726"/>
        <v>6.6680820873071236E-6</v>
      </c>
      <c r="EG416" s="240">
        <f t="shared" ca="1" si="727"/>
        <v>-3.735700498784108E-4</v>
      </c>
      <c r="EH416" s="240">
        <f t="shared" ca="1" si="728"/>
        <v>-1.7036740451495372E-4</v>
      </c>
      <c r="EI416" s="240">
        <f t="shared" ca="1" si="729"/>
        <v>2.9891463065534593E-4</v>
      </c>
      <c r="EJ416" s="240">
        <f t="shared" ca="1" si="730"/>
        <v>3.0135253707019031E-4</v>
      </c>
      <c r="EK416" s="240">
        <f t="shared" ca="1" si="731"/>
        <v>-1.6686120146235177E-4</v>
      </c>
      <c r="EL416" s="240">
        <f t="shared" ca="1" si="732"/>
        <v>-3.7447152941912131E-4</v>
      </c>
      <c r="EM416" s="240">
        <f t="shared" ca="1" si="733"/>
        <v>2.7668484640136948E-6</v>
      </c>
      <c r="EN416" s="240">
        <f t="shared" ca="1" si="734"/>
        <v>3.7568396927870198E-4</v>
      </c>
      <c r="EO416" s="240">
        <f t="shared" ca="1" si="735"/>
        <v>1.6185879868802492E-4</v>
      </c>
      <c r="EP416" s="240">
        <f t="shared" ca="1" si="736"/>
        <v>-3.0475704223300497E-4</v>
      </c>
      <c r="EQ416" s="240">
        <f t="shared" ca="1" si="737"/>
        <v>-2.9540409048760838E-4</v>
      </c>
      <c r="ER416" s="240">
        <f t="shared" ca="1" si="738"/>
        <v>1.7531023708650898E-4</v>
      </c>
      <c r="ES416" s="240">
        <f t="shared" ca="1" si="739"/>
        <v>3.7222547120330858E-4</v>
      </c>
      <c r="ET416" s="240">
        <f t="shared" ca="1" si="740"/>
        <v>-1.2200112369267969E-5</v>
      </c>
      <c r="EU416" s="240">
        <f t="shared" ca="1" si="741"/>
        <v>-3.7757159070363048E-4</v>
      </c>
      <c r="EV416" s="240">
        <f t="shared" ca="1" si="742"/>
        <v>-1.5325269517306667E-4</v>
      </c>
      <c r="EW416" s="240">
        <f t="shared" ca="1" si="743"/>
        <v>3.1041587956402933E-4</v>
      </c>
      <c r="EX416" s="240">
        <f t="shared" ca="1" si="744"/>
        <v>2.8927770352679412E-4</v>
      </c>
      <c r="EY416" s="240">
        <f t="shared" ca="1" si="745"/>
        <v>-1.8365367237912702E-4</v>
      </c>
      <c r="EZ416" s="240">
        <f t="shared" ca="1" si="746"/>
        <v>-3.6975519828205249E-4</v>
      </c>
      <c r="FA416" s="240">
        <f t="shared" ca="1" si="747"/>
        <v>2.1626027383033543E-5</v>
      </c>
      <c r="FB416" s="240">
        <f t="shared" ca="1" si="748"/>
        <v>3.7923177712062827E-4</v>
      </c>
      <c r="FC416" s="240">
        <f t="shared" ca="1" si="749"/>
        <v>1.4455427796501353E-4</v>
      </c>
      <c r="FD416" s="240">
        <f t="shared" ca="1" si="750"/>
        <v>-3.1588773397639528E-4</v>
      </c>
      <c r="FE416" s="240">
        <f t="shared" ca="1" si="751"/>
        <v>-2.8297706649415817E-4</v>
      </c>
      <c r="FF416" s="240">
        <f t="shared" ca="1" si="752"/>
        <v>1.9188648156674742E-4</v>
      </c>
      <c r="FG416" s="240">
        <f t="shared" ca="1" si="753"/>
        <v>3.6706219865538574E-4</v>
      </c>
      <c r="FH416" s="240">
        <f t="shared" ca="1" si="754"/>
        <v>-3.1038915686541901E-5</v>
      </c>
      <c r="FI416" s="240">
        <f t="shared" ca="1" si="755"/>
        <v>-3.8066352849547985E-4</v>
      </c>
      <c r="FJ416" s="240">
        <f t="shared" ca="1" si="756"/>
        <v>-1.3576878666515704E-4</v>
      </c>
      <c r="FK416" s="240">
        <f t="shared" ca="1" si="757"/>
        <v>3.2116930942962326E-4</v>
      </c>
      <c r="FL416" s="240">
        <f t="shared" ca="1" si="758"/>
        <v>2.7650597465786773E-4</v>
      </c>
      <c r="FM416" s="240">
        <f t="shared" ca="1" si="759"/>
        <v>-2.0000370551297918E-4</v>
      </c>
      <c r="FN416" s="240">
        <f t="shared" ca="1" si="760"/>
        <v>-3.6414809448559194E-4</v>
      </c>
      <c r="FO416" s="240">
        <f t="shared" ca="1" si="761"/>
        <v>4.0433107307871435E-5</v>
      </c>
      <c r="FP416" s="240">
        <f t="shared" ca="1" si="762"/>
        <v>3.8186598239469045E-4</v>
      </c>
      <c r="FQ416" s="240">
        <f t="shared" ca="1" si="763"/>
        <v>1.2690151332492517E-4</v>
      </c>
      <c r="FR416" s="240">
        <f t="shared" ca="1" si="764"/>
        <v>-3.2625742450013881E-4</v>
      </c>
      <c r="FS416" s="240">
        <f t="shared" ca="1" si="765"/>
        <v>-2.6986832596165999E-4</v>
      </c>
      <c r="FT416" s="240">
        <f t="shared" ca="1" si="766"/>
        <v>2.0800045470562083E-4</v>
      </c>
      <c r="FU416" s="240">
        <f t="shared" ca="1" si="767"/>
        <v>3.6101464112005082E-4</v>
      </c>
      <c r="FV416" s="240">
        <f t="shared" ca="1" si="768"/>
        <v>-4.9802943537239071E-5</v>
      </c>
      <c r="FW416" s="240">
        <f t="shared" ca="1" si="769"/>
        <v>-3.828384145049965E-4</v>
      </c>
      <c r="FX416" s="240">
        <f t="shared" ca="1" si="770"/>
        <v>-1.1795779925822988E-4</v>
      </c>
      <c r="FY416" s="240">
        <f t="shared" ca="1" si="771"/>
        <v>3.3114901429769219E-4</v>
      </c>
      <c r="FZ416" s="240">
        <f t="shared" ca="1" si="772"/>
        <v>2.6306811867692748E-4</v>
      </c>
      <c r="GA416" s="240">
        <f t="shared" ca="1" si="773"/>
        <v>-2.15871912201995E-4</v>
      </c>
      <c r="GB416" s="240">
        <f t="shared" ca="1" si="774"/>
        <v>-3.5766372603390962E-4</v>
      </c>
      <c r="GC416" s="240">
        <f t="shared" ca="1" si="775"/>
        <v>5.9142780335682692E-5</v>
      </c>
      <c r="GD416" s="240">
        <f t="shared" ca="1" si="776"/>
        <v>3.8358023906965411E-4</v>
      </c>
      <c r="GE416" s="240">
        <f t="shared" ca="1" si="777"/>
        <v>1.0894303182397727E-4</v>
      </c>
      <c r="GF416" s="240">
        <f t="shared" ca="1" si="778"/>
        <v>-3.3584113231148628E-4</v>
      </c>
      <c r="GG416" s="240">
        <f t="shared" ca="1" si="779"/>
        <v>-2.5610944899424665E-4</v>
      </c>
      <c r="GH416" s="240">
        <f t="shared" ca="1" si="780"/>
        <v>2.2361333653042034E-4</v>
      </c>
      <c r="GI416" s="240">
        <f t="shared" ca="1" si="781"/>
        <v>3.5409736769310979E-4</v>
      </c>
      <c r="GJ416" s="240">
        <f t="shared" ca="1" si="782"/>
        <v>-6.8446991734732315E-5</v>
      </c>
      <c r="GK416" s="240">
        <f t="shared" ca="1" si="783"/>
        <v>-3.8409100924128599E-4</v>
      </c>
      <c r="GL416" s="240">
        <f t="shared" ca="1" si="784"/>
        <v>-9.9862641181006686E-5</v>
      </c>
      <c r="GM416" s="240">
        <f t="shared" ca="1" si="785"/>
        <v>3.4033095218509012E-4</v>
      </c>
      <c r="GN416" s="240">
        <f t="shared" ca="1" si="786"/>
        <v>2.4899650855604892E-4</v>
      </c>
      <c r="GO416" s="240">
        <f t="shared" ca="1" si="787"/>
        <v>-2.312200645463699E-4</v>
      </c>
      <c r="GP416" s="240">
        <f t="shared" ca="1" si="788"/>
        <v>-3.5031771433856481E-4</v>
      </c>
      <c r="GQ416" s="240">
        <f t="shared" ca="1" si="789"/>
        <v>7.7709973225380315E-5</v>
      </c>
      <c r="GR416" s="240">
        <f t="shared" ca="1" si="790"/>
        <v>3.8437041735103826E-4</v>
      </c>
      <c r="GS416" s="240">
        <f t="shared" ca="1" si="791"/>
        <v>9.072209701708282E-5</v>
      </c>
      <c r="GT416" s="240">
        <f t="shared" ca="1" si="792"/>
        <v>-3.4461576941889139E-4</v>
      </c>
      <c r="GU416" s="240">
        <f t="shared" ca="1" si="793"/>
        <v>-2.4173358193165935E-4</v>
      </c>
      <c r="GV416" s="240">
        <f t="shared" ca="1" si="794"/>
        <v>2.3868751424130312E-4</v>
      </c>
      <c r="GW416" s="240">
        <f t="shared" ca="1" si="795"/>
        <v>3.4632704269212989E-4</v>
      </c>
      <c r="GX416" s="240">
        <f t="shared" ca="1" si="796"/>
        <v>-8.6926145133898918E-5</v>
      </c>
      <c r="GY416" s="240">
        <f t="shared" ca="1" si="797"/>
        <v>-3.8441829509391413E-4</v>
      </c>
      <c r="GZ416" s="240">
        <f t="shared" ca="1" si="798"/>
        <v>-8.1526905254244129E-5</v>
      </c>
      <c r="HA416" s="240">
        <f t="shared" ca="1" si="799"/>
        <v>3.486930029992035E-4</v>
      </c>
      <c r="HB416" s="240">
        <f t="shared" ca="1" si="800"/>
        <v>2.3432504403653179E-4</v>
      </c>
      <c r="HC416" s="240">
        <f t="shared" ca="1" si="801"/>
        <v>-2.4601118750277538E-4</v>
      </c>
      <c r="HD416" s="240">
        <f t="shared" ca="1" si="802"/>
        <v>-3.4212775658517966E-4</v>
      </c>
      <c r="HE416" s="240">
        <f t="shared" ca="1" si="803"/>
        <v>9.6089955982966828E-5</v>
      </c>
      <c r="HF416" s="240">
        <f t="shared" ca="1" si="804"/>
        <v>3.842346136301512E-4</v>
      </c>
      <c r="HG416" s="240">
        <f t="shared" ca="1" si="805"/>
        <v>7.2282604732146286E-5</v>
      </c>
      <c r="HH416" s="240">
        <f t="shared" ca="1" si="806"/>
        <v>-3.5256019695298026E-4</v>
      </c>
      <c r="HI416" s="240">
        <f t="shared" ca="1" si="807"/>
        <v>-2.2677535749685463E-4</v>
      </c>
      <c r="HJ416" s="240">
        <f t="shared" ca="1" si="808"/>
        <v>2.5318667282382982E-4</v>
      </c>
      <c r="HK416" s="240">
        <f t="shared" ca="1" si="809"/>
        <v>3.3772238551063323E-4</v>
      </c>
      <c r="HL416" s="240">
        <f t="shared" ca="1" si="810"/>
        <v>-1.051958858355856E-4</v>
      </c>
      <c r="HM416" s="240">
        <f t="shared" ca="1" si="811"/>
        <v>-3.8381948360259534E-4</v>
      </c>
      <c r="HN416" s="240">
        <f t="shared" ca="1" si="812"/>
        <v>-6.2994763871799853E-5</v>
      </c>
      <c r="HO416" s="240">
        <f t="shared" ca="1" si="813"/>
        <v>3.5621502182719598E-4</v>
      </c>
      <c r="HP416" s="240">
        <f t="shared" ca="1" si="814"/>
        <v>2.1908906996149824E-4</v>
      </c>
      <c r="HQ416" s="240">
        <f t="shared" ca="1" si="815"/>
        <v>-2.6020964796043483E-4</v>
      </c>
      <c r="HR416" s="240">
        <f t="shared" ca="1" si="816"/>
        <v>-3.3311358309931873E-4</v>
      </c>
      <c r="HS416" s="240">
        <f t="shared" ca="1" si="817"/>
        <v>1.1423844962012546E-4</v>
      </c>
      <c r="HT416" s="240">
        <f t="shared" ca="1" si="818"/>
        <v>3.831731550700525E-4</v>
      </c>
      <c r="HU416" s="240">
        <f t="shared" ca="1" si="819"/>
        <v>5.3668977321223097E-5</v>
      </c>
      <c r="HV416" s="240">
        <f t="shared" ca="1" si="820"/>
        <v>-3.5965527609199222E-4</v>
      </c>
      <c r="HW416" s="240">
        <f t="shared" ca="1" si="821"/>
        <v>-2.1127081136264705E-4</v>
      </c>
      <c r="HX416" s="240">
        <f t="shared" ca="1" si="822"/>
        <v>2.6707588253497411E-4</v>
      </c>
      <c r="HY416" s="240">
        <f t="shared" ca="1" si="823"/>
        <v>3.2830412552146461E-4</v>
      </c>
      <c r="HZ416" s="240">
        <f t="shared" ca="1" si="824"/>
        <v>-1.23212200434244E-4</v>
      </c>
      <c r="IA416" s="240">
        <f t="shared" ca="1" si="825"/>
        <v>-3.8229601735666056E-4</v>
      </c>
      <c r="IB416" s="240">
        <f t="shared" ca="1" si="826"/>
        <v>-4.4310862585520333E-5</v>
      </c>
      <c r="IC416" s="240">
        <f t="shared" ca="1" si="827"/>
        <v>3.628788874668478E-4</v>
      </c>
      <c r="ID416" s="240">
        <f t="shared" ca="1" si="828"/>
        <v>2.0332529112697352E-4</v>
      </c>
      <c r="IE416" s="240">
        <f t="shared" ca="1" si="829"/>
        <v>3.9715509391662676E-5</v>
      </c>
      <c r="IF416" s="240">
        <f t="shared" ca="1" si="830"/>
        <v>-3.2329690981447857E-4</v>
      </c>
      <c r="IG416" s="240">
        <f t="shared" ca="1" si="831"/>
        <v>1.32111732826022E-4</v>
      </c>
      <c r="IH416" s="240">
        <f t="shared" ca="1" si="832"/>
        <v>3.8118859881738389E-4</v>
      </c>
      <c r="II416" s="240">
        <f t="shared" ca="1" si="833"/>
        <v>3.4926056643064192E-5</v>
      </c>
      <c r="IJ416" s="240">
        <f t="shared" ca="1" si="834"/>
        <v>-3.6588391416880924E-4</v>
      </c>
      <c r="IK416" s="240">
        <f t="shared" ca="1" si="835"/>
        <v>-1.9525729533874755E-4</v>
      </c>
      <c r="IL416" s="240">
        <f t="shared" ca="1" si="836"/>
        <v>2.8032168305202297E-4</v>
      </c>
      <c r="IM416" s="240">
        <f t="shared" ca="1" si="837"/>
        <v>3.1809495213785841E-4</v>
      </c>
      <c r="IN416" s="240">
        <f t="shared" ca="1" si="838"/>
        <v>-1.4093168604992153E-4</v>
      </c>
      <c r="IO416" s="240">
        <f t="shared" ca="1" si="839"/>
        <v>-3.7985156651973965E-4</v>
      </c>
      <c r="IP416" s="240">
        <f t="shared" ca="1" si="840"/>
        <v>-2.5520212550077405E-5</v>
      </c>
      <c r="IQ416" s="240">
        <f t="shared" ca="1" si="841"/>
        <v>3.6866854608216262E-4</v>
      </c>
      <c r="IR416" s="240">
        <f t="shared" ca="1" si="842"/>
        <v>1.8707168385695031E-4</v>
      </c>
      <c r="IS416" s="240">
        <f t="shared" ca="1" si="843"/>
        <v>-2.8669327021957813E-4</v>
      </c>
      <c r="IT416" s="240">
        <f t="shared" ca="1" si="844"/>
        <v>-3.1270138595641882E-4</v>
      </c>
      <c r="IU416" s="240">
        <f t="shared" ca="1" si="845"/>
        <v>1.4966674729594001E-4</v>
      </c>
      <c r="IV416" s="240">
        <f t="shared" ca="1" si="846"/>
        <v>3.7828572584198918E-4</v>
      </c>
      <c r="IW416" s="240">
        <f t="shared" ca="1" si="847"/>
        <v>1.6098996035312721E-5</v>
      </c>
      <c r="IX416" s="240">
        <f t="shared" ca="1" si="848"/>
        <v>-3.7123110584875454E-4</v>
      </c>
      <c r="IY416" s="240">
        <f t="shared" ca="1" si="849"/>
        <v>-1.7877338738783916E-4</v>
      </c>
      <c r="IZ416" s="240">
        <f t="shared" ca="1" si="850"/>
        <v>2.9289216408130508E-4</v>
      </c>
      <c r="JA416" s="240">
        <f t="shared" ca="1" si="851"/>
        <v>3.0711946015273721E-4</v>
      </c>
      <c r="JB416" s="240">
        <f t="shared" ca="1" si="852"/>
        <v>-1.5831165488976734E-4</v>
      </c>
    </row>
    <row r="417" spans="2:262">
      <c r="B417" s="248">
        <v>56</v>
      </c>
      <c r="C417" s="247">
        <f t="shared" si="853"/>
        <v>1.0937500000000005E-3</v>
      </c>
      <c r="D417" s="244">
        <f t="shared" ca="1" si="597"/>
        <v>6.0542839860688797</v>
      </c>
      <c r="E417" s="243">
        <f ca="1">BJ361</f>
        <v>5.4283986068879547E-2</v>
      </c>
      <c r="F417" s="242">
        <v>56</v>
      </c>
      <c r="G417" s="240">
        <f t="shared" ca="1" si="854"/>
        <v>-1.2686908138960371E-4</v>
      </c>
      <c r="H417" s="240">
        <f t="shared" ca="1" si="598"/>
        <v>2.1444529834902345E-6</v>
      </c>
      <c r="I417" s="240">
        <f t="shared" ca="1" si="599"/>
        <v>1.2770580543579882E-4</v>
      </c>
      <c r="J417" s="240">
        <f t="shared" ca="1" si="600"/>
        <v>4.7683880428107803E-5</v>
      </c>
      <c r="K417" s="240">
        <f t="shared" ca="1" si="601"/>
        <v>-1.0910047826040258E-4</v>
      </c>
      <c r="L417" s="240">
        <f t="shared" ca="1" si="602"/>
        <v>-9.0252775299978869E-5</v>
      </c>
      <c r="M417" s="240">
        <f t="shared" ca="1" si="603"/>
        <v>7.3885592268158211E-5</v>
      </c>
      <c r="N417" s="240">
        <f t="shared" ca="1" si="604"/>
        <v>1.1908150327587363E-4</v>
      </c>
      <c r="O417" s="240">
        <f t="shared" ca="1" si="605"/>
        <v>-2.742229462764871E-5</v>
      </c>
      <c r="P417" s="240">
        <f t="shared" ca="1" si="606"/>
        <v>-1.2978115185453186E-4</v>
      </c>
      <c r="Q417" s="240">
        <f t="shared" ca="1" si="607"/>
        <v>-2.3215798786200678E-5</v>
      </c>
      <c r="R417" s="240">
        <f t="shared" ca="1" si="608"/>
        <v>1.2072279653240882E-4</v>
      </c>
      <c r="S417" s="240">
        <f t="shared" ca="1" si="609"/>
        <v>7.0319497286591085E-5</v>
      </c>
      <c r="T417" s="240">
        <f t="shared" ca="1" si="610"/>
        <v>-9.3285489793102044E-5</v>
      </c>
      <c r="U417" s="241">
        <f t="shared" ca="1" si="611"/>
        <v>-1.0671768977292808E-4</v>
      </c>
      <c r="V417" s="240">
        <f t="shared" ca="1" si="612"/>
        <v>5.1646312867866495E-5</v>
      </c>
      <c r="W417" s="240">
        <f t="shared" ca="1" si="613"/>
        <v>1.2686908138960376E-4</v>
      </c>
      <c r="X417" s="240">
        <f t="shared" ca="1" si="614"/>
        <v>-2.1444529834902955E-6</v>
      </c>
      <c r="Y417" s="240">
        <f t="shared" ca="1" si="615"/>
        <v>-1.277058054357988E-4</v>
      </c>
      <c r="Z417" s="240">
        <f t="shared" ca="1" si="616"/>
        <v>-4.7683880428108013E-5</v>
      </c>
      <c r="AA417" s="240">
        <f t="shared" ca="1" si="617"/>
        <v>1.0910047826040266E-4</v>
      </c>
      <c r="AB417" s="240">
        <f t="shared" ca="1" si="618"/>
        <v>9.025277529997895E-5</v>
      </c>
      <c r="AC417" s="240">
        <f t="shared" ca="1" si="619"/>
        <v>-7.388559226815813E-5</v>
      </c>
      <c r="AD417" s="240">
        <f t="shared" ca="1" si="620"/>
        <v>-1.1908150327587358E-4</v>
      </c>
      <c r="AE417" s="240">
        <f t="shared" ca="1" si="621"/>
        <v>2.7422294627648162E-5</v>
      </c>
      <c r="AF417" s="240">
        <f t="shared" ca="1" si="622"/>
        <v>1.2978115185453186E-4</v>
      </c>
      <c r="AG417" s="240">
        <f t="shared" ca="1" si="623"/>
        <v>2.3215798786200556E-5</v>
      </c>
      <c r="AH417" s="240">
        <f t="shared" ca="1" si="624"/>
        <v>-1.2072279653240862E-4</v>
      </c>
      <c r="AI417" s="240">
        <f t="shared" ca="1" si="625"/>
        <v>-7.0319497286591167E-5</v>
      </c>
      <c r="AJ417" s="240">
        <f t="shared" ca="1" si="626"/>
        <v>9.3285489793102288E-5</v>
      </c>
      <c r="AK417" s="240">
        <f t="shared" ca="1" si="627"/>
        <v>1.0671768977292839E-4</v>
      </c>
      <c r="AL417" s="240">
        <f t="shared" ca="1" si="628"/>
        <v>-5.1646312867866393E-5</v>
      </c>
      <c r="AM417" s="240">
        <f t="shared" ca="1" si="629"/>
        <v>-1.2686908138960368E-4</v>
      </c>
      <c r="AN417" s="240">
        <f t="shared" ca="1" si="630"/>
        <v>2.1444529834897263E-6</v>
      </c>
      <c r="AO417" s="240">
        <f t="shared" ca="1" si="631"/>
        <v>1.277058054357988E-4</v>
      </c>
      <c r="AP417" s="240">
        <f t="shared" ca="1" si="632"/>
        <v>4.7683880428107702E-5</v>
      </c>
      <c r="AQ417" s="240">
        <f t="shared" ca="1" si="633"/>
        <v>-1.0910047826040235E-4</v>
      </c>
      <c r="AR417" s="240">
        <f t="shared" ca="1" si="634"/>
        <v>-9.0252775299979032E-5</v>
      </c>
      <c r="AS417" s="240">
        <f t="shared" ca="1" si="635"/>
        <v>7.3885592268158414E-5</v>
      </c>
      <c r="AT417" s="240">
        <f t="shared" ca="1" si="636"/>
        <v>1.1908150327587381E-4</v>
      </c>
      <c r="AU417" s="240">
        <f t="shared" ca="1" si="637"/>
        <v>-2.7422294627648497E-5</v>
      </c>
      <c r="AV417" s="240">
        <f t="shared" ca="1" si="638"/>
        <v>-1.2978115185453186E-4</v>
      </c>
      <c r="AW417" s="240">
        <f t="shared" ca="1" si="639"/>
        <v>-2.3215798786201118E-5</v>
      </c>
      <c r="AX417" s="240">
        <f t="shared" ca="1" si="640"/>
        <v>1.2072279653240874E-4</v>
      </c>
      <c r="AY417" s="240">
        <f t="shared" ca="1" si="641"/>
        <v>7.0319497286590869E-5</v>
      </c>
      <c r="AZ417" s="240">
        <f t="shared" ca="1" si="642"/>
        <v>-9.3285489793101895E-5</v>
      </c>
      <c r="BA417" s="240">
        <f t="shared" ca="1" si="643"/>
        <v>-1.067176897729282E-4</v>
      </c>
      <c r="BB417" s="240">
        <f t="shared" ca="1" si="644"/>
        <v>5.1646312867866712E-5</v>
      </c>
      <c r="BC417" s="240">
        <f t="shared" ca="1" si="645"/>
        <v>1.268690813896036E-4</v>
      </c>
      <c r="BD417" s="240">
        <f t="shared" ca="1" si="646"/>
        <v>-2.1444529834891503E-6</v>
      </c>
      <c r="BE417" s="240">
        <f t="shared" ca="1" si="647"/>
        <v>-1.2770580543579869E-4</v>
      </c>
      <c r="BF417" s="240">
        <f t="shared" ca="1" si="648"/>
        <v>-4.768388042810823E-5</v>
      </c>
      <c r="BG417" s="240">
        <f t="shared" ca="1" si="649"/>
        <v>1.0910047826040252E-4</v>
      </c>
      <c r="BH417" s="240">
        <f t="shared" ca="1" si="650"/>
        <v>9.0252775299978761E-5</v>
      </c>
      <c r="BI417" s="240">
        <f t="shared" ca="1" si="651"/>
        <v>-7.3885592268158686E-5</v>
      </c>
      <c r="BJ417" s="240">
        <f t="shared" ca="1" si="652"/>
        <v>-1.1908150327587404E-4</v>
      </c>
      <c r="BK417" s="240">
        <f t="shared" ca="1" si="653"/>
        <v>2.7422294627647941E-5</v>
      </c>
      <c r="BL417" s="240">
        <f t="shared" ca="1" si="654"/>
        <v>1.2978115185453186E-4</v>
      </c>
      <c r="BM417" s="240">
        <f t="shared" ca="1" si="655"/>
        <v>2.3215798786200786E-5</v>
      </c>
      <c r="BN417" s="240">
        <f t="shared" ca="1" si="656"/>
        <v>-1.2072279653240888E-4</v>
      </c>
      <c r="BO417" s="240">
        <f t="shared" ca="1" si="657"/>
        <v>-7.031949728659057E-5</v>
      </c>
      <c r="BP417" s="240">
        <f t="shared" ca="1" si="658"/>
        <v>9.3285489793101502E-5</v>
      </c>
      <c r="BQ417" s="240">
        <f t="shared" ca="1" si="659"/>
        <v>1.0671768977292853E-4</v>
      </c>
      <c r="BR417" s="240">
        <f t="shared" ca="1" si="660"/>
        <v>-5.164631286786619E-5</v>
      </c>
      <c r="BS417" s="240">
        <f t="shared" ca="1" si="661"/>
        <v>-1.2686908138960374E-4</v>
      </c>
      <c r="BT417" s="240">
        <f t="shared" ca="1" si="662"/>
        <v>2.144452983490431E-6</v>
      </c>
      <c r="BU417" s="240">
        <f t="shared" ca="1" si="663"/>
        <v>1.2770580543579858E-4</v>
      </c>
      <c r="BV417" s="240">
        <f t="shared" ca="1" si="664"/>
        <v>4.7683880428108752E-5</v>
      </c>
      <c r="BW417" s="240">
        <f t="shared" ca="1" si="665"/>
        <v>-1.0910047826040222E-4</v>
      </c>
      <c r="BX417" s="240">
        <f t="shared" ca="1" si="666"/>
        <v>-9.0252775299979194E-5</v>
      </c>
      <c r="BY417" s="240">
        <f t="shared" ca="1" si="667"/>
        <v>7.3885592268158225E-5</v>
      </c>
      <c r="BZ417" s="240">
        <f t="shared" ca="1" si="668"/>
        <v>1.1908150327587352E-4</v>
      </c>
      <c r="CA417" s="240">
        <f t="shared" ca="1" si="669"/>
        <v>-2.7422294627647379E-5</v>
      </c>
      <c r="CB417" s="240">
        <f t="shared" ca="1" si="670"/>
        <v>-1.2978115185453189E-4</v>
      </c>
      <c r="CC417" s="240">
        <f t="shared" ca="1" si="671"/>
        <v>-2.3215798786201342E-5</v>
      </c>
      <c r="CD417" s="240">
        <f t="shared" ca="1" si="672"/>
        <v>1.2072279653240866E-4</v>
      </c>
      <c r="CE417" s="240">
        <f t="shared" ca="1" si="673"/>
        <v>7.0319497286591058E-5</v>
      </c>
      <c r="CF417" s="240">
        <f t="shared" ca="1" si="674"/>
        <v>-9.3285489793102383E-5</v>
      </c>
      <c r="CG417" s="240">
        <f t="shared" ca="1" si="675"/>
        <v>-1.0671768977292885E-4</v>
      </c>
      <c r="CH417" s="240">
        <f t="shared" ca="1" si="676"/>
        <v>5.1646312867865662E-5</v>
      </c>
      <c r="CI417" s="240">
        <f t="shared" ca="1" si="677"/>
        <v>1.2686908138960385E-4</v>
      </c>
      <c r="CJ417" s="240">
        <f t="shared" ca="1" si="678"/>
        <v>-2.144452983489855E-6</v>
      </c>
      <c r="CK417" s="240">
        <f t="shared" ca="1" si="679"/>
        <v>-1.2770580543579882E-4</v>
      </c>
      <c r="CL417" s="240">
        <f t="shared" ca="1" si="680"/>
        <v>-4.7683880428107587E-5</v>
      </c>
      <c r="CM417" s="240">
        <f t="shared" ca="1" si="681"/>
        <v>1.0910047826040191E-4</v>
      </c>
      <c r="CN417" s="240">
        <f t="shared" ca="1" si="682"/>
        <v>9.0252775299979601E-5</v>
      </c>
      <c r="CO417" s="240">
        <f t="shared" ca="1" si="683"/>
        <v>-7.3885592268157764E-5</v>
      </c>
      <c r="CP417" s="240">
        <f t="shared" ca="1" si="684"/>
        <v>-1.1908150327587376E-4</v>
      </c>
      <c r="CQ417" s="240">
        <f t="shared" ca="1" si="685"/>
        <v>2.7422294627648626E-5</v>
      </c>
      <c r="CR417" s="240">
        <f t="shared" ca="1" si="686"/>
        <v>1.2978115185453186E-4</v>
      </c>
      <c r="CS417" s="240">
        <f t="shared" ca="1" si="687"/>
        <v>2.3215798786201904E-5</v>
      </c>
      <c r="CT417" s="240">
        <f t="shared" ca="1" si="688"/>
        <v>-1.2072279653240846E-4</v>
      </c>
      <c r="CU417" s="240">
        <f t="shared" ca="1" si="689"/>
        <v>-7.0319497286591546E-5</v>
      </c>
      <c r="CV417" s="240">
        <f t="shared" ca="1" si="690"/>
        <v>9.328548979310199E-5</v>
      </c>
      <c r="CW417" s="240">
        <f t="shared" ca="1" si="691"/>
        <v>1.0671768977292812E-4</v>
      </c>
      <c r="CX417" s="240">
        <f t="shared" ca="1" si="692"/>
        <v>-5.1646312867866827E-5</v>
      </c>
      <c r="CY417" s="240">
        <f t="shared" ca="1" si="693"/>
        <v>-1.2686908138960357E-4</v>
      </c>
      <c r="CZ417" s="240">
        <f t="shared" ca="1" si="694"/>
        <v>2.1444529834911222E-6</v>
      </c>
      <c r="DA417" s="240">
        <f t="shared" ca="1" si="695"/>
        <v>1.2770580543579836E-4</v>
      </c>
      <c r="DB417" s="240">
        <f t="shared" ca="1" si="696"/>
        <v>4.7683880428109823E-5</v>
      </c>
      <c r="DC417" s="240">
        <f t="shared" ca="1" si="697"/>
        <v>-1.091004782604016E-4</v>
      </c>
      <c r="DD417" s="240">
        <f t="shared" ca="1" si="698"/>
        <v>-9.0252775299980007E-5</v>
      </c>
      <c r="DE417" s="240">
        <f t="shared" ca="1" si="699"/>
        <v>7.388559226815729E-5</v>
      </c>
      <c r="DF417" s="240">
        <f t="shared" ca="1" si="700"/>
        <v>1.1908150327587399E-4</v>
      </c>
      <c r="DG417" s="240">
        <f t="shared" ca="1" si="701"/>
        <v>-2.7422294627648063E-5</v>
      </c>
      <c r="DH417" s="240">
        <f t="shared" ca="1" si="702"/>
        <v>-1.2978115185453186E-4</v>
      </c>
      <c r="DI417" s="240">
        <f t="shared" ca="1" si="703"/>
        <v>-2.3215798786200664E-5</v>
      </c>
      <c r="DJ417" s="240">
        <f t="shared" ca="1" si="704"/>
        <v>1.2072279653240893E-4</v>
      </c>
      <c r="DK417" s="240">
        <f t="shared" ca="1" si="705"/>
        <v>7.0319497286590462E-5</v>
      </c>
      <c r="DL417" s="240">
        <f t="shared" ca="1" si="706"/>
        <v>-9.3285489793102857E-5</v>
      </c>
      <c r="DM417" s="240">
        <f t="shared" ca="1" si="707"/>
        <v>-1.067176897729295E-4</v>
      </c>
      <c r="DN417" s="240">
        <f t="shared" ca="1" si="708"/>
        <v>5.1646312867864611E-5</v>
      </c>
      <c r="DO417" s="240">
        <f t="shared" ca="1" si="709"/>
        <v>1.2686908138960409E-4</v>
      </c>
      <c r="DP417" s="240">
        <f t="shared" ca="1" si="710"/>
        <v>-2.1444529834887098E-6</v>
      </c>
      <c r="DQ417" s="240">
        <f t="shared" ca="1" si="711"/>
        <v>-1.2770580543579861E-4</v>
      </c>
      <c r="DR417" s="240">
        <f t="shared" ca="1" si="712"/>
        <v>-4.7683880428108637E-5</v>
      </c>
      <c r="DS417" s="240">
        <f t="shared" ca="1" si="713"/>
        <v>1.0910047826040229E-4</v>
      </c>
      <c r="DT417" s="240">
        <f t="shared" ca="1" si="714"/>
        <v>9.0252775299979086E-5</v>
      </c>
      <c r="DU417" s="240">
        <f t="shared" ca="1" si="715"/>
        <v>-7.3885592268158333E-5</v>
      </c>
      <c r="DV417" s="240">
        <f t="shared" ca="1" si="716"/>
        <v>-1.1908150327587348E-4</v>
      </c>
      <c r="DW417" s="240">
        <f t="shared" ca="1" si="717"/>
        <v>2.7422294627649307E-5</v>
      </c>
      <c r="DX417" s="240">
        <f t="shared" ca="1" si="718"/>
        <v>1.2978115185453186E-4</v>
      </c>
      <c r="DY417" s="240">
        <f t="shared" ca="1" si="719"/>
        <v>2.3215798786203022E-5</v>
      </c>
      <c r="DZ417" s="240">
        <f t="shared" ca="1" si="720"/>
        <v>-1.2072279653240804E-4</v>
      </c>
      <c r="EA417" s="240">
        <f t="shared" ca="1" si="721"/>
        <v>-7.0319497286592495E-5</v>
      </c>
      <c r="EB417" s="240">
        <f t="shared" ca="1" si="722"/>
        <v>9.3285489793101177E-5</v>
      </c>
      <c r="EC417" s="240">
        <f t="shared" ca="1" si="723"/>
        <v>1.0671768977292877E-4</v>
      </c>
      <c r="ED417" s="240">
        <f t="shared" ca="1" si="724"/>
        <v>-5.1646312867865777E-5</v>
      </c>
      <c r="EE417" s="240">
        <f t="shared" ca="1" si="725"/>
        <v>-1.2686908138960382E-4</v>
      </c>
      <c r="EF417" s="240">
        <f t="shared" ca="1" si="726"/>
        <v>2.1444529834899905E-6</v>
      </c>
      <c r="EG417" s="240">
        <f t="shared" ca="1" si="727"/>
        <v>1.2770580543579885E-4</v>
      </c>
      <c r="EH417" s="240">
        <f t="shared" ca="1" si="728"/>
        <v>4.7683880428107451E-5</v>
      </c>
      <c r="EI417" s="240">
        <f t="shared" ca="1" si="729"/>
        <v>-1.0910047826040297E-4</v>
      </c>
      <c r="EJ417" s="240">
        <f t="shared" ca="1" si="730"/>
        <v>-9.025277529998082E-5</v>
      </c>
      <c r="EK417" s="240">
        <f t="shared" ca="1" si="731"/>
        <v>7.3885592268156341E-5</v>
      </c>
      <c r="EL417" s="240">
        <f t="shared" ca="1" si="732"/>
        <v>1.1908150327587445E-4</v>
      </c>
      <c r="EM417" s="240">
        <f t="shared" ca="1" si="733"/>
        <v>-2.7422294627646945E-5</v>
      </c>
      <c r="EN417" s="240">
        <f t="shared" ca="1" si="734"/>
        <v>-1.2978115185453189E-4</v>
      </c>
      <c r="EO417" s="240">
        <f t="shared" ca="1" si="735"/>
        <v>-2.3215798786201782E-5</v>
      </c>
      <c r="EP417" s="240">
        <f t="shared" ca="1" si="736"/>
        <v>1.207227965324085E-4</v>
      </c>
      <c r="EQ417" s="240">
        <f t="shared" ca="1" si="737"/>
        <v>7.0319497286591424E-5</v>
      </c>
      <c r="ER417" s="240">
        <f t="shared" ca="1" si="738"/>
        <v>-9.3285489793102071E-5</v>
      </c>
      <c r="ES417" s="240">
        <f t="shared" ca="1" si="739"/>
        <v>-1.0671768977292805E-4</v>
      </c>
      <c r="ET417" s="240">
        <f t="shared" ca="1" si="740"/>
        <v>5.1646312867866949E-5</v>
      </c>
      <c r="EU417" s="240">
        <f t="shared" ca="1" si="741"/>
        <v>1.2686908138960357E-4</v>
      </c>
      <c r="EV417" s="240">
        <f t="shared" ca="1" si="742"/>
        <v>-2.1444529834875646E-6</v>
      </c>
      <c r="EW417" s="240">
        <f t="shared" ca="1" si="743"/>
        <v>-1.2770580543579839E-4</v>
      </c>
      <c r="EX417" s="240">
        <f t="shared" ca="1" si="744"/>
        <v>-4.7683880428109708E-5</v>
      </c>
      <c r="EY417" s="240">
        <f t="shared" ca="1" si="745"/>
        <v>1.0910047826040165E-4</v>
      </c>
      <c r="EZ417" s="240">
        <f t="shared" ca="1" si="746"/>
        <v>9.0252775299979926E-5</v>
      </c>
      <c r="FA417" s="240">
        <f t="shared" ca="1" si="747"/>
        <v>-7.3885592268157384E-5</v>
      </c>
      <c r="FB417" s="240">
        <f t="shared" ca="1" si="748"/>
        <v>-1.1908150327587393E-4</v>
      </c>
      <c r="FC417" s="240">
        <f t="shared" ca="1" si="749"/>
        <v>2.7422294627648192E-5</v>
      </c>
      <c r="FD417" s="240">
        <f t="shared" ca="1" si="750"/>
        <v>1.2978115185453186E-4</v>
      </c>
      <c r="FE417" s="240">
        <f t="shared" ca="1" si="751"/>
        <v>2.3215798786200522E-5</v>
      </c>
      <c r="FF417" s="240">
        <f t="shared" ca="1" si="752"/>
        <v>-1.2072279653240897E-4</v>
      </c>
      <c r="FG417" s="240">
        <f t="shared" ca="1" si="753"/>
        <v>-7.0319497286590354E-5</v>
      </c>
      <c r="FH417" s="240">
        <f t="shared" ca="1" si="754"/>
        <v>9.3285489793100391E-5</v>
      </c>
      <c r="FI417" s="240">
        <f t="shared" ca="1" si="755"/>
        <v>1.0671768977292942E-4</v>
      </c>
      <c r="FJ417" s="240">
        <f t="shared" ca="1" si="756"/>
        <v>-5.1646312867864726E-5</v>
      </c>
      <c r="FK417" s="240">
        <f t="shared" ca="1" si="757"/>
        <v>-1.2686908138960406E-4</v>
      </c>
      <c r="FL417" s="240">
        <f t="shared" ca="1" si="758"/>
        <v>2.1444529834888386E-6</v>
      </c>
      <c r="FM417" s="240">
        <f t="shared" ca="1" si="759"/>
        <v>1.2770580543579861E-4</v>
      </c>
      <c r="FN417" s="240">
        <f t="shared" ca="1" si="760"/>
        <v>4.7683880428108515E-5</v>
      </c>
      <c r="FO417" s="240">
        <f t="shared" ca="1" si="761"/>
        <v>-1.0910047826040236E-4</v>
      </c>
      <c r="FP417" s="240">
        <f t="shared" ca="1" si="762"/>
        <v>-9.0252775299979004E-5</v>
      </c>
      <c r="FQ417" s="240">
        <f t="shared" ca="1" si="763"/>
        <v>7.3885592268158428E-5</v>
      </c>
      <c r="FR417" s="240">
        <f t="shared" ca="1" si="764"/>
        <v>1.1908150327587343E-4</v>
      </c>
      <c r="FS417" s="240">
        <f t="shared" ca="1" si="765"/>
        <v>-2.7422294627645827E-5</v>
      </c>
      <c r="FT417" s="240">
        <f t="shared" ca="1" si="766"/>
        <v>-1.2978115185453189E-4</v>
      </c>
      <c r="FU417" s="240">
        <f t="shared" ca="1" si="767"/>
        <v>-2.3215798786202914E-5</v>
      </c>
      <c r="FV417" s="240">
        <f t="shared" ca="1" si="768"/>
        <v>1.2072279653240809E-4</v>
      </c>
      <c r="FW417" s="240">
        <f t="shared" ca="1" si="769"/>
        <v>7.0319497286592386E-5</v>
      </c>
      <c r="FX417" s="240">
        <f t="shared" ca="1" si="770"/>
        <v>-9.3285489793101285E-5</v>
      </c>
      <c r="FY417" s="240">
        <f t="shared" ca="1" si="771"/>
        <v>-1.0671768977292872E-4</v>
      </c>
      <c r="FZ417" s="240">
        <f t="shared" ca="1" si="772"/>
        <v>5.1646312867865899E-5</v>
      </c>
      <c r="GA417" s="240">
        <f t="shared" ca="1" si="773"/>
        <v>1.2686908138960379E-4</v>
      </c>
      <c r="GB417" s="240">
        <f t="shared" ca="1" si="774"/>
        <v>-2.1444529834901057E-6</v>
      </c>
      <c r="GC417" s="240">
        <f t="shared" ca="1" si="775"/>
        <v>-1.2770580543579885E-4</v>
      </c>
      <c r="GD417" s="240">
        <f t="shared" ca="1" si="776"/>
        <v>-4.7683880428107336E-5</v>
      </c>
      <c r="GE417" s="240">
        <f t="shared" ca="1" si="777"/>
        <v>1.0910047826040105E-4</v>
      </c>
      <c r="GF417" s="240">
        <f t="shared" ca="1" si="778"/>
        <v>9.0252775299980739E-5</v>
      </c>
      <c r="GG417" s="240">
        <f t="shared" ca="1" si="779"/>
        <v>-7.3885592268156449E-5</v>
      </c>
      <c r="GH417" s="240">
        <f t="shared" ca="1" si="780"/>
        <v>-1.1908150327587439E-4</v>
      </c>
      <c r="GI417" s="240">
        <f t="shared" ca="1" si="781"/>
        <v>2.7422294627647074E-5</v>
      </c>
      <c r="GJ417" s="240">
        <f t="shared" ca="1" si="782"/>
        <v>1.2978115185453189E-4</v>
      </c>
      <c r="GK417" s="240">
        <f t="shared" ca="1" si="783"/>
        <v>2.3215798786205279E-5</v>
      </c>
      <c r="GL417" s="240">
        <f t="shared" ca="1" si="784"/>
        <v>-1.2072279653240855E-4</v>
      </c>
      <c r="GM417" s="240">
        <f t="shared" ca="1" si="785"/>
        <v>-7.0319497286594419E-5</v>
      </c>
      <c r="GN417" s="240">
        <f t="shared" ca="1" si="786"/>
        <v>9.3285489793102166E-5</v>
      </c>
      <c r="GO417" s="240">
        <f t="shared" ca="1" si="787"/>
        <v>1.0671768977293007E-4</v>
      </c>
      <c r="GP417" s="240">
        <f t="shared" ca="1" si="788"/>
        <v>-5.1646312867867064E-5</v>
      </c>
      <c r="GQ417" s="240">
        <f t="shared" ca="1" si="789"/>
        <v>-1.2686908138960431E-4</v>
      </c>
      <c r="GR417" s="240">
        <f t="shared" ca="1" si="790"/>
        <v>2.1444529834913797E-6</v>
      </c>
      <c r="GS417" s="240">
        <f t="shared" ca="1" si="791"/>
        <v>1.2770580543579842E-4</v>
      </c>
      <c r="GT417" s="240">
        <f t="shared" ca="1" si="792"/>
        <v>4.768388042810615E-5</v>
      </c>
      <c r="GU417" s="240">
        <f t="shared" ca="1" si="793"/>
        <v>-1.0910047826040174E-4</v>
      </c>
      <c r="GV417" s="240">
        <f t="shared" ca="1" si="794"/>
        <v>-9.0252775299982474E-5</v>
      </c>
      <c r="GW417" s="240">
        <f t="shared" ca="1" si="795"/>
        <v>7.3885592268157493E-5</v>
      </c>
      <c r="GX417" s="240">
        <f t="shared" ca="1" si="796"/>
        <v>1.1908150327587535E-4</v>
      </c>
      <c r="GY417" s="240">
        <f t="shared" ca="1" si="797"/>
        <v>-2.7422294627648311E-5</v>
      </c>
      <c r="GZ417" s="240">
        <f t="shared" ca="1" si="798"/>
        <v>-1.2978115185453192E-4</v>
      </c>
      <c r="HA417" s="240">
        <f t="shared" ca="1" si="799"/>
        <v>-2.32157987862004E-5</v>
      </c>
      <c r="HB417" s="240">
        <f t="shared" ca="1" si="800"/>
        <v>1.2072279653240766E-4</v>
      </c>
      <c r="HC417" s="240">
        <f t="shared" ca="1" si="801"/>
        <v>7.0319497286590259E-5</v>
      </c>
      <c r="HD417" s="240">
        <f t="shared" ca="1" si="802"/>
        <v>-9.3285489793100472E-5</v>
      </c>
      <c r="HE417" s="240">
        <f t="shared" ca="1" si="803"/>
        <v>-1.0671768977292727E-4</v>
      </c>
      <c r="HF417" s="240">
        <f t="shared" ca="1" si="804"/>
        <v>5.1646312867864848E-5</v>
      </c>
      <c r="HG417" s="240">
        <f t="shared" ca="1" si="805"/>
        <v>1.2686908138960325E-4</v>
      </c>
      <c r="HH417" s="240">
        <f t="shared" ca="1" si="806"/>
        <v>-2.1444529834889673E-6</v>
      </c>
      <c r="HI417" s="240">
        <f t="shared" ca="1" si="807"/>
        <v>-1.2770580543579798E-4</v>
      </c>
      <c r="HJ417" s="240">
        <f t="shared" ca="1" si="808"/>
        <v>-4.76838804281084E-5</v>
      </c>
      <c r="HK417" s="240">
        <f t="shared" ca="1" si="809"/>
        <v>1.0910047826040044E-4</v>
      </c>
      <c r="HL417" s="240">
        <f t="shared" ca="1" si="810"/>
        <v>9.0252775299978896E-5</v>
      </c>
      <c r="HM417" s="240">
        <f t="shared" ca="1" si="811"/>
        <v>-7.3885592268155514E-5</v>
      </c>
      <c r="HN417" s="240">
        <f t="shared" ca="1" si="812"/>
        <v>-1.1908150327587338E-4</v>
      </c>
      <c r="HO417" s="240">
        <f t="shared" ca="1" si="813"/>
        <v>2.7422294627645946E-5</v>
      </c>
      <c r="HP417" s="240">
        <f t="shared" ca="1" si="814"/>
        <v>1.2978115185453183E-4</v>
      </c>
      <c r="HQ417" s="240">
        <f t="shared" ca="1" si="815"/>
        <v>2.3215798786202792E-5</v>
      </c>
      <c r="HR417" s="240">
        <f t="shared" ca="1" si="816"/>
        <v>-1.2072279653240949E-4</v>
      </c>
      <c r="HS417" s="240">
        <f t="shared" ca="1" si="817"/>
        <v>-7.0319497286592278E-5</v>
      </c>
      <c r="HT417" s="240">
        <f t="shared" ca="1" si="818"/>
        <v>9.3285489793098792E-5</v>
      </c>
      <c r="HU417" s="240">
        <f t="shared" ca="1" si="819"/>
        <v>1.0671768977292864E-4</v>
      </c>
      <c r="HV417" s="240">
        <f t="shared" ca="1" si="820"/>
        <v>-5.1646312867862626E-5</v>
      </c>
      <c r="HW417" s="240">
        <f t="shared" ca="1" si="821"/>
        <v>-1.2686908138960376E-4</v>
      </c>
      <c r="HX417" s="240">
        <f t="shared" ca="1" si="822"/>
        <v>2.1444529834865482E-6</v>
      </c>
      <c r="HY417" s="240">
        <f t="shared" ca="1" si="823"/>
        <v>1.2770580543579888E-4</v>
      </c>
      <c r="HZ417" s="240">
        <f t="shared" ca="1" si="824"/>
        <v>4.7683880428110656E-5</v>
      </c>
      <c r="IA417" s="240">
        <f t="shared" ca="1" si="825"/>
        <v>-1.0910047826040312E-4</v>
      </c>
      <c r="IB417" s="240">
        <f t="shared" ca="1" si="826"/>
        <v>-9.0252775299980658E-5</v>
      </c>
      <c r="IC417" s="240">
        <f t="shared" ca="1" si="827"/>
        <v>7.388559226815958E-5</v>
      </c>
      <c r="ID417" s="240">
        <f t="shared" ca="1" si="828"/>
        <v>1.1908150327587434E-4</v>
      </c>
      <c r="IE417" s="240">
        <f t="shared" ca="1" si="829"/>
        <v>6.6139442133362973E-5</v>
      </c>
      <c r="IF417" s="240">
        <f t="shared" ca="1" si="830"/>
        <v>-1.2978115185453189E-4</v>
      </c>
      <c r="IG417" s="240">
        <f t="shared" ca="1" si="831"/>
        <v>-2.321579878620515E-5</v>
      </c>
      <c r="IH417" s="240">
        <f t="shared" ca="1" si="832"/>
        <v>1.2072279653240859E-4</v>
      </c>
      <c r="II417" s="240">
        <f t="shared" ca="1" si="833"/>
        <v>7.0319497286594324E-5</v>
      </c>
      <c r="IJ417" s="240">
        <f t="shared" ca="1" si="834"/>
        <v>-9.3285489793102247E-5</v>
      </c>
      <c r="IK417" s="240">
        <f t="shared" ca="1" si="835"/>
        <v>-1.0671768977293002E-4</v>
      </c>
      <c r="IL417" s="240">
        <f t="shared" ca="1" si="836"/>
        <v>5.1646312867867179E-5</v>
      </c>
      <c r="IM417" s="240">
        <f t="shared" ca="1" si="837"/>
        <v>1.2686908138960428E-4</v>
      </c>
      <c r="IN417" s="240">
        <f t="shared" ca="1" si="838"/>
        <v>-2.1444529834915084E-6</v>
      </c>
      <c r="IO417" s="240">
        <f t="shared" ca="1" si="839"/>
        <v>-1.2770580543579844E-4</v>
      </c>
      <c r="IP417" s="240">
        <f t="shared" ca="1" si="840"/>
        <v>-4.7683880428106035E-5</v>
      </c>
      <c r="IQ417" s="240">
        <f t="shared" ca="1" si="841"/>
        <v>1.091004782604018E-4</v>
      </c>
      <c r="IR417" s="240">
        <f t="shared" ca="1" si="842"/>
        <v>9.0252775299982393E-5</v>
      </c>
      <c r="IS417" s="240">
        <f t="shared" ca="1" si="843"/>
        <v>-7.3885592268157601E-5</v>
      </c>
      <c r="IT417" s="240">
        <f t="shared" ca="1" si="844"/>
        <v>-1.190815032758753E-4</v>
      </c>
      <c r="IU417" s="240">
        <f t="shared" ca="1" si="845"/>
        <v>2.7422294627648439E-5</v>
      </c>
      <c r="IV417" s="240">
        <f t="shared" ca="1" si="846"/>
        <v>1.2978115185453192E-4</v>
      </c>
      <c r="IW417" s="240">
        <f t="shared" ca="1" si="847"/>
        <v>2.3215798786200278E-5</v>
      </c>
      <c r="IX417" s="240">
        <f t="shared" ca="1" si="848"/>
        <v>-1.2072279653240771E-4</v>
      </c>
      <c r="IY417" s="240">
        <f t="shared" ca="1" si="849"/>
        <v>-7.031949728659015E-5</v>
      </c>
      <c r="IZ417" s="240">
        <f t="shared" ca="1" si="850"/>
        <v>9.3285489793100581E-5</v>
      </c>
      <c r="JA417" s="240">
        <f t="shared" ca="1" si="851"/>
        <v>1.067176897729272E-4</v>
      </c>
      <c r="JB417" s="240">
        <f t="shared" ca="1" si="852"/>
        <v>-5.1646312867864964E-5</v>
      </c>
    </row>
    <row r="418" spans="2:262">
      <c r="B418" s="248">
        <v>57</v>
      </c>
      <c r="C418" s="247">
        <f t="shared" si="853"/>
        <v>1.1132812500000006E-3</v>
      </c>
      <c r="D418" s="244">
        <f t="shared" ca="1" si="597"/>
        <v>6.0544860606101238</v>
      </c>
      <c r="E418" s="243">
        <f ca="1">BK361</f>
        <v>5.4486060610124086E-2</v>
      </c>
      <c r="F418" s="242">
        <v>57</v>
      </c>
      <c r="G418" s="240">
        <f t="shared" ca="1" si="854"/>
        <v>1.1919678424951981E-4</v>
      </c>
      <c r="H418" s="240">
        <f t="shared" ca="1" si="598"/>
        <v>-1.2856653471519105E-5</v>
      </c>
      <c r="I418" s="240">
        <f t="shared" ca="1" si="599"/>
        <v>-1.2359277977077497E-4</v>
      </c>
      <c r="J418" s="240">
        <f t="shared" ca="1" si="600"/>
        <v>-2.9402656661976199E-5</v>
      </c>
      <c r="K418" s="240">
        <f t="shared" ca="1" si="601"/>
        <v>1.1353931233577076E-4</v>
      </c>
      <c r="L418" s="240">
        <f t="shared" ca="1" si="602"/>
        <v>6.8224447232914469E-5</v>
      </c>
      <c r="M418" s="240">
        <f t="shared" ca="1" si="603"/>
        <v>-9.0211751618637616E-5</v>
      </c>
      <c r="N418" s="240">
        <f t="shared" ca="1" si="604"/>
        <v>-9.906999012310942E-5</v>
      </c>
      <c r="O418" s="240">
        <f t="shared" ca="1" si="605"/>
        <v>5.6337366356815198E-5</v>
      </c>
      <c r="P418" s="240">
        <f t="shared" ca="1" si="606"/>
        <v>1.1833307524339381E-4</v>
      </c>
      <c r="Q418" s="240">
        <f t="shared" ca="1" si="607"/>
        <v>-1.5876474263964216E-5</v>
      </c>
      <c r="R418" s="240">
        <f t="shared" ca="1" si="608"/>
        <v>-1.2376161929743713E-4</v>
      </c>
      <c r="S418" s="240">
        <f t="shared" ca="1" si="609"/>
        <v>-2.6440566118282262E-5</v>
      </c>
      <c r="T418" s="240">
        <f t="shared" ca="1" si="610"/>
        <v>1.1472096105049086E-4</v>
      </c>
      <c r="U418" s="241">
        <f t="shared" ca="1" si="611"/>
        <v>6.5666390481460051E-5</v>
      </c>
      <c r="V418" s="240">
        <f t="shared" ca="1" si="612"/>
        <v>-9.2268060760927111E-5</v>
      </c>
      <c r="W418" s="240">
        <f t="shared" ca="1" si="613"/>
        <v>-9.7215034361336445E-5</v>
      </c>
      <c r="X418" s="240">
        <f t="shared" ca="1" si="614"/>
        <v>5.9027928980303669E-5</v>
      </c>
      <c r="Y418" s="240">
        <f t="shared" ca="1" si="615"/>
        <v>1.1739808681749985E-4</v>
      </c>
      <c r="Z418" s="240">
        <f t="shared" ca="1" si="616"/>
        <v>-1.8886731661972384E-5</v>
      </c>
      <c r="AA418" s="240">
        <f t="shared" ca="1" si="617"/>
        <v>-1.2385590945237948E-4</v>
      </c>
      <c r="AB418" s="240">
        <f t="shared" ca="1" si="618"/>
        <v>-2.3462548766234995E-5</v>
      </c>
      <c r="AC418" s="240">
        <f t="shared" ca="1" si="619"/>
        <v>1.1583350614796696E-4</v>
      </c>
      <c r="AD418" s="240">
        <f t="shared" ca="1" si="620"/>
        <v>6.3068778751803521E-5</v>
      </c>
      <c r="AE418" s="240">
        <f t="shared" ca="1" si="621"/>
        <v>-9.4268791073539248E-5</v>
      </c>
      <c r="AF418" s="240">
        <f t="shared" ca="1" si="622"/>
        <v>-9.5301519897968902E-5</v>
      </c>
      <c r="AG418" s="240">
        <f t="shared" ca="1" si="623"/>
        <v>6.1682935386571229E-5</v>
      </c>
      <c r="AH418" s="240">
        <f t="shared" ca="1" si="624"/>
        <v>1.1639238217390428E-4</v>
      </c>
      <c r="AI418" s="240">
        <f t="shared" ca="1" si="625"/>
        <v>-2.1885612399047754E-5</v>
      </c>
      <c r="AJ418" s="240">
        <f t="shared" ca="1" si="626"/>
        <v>-1.2387559343873851E-4</v>
      </c>
      <c r="AK418" s="240">
        <f t="shared" ca="1" si="627"/>
        <v>-2.0470398452131721E-5</v>
      </c>
      <c r="AL418" s="240">
        <f t="shared" ca="1" si="628"/>
        <v>1.1687627747263364E-4</v>
      </c>
      <c r="AM418" s="240">
        <f t="shared" ca="1" si="629"/>
        <v>6.0433176748121221E-5</v>
      </c>
      <c r="AN418" s="240">
        <f t="shared" ca="1" si="630"/>
        <v>-9.6212737391346097E-5</v>
      </c>
      <c r="AO418" s="240">
        <f t="shared" ca="1" si="631"/>
        <v>-9.3330599362567609E-5</v>
      </c>
      <c r="AP418" s="240">
        <f t="shared" ca="1" si="632"/>
        <v>6.4300786299034663E-5</v>
      </c>
      <c r="AQ418" s="240">
        <f t="shared" ca="1" si="633"/>
        <v>1.1531656711147882E-4</v>
      </c>
      <c r="AR418" s="240">
        <f t="shared" ca="1" si="634"/>
        <v>-2.4871310061570131E-5</v>
      </c>
      <c r="AS418" s="240">
        <f t="shared" ca="1" si="635"/>
        <v>-1.2382065939961685E-4</v>
      </c>
      <c r="AT418" s="240">
        <f t="shared" ca="1" si="636"/>
        <v>-1.7465917535439265E-5</v>
      </c>
      <c r="AU418" s="240">
        <f t="shared" ca="1" si="637"/>
        <v>1.1784864689803632E-4</v>
      </c>
      <c r="AV418" s="240">
        <f t="shared" ca="1" si="638"/>
        <v>5.7761172058507095E-5</v>
      </c>
      <c r="AW418" s="240">
        <f t="shared" ca="1" si="639"/>
        <v>-9.8098728753773847E-5</v>
      </c>
      <c r="AX418" s="240">
        <f t="shared" ca="1" si="640"/>
        <v>-9.1303459963966807E-5</v>
      </c>
      <c r="AY418" s="240">
        <f t="shared" ca="1" si="641"/>
        <v>6.6879904822193578E-5</v>
      </c>
      <c r="AZ418" s="240">
        <f t="shared" ca="1" si="642"/>
        <v>1.1417128966098961E-4</v>
      </c>
      <c r="BA418" s="240">
        <f t="shared" ca="1" si="643"/>
        <v>-2.7842026176908747E-5</v>
      </c>
      <c r="BB418" s="240">
        <f t="shared" ca="1" si="644"/>
        <v>-1.2369114042522548E-4</v>
      </c>
      <c r="BC418" s="240">
        <f t="shared" ca="1" si="645"/>
        <v>-1.4450915803116181E-5</v>
      </c>
      <c r="BD418" s="240">
        <f t="shared" ca="1" si="646"/>
        <v>1.1875002870519206E-4</v>
      </c>
      <c r="BE418" s="240">
        <f t="shared" ca="1" si="647"/>
        <v>5.5054374198674256E-5</v>
      </c>
      <c r="BF418" s="240">
        <f t="shared" ca="1" si="648"/>
        <v>-9.9925629110148066E-5</v>
      </c>
      <c r="BG418" s="240">
        <f t="shared" ca="1" si="649"/>
        <v>-8.9221322775139372E-5</v>
      </c>
      <c r="BH418" s="240">
        <f t="shared" ca="1" si="650"/>
        <v>6.9418737391488329E-5</v>
      </c>
      <c r="BI418" s="240">
        <f t="shared" ca="1" si="651"/>
        <v>1.1295723969474778E-4</v>
      </c>
      <c r="BJ418" s="240">
        <f t="shared" ca="1" si="652"/>
        <v>-3.0795971296759662E-5</v>
      </c>
      <c r="BK418" s="240">
        <f t="shared" ca="1" si="653"/>
        <v>-1.234871145329516E-4</v>
      </c>
      <c r="BL418" s="240">
        <f t="shared" ca="1" si="654"/>
        <v>-1.1427209379466989E-5</v>
      </c>
      <c r="BM418" s="240">
        <f t="shared" ca="1" si="655"/>
        <v>1.1957987993540564E-4</v>
      </c>
      <c r="BN418" s="240">
        <f t="shared" ca="1" si="656"/>
        <v>5.2314413642441379E-5</v>
      </c>
      <c r="BO418" s="240">
        <f t="shared" ca="1" si="657"/>
        <v>-1.016923380040068E-4</v>
      </c>
      <c r="BP418" s="240">
        <f t="shared" ca="1" si="658"/>
        <v>-8.7085441997672333E-5</v>
      </c>
      <c r="BQ418" s="240">
        <f t="shared" ca="1" si="659"/>
        <v>7.1915754709110763E-5</v>
      </c>
      <c r="BR418" s="240">
        <f t="shared" ca="1" si="660"/>
        <v>1.1167514851105708E-4</v>
      </c>
      <c r="BS418" s="240">
        <f t="shared" ca="1" si="661"/>
        <v>-3.3731366075036949E-5</v>
      </c>
      <c r="BT418" s="240">
        <f t="shared" ca="1" si="662"/>
        <v>-1.2320870462036388E-4</v>
      </c>
      <c r="BU418" s="240">
        <f t="shared" ca="1" si="663"/>
        <v>-8.3966196321784515E-6</v>
      </c>
      <c r="BV418" s="240">
        <f t="shared" ca="1" si="664"/>
        <v>1.2033770071732583E-4</v>
      </c>
      <c r="BW418" s="240">
        <f t="shared" ca="1" si="665"/>
        <v>4.9542940839590651E-5</v>
      </c>
      <c r="BX418" s="240">
        <f t="shared" ca="1" si="666"/>
        <v>-1.0339779123597333E-4</v>
      </c>
      <c r="BY418" s="240">
        <f t="shared" ca="1" si="667"/>
        <v>-8.4897104206281567E-5</v>
      </c>
      <c r="BZ418" s="240">
        <f t="shared" ca="1" si="668"/>
        <v>7.4369452665201186E-5</v>
      </c>
      <c r="CA418" s="240">
        <f t="shared" ca="1" si="669"/>
        <v>1.1032578839370607E-4</v>
      </c>
      <c r="CB418" s="240">
        <f t="shared" ca="1" si="670"/>
        <v>-3.6646442339685972E-5</v>
      </c>
      <c r="CC418" s="240">
        <f t="shared" ca="1" si="671"/>
        <v>-1.2285607839118289E-4</v>
      </c>
      <c r="CD418" s="240">
        <f t="shared" ca="1" si="672"/>
        <v>-5.3609720751933459E-6</v>
      </c>
      <c r="CE418" s="240">
        <f t="shared" ca="1" si="673"/>
        <v>1.2102303456804997E-4</v>
      </c>
      <c r="CF418" s="240">
        <f t="shared" ca="1" si="674"/>
        <v>4.6741625221708016E-5</v>
      </c>
      <c r="CG418" s="240">
        <f t="shared" ca="1" si="675"/>
        <v>-1.0504096150479176E-4</v>
      </c>
      <c r="CH418" s="240">
        <f t="shared" ca="1" si="676"/>
        <v>-8.2657627573822884E-5</v>
      </c>
      <c r="CI418" s="240">
        <f t="shared" ca="1" si="677"/>
        <v>7.6778353243859012E-5</v>
      </c>
      <c r="CJ418" s="240">
        <f t="shared" ca="1" si="678"/>
        <v>1.0890997214677361E-4</v>
      </c>
      <c r="CK418" s="240">
        <f t="shared" ca="1" si="679"/>
        <v>-3.9539444157769986E-5</v>
      </c>
      <c r="CL418" s="240">
        <f t="shared" ca="1" si="680"/>
        <v>-1.2242944825426369E-4</v>
      </c>
      <c r="CM418" s="240">
        <f t="shared" ca="1" si="681"/>
        <v>-2.3220952690915548E-6</v>
      </c>
      <c r="CN418" s="240">
        <f t="shared" ca="1" si="682"/>
        <v>1.2163546866809347E-4</v>
      </c>
      <c r="CO418" s="240">
        <f t="shared" ca="1" si="683"/>
        <v>4.3912154196573759E-5</v>
      </c>
      <c r="CP418" s="240">
        <f t="shared" ca="1" si="684"/>
        <v>-1.0662085902613334E-4</v>
      </c>
      <c r="CQ418" s="240">
        <f t="shared" ca="1" si="685"/>
        <v>-8.0368361077281478E-5</v>
      </c>
      <c r="CR418" s="240">
        <f t="shared" ca="1" si="686"/>
        <v>7.914100541345028E-5</v>
      </c>
      <c r="CS418" s="240">
        <f t="shared" ca="1" si="687"/>
        <v>1.0742855260502697E-4</v>
      </c>
      <c r="CT418" s="240">
        <f t="shared" ca="1" si="688"/>
        <v>-4.2408628893166741E-5</v>
      </c>
      <c r="CU418" s="240">
        <f t="shared" ca="1" si="689"/>
        <v>-1.2192907119564805E-4</v>
      </c>
      <c r="CV418" s="240">
        <f t="shared" ca="1" si="690"/>
        <v>7.1818028037336852E-7</v>
      </c>
      <c r="CW418" s="240">
        <f t="shared" ca="1" si="691"/>
        <v>1.2217463411005414E-4</v>
      </c>
      <c r="CX418" s="240">
        <f t="shared" ca="1" si="692"/>
        <v>4.1056232131732701E-5</v>
      </c>
      <c r="CY418" s="240">
        <f t="shared" ca="1" si="693"/>
        <v>-1.0813653212880919E-4</v>
      </c>
      <c r="CZ418" s="240">
        <f t="shared" ca="1" si="694"/>
        <v>-7.8030683685195097E-5</v>
      </c>
      <c r="DA418" s="240">
        <f t="shared" ca="1" si="695"/>
        <v>8.1455986000653275E-5</v>
      </c>
      <c r="DB418" s="240">
        <f t="shared" ca="1" si="696"/>
        <v>1.0588242212020252E-4</v>
      </c>
      <c r="DC418" s="240">
        <f t="shared" ca="1" si="697"/>
        <v>-4.52522682562807E-5</v>
      </c>
      <c r="DD418" s="240">
        <f t="shared" ca="1" si="698"/>
        <v>-1.2135524862376577E-4</v>
      </c>
      <c r="DE418" s="240">
        <f t="shared" ca="1" si="699"/>
        <v>3.7580232248918857E-6</v>
      </c>
      <c r="DF418" s="240">
        <f t="shared" ca="1" si="700"/>
        <v>1.2264020612083102E-4</v>
      </c>
      <c r="DG418" s="240">
        <f t="shared" ca="1" si="701"/>
        <v>3.8175579327846857E-5</v>
      </c>
      <c r="DH418" s="240">
        <f t="shared" ca="1" si="702"/>
        <v>-1.0958706782801602E-4</v>
      </c>
      <c r="DI418" s="240">
        <f t="shared" ca="1" si="703"/>
        <v>-7.564600352701058E-5</v>
      </c>
      <c r="DJ418" s="240">
        <f t="shared" ca="1" si="704"/>
        <v>8.3721900547724967E-5</v>
      </c>
      <c r="DK418" s="240">
        <f t="shared" ca="1" si="705"/>
        <v>1.0427251202349163E-4</v>
      </c>
      <c r="DL418" s="240">
        <f t="shared" ca="1" si="706"/>
        <v>-4.8068649345088361E-5</v>
      </c>
      <c r="DM418" s="240">
        <f t="shared" ca="1" si="707"/>
        <v>-1.2070832618787757E-4</v>
      </c>
      <c r="DN418" s="240">
        <f t="shared" ca="1" si="708"/>
        <v>6.7956024767412511E-6</v>
      </c>
      <c r="DO418" s="240">
        <f t="shared" ca="1" si="709"/>
        <v>1.2303190425725342E-4</v>
      </c>
      <c r="DP418" s="240">
        <f t="shared" ca="1" si="710"/>
        <v>3.5271930982450794E-5</v>
      </c>
      <c r="DQ418" s="240">
        <f t="shared" ca="1" si="711"/>
        <v>-1.1097159237528762E-4</v>
      </c>
      <c r="DR418" s="240">
        <f t="shared" ca="1" si="712"/>
        <v>-7.3215757044887644E-5</v>
      </c>
      <c r="DS418" s="240">
        <f t="shared" ca="1" si="713"/>
        <v>8.5937384152467663E-5</v>
      </c>
      <c r="DT418" s="240">
        <f t="shared" ca="1" si="714"/>
        <v>1.0259979206453813E-4</v>
      </c>
      <c r="DU418" s="240">
        <f t="shared" ca="1" si="715"/>
        <v>-5.085607567693312E-5</v>
      </c>
      <c r="DV418" s="240">
        <f t="shared" ca="1" si="716"/>
        <v>-1.1998869356986966E-4</v>
      </c>
      <c r="DW418" s="240">
        <f t="shared" ca="1" si="717"/>
        <v>9.8290883117625898E-6</v>
      </c>
      <c r="DX418" s="240">
        <f t="shared" ca="1" si="718"/>
        <v>1.2334949257501043E-4</v>
      </c>
      <c r="DY418" s="240">
        <f t="shared" ca="1" si="719"/>
        <v>3.2347036144736733E-5</v>
      </c>
      <c r="DZ418" s="240">
        <f t="shared" ca="1" si="720"/>
        <v>-1.1228927178480748E-4</v>
      </c>
      <c r="EA418" s="240">
        <f t="shared" ca="1" si="721"/>
        <v>-7.0741408128434347E-5</v>
      </c>
      <c r="EB418" s="240">
        <f t="shared" ca="1" si="722"/>
        <v>8.8101102290405261E-5</v>
      </c>
      <c r="EC418" s="240">
        <f t="shared" ca="1" si="723"/>
        <v>1.0086526982729829E-4</v>
      </c>
      <c r="ED418" s="240">
        <f t="shared" ca="1" si="724"/>
        <v>-5.3612868210421228E-5</v>
      </c>
      <c r="EE418" s="240">
        <f t="shared" ca="1" si="725"/>
        <v>-1.191967842495207E-4</v>
      </c>
      <c r="EF418" s="240">
        <f t="shared" ca="1" si="726"/>
        <v>1.285665347151819E-5</v>
      </c>
      <c r="EG418" s="240">
        <f t="shared" ca="1" si="727"/>
        <v>1.2359277977077484E-4</v>
      </c>
      <c r="EH418" s="240">
        <f t="shared" ca="1" si="728"/>
        <v>2.9402656661979289E-5</v>
      </c>
      <c r="EI418" s="240">
        <f t="shared" ca="1" si="729"/>
        <v>-1.1353931233577046E-4</v>
      </c>
      <c r="EJ418" s="240">
        <f t="shared" ca="1" si="730"/>
        <v>-6.8224447232916109E-5</v>
      </c>
      <c r="EK418" s="240">
        <f t="shared" ca="1" si="731"/>
        <v>9.0211751618635516E-5</v>
      </c>
      <c r="EL418" s="240">
        <f t="shared" ca="1" si="732"/>
        <v>9.9069990123109813E-5</v>
      </c>
      <c r="EM418" s="240">
        <f t="shared" ca="1" si="733"/>
        <v>-5.6337366356813646E-5</v>
      </c>
      <c r="EN418" s="240">
        <f t="shared" ca="1" si="734"/>
        <v>-1.1833307524339467E-4</v>
      </c>
      <c r="EO418" s="240">
        <f t="shared" ca="1" si="735"/>
        <v>1.5876474263963796E-5</v>
      </c>
      <c r="EP418" s="240">
        <f t="shared" ca="1" si="736"/>
        <v>1.2376161929743705E-4</v>
      </c>
      <c r="EQ418" s="240">
        <f t="shared" ca="1" si="737"/>
        <v>2.6440566118284816E-5</v>
      </c>
      <c r="ER418" s="240">
        <f t="shared" ca="1" si="738"/>
        <v>-1.1472096105048937E-4</v>
      </c>
      <c r="ES418" s="240">
        <f t="shared" ca="1" si="739"/>
        <v>-6.5666390481461148E-5</v>
      </c>
      <c r="ET418" s="240">
        <f t="shared" ca="1" si="740"/>
        <v>9.2268060760925362E-5</v>
      </c>
      <c r="EU418" s="240">
        <f t="shared" ca="1" si="741"/>
        <v>9.7215034361338898E-5</v>
      </c>
      <c r="EV418" s="240">
        <f t="shared" ca="1" si="742"/>
        <v>-5.9027928980302524E-5</v>
      </c>
      <c r="EW418" s="240">
        <f t="shared" ca="1" si="743"/>
        <v>-1.1739808681750067E-4</v>
      </c>
      <c r="EX418" s="240">
        <f t="shared" ca="1" si="744"/>
        <v>1.8886731661968921E-5</v>
      </c>
      <c r="EY418" s="240">
        <f t="shared" ca="1" si="745"/>
        <v>1.2385590945237945E-4</v>
      </c>
      <c r="EZ418" s="240">
        <f t="shared" ca="1" si="746"/>
        <v>2.3462548766237137E-5</v>
      </c>
      <c r="FA418" s="240">
        <f t="shared" ca="1" si="747"/>
        <v>-1.1583350614796588E-4</v>
      </c>
      <c r="FB418" s="240">
        <f t="shared" ca="1" si="748"/>
        <v>-6.3068778751804633E-5</v>
      </c>
      <c r="FC418" s="240">
        <f t="shared" ca="1" si="749"/>
        <v>9.4268791073537825E-5</v>
      </c>
      <c r="FD418" s="240">
        <f t="shared" ca="1" si="750"/>
        <v>9.5301519897970867E-5</v>
      </c>
      <c r="FE418" s="240">
        <f t="shared" ca="1" si="751"/>
        <v>-6.168293538657009E-5</v>
      </c>
      <c r="FF418" s="240">
        <f t="shared" ca="1" si="752"/>
        <v>-1.1639238217390501E-4</v>
      </c>
      <c r="FG418" s="240">
        <f t="shared" ca="1" si="753"/>
        <v>2.1885612399044735E-5</v>
      </c>
      <c r="FH418" s="240">
        <f t="shared" ca="1" si="754"/>
        <v>1.2387559343873851E-4</v>
      </c>
      <c r="FI418" s="240">
        <f t="shared" ca="1" si="755"/>
        <v>2.0470398452133876E-5</v>
      </c>
      <c r="FJ418" s="240">
        <f t="shared" ca="1" si="756"/>
        <v>-1.1687627747263264E-4</v>
      </c>
      <c r="FK418" s="240">
        <f t="shared" ca="1" si="757"/>
        <v>-6.0433176748121587E-5</v>
      </c>
      <c r="FL418" s="240">
        <f t="shared" ca="1" si="758"/>
        <v>9.6212737391344728E-5</v>
      </c>
      <c r="FM418" s="240">
        <f t="shared" ca="1" si="759"/>
        <v>9.3330599362569642E-5</v>
      </c>
      <c r="FN418" s="240">
        <f t="shared" ca="1" si="760"/>
        <v>-6.4300786299034297E-5</v>
      </c>
      <c r="FO418" s="240">
        <f t="shared" ca="1" si="761"/>
        <v>-1.153165671114793E-4</v>
      </c>
      <c r="FP418" s="240">
        <f t="shared" ca="1" si="762"/>
        <v>2.4871310061567126E-5</v>
      </c>
      <c r="FQ418" s="240">
        <f t="shared" ca="1" si="763"/>
        <v>1.2382065939961696E-4</v>
      </c>
      <c r="FR418" s="240">
        <f t="shared" ca="1" si="764"/>
        <v>1.7465917535440559E-5</v>
      </c>
      <c r="FS418" s="240">
        <f t="shared" ca="1" si="765"/>
        <v>-1.1784864689803536E-4</v>
      </c>
      <c r="FT418" s="240">
        <f t="shared" ca="1" si="766"/>
        <v>-5.7761172058510585E-5</v>
      </c>
      <c r="FU418" s="240">
        <f t="shared" ca="1" si="767"/>
        <v>9.8098728753773034E-5</v>
      </c>
      <c r="FV418" s="240">
        <f t="shared" ca="1" si="768"/>
        <v>9.130345996396827E-5</v>
      </c>
      <c r="FW418" s="240">
        <f t="shared" ca="1" si="769"/>
        <v>-6.6879904822190258E-5</v>
      </c>
      <c r="FX418" s="240">
        <f t="shared" ca="1" si="770"/>
        <v>-1.1417128966098979E-4</v>
      </c>
      <c r="FY418" s="240">
        <f t="shared" ca="1" si="771"/>
        <v>2.7842026176906615E-5</v>
      </c>
      <c r="FZ418" s="240">
        <f t="shared" ca="1" si="772"/>
        <v>1.2369114042522569E-4</v>
      </c>
      <c r="GA418" s="240">
        <f t="shared" ca="1" si="773"/>
        <v>1.4450915803116602E-5</v>
      </c>
      <c r="GB418" s="240">
        <f t="shared" ca="1" si="774"/>
        <v>-1.1875002870519144E-4</v>
      </c>
      <c r="GC418" s="240">
        <f t="shared" ca="1" si="775"/>
        <v>-5.50543741986778E-5</v>
      </c>
      <c r="GD418" s="240">
        <f t="shared" ca="1" si="776"/>
        <v>9.9925629110147809E-5</v>
      </c>
      <c r="GE418" s="240">
        <f t="shared" ca="1" si="777"/>
        <v>8.922132277514089E-5</v>
      </c>
      <c r="GF418" s="240">
        <f t="shared" ca="1" si="778"/>
        <v>-6.941873739148505E-5</v>
      </c>
      <c r="GG418" s="240">
        <f t="shared" ca="1" si="779"/>
        <v>-1.129572396947494E-4</v>
      </c>
      <c r="GH418" s="240">
        <f t="shared" ca="1" si="780"/>
        <v>3.0795971296754146E-5</v>
      </c>
      <c r="GI418" s="240">
        <f t="shared" ca="1" si="781"/>
        <v>1.2348711453295162E-4</v>
      </c>
      <c r="GJ418" s="240">
        <f t="shared" ca="1" si="782"/>
        <v>1.1427209379467402E-5</v>
      </c>
      <c r="GK418" s="240">
        <f t="shared" ca="1" si="783"/>
        <v>-1.1957987993540506E-4</v>
      </c>
      <c r="GL418" s="240">
        <f t="shared" ca="1" si="784"/>
        <v>-5.2314413642443371E-5</v>
      </c>
      <c r="GM418" s="240">
        <f t="shared" ca="1" si="785"/>
        <v>1.0169233800400455E-4</v>
      </c>
      <c r="GN418" s="240">
        <f t="shared" ca="1" si="786"/>
        <v>8.7085441997676371E-5</v>
      </c>
      <c r="GO418" s="240">
        <f t="shared" ca="1" si="787"/>
        <v>-7.1915754709111861E-5</v>
      </c>
      <c r="GP418" s="240">
        <f t="shared" ca="1" si="788"/>
        <v>-1.1167514851105726E-4</v>
      </c>
      <c r="GQ418" s="240">
        <f t="shared" ca="1" si="789"/>
        <v>3.3731366075034848E-5</v>
      </c>
      <c r="GR418" s="240">
        <f t="shared" ca="1" si="790"/>
        <v>1.2320870462036407E-4</v>
      </c>
      <c r="GS418" s="240">
        <f t="shared" ca="1" si="791"/>
        <v>8.3966196321823953E-6</v>
      </c>
      <c r="GT418" s="240">
        <f t="shared" ca="1" si="792"/>
        <v>-1.2033770071732448E-4</v>
      </c>
      <c r="GU418" s="240">
        <f t="shared" ca="1" si="793"/>
        <v>-4.9542940839589431E-5</v>
      </c>
      <c r="GV418" s="240">
        <f t="shared" ca="1" si="794"/>
        <v>1.0339779123597312E-4</v>
      </c>
      <c r="GW418" s="240">
        <f t="shared" ca="1" si="795"/>
        <v>8.4897104206281879E-5</v>
      </c>
      <c r="GX418" s="240">
        <f t="shared" ca="1" si="796"/>
        <v>-7.4369452665199424E-5</v>
      </c>
      <c r="GY418" s="240">
        <f t="shared" ca="1" si="797"/>
        <v>-1.1032578839370786E-4</v>
      </c>
      <c r="GZ418" s="240">
        <f t="shared" ca="1" si="798"/>
        <v>3.6646442339682191E-5</v>
      </c>
      <c r="HA418" s="240">
        <f t="shared" ca="1" si="799"/>
        <v>1.228560783911827E-4</v>
      </c>
      <c r="HB418" s="240">
        <f t="shared" ca="1" si="800"/>
        <v>5.3609720751937592E-6</v>
      </c>
      <c r="HC418" s="240">
        <f t="shared" ca="1" si="801"/>
        <v>-1.2102303456804989E-4</v>
      </c>
      <c r="HD418" s="240">
        <f t="shared" ca="1" si="802"/>
        <v>-4.6741625221710049E-5</v>
      </c>
      <c r="HE418" s="240">
        <f t="shared" ca="1" si="803"/>
        <v>1.0504096150478967E-4</v>
      </c>
      <c r="HF418" s="240">
        <f t="shared" ca="1" si="804"/>
        <v>8.2657627573825824E-5</v>
      </c>
      <c r="HG418" s="240">
        <f t="shared" ca="1" si="805"/>
        <v>-7.6778353243854539E-5</v>
      </c>
      <c r="HH418" s="240">
        <f t="shared" ca="1" si="806"/>
        <v>-1.089099721467738E-4</v>
      </c>
      <c r="HI418" s="240">
        <f t="shared" ca="1" si="807"/>
        <v>3.953944415776958E-5</v>
      </c>
      <c r="HJ418" s="240">
        <f t="shared" ca="1" si="808"/>
        <v>1.2242944825426402E-4</v>
      </c>
      <c r="HK418" s="240">
        <f t="shared" ca="1" si="809"/>
        <v>2.3220952690937368E-6</v>
      </c>
      <c r="HL418" s="240">
        <f t="shared" ca="1" si="810"/>
        <v>-1.2163546866809272E-4</v>
      </c>
      <c r="HM418" s="240">
        <f t="shared" ca="1" si="811"/>
        <v>-4.3912154196579092E-5</v>
      </c>
      <c r="HN418" s="240">
        <f t="shared" ca="1" si="812"/>
        <v>1.06620859026134E-4</v>
      </c>
      <c r="HO418" s="240">
        <f t="shared" ca="1" si="813"/>
        <v>8.0368361077281817E-5</v>
      </c>
      <c r="HP418" s="240">
        <f t="shared" ca="1" si="814"/>
        <v>-7.91410054134486E-5</v>
      </c>
      <c r="HQ418" s="240">
        <f t="shared" ca="1" si="815"/>
        <v>-1.0742855260502805E-4</v>
      </c>
      <c r="HR418" s="240">
        <f t="shared" ca="1" si="816"/>
        <v>4.2408628893164688E-5</v>
      </c>
      <c r="HS418" s="240">
        <f t="shared" ca="1" si="817"/>
        <v>1.2192907119564906E-4</v>
      </c>
      <c r="HT418" s="240">
        <f t="shared" ca="1" si="818"/>
        <v>-7.1818028037471022E-7</v>
      </c>
      <c r="HU418" s="240">
        <f t="shared" ca="1" si="819"/>
        <v>-1.2217463411005435E-4</v>
      </c>
      <c r="HV418" s="240">
        <f t="shared" ca="1" si="820"/>
        <v>-4.1056232131734754E-5</v>
      </c>
      <c r="HW418" s="240">
        <f t="shared" ca="1" si="821"/>
        <v>1.0813653212880812E-4</v>
      </c>
      <c r="HX418" s="240">
        <f t="shared" ca="1" si="822"/>
        <v>7.8030683685196791E-5</v>
      </c>
      <c r="HY418" s="240">
        <f t="shared" ca="1" si="823"/>
        <v>-8.1455986000648965E-5</v>
      </c>
      <c r="HZ418" s="240">
        <f t="shared" ca="1" si="824"/>
        <v>-1.0588242212020183E-4</v>
      </c>
      <c r="IA418" s="240">
        <f t="shared" ca="1" si="825"/>
        <v>4.525226825628194E-5</v>
      </c>
      <c r="IB418" s="240">
        <f t="shared" ca="1" si="826"/>
        <v>1.2135524862376622E-4</v>
      </c>
      <c r="IC418" s="240">
        <f t="shared" ca="1" si="827"/>
        <v>-3.758023224889697E-6</v>
      </c>
      <c r="ID418" s="240">
        <f t="shared" ca="1" si="828"/>
        <v>-1.2264020612083072E-4</v>
      </c>
      <c r="IE418" s="240">
        <f t="shared" ca="1" si="829"/>
        <v>-5.247494201902807E-5</v>
      </c>
      <c r="IF418" s="240">
        <f t="shared" ca="1" si="830"/>
        <v>1.0958706782801335E-4</v>
      </c>
      <c r="IG418" s="240">
        <f t="shared" ca="1" si="831"/>
        <v>7.5646003527009523E-5</v>
      </c>
      <c r="IH418" s="240">
        <f t="shared" ca="1" si="832"/>
        <v>-8.3721900547723341E-5</v>
      </c>
      <c r="II418" s="240">
        <f t="shared" ca="1" si="833"/>
        <v>-1.0427251202349281E-4</v>
      </c>
      <c r="IJ418" s="240">
        <f t="shared" ca="1" si="834"/>
        <v>4.8068649345086349E-5</v>
      </c>
      <c r="IK418" s="240">
        <f t="shared" ca="1" si="835"/>
        <v>1.2070832618787884E-4</v>
      </c>
      <c r="IL418" s="240">
        <f t="shared" ca="1" si="836"/>
        <v>-6.7956024767355523E-6</v>
      </c>
      <c r="IM418" s="240">
        <f t="shared" ca="1" si="837"/>
        <v>-1.2303190425725356E-4</v>
      </c>
      <c r="IN418" s="240">
        <f t="shared" ca="1" si="838"/>
        <v>-3.5271930982452881E-5</v>
      </c>
      <c r="IO418" s="240">
        <f t="shared" ca="1" si="839"/>
        <v>1.1097159237528667E-4</v>
      </c>
      <c r="IP418" s="240">
        <f t="shared" ca="1" si="840"/>
        <v>7.3215757044889406E-5</v>
      </c>
      <c r="IQ418" s="240">
        <f t="shared" ca="1" si="841"/>
        <v>-8.5937384152466091E-5</v>
      </c>
      <c r="IR418" s="240">
        <f t="shared" ca="1" si="842"/>
        <v>-1.0259979206454133E-4</v>
      </c>
      <c r="IS418" s="240">
        <f t="shared" ca="1" si="843"/>
        <v>5.0856075676934333E-5</v>
      </c>
      <c r="IT418" s="240">
        <f t="shared" ca="1" si="844"/>
        <v>1.1998869356986932E-4</v>
      </c>
      <c r="IU418" s="240">
        <f t="shared" ca="1" si="845"/>
        <v>-9.8290883117604011E-6</v>
      </c>
      <c r="IV418" s="240">
        <f t="shared" ca="1" si="846"/>
        <v>-1.2334949257501021E-4</v>
      </c>
      <c r="IW418" s="240">
        <f t="shared" ca="1" si="847"/>
        <v>-3.2347036144738834E-5</v>
      </c>
      <c r="IX418" s="240">
        <f t="shared" ca="1" si="848"/>
        <v>1.1228927178480507E-4</v>
      </c>
      <c r="IY418" s="240">
        <f t="shared" ca="1" si="849"/>
        <v>7.074140812843325E-5</v>
      </c>
      <c r="IZ418" s="240">
        <f t="shared" ca="1" si="850"/>
        <v>-8.8101102290406196E-5</v>
      </c>
      <c r="JA418" s="240">
        <f t="shared" ca="1" si="851"/>
        <v>-1.0086526982729953E-4</v>
      </c>
      <c r="JB418" s="240">
        <f t="shared" ca="1" si="852"/>
        <v>5.3612868210419263E-5</v>
      </c>
    </row>
    <row r="419" spans="2:262">
      <c r="B419" s="248">
        <v>58</v>
      </c>
      <c r="C419" s="247">
        <f t="shared" si="853"/>
        <v>1.1328125000000006E-3</v>
      </c>
      <c r="D419" s="244">
        <f t="shared" ca="1" si="597"/>
        <v>6.0543391561222748</v>
      </c>
      <c r="E419" s="243">
        <f ca="1">BL361</f>
        <v>5.4339156122275023E-2</v>
      </c>
      <c r="F419" s="242">
        <v>58</v>
      </c>
      <c r="G419" s="240">
        <f t="shared" ca="1" si="854"/>
        <v>-1.034484735616159E-4</v>
      </c>
      <c r="H419" s="240">
        <f t="shared" ca="1" si="598"/>
        <v>1.2090956114937902E-5</v>
      </c>
      <c r="I419" s="240">
        <f t="shared" ca="1" si="599"/>
        <v>1.0699669701634348E-4</v>
      </c>
      <c r="J419" s="240">
        <f t="shared" ca="1" si="600"/>
        <v>1.9308396121791427E-5</v>
      </c>
      <c r="K419" s="240">
        <f t="shared" ca="1" si="601"/>
        <v>-1.0133043676849845E-4</v>
      </c>
      <c r="L419" s="240">
        <f t="shared" ca="1" si="602"/>
        <v>-4.9044922249413136E-5</v>
      </c>
      <c r="M419" s="240">
        <f t="shared" ca="1" si="603"/>
        <v>8.6937667345933002E-5</v>
      </c>
      <c r="N419" s="240">
        <f t="shared" ca="1" si="604"/>
        <v>7.4557732604835369E-5</v>
      </c>
      <c r="O419" s="240">
        <f t="shared" ca="1" si="605"/>
        <v>-6.505788438708609E-5</v>
      </c>
      <c r="P419" s="240">
        <f t="shared" ca="1" si="606"/>
        <v>-9.3649681091193749E-5</v>
      </c>
      <c r="Q419" s="240">
        <f t="shared" ca="1" si="607"/>
        <v>3.7575360108877632E-5</v>
      </c>
      <c r="R419" s="240">
        <f t="shared" ca="1" si="608"/>
        <v>1.0467658192440722E-4</v>
      </c>
      <c r="S419" s="240">
        <f t="shared" ca="1" si="609"/>
        <v>-6.8568710486099192E-6</v>
      </c>
      <c r="T419" s="240">
        <f t="shared" ca="1" si="610"/>
        <v>-1.0668880580889074E-4</v>
      </c>
      <c r="U419" s="241">
        <f t="shared" ca="1" si="611"/>
        <v>-2.4452127142218976E-5</v>
      </c>
      <c r="V419" s="240">
        <f t="shared" ca="1" si="612"/>
        <v>9.9513061374849533E-5</v>
      </c>
      <c r="W419" s="240">
        <f t="shared" ca="1" si="613"/>
        <v>5.3655324562293288E-5</v>
      </c>
      <c r="X419" s="240">
        <f t="shared" ca="1" si="614"/>
        <v>-8.3767318914686136E-5</v>
      </c>
      <c r="Y419" s="240">
        <f t="shared" ca="1" si="615"/>
        <v>-7.8237761458704213E-5</v>
      </c>
      <c r="Z419" s="240">
        <f t="shared" ca="1" si="616"/>
        <v>6.0807591196364029E-5</v>
      </c>
      <c r="AA419" s="240">
        <f t="shared" ca="1" si="617"/>
        <v>9.6082414872164677E-5</v>
      </c>
      <c r="AB419" s="240">
        <f t="shared" ca="1" si="618"/>
        <v>-3.2611154554344552E-5</v>
      </c>
      <c r="AC419" s="240">
        <f t="shared" ca="1" si="619"/>
        <v>-1.0565251523275679E-4</v>
      </c>
      <c r="AD419" s="240">
        <f t="shared" ca="1" si="620"/>
        <v>1.6062671793347591E-6</v>
      </c>
      <c r="AE419" s="240">
        <f t="shared" ca="1" si="621"/>
        <v>1.0612389192340865E-4</v>
      </c>
      <c r="AF419" s="240">
        <f t="shared" ca="1" si="622"/>
        <v>2.9536950846607725E-5</v>
      </c>
      <c r="AG419" s="240">
        <f t="shared" ca="1" si="623"/>
        <v>-9.7455950300033781E-5</v>
      </c>
      <c r="AH419" s="240">
        <f t="shared" ca="1" si="624"/>
        <v>-5.8136466498651855E-5</v>
      </c>
      <c r="AI419" s="240">
        <f t="shared" ca="1" si="625"/>
        <v>8.039516767502296E-5</v>
      </c>
      <c r="AJ419" s="240">
        <f t="shared" ca="1" si="626"/>
        <v>8.1729308692400746E-5</v>
      </c>
      <c r="AK419" s="240">
        <f t="shared" ca="1" si="627"/>
        <v>-5.6410807192333682E-5</v>
      </c>
      <c r="AL419" s="240">
        <f t="shared" ca="1" si="628"/>
        <v>-9.8283677699882805E-5</v>
      </c>
      <c r="AM419" s="240">
        <f t="shared" ca="1" si="629"/>
        <v>2.7568385872090443E-5</v>
      </c>
      <c r="AN419" s="240">
        <f t="shared" ca="1" si="630"/>
        <v>1.0637392237784342E-4</v>
      </c>
      <c r="AO419" s="240">
        <f t="shared" ca="1" si="631"/>
        <v>3.6482063282670358E-6</v>
      </c>
      <c r="AP419" s="240">
        <f t="shared" ca="1" si="632"/>
        <v>-1.0530331628692808E-4</v>
      </c>
      <c r="AQ419" s="240">
        <f t="shared" ca="1" si="633"/>
        <v>-3.4550617449274909E-5</v>
      </c>
      <c r="AR419" s="240">
        <f t="shared" ca="1" si="634"/>
        <v>9.5164059304812484E-5</v>
      </c>
      <c r="AS419" s="240">
        <f t="shared" ca="1" si="635"/>
        <v>6.2477552595061471E-5</v>
      </c>
      <c r="AT419" s="240">
        <f t="shared" ca="1" si="636"/>
        <v>-7.6829337434646162E-5</v>
      </c>
      <c r="AU419" s="240">
        <f t="shared" ca="1" si="637"/>
        <v>-8.5023962862815293E-5</v>
      </c>
      <c r="AV419" s="240">
        <f t="shared" ca="1" si="638"/>
        <v>5.1878124612773829E-5</v>
      </c>
      <c r="AW419" s="240">
        <f t="shared" ca="1" si="639"/>
        <v>1.0024816653938862E-4</v>
      </c>
      <c r="AX419" s="240">
        <f t="shared" ca="1" si="640"/>
        <v>-2.2459202533564687E-5</v>
      </c>
      <c r="AY419" s="240">
        <f t="shared" ca="1" si="641"/>
        <v>-1.0683906542666662E-4</v>
      </c>
      <c r="AZ419" s="240">
        <f t="shared" ca="1" si="642"/>
        <v>-8.8938909872789154E-6</v>
      </c>
      <c r="BA419" s="240">
        <f t="shared" ca="1" si="643"/>
        <v>1.0422905573803099E-4</v>
      </c>
      <c r="BB419" s="240">
        <f t="shared" ca="1" si="644"/>
        <v>3.9481048588231559E-5</v>
      </c>
      <c r="BC419" s="240">
        <f t="shared" ca="1" si="645"/>
        <v>-9.2642909755338431E-5</v>
      </c>
      <c r="BD419" s="240">
        <f t="shared" ca="1" si="646"/>
        <v>-6.6668124794883512E-5</v>
      </c>
      <c r="BE419" s="240">
        <f t="shared" ca="1" si="647"/>
        <v>7.307841859093361E-5</v>
      </c>
      <c r="BF419" s="240">
        <f t="shared" ca="1" si="648"/>
        <v>8.8113786859473725E-5</v>
      </c>
      <c r="BG419" s="240">
        <f t="shared" ca="1" si="649"/>
        <v>-4.7220463087035426E-5</v>
      </c>
      <c r="BH419" s="240">
        <f t="shared" ca="1" si="650"/>
        <v>-1.0197114876499868E-4</v>
      </c>
      <c r="BI419" s="240">
        <f t="shared" ca="1" si="651"/>
        <v>1.729591300894252E-5</v>
      </c>
      <c r="BJ419" s="240">
        <f t="shared" ca="1" si="652"/>
        <v>1.0704682380888004E-4</v>
      </c>
      <c r="BK419" s="240">
        <f t="shared" ca="1" si="653"/>
        <v>1.411814948389035E-5</v>
      </c>
      <c r="BL419" s="240">
        <f t="shared" ca="1" si="654"/>
        <v>-1.0290369826447394E-4</v>
      </c>
      <c r="BM419" s="240">
        <f t="shared" ca="1" si="655"/>
        <v>-4.4316366423005613E-5</v>
      </c>
      <c r="BN419" s="240">
        <f t="shared" ca="1" si="656"/>
        <v>8.9898575321703213E-5</v>
      </c>
      <c r="BO419" s="240">
        <f t="shared" ca="1" si="657"/>
        <v>7.0698087642634842E-5</v>
      </c>
      <c r="BP419" s="240">
        <f t="shared" ca="1" si="658"/>
        <v>-6.9151447435921988E-5</v>
      </c>
      <c r="BQ419" s="240">
        <f t="shared" ca="1" si="659"/>
        <v>-9.099133702573063E-5</v>
      </c>
      <c r="BR419" s="240">
        <f t="shared" ca="1" si="660"/>
        <v>4.2449043329695598E-5</v>
      </c>
      <c r="BS419" s="240">
        <f t="shared" ca="1" si="661"/>
        <v>1.0344847356161607E-4</v>
      </c>
      <c r="BT419" s="240">
        <f t="shared" ca="1" si="662"/>
        <v>-1.2090956114938003E-5</v>
      </c>
      <c r="BU419" s="240">
        <f t="shared" ca="1" si="663"/>
        <v>-1.0699669701634346E-4</v>
      </c>
      <c r="BV419" s="240">
        <f t="shared" ca="1" si="664"/>
        <v>-1.9308396121791237E-5</v>
      </c>
      <c r="BW419" s="240">
        <f t="shared" ca="1" si="665"/>
        <v>1.0133043676849826E-4</v>
      </c>
      <c r="BX419" s="240">
        <f t="shared" ca="1" si="666"/>
        <v>4.9044922249412791E-5</v>
      </c>
      <c r="BY419" s="240">
        <f t="shared" ca="1" si="667"/>
        <v>-8.6937667345932785E-5</v>
      </c>
      <c r="BZ419" s="240">
        <f t="shared" ca="1" si="668"/>
        <v>-7.4557732604835111E-5</v>
      </c>
      <c r="CA419" s="240">
        <f t="shared" ca="1" si="669"/>
        <v>6.5057884387085792E-5</v>
      </c>
      <c r="CB419" s="240">
        <f t="shared" ca="1" si="670"/>
        <v>9.3649681091193573E-5</v>
      </c>
      <c r="CC419" s="240">
        <f t="shared" ca="1" si="671"/>
        <v>-3.7575360108877463E-5</v>
      </c>
      <c r="CD419" s="240">
        <f t="shared" ca="1" si="672"/>
        <v>-1.0467658192440707E-4</v>
      </c>
      <c r="CE419" s="240">
        <f t="shared" ca="1" si="673"/>
        <v>6.8568710486099192E-6</v>
      </c>
      <c r="CF419" s="240">
        <f t="shared" ca="1" si="674"/>
        <v>1.0668880580889081E-4</v>
      </c>
      <c r="CG419" s="240">
        <f t="shared" ca="1" si="675"/>
        <v>2.4452127142218976E-5</v>
      </c>
      <c r="CH419" s="240">
        <f t="shared" ca="1" si="676"/>
        <v>-9.9513061374849804E-5</v>
      </c>
      <c r="CI419" s="240">
        <f t="shared" ca="1" si="677"/>
        <v>-5.3655324562293288E-5</v>
      </c>
      <c r="CJ419" s="240">
        <f t="shared" ca="1" si="678"/>
        <v>8.3767318914685648E-5</v>
      </c>
      <c r="CK419" s="240">
        <f t="shared" ca="1" si="679"/>
        <v>7.8237761458704213E-5</v>
      </c>
      <c r="CL419" s="240">
        <f t="shared" ca="1" si="680"/>
        <v>-6.0807591196363405E-5</v>
      </c>
      <c r="CM419" s="240">
        <f t="shared" ca="1" si="681"/>
        <v>-9.6082414872164515E-5</v>
      </c>
      <c r="CN419" s="240">
        <f t="shared" ca="1" si="682"/>
        <v>3.261115455434418E-5</v>
      </c>
      <c r="CO419" s="240">
        <f t="shared" ca="1" si="683"/>
        <v>1.0565251523275679E-4</v>
      </c>
      <c r="CP419" s="240">
        <f t="shared" ca="1" si="684"/>
        <v>-1.6062671793347591E-6</v>
      </c>
      <c r="CQ419" s="240">
        <f t="shared" ca="1" si="685"/>
        <v>-1.0612389192340875E-4</v>
      </c>
      <c r="CR419" s="240">
        <f t="shared" ca="1" si="686"/>
        <v>-2.9536950846607725E-5</v>
      </c>
      <c r="CS419" s="240">
        <f t="shared" ca="1" si="687"/>
        <v>9.7455950300034093E-5</v>
      </c>
      <c r="CT419" s="240">
        <f t="shared" ca="1" si="688"/>
        <v>5.8136466498650581E-5</v>
      </c>
      <c r="CU419" s="240">
        <f t="shared" ca="1" si="689"/>
        <v>-8.0395167675022472E-5</v>
      </c>
      <c r="CV419" s="240">
        <f t="shared" ca="1" si="690"/>
        <v>-8.1729308692400746E-5</v>
      </c>
      <c r="CW419" s="240">
        <f t="shared" ca="1" si="691"/>
        <v>5.6410807192334326E-5</v>
      </c>
      <c r="CX419" s="240">
        <f t="shared" ca="1" si="692"/>
        <v>9.8283677699883415E-5</v>
      </c>
      <c r="CY419" s="240">
        <f t="shared" ca="1" si="693"/>
        <v>-2.7568385872089704E-5</v>
      </c>
      <c r="CZ419" s="240">
        <f t="shared" ca="1" si="694"/>
        <v>-1.0637392237784342E-4</v>
      </c>
      <c r="DA419" s="240">
        <f t="shared" ca="1" si="695"/>
        <v>-3.6482063282662836E-6</v>
      </c>
      <c r="DB419" s="240">
        <f t="shared" ca="1" si="696"/>
        <v>1.0530331628692781E-4</v>
      </c>
      <c r="DC419" s="240">
        <f t="shared" ca="1" si="697"/>
        <v>3.4550617449275627E-5</v>
      </c>
      <c r="DD419" s="240">
        <f t="shared" ca="1" si="698"/>
        <v>-9.5164059304812484E-5</v>
      </c>
      <c r="DE419" s="240">
        <f t="shared" ca="1" si="699"/>
        <v>-6.2477552595060847E-5</v>
      </c>
      <c r="DF419" s="240">
        <f t="shared" ca="1" si="700"/>
        <v>7.6829337434645105E-5</v>
      </c>
      <c r="DG419" s="240">
        <f t="shared" ca="1" si="701"/>
        <v>8.5023962862815293E-5</v>
      </c>
      <c r="DH419" s="240">
        <f t="shared" ca="1" si="702"/>
        <v>-5.1878124612774493E-5</v>
      </c>
      <c r="DI419" s="240">
        <f t="shared" ca="1" si="703"/>
        <v>-1.0024816653938809E-4</v>
      </c>
      <c r="DJ419" s="240">
        <f t="shared" ca="1" si="704"/>
        <v>2.2459202533563945E-5</v>
      </c>
      <c r="DK419" s="240">
        <f t="shared" ca="1" si="705"/>
        <v>1.0683906542666662E-4</v>
      </c>
      <c r="DL419" s="240">
        <f t="shared" ca="1" si="706"/>
        <v>8.8938909872789154E-6</v>
      </c>
      <c r="DM419" s="240">
        <f t="shared" ca="1" si="707"/>
        <v>-1.0422905573803135E-4</v>
      </c>
      <c r="DN419" s="240">
        <f t="shared" ca="1" si="708"/>
        <v>-3.9481048588231559E-5</v>
      </c>
      <c r="DO419" s="240">
        <f t="shared" ca="1" si="709"/>
        <v>9.2642909755338431E-5</v>
      </c>
      <c r="DP419" s="240">
        <f t="shared" ca="1" si="710"/>
        <v>6.6668124794882306E-5</v>
      </c>
      <c r="DQ419" s="240">
        <f t="shared" ca="1" si="711"/>
        <v>-7.3078418590932499E-5</v>
      </c>
      <c r="DR419" s="240">
        <f t="shared" ca="1" si="712"/>
        <v>-8.8113786859473725E-5</v>
      </c>
      <c r="DS419" s="240">
        <f t="shared" ca="1" si="713"/>
        <v>4.7220463087035426E-5</v>
      </c>
      <c r="DT419" s="240">
        <f t="shared" ca="1" si="714"/>
        <v>1.0197114876499821E-4</v>
      </c>
      <c r="DU419" s="240">
        <f t="shared" ca="1" si="715"/>
        <v>-1.7295913008941016E-5</v>
      </c>
      <c r="DV419" s="240">
        <f t="shared" ca="1" si="716"/>
        <v>-1.0704682380888004E-4</v>
      </c>
      <c r="DW419" s="240">
        <f t="shared" ca="1" si="717"/>
        <v>-1.411814948389035E-5</v>
      </c>
      <c r="DX419" s="240">
        <f t="shared" ca="1" si="718"/>
        <v>1.0290369826447436E-4</v>
      </c>
      <c r="DY419" s="240">
        <f t="shared" ca="1" si="719"/>
        <v>4.4316366423006995E-5</v>
      </c>
      <c r="DZ419" s="240">
        <f t="shared" ca="1" si="720"/>
        <v>-8.9898575321703213E-5</v>
      </c>
      <c r="EA419" s="240">
        <f t="shared" ca="1" si="721"/>
        <v>-7.0698087642634842E-5</v>
      </c>
      <c r="EB419" s="240">
        <f t="shared" ca="1" si="722"/>
        <v>6.9151447435923153E-5</v>
      </c>
      <c r="EC419" s="240">
        <f t="shared" ca="1" si="723"/>
        <v>9.099133702573143E-5</v>
      </c>
      <c r="ED419" s="240">
        <f t="shared" ca="1" si="724"/>
        <v>-4.2449043329695598E-5</v>
      </c>
      <c r="EE419" s="240">
        <f t="shared" ca="1" si="725"/>
        <v>-1.0344847356161568E-4</v>
      </c>
      <c r="EF419" s="240">
        <f t="shared" ca="1" si="726"/>
        <v>1.2090956114936492E-5</v>
      </c>
      <c r="EG419" s="240">
        <f t="shared" ca="1" si="727"/>
        <v>1.0699669701634346E-4</v>
      </c>
      <c r="EH419" s="240">
        <f t="shared" ca="1" si="728"/>
        <v>1.9308396121791237E-5</v>
      </c>
      <c r="EI419" s="240">
        <f t="shared" ca="1" si="729"/>
        <v>-1.0133043676849875E-4</v>
      </c>
      <c r="EJ419" s="240">
        <f t="shared" ca="1" si="730"/>
        <v>-4.9044922249414153E-5</v>
      </c>
      <c r="EK419" s="240">
        <f t="shared" ca="1" si="731"/>
        <v>8.6937667345932785E-5</v>
      </c>
      <c r="EL419" s="240">
        <f t="shared" ca="1" si="732"/>
        <v>7.4557732604835111E-5</v>
      </c>
      <c r="EM419" s="240">
        <f t="shared" ca="1" si="733"/>
        <v>-6.5057884387086985E-5</v>
      </c>
      <c r="EN419" s="240">
        <f t="shared" ca="1" si="734"/>
        <v>-9.3649681091194291E-5</v>
      </c>
      <c r="EO419" s="240">
        <f t="shared" ca="1" si="735"/>
        <v>3.7575360108877463E-5</v>
      </c>
      <c r="EP419" s="240">
        <f t="shared" ca="1" si="736"/>
        <v>1.0467658192440707E-4</v>
      </c>
      <c r="EQ419" s="240">
        <f t="shared" ca="1" si="737"/>
        <v>-6.856871048611437E-6</v>
      </c>
      <c r="ER419" s="240">
        <f t="shared" ca="1" si="738"/>
        <v>-1.0668880580889069E-4</v>
      </c>
      <c r="ES419" s="240">
        <f t="shared" ca="1" si="739"/>
        <v>-2.4452127142218976E-5</v>
      </c>
      <c r="ET419" s="240">
        <f t="shared" ca="1" si="740"/>
        <v>9.9513061374849804E-5</v>
      </c>
      <c r="EU419" s="240">
        <f t="shared" ca="1" si="741"/>
        <v>5.3655324562294616E-5</v>
      </c>
      <c r="EV419" s="240">
        <f t="shared" ca="1" si="742"/>
        <v>-8.3767318914685648E-5</v>
      </c>
      <c r="EW419" s="240">
        <f t="shared" ca="1" si="743"/>
        <v>-7.8237761458704213E-5</v>
      </c>
      <c r="EX419" s="240">
        <f t="shared" ca="1" si="744"/>
        <v>6.0807591196364666E-5</v>
      </c>
      <c r="EY419" s="240">
        <f t="shared" ca="1" si="745"/>
        <v>9.6082414872165179E-5</v>
      </c>
      <c r="EZ419" s="240">
        <f t="shared" ca="1" si="746"/>
        <v>-3.261115455434418E-5</v>
      </c>
      <c r="FA419" s="240">
        <f t="shared" ca="1" si="747"/>
        <v>-1.0565251523275679E-4</v>
      </c>
      <c r="FB419" s="240">
        <f t="shared" ca="1" si="748"/>
        <v>1.6062671793362905E-6</v>
      </c>
      <c r="FC419" s="240">
        <f t="shared" ca="1" si="749"/>
        <v>1.0612389192340854E-4</v>
      </c>
      <c r="FD419" s="240">
        <f t="shared" ca="1" si="750"/>
        <v>2.9536950846607725E-5</v>
      </c>
      <c r="FE419" s="240">
        <f t="shared" ca="1" si="751"/>
        <v>-9.7455950300034093E-5</v>
      </c>
      <c r="FF419" s="240">
        <f t="shared" ca="1" si="752"/>
        <v>-5.8136466498650581E-5</v>
      </c>
      <c r="FG419" s="240">
        <f t="shared" ca="1" si="753"/>
        <v>8.0395167675022472E-5</v>
      </c>
      <c r="FH419" s="240">
        <f t="shared" ca="1" si="754"/>
        <v>8.1729308692400746E-5</v>
      </c>
      <c r="FI419" s="240">
        <f t="shared" ca="1" si="755"/>
        <v>-5.6410807192334326E-5</v>
      </c>
      <c r="FJ419" s="240">
        <f t="shared" ca="1" si="756"/>
        <v>-9.8283677699882195E-5</v>
      </c>
      <c r="FK419" s="240">
        <f t="shared" ca="1" si="757"/>
        <v>2.7568385872089704E-5</v>
      </c>
      <c r="FL419" s="240">
        <f t="shared" ca="1" si="758"/>
        <v>1.0637392237784342E-4</v>
      </c>
      <c r="FM419" s="240">
        <f t="shared" ca="1" si="759"/>
        <v>3.6482063282662836E-6</v>
      </c>
      <c r="FN419" s="240">
        <f t="shared" ca="1" si="760"/>
        <v>-1.0530331628692781E-4</v>
      </c>
      <c r="FO419" s="240">
        <f t="shared" ca="1" si="761"/>
        <v>-3.4550617449275627E-5</v>
      </c>
      <c r="FP419" s="240">
        <f t="shared" ca="1" si="762"/>
        <v>9.5164059304812484E-5</v>
      </c>
      <c r="FQ419" s="240">
        <f t="shared" ca="1" si="763"/>
        <v>6.2477552595060847E-5</v>
      </c>
      <c r="FR419" s="240">
        <f t="shared" ca="1" si="764"/>
        <v>-7.6829337434645105E-5</v>
      </c>
      <c r="FS419" s="240">
        <f t="shared" ca="1" si="765"/>
        <v>-8.5023962862815293E-5</v>
      </c>
      <c r="FT419" s="240">
        <f t="shared" ca="1" si="766"/>
        <v>5.1878124612774493E-5</v>
      </c>
      <c r="FU419" s="240">
        <f t="shared" ca="1" si="767"/>
        <v>1.0024816653938809E-4</v>
      </c>
      <c r="FV419" s="240">
        <f t="shared" ca="1" si="768"/>
        <v>-2.2459202533563945E-5</v>
      </c>
      <c r="FW419" s="240">
        <f t="shared" ca="1" si="769"/>
        <v>-1.0683906542666662E-4</v>
      </c>
      <c r="FX419" s="240">
        <f t="shared" ca="1" si="770"/>
        <v>-8.8938909872789154E-6</v>
      </c>
      <c r="FY419" s="240">
        <f t="shared" ca="1" si="771"/>
        <v>1.0422905573803135E-4</v>
      </c>
      <c r="FZ419" s="240">
        <f t="shared" ca="1" si="772"/>
        <v>3.9481048588231559E-5</v>
      </c>
      <c r="GA419" s="240">
        <f t="shared" ca="1" si="773"/>
        <v>-9.2642909755338431E-5</v>
      </c>
      <c r="GB419" s="240">
        <f t="shared" ca="1" si="774"/>
        <v>-6.6668124794882306E-5</v>
      </c>
      <c r="GC419" s="240">
        <f t="shared" ca="1" si="775"/>
        <v>7.3078418590932499E-5</v>
      </c>
      <c r="GD419" s="240">
        <f t="shared" ca="1" si="776"/>
        <v>8.8113786859473725E-5</v>
      </c>
      <c r="GE419" s="240">
        <f t="shared" ca="1" si="777"/>
        <v>-4.7220463087035426E-5</v>
      </c>
      <c r="GF419" s="240">
        <f t="shared" ca="1" si="778"/>
        <v>-1.0197114876499821E-4</v>
      </c>
      <c r="GG419" s="240">
        <f t="shared" ca="1" si="779"/>
        <v>1.7295913008944018E-5</v>
      </c>
      <c r="GH419" s="240">
        <f t="shared" ca="1" si="780"/>
        <v>1.0704682380887999E-4</v>
      </c>
      <c r="GI419" s="240">
        <f t="shared" ca="1" si="781"/>
        <v>1.4118149483893365E-5</v>
      </c>
      <c r="GJ419" s="240">
        <f t="shared" ca="1" si="782"/>
        <v>-1.029036982644735E-4</v>
      </c>
      <c r="GK419" s="240">
        <f t="shared" ca="1" si="783"/>
        <v>-4.4316366423006995E-5</v>
      </c>
      <c r="GL419" s="240">
        <f t="shared" ca="1" si="784"/>
        <v>8.9898575321703213E-5</v>
      </c>
      <c r="GM419" s="240">
        <f t="shared" ca="1" si="785"/>
        <v>7.0698087642634842E-5</v>
      </c>
      <c r="GN419" s="240">
        <f t="shared" ca="1" si="786"/>
        <v>-6.9151447435923153E-5</v>
      </c>
      <c r="GO419" s="240">
        <f t="shared" ca="1" si="787"/>
        <v>-9.0991337025729831E-5</v>
      </c>
      <c r="GP419" s="240">
        <f t="shared" ca="1" si="788"/>
        <v>4.2449043329692806E-5</v>
      </c>
      <c r="GQ419" s="240">
        <f t="shared" ca="1" si="789"/>
        <v>1.0344847356161646E-4</v>
      </c>
      <c r="GR419" s="240">
        <f t="shared" ca="1" si="790"/>
        <v>-1.2090956114936492E-5</v>
      </c>
      <c r="GS419" s="240">
        <f t="shared" ca="1" si="791"/>
        <v>-1.0699669701634346E-4</v>
      </c>
      <c r="GT419" s="240">
        <f t="shared" ca="1" si="792"/>
        <v>-1.9308396121791237E-5</v>
      </c>
      <c r="GU419" s="240">
        <f t="shared" ca="1" si="793"/>
        <v>1.0133043676849875E-4</v>
      </c>
      <c r="GV419" s="240">
        <f t="shared" ca="1" si="794"/>
        <v>4.9044922249411428E-5</v>
      </c>
      <c r="GW419" s="240">
        <f t="shared" ca="1" si="795"/>
        <v>-8.6937667345934547E-5</v>
      </c>
      <c r="GX419" s="240">
        <f t="shared" ca="1" si="796"/>
        <v>-7.455773260483728E-5</v>
      </c>
      <c r="GY419" s="240">
        <f t="shared" ca="1" si="797"/>
        <v>6.5057884387084572E-5</v>
      </c>
      <c r="GZ419" s="240">
        <f t="shared" ca="1" si="798"/>
        <v>9.3649681091194291E-5</v>
      </c>
      <c r="HA419" s="240">
        <f t="shared" ca="1" si="799"/>
        <v>-3.7575360108877463E-5</v>
      </c>
      <c r="HB419" s="240">
        <f t="shared" ca="1" si="800"/>
        <v>-1.0467658192440707E-4</v>
      </c>
      <c r="HC419" s="240">
        <f t="shared" ca="1" si="801"/>
        <v>6.856871048611437E-6</v>
      </c>
      <c r="HD419" s="240">
        <f t="shared" ca="1" si="802"/>
        <v>1.0668880580889095E-4</v>
      </c>
      <c r="HE419" s="240">
        <f t="shared" ca="1" si="803"/>
        <v>2.4452127142216015E-5</v>
      </c>
      <c r="HF419" s="240">
        <f t="shared" ca="1" si="804"/>
        <v>-9.9513061374848692E-5</v>
      </c>
      <c r="HG419" s="240">
        <f t="shared" ca="1" si="805"/>
        <v>-5.3655324562294616E-5</v>
      </c>
      <c r="HH419" s="240">
        <f t="shared" ca="1" si="806"/>
        <v>8.3767318914685648E-5</v>
      </c>
      <c r="HI419" s="240">
        <f t="shared" ca="1" si="807"/>
        <v>7.8237761458704213E-5</v>
      </c>
      <c r="HJ419" s="240">
        <f t="shared" ca="1" si="808"/>
        <v>-6.0807591196364666E-5</v>
      </c>
      <c r="HK419" s="240">
        <f t="shared" ca="1" si="809"/>
        <v>-9.6082414872163851E-5</v>
      </c>
      <c r="HL419" s="240">
        <f t="shared" ca="1" si="810"/>
        <v>3.2611154554347087E-5</v>
      </c>
      <c r="HM419" s="240">
        <f t="shared" ca="1" si="811"/>
        <v>1.0565251523275731E-4</v>
      </c>
      <c r="HN419" s="240">
        <f t="shared" ca="1" si="812"/>
        <v>-1.6062671793332412E-6</v>
      </c>
      <c r="HO419" s="240">
        <f t="shared" ca="1" si="813"/>
        <v>-1.0612389192340854E-4</v>
      </c>
      <c r="HP419" s="240">
        <f t="shared" ca="1" si="814"/>
        <v>-2.9536950846607725E-5</v>
      </c>
      <c r="HQ419" s="240">
        <f t="shared" ca="1" si="815"/>
        <v>9.7455950300034093E-5</v>
      </c>
      <c r="HR419" s="240">
        <f t="shared" ca="1" si="816"/>
        <v>5.8136466498650581E-5</v>
      </c>
      <c r="HS419" s="240">
        <f t="shared" ca="1" si="817"/>
        <v>-8.0395167675024478E-5</v>
      </c>
      <c r="HT419" s="240">
        <f t="shared" ca="1" si="818"/>
        <v>-8.1729308692398781E-5</v>
      </c>
      <c r="HU419" s="240">
        <f t="shared" ca="1" si="819"/>
        <v>5.6410807192331737E-5</v>
      </c>
      <c r="HV419" s="240">
        <f t="shared" ca="1" si="820"/>
        <v>9.8283677699883415E-5</v>
      </c>
      <c r="HW419" s="240">
        <f t="shared" ca="1" si="821"/>
        <v>-2.7568385872089704E-5</v>
      </c>
      <c r="HX419" s="240">
        <f t="shared" ca="1" si="822"/>
        <v>-1.0637392237784342E-4</v>
      </c>
      <c r="HY419" s="240">
        <f t="shared" ca="1" si="823"/>
        <v>-3.6482063282662836E-6</v>
      </c>
      <c r="HZ419" s="240">
        <f t="shared" ca="1" si="824"/>
        <v>1.0530331628692835E-4</v>
      </c>
      <c r="IA419" s="240">
        <f t="shared" ca="1" si="825"/>
        <v>3.4550617449272754E-5</v>
      </c>
      <c r="IB419" s="240">
        <f t="shared" ca="1" si="826"/>
        <v>-9.5164059304811102E-5</v>
      </c>
      <c r="IC419" s="240">
        <f t="shared" ca="1" si="827"/>
        <v>-6.2477552595063314E-5</v>
      </c>
      <c r="ID419" s="240">
        <f t="shared" ca="1" si="828"/>
        <v>7.6829337434645105E-5</v>
      </c>
      <c r="IE419" s="240">
        <f t="shared" ca="1" si="829"/>
        <v>4.1069344751487943E-6</v>
      </c>
      <c r="IF419" s="240">
        <f t="shared" ca="1" si="830"/>
        <v>-5.1878124612774493E-5</v>
      </c>
      <c r="IG419" s="240">
        <f t="shared" ca="1" si="831"/>
        <v>-1.0024816653938809E-4</v>
      </c>
      <c r="IH419" s="240">
        <f t="shared" ca="1" si="832"/>
        <v>2.2459202533566927E-5</v>
      </c>
      <c r="II419" s="240">
        <f t="shared" ca="1" si="833"/>
        <v>1.0683906542666643E-4</v>
      </c>
      <c r="IJ419" s="240">
        <f t="shared" ca="1" si="834"/>
        <v>8.8938909872819443E-6</v>
      </c>
      <c r="IK419" s="240">
        <f t="shared" ca="1" si="835"/>
        <v>-1.0422905573803065E-4</v>
      </c>
      <c r="IL419" s="240">
        <f t="shared" ca="1" si="836"/>
        <v>-3.9481048588231559E-5</v>
      </c>
      <c r="IM419" s="240">
        <f t="shared" ca="1" si="837"/>
        <v>9.2642909755338431E-5</v>
      </c>
      <c r="IN419" s="240">
        <f t="shared" ca="1" si="838"/>
        <v>6.6668124794882306E-5</v>
      </c>
      <c r="IO419" s="240">
        <f t="shared" ca="1" si="839"/>
        <v>-7.3078418590934722E-5</v>
      </c>
      <c r="IP419" s="240">
        <f t="shared" ca="1" si="840"/>
        <v>-8.811378685947199E-5</v>
      </c>
      <c r="IQ419" s="240">
        <f t="shared" ca="1" si="841"/>
        <v>4.7220463087032695E-5</v>
      </c>
      <c r="IR419" s="240">
        <f t="shared" ca="1" si="842"/>
        <v>1.0197114876499914E-4</v>
      </c>
      <c r="IS419" s="240">
        <f t="shared" ca="1" si="843"/>
        <v>-1.7295913008941016E-5</v>
      </c>
      <c r="IT419" s="240">
        <f t="shared" ca="1" si="844"/>
        <v>-1.0704682380888004E-4</v>
      </c>
      <c r="IU419" s="240">
        <f t="shared" ca="1" si="845"/>
        <v>-1.411814948389035E-5</v>
      </c>
      <c r="IV419" s="240">
        <f t="shared" ca="1" si="846"/>
        <v>1.0290369826447436E-4</v>
      </c>
      <c r="IW419" s="240">
        <f t="shared" ca="1" si="847"/>
        <v>4.4316366423004231E-5</v>
      </c>
      <c r="IX419" s="240">
        <f t="shared" ca="1" si="848"/>
        <v>-8.9898575321704867E-5</v>
      </c>
      <c r="IY419" s="240">
        <f t="shared" ca="1" si="849"/>
        <v>-7.0698087642637105E-5</v>
      </c>
      <c r="IZ419" s="240">
        <f t="shared" ca="1" si="850"/>
        <v>6.9151447435920836E-5</v>
      </c>
      <c r="JA419" s="240">
        <f t="shared" ca="1" si="851"/>
        <v>9.099133702573143E-5</v>
      </c>
      <c r="JB419" s="240">
        <f t="shared" ca="1" si="852"/>
        <v>-4.2449043329695598E-5</v>
      </c>
    </row>
    <row r="420" spans="2:262">
      <c r="B420" s="248">
        <v>59</v>
      </c>
      <c r="C420" s="247">
        <f t="shared" si="853"/>
        <v>1.1523437500000006E-3</v>
      </c>
      <c r="D420" s="244">
        <f t="shared" ca="1" si="597"/>
        <v>6.0540200878997057</v>
      </c>
      <c r="E420" s="243">
        <f ca="1">BM361</f>
        <v>5.4020087899705534E-2</v>
      </c>
      <c r="F420" s="242">
        <v>59</v>
      </c>
      <c r="G420" s="240">
        <f t="shared" ca="1" si="854"/>
        <v>-3.235976574202399E-4</v>
      </c>
      <c r="H420" s="240">
        <f t="shared" ca="1" si="598"/>
        <v>5.8577537941499497E-5</v>
      </c>
      <c r="I420" s="240">
        <f t="shared" ca="1" si="599"/>
        <v>3.3793868936209321E-4</v>
      </c>
      <c r="J420" s="240">
        <f t="shared" ca="1" si="600"/>
        <v>2.4157068340004587E-5</v>
      </c>
      <c r="K420" s="240">
        <f t="shared" ca="1" si="601"/>
        <v>-3.3202452326942604E-4</v>
      </c>
      <c r="L420" s="240">
        <f t="shared" ca="1" si="602"/>
        <v>-1.05443760492221E-4</v>
      </c>
      <c r="M420" s="240">
        <f t="shared" ca="1" si="603"/>
        <v>3.0620963943463165E-4</v>
      </c>
      <c r="N420" s="240">
        <f t="shared" ca="1" si="604"/>
        <v>1.8041041792362489E-4</v>
      </c>
      <c r="O420" s="240">
        <f t="shared" ca="1" si="605"/>
        <v>-2.6204131729262405E-4</v>
      </c>
      <c r="P420" s="240">
        <f t="shared" ca="1" si="606"/>
        <v>-2.4456372708338953E-4</v>
      </c>
      <c r="Q420" s="240">
        <f t="shared" ca="1" si="607"/>
        <v>2.0216689536959519E-4</v>
      </c>
      <c r="R420" s="240">
        <f t="shared" ca="1" si="608"/>
        <v>2.9405849941363185E-4</v>
      </c>
      <c r="S420" s="240">
        <f t="shared" ca="1" si="609"/>
        <v>-1.3017509644701336E-4</v>
      </c>
      <c r="T420" s="240">
        <f t="shared" ca="1" si="610"/>
        <v>-3.25928142314036E-4</v>
      </c>
      <c r="U420" s="241">
        <f t="shared" ca="1" si="611"/>
        <v>5.0380928512838247E-5</v>
      </c>
      <c r="V420" s="240">
        <f t="shared" ca="1" si="612"/>
        <v>3.3826246926687604E-4</v>
      </c>
      <c r="W420" s="240">
        <f t="shared" ca="1" si="613"/>
        <v>3.2432946002186922E-5</v>
      </c>
      <c r="X420" s="240">
        <f t="shared" ca="1" si="614"/>
        <v>-3.3032219162922114E-4</v>
      </c>
      <c r="Y420" s="240">
        <f t="shared" ca="1" si="615"/>
        <v>-1.1330287102342294E-4</v>
      </c>
      <c r="Z420" s="240">
        <f t="shared" ca="1" si="616"/>
        <v>3.0258322974124723E-4</v>
      </c>
      <c r="AA420" s="240">
        <f t="shared" ca="1" si="617"/>
        <v>1.8738170593659355E-4</v>
      </c>
      <c r="AB420" s="240">
        <f t="shared" ca="1" si="618"/>
        <v>-2.5670818745388881E-4</v>
      </c>
      <c r="AC420" s="240">
        <f t="shared" ca="1" si="619"/>
        <v>-2.5022935104738873E-4</v>
      </c>
      <c r="AD420" s="240">
        <f t="shared" ca="1" si="620"/>
        <v>1.9544669982114437E-4</v>
      </c>
      <c r="AE420" s="240">
        <f t="shared" ca="1" si="621"/>
        <v>2.9807887602851835E-4</v>
      </c>
      <c r="AF420" s="240">
        <f t="shared" ca="1" si="622"/>
        <v>-1.2247062686659543E-4</v>
      </c>
      <c r="AG420" s="240">
        <f t="shared" ca="1" si="623"/>
        <v>-3.2806230028214063E-4</v>
      </c>
      <c r="AH420" s="240">
        <f t="shared" ca="1" si="624"/>
        <v>4.2153971496705444E-5</v>
      </c>
      <c r="AI420" s="240">
        <f t="shared" ca="1" si="625"/>
        <v>3.3838249250862083E-4</v>
      </c>
      <c r="AJ420" s="240">
        <f t="shared" ca="1" si="626"/>
        <v>4.0689287270442883E-5</v>
      </c>
      <c r="AK420" s="240">
        <f t="shared" ca="1" si="627"/>
        <v>-3.2842088625232094E-4</v>
      </c>
      <c r="AL420" s="240">
        <f t="shared" ca="1" si="628"/>
        <v>-1.2109373214178649E-4</v>
      </c>
      <c r="AM420" s="240">
        <f t="shared" ca="1" si="629"/>
        <v>2.9877455522458345E-4</v>
      </c>
      <c r="AN420" s="240">
        <f t="shared" ca="1" si="630"/>
        <v>1.9424012221656015E-4</v>
      </c>
      <c r="AO420" s="240">
        <f t="shared" ca="1" si="631"/>
        <v>-2.512204262019686E-4</v>
      </c>
      <c r="AP420" s="240">
        <f t="shared" ca="1" si="632"/>
        <v>-2.5574424620699595E-4</v>
      </c>
      <c r="AQ420" s="240">
        <f t="shared" ca="1" si="633"/>
        <v>1.8860877448894264E-4</v>
      </c>
      <c r="AR420" s="240">
        <f t="shared" ca="1" si="634"/>
        <v>3.0191970107437221E-4</v>
      </c>
      <c r="AS420" s="240">
        <f t="shared" ca="1" si="635"/>
        <v>-1.1469238556002364E-4</v>
      </c>
      <c r="AT420" s="240">
        <f t="shared" ca="1" si="636"/>
        <v>-3.2999884578759471E-4</v>
      </c>
      <c r="AU420" s="240">
        <f t="shared" ca="1" si="637"/>
        <v>3.3901622504380372E-5</v>
      </c>
      <c r="AV420" s="240">
        <f t="shared" ca="1" si="638"/>
        <v>3.3829868678981486E-4</v>
      </c>
      <c r="AW420" s="240">
        <f t="shared" ca="1" si="639"/>
        <v>4.8921118833518764E-5</v>
      </c>
      <c r="AX420" s="240">
        <f t="shared" ca="1" si="640"/>
        <v>-3.2632175241399083E-4</v>
      </c>
      <c r="AY420" s="240">
        <f t="shared" ca="1" si="641"/>
        <v>-1.2881165092389294E-4</v>
      </c>
      <c r="AZ420" s="240">
        <f t="shared" ca="1" si="642"/>
        <v>2.9478591008775141E-4</v>
      </c>
      <c r="BA420" s="240">
        <f t="shared" ca="1" si="643"/>
        <v>2.0098153551000952E-4</v>
      </c>
      <c r="BB420" s="240">
        <f t="shared" ca="1" si="644"/>
        <v>-2.4558133915904208E-4</v>
      </c>
      <c r="BC420" s="240">
        <f t="shared" ca="1" si="645"/>
        <v>-2.6110509059557973E-4</v>
      </c>
      <c r="BD420" s="240">
        <f t="shared" ca="1" si="646"/>
        <v>1.8165723828352507E-4</v>
      </c>
      <c r="BE420" s="240">
        <f t="shared" ca="1" si="647"/>
        <v>3.0557866098180367E-4</v>
      </c>
      <c r="BF420" s="240">
        <f t="shared" ca="1" si="648"/>
        <v>-1.0684505784901727E-4</v>
      </c>
      <c r="BG420" s="240">
        <f t="shared" ca="1" si="649"/>
        <v>-3.3173661232779753E-4</v>
      </c>
      <c r="BH420" s="240">
        <f t="shared" ca="1" si="650"/>
        <v>2.5628852442321936E-5</v>
      </c>
      <c r="BI420" s="240">
        <f t="shared" ca="1" si="651"/>
        <v>3.3801110259188913E-4</v>
      </c>
      <c r="BJ420" s="240">
        <f t="shared" ca="1" si="652"/>
        <v>5.7123482143885446E-5</v>
      </c>
      <c r="BK420" s="240">
        <f t="shared" ca="1" si="653"/>
        <v>-3.2402605455396209E-4</v>
      </c>
      <c r="BL420" s="240">
        <f t="shared" ca="1" si="654"/>
        <v>-1.3645197838406517E-4</v>
      </c>
      <c r="BM420" s="240">
        <f t="shared" ca="1" si="655"/>
        <v>2.9061969694143896E-4</v>
      </c>
      <c r="BN420" s="240">
        <f t="shared" ca="1" si="656"/>
        <v>2.0760188504164942E-4</v>
      </c>
      <c r="BO420" s="240">
        <f t="shared" ca="1" si="657"/>
        <v>-2.3979432310028051E-4</v>
      </c>
      <c r="BP420" s="240">
        <f t="shared" ca="1" si="658"/>
        <v>-2.6630865504093999E-4</v>
      </c>
      <c r="BQ420" s="240">
        <f t="shared" ca="1" si="659"/>
        <v>1.7459627855036925E-4</v>
      </c>
      <c r="BR420" s="240">
        <f t="shared" ca="1" si="660"/>
        <v>3.0905355173018074E-4</v>
      </c>
      <c r="BS420" s="240">
        <f t="shared" ca="1" si="661"/>
        <v>-9.8933370670352115E-5</v>
      </c>
      <c r="BT420" s="240">
        <f t="shared" ca="1" si="662"/>
        <v>-3.3327455313716497E-4</v>
      </c>
      <c r="BU420" s="240">
        <f t="shared" ca="1" si="663"/>
        <v>1.7340644517879164E-5</v>
      </c>
      <c r="BV420" s="240">
        <f t="shared" ca="1" si="664"/>
        <v>3.3751991314481149E-4</v>
      </c>
      <c r="BW420" s="240">
        <f t="shared" ca="1" si="665"/>
        <v>6.5291436404597933E-5</v>
      </c>
      <c r="BX420" s="240">
        <f t="shared" ca="1" si="666"/>
        <v>-3.2153517551478539E-4</v>
      </c>
      <c r="BY420" s="240">
        <f t="shared" ca="1" si="667"/>
        <v>-1.4401011227472253E-4</v>
      </c>
      <c r="BZ420" s="240">
        <f t="shared" ca="1" si="668"/>
        <v>2.8627842535665674E-4</v>
      </c>
      <c r="CA420" s="240">
        <f t="shared" ca="1" si="669"/>
        <v>2.1409718296047471E-4</v>
      </c>
      <c r="CB420" s="240">
        <f t="shared" ca="1" si="670"/>
        <v>-2.3386286390777398E-4</v>
      </c>
      <c r="CC420" s="240">
        <f t="shared" ca="1" si="671"/>
        <v>-2.7135180511042264E-4</v>
      </c>
      <c r="CD420" s="240">
        <f t="shared" ca="1" si="672"/>
        <v>1.6743014854758584E-4</v>
      </c>
      <c r="CE420" s="240">
        <f t="shared" ca="1" si="673"/>
        <v>3.1234228017525221E-4</v>
      </c>
      <c r="CF420" s="240">
        <f t="shared" ca="1" si="674"/>
        <v>-9.0962089728556725E-5</v>
      </c>
      <c r="CG420" s="240">
        <f t="shared" ca="1" si="675"/>
        <v>-3.3461174181766162E-4</v>
      </c>
      <c r="CH420" s="240">
        <f t="shared" ca="1" si="676"/>
        <v>9.0419912375824904E-6</v>
      </c>
      <c r="CI420" s="240">
        <f t="shared" ca="1" si="677"/>
        <v>3.3682541432273781E-4</v>
      </c>
      <c r="CJ420" s="240">
        <f t="shared" ca="1" si="678"/>
        <v>7.3420061545419597E-5</v>
      </c>
      <c r="CK420" s="240">
        <f t="shared" ca="1" si="679"/>
        <v>-3.1885061570885166E-4</v>
      </c>
      <c r="CL420" s="240">
        <f t="shared" ca="1" si="680"/>
        <v>-1.5148149985863058E-4</v>
      </c>
      <c r="CM420" s="240">
        <f t="shared" ca="1" si="681"/>
        <v>2.8176471035308212E-4</v>
      </c>
      <c r="CN420" s="240">
        <f t="shared" ca="1" si="682"/>
        <v>2.204635167418976E-4</v>
      </c>
      <c r="CO420" s="240">
        <f t="shared" ca="1" si="683"/>
        <v>-2.2779053447074155E-4</v>
      </c>
      <c r="CP420" s="240">
        <f t="shared" ca="1" si="684"/>
        <v>-2.7623150299900426E-4</v>
      </c>
      <c r="CQ420" s="240">
        <f t="shared" ca="1" si="685"/>
        <v>1.6016316488394225E-4</v>
      </c>
      <c r="CR420" s="240">
        <f t="shared" ca="1" si="686"/>
        <v>3.1544286530997632E-4</v>
      </c>
      <c r="CS420" s="240">
        <f t="shared" ca="1" si="687"/>
        <v>-8.2936016625200477E-5</v>
      </c>
      <c r="CT420" s="240">
        <f t="shared" ca="1" si="688"/>
        <v>-3.3574737289682541E-4</v>
      </c>
      <c r="CU420" s="240">
        <f t="shared" ca="1" si="689"/>
        <v>7.3789139987091249E-7</v>
      </c>
      <c r="CV420" s="240">
        <f t="shared" ca="1" si="690"/>
        <v>3.3592802446578924E-4</v>
      </c>
      <c r="CW420" s="240">
        <f t="shared" ca="1" si="691"/>
        <v>8.1504461186523958E-5</v>
      </c>
      <c r="CX420" s="240">
        <f t="shared" ca="1" si="692"/>
        <v>-3.159739922146106E-4</v>
      </c>
      <c r="CY420" s="240">
        <f t="shared" ca="1" si="693"/>
        <v>-1.5886164065128191E-4</v>
      </c>
      <c r="CZ420" s="240">
        <f t="shared" ca="1" si="694"/>
        <v>2.7708127082385194E-4</v>
      </c>
      <c r="DA420" s="240">
        <f t="shared" ca="1" si="695"/>
        <v>2.2669705154449338E-4</v>
      </c>
      <c r="DB420" s="240">
        <f t="shared" ca="1" si="696"/>
        <v>-2.2158099253338423E-4</v>
      </c>
      <c r="DC420" s="240">
        <f t="shared" ca="1" si="697"/>
        <v>-2.8094480935914322E-4</v>
      </c>
      <c r="DD420" s="240">
        <f t="shared" ca="1" si="698"/>
        <v>1.5279970491864636E-4</v>
      </c>
      <c r="DE420" s="240">
        <f t="shared" ca="1" si="699"/>
        <v>3.1835343945780945E-4</v>
      </c>
      <c r="DF420" s="240">
        <f t="shared" ca="1" si="700"/>
        <v>-7.4859985966606654E-5</v>
      </c>
      <c r="DG420" s="240">
        <f t="shared" ca="1" si="701"/>
        <v>-3.3668076231295919E-4</v>
      </c>
      <c r="DH420" s="240">
        <f t="shared" ca="1" si="702"/>
        <v>-7.5666529160283737E-6</v>
      </c>
      <c r="DI420" s="240">
        <f t="shared" ca="1" si="703"/>
        <v>3.3482828412806077E-4</v>
      </c>
      <c r="DJ420" s="240">
        <f t="shared" ca="1" si="704"/>
        <v>8.9539765587852972E-5</v>
      </c>
      <c r="DK420" s="240">
        <f t="shared" ca="1" si="705"/>
        <v>-3.1290703780248279E-4</v>
      </c>
      <c r="DL420" s="240">
        <f t="shared" ca="1" si="706"/>
        <v>-1.6614608913183271E-4</v>
      </c>
      <c r="DM420" s="240">
        <f t="shared" ca="1" si="707"/>
        <v>2.7223092789781359E-4</v>
      </c>
      <c r="DN420" s="240">
        <f t="shared" ca="1" si="708"/>
        <v>2.327940325199875E-4</v>
      </c>
      <c r="DO420" s="240">
        <f t="shared" ca="1" si="709"/>
        <v>-2.1523797849157177E-4</v>
      </c>
      <c r="DP420" s="240">
        <f t="shared" ca="1" si="710"/>
        <v>-2.8548888507132458E-4</v>
      </c>
      <c r="DQ420" s="240">
        <f t="shared" ca="1" si="711"/>
        <v>1.4534420412466489E-4</v>
      </c>
      <c r="DR420" s="240">
        <f t="shared" ca="1" si="712"/>
        <v>3.2107224939771162E-4</v>
      </c>
      <c r="DS420" s="240">
        <f t="shared" ca="1" si="713"/>
        <v>-6.6738862451652287E-5</v>
      </c>
      <c r="DT420" s="240">
        <f t="shared" ca="1" si="714"/>
        <v>-3.3741134782718022E-4</v>
      </c>
      <c r="DU420" s="240">
        <f t="shared" ca="1" si="715"/>
        <v>-1.5866639363146452E-5</v>
      </c>
      <c r="DV420" s="240">
        <f t="shared" ca="1" si="716"/>
        <v>3.3352685575200962E-4</v>
      </c>
      <c r="DW420" s="240">
        <f t="shared" ca="1" si="717"/>
        <v>9.7521134582499337E-5</v>
      </c>
      <c r="DX420" s="240">
        <f t="shared" ca="1" si="718"/>
        <v>-3.0965159989113404E-4</v>
      </c>
      <c r="DY420" s="240">
        <f t="shared" ca="1" si="719"/>
        <v>-1.7333045742088434E-4</v>
      </c>
      <c r="DZ420" s="240">
        <f t="shared" ca="1" si="720"/>
        <v>2.6721660324017377E-4</v>
      </c>
      <c r="EA420" s="240">
        <f t="shared" ca="1" si="721"/>
        <v>2.3875078707502121E-4</v>
      </c>
      <c r="EB420" s="240">
        <f t="shared" ca="1" si="722"/>
        <v>-2.0876531313978247E-4</v>
      </c>
      <c r="EC420" s="240">
        <f t="shared" ca="1" si="723"/>
        <v>-2.89860992954256E-4</v>
      </c>
      <c r="ED420" s="240">
        <f t="shared" ca="1" si="724"/>
        <v>1.3780115341688865E-4</v>
      </c>
      <c r="EE420" s="240">
        <f t="shared" ca="1" si="725"/>
        <v>3.2359765742024136E-4</v>
      </c>
      <c r="EF420" s="240">
        <f t="shared" ca="1" si="726"/>
        <v>-5.8577537941493249E-5</v>
      </c>
      <c r="EG420" s="240">
        <f t="shared" ca="1" si="727"/>
        <v>-3.3793868936209364E-4</v>
      </c>
      <c r="EH420" s="240">
        <f t="shared" ca="1" si="728"/>
        <v>-2.4157068340004045E-5</v>
      </c>
      <c r="EI420" s="240">
        <f t="shared" ca="1" si="729"/>
        <v>3.3202452326942594E-4</v>
      </c>
      <c r="EJ420" s="240">
        <f t="shared" ca="1" si="730"/>
        <v>1.0544376049222333E-4</v>
      </c>
      <c r="EK420" s="240">
        <f t="shared" ca="1" si="731"/>
        <v>-3.0620963943463013E-4</v>
      </c>
      <c r="EL420" s="240">
        <f t="shared" ca="1" si="732"/>
        <v>-1.8041041792362901E-4</v>
      </c>
      <c r="EM420" s="240">
        <f t="shared" ca="1" si="733"/>
        <v>2.620413172926202E-4</v>
      </c>
      <c r="EN420" s="240">
        <f t="shared" ca="1" si="734"/>
        <v>2.4456372708339452E-4</v>
      </c>
      <c r="EO420" s="240">
        <f t="shared" ca="1" si="735"/>
        <v>-2.0216689536959562E-4</v>
      </c>
      <c r="EP420" s="240">
        <f t="shared" ca="1" si="736"/>
        <v>-2.940584994136325E-4</v>
      </c>
      <c r="EQ420" s="240">
        <f t="shared" ca="1" si="737"/>
        <v>1.3017509644701111E-4</v>
      </c>
      <c r="ER420" s="240">
        <f t="shared" ca="1" si="738"/>
        <v>3.2592814231403703E-4</v>
      </c>
      <c r="ES420" s="240">
        <f t="shared" ca="1" si="739"/>
        <v>-5.0380928512833476E-5</v>
      </c>
      <c r="ET420" s="240">
        <f t="shared" ca="1" si="740"/>
        <v>-3.3826246926687621E-4</v>
      </c>
      <c r="EU420" s="240">
        <f t="shared" ca="1" si="741"/>
        <v>-3.2432946002194119E-5</v>
      </c>
      <c r="EV420" s="240">
        <f t="shared" ca="1" si="742"/>
        <v>3.3032219162922136E-4</v>
      </c>
      <c r="EW420" s="240">
        <f t="shared" ca="1" si="743"/>
        <v>1.1330287102342298E-4</v>
      </c>
      <c r="EX420" s="240">
        <f t="shared" ca="1" si="744"/>
        <v>-3.0258322974124663E-4</v>
      </c>
      <c r="EY420" s="240">
        <f t="shared" ca="1" si="745"/>
        <v>-1.8738170593659659E-4</v>
      </c>
      <c r="EZ420" s="240">
        <f t="shared" ca="1" si="746"/>
        <v>2.5670818745388561E-4</v>
      </c>
      <c r="FA420" s="240">
        <f t="shared" ca="1" si="747"/>
        <v>2.5022935104739279E-4</v>
      </c>
      <c r="FB420" s="240">
        <f t="shared" ca="1" si="748"/>
        <v>-1.9544669982113748E-4</v>
      </c>
      <c r="FC420" s="240">
        <f t="shared" ca="1" si="749"/>
        <v>-2.9807887602851781E-4</v>
      </c>
      <c r="FD420" s="240">
        <f t="shared" ca="1" si="750"/>
        <v>1.2247062686659426E-4</v>
      </c>
      <c r="FE420" s="240">
        <f t="shared" ca="1" si="751"/>
        <v>3.280623002821409E-4</v>
      </c>
      <c r="FF420" s="240">
        <f t="shared" ca="1" si="752"/>
        <v>-4.2153971496701839E-5</v>
      </c>
      <c r="FG420" s="240">
        <f t="shared" ca="1" si="753"/>
        <v>-3.3838249250862083E-4</v>
      </c>
      <c r="FH420" s="240">
        <f t="shared" ca="1" si="754"/>
        <v>-4.0689287270448887E-5</v>
      </c>
      <c r="FI420" s="240">
        <f t="shared" ca="1" si="755"/>
        <v>3.2842088625231942E-4</v>
      </c>
      <c r="FJ420" s="240">
        <f t="shared" ca="1" si="756"/>
        <v>1.2109373214179438E-4</v>
      </c>
      <c r="FK420" s="240">
        <f t="shared" ca="1" si="757"/>
        <v>-2.987745552245828E-4</v>
      </c>
      <c r="FL420" s="240">
        <f t="shared" ca="1" si="758"/>
        <v>-1.9424012221656121E-4</v>
      </c>
      <c r="FM420" s="240">
        <f t="shared" ca="1" si="759"/>
        <v>2.5122042620196621E-4</v>
      </c>
      <c r="FN420" s="240">
        <f t="shared" ca="1" si="760"/>
        <v>2.5574424620699833E-4</v>
      </c>
      <c r="FO420" s="240">
        <f t="shared" ca="1" si="761"/>
        <v>-1.8860877448893763E-4</v>
      </c>
      <c r="FP420" s="240">
        <f t="shared" ca="1" si="762"/>
        <v>-3.0191970107437493E-4</v>
      </c>
      <c r="FQ420" s="240">
        <f t="shared" ca="1" si="763"/>
        <v>1.146923855600157E-4</v>
      </c>
      <c r="FR420" s="240">
        <f t="shared" ca="1" si="764"/>
        <v>3.2999884578759444E-4</v>
      </c>
      <c r="FS420" s="240">
        <f t="shared" ca="1" si="765"/>
        <v>-3.3901622504379125E-5</v>
      </c>
      <c r="FT420" s="240">
        <f t="shared" ca="1" si="766"/>
        <v>-3.3829868678981469E-4</v>
      </c>
      <c r="FU420" s="240">
        <f t="shared" ca="1" si="767"/>
        <v>-4.8921118833522369E-5</v>
      </c>
      <c r="FV420" s="240">
        <f t="shared" ca="1" si="768"/>
        <v>3.2632175241398921E-4</v>
      </c>
      <c r="FW420" s="240">
        <f t="shared" ca="1" si="769"/>
        <v>1.288116509239008E-4</v>
      </c>
      <c r="FX420" s="240">
        <f t="shared" ca="1" si="770"/>
        <v>-2.9478591008774729E-4</v>
      </c>
      <c r="FY420" s="240">
        <f t="shared" ca="1" si="771"/>
        <v>-2.009815355100086E-4</v>
      </c>
      <c r="FZ420" s="240">
        <f t="shared" ca="1" si="772"/>
        <v>2.4558133915903959E-4</v>
      </c>
      <c r="GA420" s="240">
        <f t="shared" ca="1" si="773"/>
        <v>2.6110509059558212E-4</v>
      </c>
      <c r="GB420" s="240">
        <f t="shared" ca="1" si="774"/>
        <v>-1.8165723828353014E-4</v>
      </c>
      <c r="GC420" s="240">
        <f t="shared" ca="1" si="775"/>
        <v>-3.0557866098180524E-4</v>
      </c>
      <c r="GD420" s="240">
        <f t="shared" ca="1" si="776"/>
        <v>1.0684505784901835E-4</v>
      </c>
      <c r="GE420" s="240">
        <f t="shared" ca="1" si="777"/>
        <v>3.3173661232779915E-4</v>
      </c>
      <c r="GF420" s="240">
        <f t="shared" ca="1" si="778"/>
        <v>-2.5628852442323102E-5</v>
      </c>
      <c r="GG420" s="240">
        <f t="shared" ca="1" si="779"/>
        <v>-3.3801110259188875E-4</v>
      </c>
      <c r="GH420" s="240">
        <f t="shared" ca="1" si="780"/>
        <v>-5.7123482143889038E-5</v>
      </c>
      <c r="GI420" s="240">
        <f t="shared" ca="1" si="781"/>
        <v>3.2402605455396388E-4</v>
      </c>
      <c r="GJ420" s="240">
        <f t="shared" ca="1" si="782"/>
        <v>1.3645197838406853E-4</v>
      </c>
      <c r="GK420" s="240">
        <f t="shared" ca="1" si="783"/>
        <v>-2.906196969414395E-4</v>
      </c>
      <c r="GL420" s="240">
        <f t="shared" ca="1" si="784"/>
        <v>-2.0760188504165609E-4</v>
      </c>
      <c r="GM420" s="240">
        <f t="shared" ca="1" si="785"/>
        <v>2.3979432310028133E-4</v>
      </c>
      <c r="GN420" s="240">
        <f t="shared" ca="1" si="786"/>
        <v>2.6630865504094524E-4</v>
      </c>
      <c r="GO420" s="240">
        <f t="shared" ca="1" si="787"/>
        <v>-1.745962785503661E-4</v>
      </c>
      <c r="GP420" s="240">
        <f t="shared" ca="1" si="788"/>
        <v>-3.0905355173017831E-4</v>
      </c>
      <c r="GQ420" s="240">
        <f t="shared" ca="1" si="789"/>
        <v>9.8933370670348619E-5</v>
      </c>
      <c r="GR420" s="240">
        <f t="shared" ca="1" si="790"/>
        <v>3.3327455313716476E-4</v>
      </c>
      <c r="GS420" s="240">
        <f t="shared" ca="1" si="791"/>
        <v>-1.7340644517870721E-5</v>
      </c>
      <c r="GT420" s="240">
        <f t="shared" ca="1" si="792"/>
        <v>-3.3751991314481155E-4</v>
      </c>
      <c r="GU420" s="240">
        <f t="shared" ca="1" si="793"/>
        <v>-6.5291436404606227E-5</v>
      </c>
      <c r="GV420" s="240">
        <f t="shared" ca="1" si="794"/>
        <v>3.2153517551478426E-4</v>
      </c>
      <c r="GW420" s="240">
        <f t="shared" ca="1" si="795"/>
        <v>1.4401011227473454E-4</v>
      </c>
      <c r="GX420" s="240">
        <f t="shared" ca="1" si="796"/>
        <v>-2.8627842535665485E-4</v>
      </c>
      <c r="GY420" s="240">
        <f t="shared" ca="1" si="797"/>
        <v>-2.1409718296047379E-4</v>
      </c>
      <c r="GZ420" s="240">
        <f t="shared" ca="1" si="798"/>
        <v>2.3386286390776785E-4</v>
      </c>
      <c r="HA420" s="240">
        <f t="shared" ca="1" si="799"/>
        <v>2.7135180511042193E-4</v>
      </c>
      <c r="HB420" s="240">
        <f t="shared" ca="1" si="800"/>
        <v>-1.674301485475785E-4</v>
      </c>
      <c r="HC420" s="240">
        <f t="shared" ca="1" si="801"/>
        <v>-3.1234228017525367E-4</v>
      </c>
      <c r="HD420" s="240">
        <f t="shared" ca="1" si="802"/>
        <v>9.0962089728543932E-5</v>
      </c>
      <c r="HE420" s="240">
        <f t="shared" ca="1" si="803"/>
        <v>3.3461174181766211E-4</v>
      </c>
      <c r="HF420" s="240">
        <f t="shared" ca="1" si="804"/>
        <v>-9.04199123758844E-6</v>
      </c>
      <c r="HG420" s="240">
        <f t="shared" ca="1" si="805"/>
        <v>-3.3682541432273705E-4</v>
      </c>
      <c r="HH420" s="240">
        <f t="shared" ca="1" si="806"/>
        <v>-7.3420061545418459E-5</v>
      </c>
      <c r="HI420" s="240">
        <f t="shared" ca="1" si="807"/>
        <v>3.1885061570884879E-4</v>
      </c>
      <c r="HJ420" s="240">
        <f t="shared" ca="1" si="808"/>
        <v>1.5148149985863384E-4</v>
      </c>
      <c r="HK420" s="240">
        <f t="shared" ca="1" si="809"/>
        <v>-2.817647103530748E-4</v>
      </c>
      <c r="HL420" s="240">
        <f t="shared" ca="1" si="810"/>
        <v>-2.2046351674190036E-4</v>
      </c>
      <c r="HM420" s="240">
        <f t="shared" ca="1" si="811"/>
        <v>2.2779053447074599E-4</v>
      </c>
      <c r="HN420" s="240">
        <f t="shared" ca="1" si="812"/>
        <v>2.7623150299900914E-4</v>
      </c>
      <c r="HO420" s="240">
        <f t="shared" ca="1" si="813"/>
        <v>-1.6016316488393903E-4</v>
      </c>
      <c r="HP420" s="240">
        <f t="shared" ca="1" si="814"/>
        <v>-3.1544286530998115E-4</v>
      </c>
      <c r="HQ420" s="240">
        <f t="shared" ca="1" si="815"/>
        <v>8.2936016625196954E-5</v>
      </c>
      <c r="HR420" s="240">
        <f t="shared" ca="1" si="816"/>
        <v>3.3574737289682709E-4</v>
      </c>
      <c r="HS420" s="240">
        <f t="shared" ca="1" si="817"/>
        <v>-7.3789139986728041E-7</v>
      </c>
      <c r="HT420" s="240">
        <f t="shared" ca="1" si="818"/>
        <v>-3.3592802446578989E-4</v>
      </c>
      <c r="HU420" s="240">
        <f t="shared" ca="1" si="819"/>
        <v>-8.1504461186527496E-5</v>
      </c>
      <c r="HV420" s="240">
        <f t="shared" ca="1" si="820"/>
        <v>3.1597399221460929E-4</v>
      </c>
      <c r="HW420" s="240">
        <f t="shared" ca="1" si="821"/>
        <v>1.5886164065129362E-4</v>
      </c>
      <c r="HX420" s="240">
        <f t="shared" ca="1" si="822"/>
        <v>-2.7708127082384988E-4</v>
      </c>
      <c r="HY420" s="240">
        <f t="shared" ca="1" si="823"/>
        <v>-2.2669705154450319E-4</v>
      </c>
      <c r="HZ420" s="240">
        <f t="shared" ca="1" si="824"/>
        <v>2.2158099253338147E-4</v>
      </c>
      <c r="IA420" s="240">
        <f t="shared" ca="1" si="825"/>
        <v>2.8094480935913992E-4</v>
      </c>
      <c r="IB420" s="240">
        <f t="shared" ca="1" si="826"/>
        <v>-1.5279970491864311E-4</v>
      </c>
      <c r="IC420" s="240">
        <f t="shared" ca="1" si="827"/>
        <v>-3.1835343945780744E-4</v>
      </c>
      <c r="ID420" s="240">
        <f t="shared" ca="1" si="828"/>
        <v>7.4859985966593712E-5</v>
      </c>
      <c r="IE420" s="240">
        <f t="shared" ca="1" si="829"/>
        <v>-1.4691380257277073E-4</v>
      </c>
      <c r="IF420" s="240">
        <f t="shared" ca="1" si="830"/>
        <v>7.5666529160416552E-6</v>
      </c>
      <c r="IG420" s="240">
        <f t="shared" ca="1" si="831"/>
        <v>-3.3482828412806029E-4</v>
      </c>
      <c r="IH420" s="240">
        <f t="shared" ca="1" si="832"/>
        <v>-8.9539765587847198E-5</v>
      </c>
      <c r="II420" s="240">
        <f t="shared" ca="1" si="833"/>
        <v>3.1290703780248143E-4</v>
      </c>
      <c r="IJ420" s="240">
        <f t="shared" ca="1" si="834"/>
        <v>1.6614608913182743E-4</v>
      </c>
      <c r="IK420" s="240">
        <f t="shared" ca="1" si="835"/>
        <v>-2.7223092789780572E-4</v>
      </c>
      <c r="IL420" s="240">
        <f t="shared" ca="1" si="836"/>
        <v>-2.327940325199901E-4</v>
      </c>
      <c r="IM420" s="240">
        <f t="shared" ca="1" si="837"/>
        <v>2.1523797849156153E-4</v>
      </c>
      <c r="IN420" s="240">
        <f t="shared" ca="1" si="838"/>
        <v>2.8548888507132659E-4</v>
      </c>
      <c r="IO420" s="240">
        <f t="shared" ca="1" si="839"/>
        <v>-1.4534420412467029E-4</v>
      </c>
      <c r="IP420" s="240">
        <f t="shared" ca="1" si="840"/>
        <v>-3.2107224939771281E-4</v>
      </c>
      <c r="IQ420" s="240">
        <f t="shared" ca="1" si="841"/>
        <v>6.6738862451658142E-5</v>
      </c>
      <c r="IR420" s="240">
        <f t="shared" ca="1" si="842"/>
        <v>3.3741134782718125E-4</v>
      </c>
      <c r="IS420" s="240">
        <f t="shared" ca="1" si="843"/>
        <v>1.5866639363150111E-5</v>
      </c>
      <c r="IT420" s="240">
        <f t="shared" ca="1" si="844"/>
        <v>-3.3352685575200735E-4</v>
      </c>
      <c r="IU420" s="240">
        <f t="shared" ca="1" si="845"/>
        <v>-9.752113458250282E-5</v>
      </c>
      <c r="IV420" s="240">
        <f t="shared" ca="1" si="846"/>
        <v>3.0965159989113647E-4</v>
      </c>
      <c r="IW420" s="240">
        <f t="shared" ca="1" si="847"/>
        <v>1.7333045742088746E-4</v>
      </c>
      <c r="IX420" s="240">
        <f t="shared" ca="1" si="848"/>
        <v>-2.6721660324017745E-4</v>
      </c>
      <c r="IY420" s="240">
        <f t="shared" ca="1" si="849"/>
        <v>-2.3875078707503059E-4</v>
      </c>
      <c r="IZ420" s="240">
        <f t="shared" ca="1" si="850"/>
        <v>2.0876531313977959E-4</v>
      </c>
      <c r="JA420" s="240">
        <f t="shared" ca="1" si="851"/>
        <v>2.8986099295426289E-4</v>
      </c>
      <c r="JB420" s="240">
        <f t="shared" ca="1" si="852"/>
        <v>-1.3780115341688532E-4</v>
      </c>
    </row>
    <row r="421" spans="2:262">
      <c r="B421" s="248">
        <v>60</v>
      </c>
      <c r="C421" s="247">
        <f t="shared" si="853"/>
        <v>1.1718750000000006E-3</v>
      </c>
      <c r="D421" s="244">
        <f t="shared" ca="1" si="597"/>
        <v>6.0529077929518635</v>
      </c>
      <c r="E421" s="243">
        <f ca="1">BN361</f>
        <v>5.2907792951863548E-2</v>
      </c>
      <c r="F421" s="242">
        <v>60</v>
      </c>
      <c r="G421" s="240">
        <f t="shared" ca="1" si="854"/>
        <v>-1.1713494262894024E-4</v>
      </c>
      <c r="H421" s="240">
        <f t="shared" ca="1" si="598"/>
        <v>2.524844676576103E-5</v>
      </c>
      <c r="I421" s="240">
        <f t="shared" ca="1" si="599"/>
        <v>1.2208450372842633E-4</v>
      </c>
      <c r="J421" s="240">
        <f t="shared" ca="1" si="600"/>
        <v>-1.315698897733127E-6</v>
      </c>
      <c r="K421" s="240">
        <f t="shared" ca="1" si="601"/>
        <v>-1.2234242581540743E-4</v>
      </c>
      <c r="L421" s="240">
        <f t="shared" ca="1" si="602"/>
        <v>-2.2667610541082309E-5</v>
      </c>
      <c r="M421" s="240">
        <f t="shared" ca="1" si="603"/>
        <v>1.1789879708872525E-4</v>
      </c>
      <c r="N421" s="240">
        <f t="shared" ca="1" si="604"/>
        <v>4.5779816418946198E-5</v>
      </c>
      <c r="O421" s="240">
        <f t="shared" ca="1" si="605"/>
        <v>-1.0892438370833055E-4</v>
      </c>
      <c r="P421" s="240">
        <f t="shared" ca="1" si="606"/>
        <v>-6.7132729625446819E-5</v>
      </c>
      <c r="Q421" s="240">
        <f t="shared" ca="1" si="607"/>
        <v>9.57640673475227E-5</v>
      </c>
      <c r="R421" s="240">
        <f t="shared" ca="1" si="608"/>
        <v>8.590576968091034E-5</v>
      </c>
      <c r="S421" s="240">
        <f t="shared" ca="1" si="609"/>
        <v>-7.8923591583657363E-5</v>
      </c>
      <c r="T421" s="240">
        <f t="shared" ca="1" si="610"/>
        <v>-1.0137749918404683E-4</v>
      </c>
      <c r="U421" s="241">
        <f t="shared" ca="1" si="611"/>
        <v>5.9050126456092185E-5</v>
      </c>
      <c r="V421" s="240">
        <f t="shared" ca="1" si="612"/>
        <v>1.1295334824669693E-4</v>
      </c>
      <c r="W421" s="240">
        <f t="shared" ca="1" si="613"/>
        <v>-3.6907398084511404E-5</v>
      </c>
      <c r="X421" s="240">
        <f t="shared" ca="1" si="614"/>
        <v>-1.2018846348119396E-4</v>
      </c>
      <c r="Y421" s="240">
        <f t="shared" ca="1" si="615"/>
        <v>1.3346339102450544E-5</v>
      </c>
      <c r="Z421" s="240">
        <f t="shared" ca="1" si="616"/>
        <v>1.2280480346657559E-4</v>
      </c>
      <c r="AA421" s="240">
        <f t="shared" ca="1" si="617"/>
        <v>1.0727612206604287E-5</v>
      </c>
      <c r="AB421" s="240">
        <f t="shared" ca="1" si="618"/>
        <v>-1.2070182372446388E-4</v>
      </c>
      <c r="AC421" s="240">
        <f t="shared" ca="1" si="619"/>
        <v>-3.4389307394673984E-5</v>
      </c>
      <c r="AD421" s="240">
        <f t="shared" ca="1" si="620"/>
        <v>1.1396034058698347E-4</v>
      </c>
      <c r="AE421" s="240">
        <f t="shared" ca="1" si="621"/>
        <v>5.6729440785311305E-5</v>
      </c>
      <c r="AF421" s="240">
        <f t="shared" ca="1" si="622"/>
        <v>-1.028394254704409E-4</v>
      </c>
      <c r="AG421" s="240">
        <f t="shared" ca="1" si="623"/>
        <v>-7.6889493580806803E-5</v>
      </c>
      <c r="AH421" s="240">
        <f t="shared" ca="1" si="624"/>
        <v>8.7766448906083109E-5</v>
      </c>
      <c r="AI421" s="240">
        <f t="shared" ca="1" si="625"/>
        <v>9.4094726258116577E-5</v>
      </c>
      <c r="AJ421" s="240">
        <f t="shared" ca="1" si="626"/>
        <v>-6.9320656930256741E-5</v>
      </c>
      <c r="AK421" s="240">
        <f t="shared" ca="1" si="627"/>
        <v>-1.0768395137425682E-4</v>
      </c>
      <c r="AL421" s="240">
        <f t="shared" ca="1" si="628"/>
        <v>4.8210910984072189E-5</v>
      </c>
      <c r="AM421" s="240">
        <f t="shared" ca="1" si="629"/>
        <v>1.171349426289405E-4</v>
      </c>
      <c r="AN421" s="240">
        <f t="shared" ca="1" si="630"/>
        <v>-2.5248446765760061E-5</v>
      </c>
      <c r="AO421" s="240">
        <f t="shared" ca="1" si="631"/>
        <v>-1.2208450372842635E-4</v>
      </c>
      <c r="AP421" s="240">
        <f t="shared" ca="1" si="632"/>
        <v>1.3156988977326865E-6</v>
      </c>
      <c r="AQ421" s="240">
        <f t="shared" ca="1" si="633"/>
        <v>1.2234242581540738E-4</v>
      </c>
      <c r="AR421" s="240">
        <f t="shared" ca="1" si="634"/>
        <v>2.266761054108296E-5</v>
      </c>
      <c r="AS421" s="240">
        <f t="shared" ca="1" si="635"/>
        <v>-1.1789879708872501E-4</v>
      </c>
      <c r="AT421" s="240">
        <f t="shared" ca="1" si="636"/>
        <v>-4.5779816418946415E-5</v>
      </c>
      <c r="AU421" s="240">
        <f t="shared" ca="1" si="637"/>
        <v>1.0892438370833032E-4</v>
      </c>
      <c r="AV421" s="240">
        <f t="shared" ca="1" si="638"/>
        <v>6.7132729625447374E-5</v>
      </c>
      <c r="AW421" s="240">
        <f t="shared" ca="1" si="639"/>
        <v>-9.576406734752228E-5</v>
      </c>
      <c r="AX421" s="240">
        <f t="shared" ca="1" si="640"/>
        <v>-8.5905769680910828E-5</v>
      </c>
      <c r="AY421" s="240">
        <f t="shared" ca="1" si="641"/>
        <v>7.8923591583656522E-5</v>
      </c>
      <c r="AZ421" s="240">
        <f t="shared" ca="1" si="642"/>
        <v>1.0137749918404744E-4</v>
      </c>
      <c r="BA421" s="240">
        <f t="shared" ca="1" si="643"/>
        <v>-5.9050126456090837E-5</v>
      </c>
      <c r="BB421" s="240">
        <f t="shared" ca="1" si="644"/>
        <v>-1.1295334824669753E-4</v>
      </c>
      <c r="BC421" s="240">
        <f t="shared" ca="1" si="645"/>
        <v>3.6907398084511601E-5</v>
      </c>
      <c r="BD421" s="240">
        <f t="shared" ca="1" si="646"/>
        <v>1.2018846348119401E-4</v>
      </c>
      <c r="BE421" s="240">
        <f t="shared" ca="1" si="647"/>
        <v>-1.334633910245032E-5</v>
      </c>
      <c r="BF421" s="240">
        <f t="shared" ca="1" si="648"/>
        <v>-1.2280480346657559E-4</v>
      </c>
      <c r="BG421" s="240">
        <f t="shared" ca="1" si="649"/>
        <v>-1.0727612206604944E-5</v>
      </c>
      <c r="BH421" s="240">
        <f t="shared" ca="1" si="650"/>
        <v>1.2070182372446376E-4</v>
      </c>
      <c r="BI421" s="240">
        <f t="shared" ca="1" si="651"/>
        <v>3.4389307394674607E-5</v>
      </c>
      <c r="BJ421" s="240">
        <f t="shared" ca="1" si="652"/>
        <v>-1.1396034058698323E-4</v>
      </c>
      <c r="BK421" s="240">
        <f t="shared" ca="1" si="653"/>
        <v>-5.672944078531266E-5</v>
      </c>
      <c r="BL421" s="240">
        <f t="shared" ca="1" si="654"/>
        <v>1.0283942547044007E-4</v>
      </c>
      <c r="BM421" s="240">
        <f t="shared" ca="1" si="655"/>
        <v>7.688949358080664E-5</v>
      </c>
      <c r="BN421" s="240">
        <f t="shared" ca="1" si="656"/>
        <v>-8.7766448906083245E-5</v>
      </c>
      <c r="BO421" s="240">
        <f t="shared" ca="1" si="657"/>
        <v>-9.4094726258116441E-5</v>
      </c>
      <c r="BP421" s="240">
        <f t="shared" ca="1" si="658"/>
        <v>6.9320656930256199E-5</v>
      </c>
      <c r="BQ421" s="240">
        <f t="shared" ca="1" si="659"/>
        <v>1.0768395137425716E-4</v>
      </c>
      <c r="BR421" s="240">
        <f t="shared" ca="1" si="660"/>
        <v>-4.8210910984071579E-5</v>
      </c>
      <c r="BS421" s="240">
        <f t="shared" ca="1" si="661"/>
        <v>-1.1713494262894069E-4</v>
      </c>
      <c r="BT421" s="240">
        <f t="shared" ca="1" si="662"/>
        <v>2.5248446765759414E-5</v>
      </c>
      <c r="BU421" s="240">
        <f t="shared" ca="1" si="663"/>
        <v>1.2208450372842652E-4</v>
      </c>
      <c r="BV421" s="240">
        <f t="shared" ca="1" si="664"/>
        <v>-1.3156988977311483E-6</v>
      </c>
      <c r="BW421" s="240">
        <f t="shared" ca="1" si="665"/>
        <v>-1.2234242581540724E-4</v>
      </c>
      <c r="BX421" s="240">
        <f t="shared" ca="1" si="666"/>
        <v>-2.266761054108275E-5</v>
      </c>
      <c r="BY421" s="240">
        <f t="shared" ca="1" si="667"/>
        <v>1.1789879708872506E-4</v>
      </c>
      <c r="BZ421" s="240">
        <f t="shared" ca="1" si="668"/>
        <v>4.5779816418947018E-5</v>
      </c>
      <c r="CA421" s="240">
        <f t="shared" ca="1" si="669"/>
        <v>-1.0892438370833002E-4</v>
      </c>
      <c r="CB421" s="240">
        <f t="shared" ca="1" si="670"/>
        <v>-6.7132729625447916E-5</v>
      </c>
      <c r="CC421" s="240">
        <f t="shared" ca="1" si="671"/>
        <v>9.576406734752186E-5</v>
      </c>
      <c r="CD421" s="240">
        <f t="shared" ca="1" si="672"/>
        <v>8.5905769680911289E-5</v>
      </c>
      <c r="CE421" s="240">
        <f t="shared" ca="1" si="673"/>
        <v>-7.8923591583656007E-5</v>
      </c>
      <c r="CF421" s="240">
        <f t="shared" ca="1" si="674"/>
        <v>-1.0137749918404782E-4</v>
      </c>
      <c r="CG421" s="240">
        <f t="shared" ca="1" si="675"/>
        <v>5.9050126456090254E-5</v>
      </c>
      <c r="CH421" s="240">
        <f t="shared" ca="1" si="676"/>
        <v>1.1295334824669711E-4</v>
      </c>
      <c r="CI421" s="240">
        <f t="shared" ca="1" si="677"/>
        <v>-3.6907398084510977E-5</v>
      </c>
      <c r="CJ421" s="240">
        <f t="shared" ca="1" si="678"/>
        <v>-1.2018846348119415E-4</v>
      </c>
      <c r="CK421" s="240">
        <f t="shared" ca="1" si="679"/>
        <v>1.3346339102449663E-5</v>
      </c>
      <c r="CL421" s="240">
        <f t="shared" ca="1" si="680"/>
        <v>1.2280480346657562E-4</v>
      </c>
      <c r="CM421" s="240">
        <f t="shared" ca="1" si="681"/>
        <v>1.0727612206605615E-5</v>
      </c>
      <c r="CN421" s="240">
        <f t="shared" ca="1" si="682"/>
        <v>-1.2070182372446363E-4</v>
      </c>
      <c r="CO421" s="240">
        <f t="shared" ca="1" si="683"/>
        <v>-3.4389307394673584E-5</v>
      </c>
      <c r="CP421" s="240">
        <f t="shared" ca="1" si="684"/>
        <v>1.1396034058698299E-4</v>
      </c>
      <c r="CQ421" s="240">
        <f t="shared" ca="1" si="685"/>
        <v>5.6729440785311691E-5</v>
      </c>
      <c r="CR421" s="240">
        <f t="shared" ca="1" si="686"/>
        <v>-1.0283942547043969E-4</v>
      </c>
      <c r="CS421" s="240">
        <f t="shared" ca="1" si="687"/>
        <v>-7.6889493580807155E-5</v>
      </c>
      <c r="CT421" s="240">
        <f t="shared" ca="1" si="688"/>
        <v>8.7766448906081564E-5</v>
      </c>
      <c r="CU421" s="240">
        <f t="shared" ca="1" si="689"/>
        <v>9.4094726258116875E-5</v>
      </c>
      <c r="CV421" s="240">
        <f t="shared" ca="1" si="690"/>
        <v>-6.9320656930254207E-5</v>
      </c>
      <c r="CW421" s="240">
        <f t="shared" ca="1" si="691"/>
        <v>-1.0768395137425748E-4</v>
      </c>
      <c r="CX421" s="240">
        <f t="shared" ca="1" si="692"/>
        <v>4.821091098406937E-5</v>
      </c>
      <c r="CY421" s="240">
        <f t="shared" ca="1" si="693"/>
        <v>1.1713494262894089E-4</v>
      </c>
      <c r="CZ421" s="240">
        <f t="shared" ca="1" si="694"/>
        <v>-2.5248446765760468E-5</v>
      </c>
      <c r="DA421" s="240">
        <f t="shared" ca="1" si="695"/>
        <v>-1.220845037284266E-4</v>
      </c>
      <c r="DB421" s="240">
        <f t="shared" ca="1" si="696"/>
        <v>1.3156988977322393E-6</v>
      </c>
      <c r="DC421" s="240">
        <f t="shared" ca="1" si="697"/>
        <v>1.2234242581540719E-4</v>
      </c>
      <c r="DD421" s="240">
        <f t="shared" ca="1" si="698"/>
        <v>2.2667610541083414E-5</v>
      </c>
      <c r="DE421" s="240">
        <f t="shared" ca="1" si="699"/>
        <v>-1.1789879708872439E-4</v>
      </c>
      <c r="DF421" s="240">
        <f t="shared" ca="1" si="700"/>
        <v>-4.5779816418947648E-5</v>
      </c>
      <c r="DG421" s="240">
        <f t="shared" ca="1" si="701"/>
        <v>1.0892438370832891E-4</v>
      </c>
      <c r="DH421" s="240">
        <f t="shared" ca="1" si="702"/>
        <v>6.7132729625448486E-5</v>
      </c>
      <c r="DI421" s="240">
        <f t="shared" ca="1" si="703"/>
        <v>-9.5764067347522538E-5</v>
      </c>
      <c r="DJ421" s="240">
        <f t="shared" ca="1" si="704"/>
        <v>-8.5905769680911777E-5</v>
      </c>
      <c r="DK421" s="240">
        <f t="shared" ca="1" si="705"/>
        <v>7.8923591583656848E-5</v>
      </c>
      <c r="DL421" s="240">
        <f t="shared" ca="1" si="706"/>
        <v>1.013774991840482E-4</v>
      </c>
      <c r="DM421" s="240">
        <f t="shared" ca="1" si="707"/>
        <v>-5.9050126456091203E-5</v>
      </c>
      <c r="DN421" s="240">
        <f t="shared" ca="1" si="708"/>
        <v>-1.1295334824669804E-4</v>
      </c>
      <c r="DO421" s="240">
        <f t="shared" ca="1" si="709"/>
        <v>3.6907398084510347E-5</v>
      </c>
      <c r="DP421" s="240">
        <f t="shared" ca="1" si="710"/>
        <v>1.2018846348119464E-4</v>
      </c>
      <c r="DQ421" s="240">
        <f t="shared" ca="1" si="711"/>
        <v>-1.3346339102448999E-5</v>
      </c>
      <c r="DR421" s="240">
        <f t="shared" ca="1" si="712"/>
        <v>-1.2280480346657562E-4</v>
      </c>
      <c r="DS421" s="240">
        <f t="shared" ca="1" si="713"/>
        <v>-1.0727612206606266E-5</v>
      </c>
      <c r="DT421" s="240">
        <f t="shared" ca="1" si="714"/>
        <v>1.2070182372446384E-4</v>
      </c>
      <c r="DU421" s="240">
        <f t="shared" ca="1" si="715"/>
        <v>3.4389307394675888E-5</v>
      </c>
      <c r="DV421" s="240">
        <f t="shared" ca="1" si="716"/>
        <v>-1.1396034058698338E-4</v>
      </c>
      <c r="DW421" s="240">
        <f t="shared" ca="1" si="717"/>
        <v>-5.6729440785313839E-5</v>
      </c>
      <c r="DX421" s="240">
        <f t="shared" ca="1" si="718"/>
        <v>1.028394254704403E-4</v>
      </c>
      <c r="DY421" s="240">
        <f t="shared" ca="1" si="719"/>
        <v>7.6889493580809025E-5</v>
      </c>
      <c r="DZ421" s="240">
        <f t="shared" ca="1" si="720"/>
        <v>-8.7766448906082336E-5</v>
      </c>
      <c r="EA421" s="240">
        <f t="shared" ca="1" si="721"/>
        <v>-9.4094726258118407E-5</v>
      </c>
      <c r="EB421" s="240">
        <f t="shared" ca="1" si="722"/>
        <v>6.9320656930255101E-5</v>
      </c>
      <c r="EC421" s="240">
        <f t="shared" ca="1" si="723"/>
        <v>1.0768395137425862E-4</v>
      </c>
      <c r="ED421" s="240">
        <f t="shared" ca="1" si="724"/>
        <v>-4.8210910984070366E-5</v>
      </c>
      <c r="EE421" s="240">
        <f t="shared" ca="1" si="725"/>
        <v>-1.1713494262894057E-4</v>
      </c>
      <c r="EF421" s="240">
        <f t="shared" ca="1" si="726"/>
        <v>2.5248446765758116E-5</v>
      </c>
      <c r="EG421" s="240">
        <f t="shared" ca="1" si="727"/>
        <v>1.2208450372842649E-4</v>
      </c>
      <c r="EH421" s="240">
        <f t="shared" ca="1" si="728"/>
        <v>-1.315698897729827E-6</v>
      </c>
      <c r="EI421" s="240">
        <f t="shared" ca="1" si="729"/>
        <v>-1.223424258154073E-4</v>
      </c>
      <c r="EJ421" s="240">
        <f t="shared" ca="1" si="730"/>
        <v>-2.2667610541085765E-5</v>
      </c>
      <c r="EK421" s="240">
        <f t="shared" ca="1" si="731"/>
        <v>1.1789879708872468E-4</v>
      </c>
      <c r="EL421" s="240">
        <f t="shared" ca="1" si="732"/>
        <v>4.5779816418949857E-5</v>
      </c>
      <c r="EM421" s="240">
        <f t="shared" ca="1" si="733"/>
        <v>-1.0892438370832942E-4</v>
      </c>
      <c r="EN421" s="240">
        <f t="shared" ca="1" si="734"/>
        <v>-6.7132729625450491E-5</v>
      </c>
      <c r="EO421" s="240">
        <f t="shared" ca="1" si="735"/>
        <v>9.5764067347521033E-5</v>
      </c>
      <c r="EP421" s="240">
        <f t="shared" ca="1" si="736"/>
        <v>8.5905769680911004E-5</v>
      </c>
      <c r="EQ421" s="240">
        <f t="shared" ca="1" si="737"/>
        <v>-7.8923591583655005E-5</v>
      </c>
      <c r="ER421" s="240">
        <f t="shared" ca="1" si="738"/>
        <v>-1.0137749918404757E-4</v>
      </c>
      <c r="ES421" s="240">
        <f t="shared" ca="1" si="739"/>
        <v>5.9050126456089095E-5</v>
      </c>
      <c r="ET421" s="240">
        <f t="shared" ca="1" si="740"/>
        <v>1.1295334824669762E-4</v>
      </c>
      <c r="EU421" s="240">
        <f t="shared" ca="1" si="741"/>
        <v>-3.6907398084508043E-5</v>
      </c>
      <c r="EV421" s="240">
        <f t="shared" ca="1" si="742"/>
        <v>-1.2018846348119443E-4</v>
      </c>
      <c r="EW421" s="240">
        <f t="shared" ca="1" si="743"/>
        <v>1.3346339102446614E-5</v>
      </c>
      <c r="EX421" s="240">
        <f t="shared" ca="1" si="744"/>
        <v>1.2280480346657562E-4</v>
      </c>
      <c r="EY421" s="240">
        <f t="shared" ca="1" si="745"/>
        <v>1.0727612206608664E-5</v>
      </c>
      <c r="EZ421" s="240">
        <f t="shared" ca="1" si="746"/>
        <v>-1.2070182372446339E-4</v>
      </c>
      <c r="FA421" s="240">
        <f t="shared" ca="1" si="747"/>
        <v>-3.4389307394674845E-5</v>
      </c>
      <c r="FB421" s="240">
        <f t="shared" ca="1" si="748"/>
        <v>1.1396034058698247E-4</v>
      </c>
      <c r="FC421" s="240">
        <f t="shared" ca="1" si="749"/>
        <v>5.6729440785312884E-5</v>
      </c>
      <c r="FD421" s="240">
        <f t="shared" ca="1" si="750"/>
        <v>-1.0283942547043899E-4</v>
      </c>
      <c r="FE421" s="240">
        <f t="shared" ca="1" si="751"/>
        <v>-7.6889493580808185E-5</v>
      </c>
      <c r="FF421" s="240">
        <f t="shared" ca="1" si="752"/>
        <v>8.7766448906080642E-5</v>
      </c>
      <c r="FG421" s="240">
        <f t="shared" ca="1" si="753"/>
        <v>9.4094726258117715E-5</v>
      </c>
      <c r="FH421" s="240">
        <f t="shared" ca="1" si="754"/>
        <v>-6.9320656930253109E-5</v>
      </c>
      <c r="FI421" s="240">
        <f t="shared" ca="1" si="755"/>
        <v>-1.0768395137425811E-4</v>
      </c>
      <c r="FJ421" s="240">
        <f t="shared" ca="1" si="756"/>
        <v>4.8210910984071362E-5</v>
      </c>
      <c r="FK421" s="240">
        <f t="shared" ca="1" si="757"/>
        <v>1.1713494262894127E-4</v>
      </c>
      <c r="FL421" s="240">
        <f t="shared" ca="1" si="758"/>
        <v>-2.5248446765759177E-5</v>
      </c>
      <c r="FM421" s="240">
        <f t="shared" ca="1" si="759"/>
        <v>-1.2208450372842673E-4</v>
      </c>
      <c r="FN421" s="240">
        <f t="shared" ca="1" si="760"/>
        <v>1.3156988977309112E-6</v>
      </c>
      <c r="FO421" s="240">
        <f t="shared" ca="1" si="761"/>
        <v>1.2234242581540708E-4</v>
      </c>
      <c r="FP421" s="240">
        <f t="shared" ca="1" si="762"/>
        <v>2.2667610541084701E-5</v>
      </c>
      <c r="FQ421" s="240">
        <f t="shared" ca="1" si="763"/>
        <v>-1.1789879708872403E-4</v>
      </c>
      <c r="FR421" s="240">
        <f t="shared" ca="1" si="764"/>
        <v>-4.5779816418948868E-5</v>
      </c>
      <c r="FS421" s="240">
        <f t="shared" ca="1" si="765"/>
        <v>1.0892438370832828E-4</v>
      </c>
      <c r="FT421" s="240">
        <f t="shared" ca="1" si="766"/>
        <v>6.7132729625449583E-5</v>
      </c>
      <c r="FU421" s="240">
        <f t="shared" ca="1" si="767"/>
        <v>-9.5764067347521711E-5</v>
      </c>
      <c r="FV421" s="240">
        <f t="shared" ca="1" si="768"/>
        <v>-8.5905769680912712E-5</v>
      </c>
      <c r="FW421" s="240">
        <f t="shared" ca="1" si="769"/>
        <v>7.8923591583655845E-5</v>
      </c>
      <c r="FX421" s="240">
        <f t="shared" ca="1" si="770"/>
        <v>1.0137749918404696E-4</v>
      </c>
      <c r="FY421" s="240">
        <f t="shared" ca="1" si="771"/>
        <v>-5.9050126456090037E-5</v>
      </c>
      <c r="FZ421" s="240">
        <f t="shared" ca="1" si="772"/>
        <v>-1.1295334824669857E-4</v>
      </c>
      <c r="GA421" s="240">
        <f t="shared" ca="1" si="773"/>
        <v>3.6907398084505746E-5</v>
      </c>
      <c r="GB421" s="240">
        <f t="shared" ca="1" si="774"/>
        <v>1.2018846348119419E-4</v>
      </c>
      <c r="GC421" s="240">
        <f t="shared" ca="1" si="775"/>
        <v>-1.3346339102447684E-5</v>
      </c>
      <c r="GD421" s="240">
        <f t="shared" ca="1" si="776"/>
        <v>-1.2280480346657565E-4</v>
      </c>
      <c r="GE421" s="240">
        <f t="shared" ca="1" si="777"/>
        <v>-1.0727612206611063E-5</v>
      </c>
      <c r="GF421" s="240">
        <f t="shared" ca="1" si="778"/>
        <v>1.2070182372446359E-4</v>
      </c>
      <c r="GG421" s="240">
        <f t="shared" ca="1" si="779"/>
        <v>3.4389307394677149E-5</v>
      </c>
      <c r="GH421" s="240">
        <f t="shared" ca="1" si="780"/>
        <v>-1.1396034058698159E-4</v>
      </c>
      <c r="GI421" s="240">
        <f t="shared" ca="1" si="781"/>
        <v>-5.6729440785311915E-5</v>
      </c>
      <c r="GJ421" s="240">
        <f t="shared" ca="1" si="782"/>
        <v>1.0283942547043958E-4</v>
      </c>
      <c r="GK421" s="240">
        <f t="shared" ca="1" si="783"/>
        <v>7.6889493580810069E-5</v>
      </c>
      <c r="GL421" s="240">
        <f t="shared" ca="1" si="784"/>
        <v>-8.7766448906078948E-5</v>
      </c>
      <c r="GM421" s="240">
        <f t="shared" ca="1" si="785"/>
        <v>-9.4094726258117024E-5</v>
      </c>
      <c r="GN421" s="240">
        <f t="shared" ca="1" si="786"/>
        <v>6.9320656930254004E-5</v>
      </c>
      <c r="GO421" s="240">
        <f t="shared" ca="1" si="787"/>
        <v>1.0768395137425926E-4</v>
      </c>
      <c r="GP421" s="240">
        <f t="shared" ca="1" si="788"/>
        <v>-4.8210910984065934E-5</v>
      </c>
      <c r="GQ421" s="240">
        <f t="shared" ca="1" si="789"/>
        <v>-1.1713494262894096E-4</v>
      </c>
      <c r="GR421" s="240">
        <f t="shared" ca="1" si="790"/>
        <v>2.5248446765756822E-5</v>
      </c>
      <c r="GS421" s="240">
        <f t="shared" ca="1" si="791"/>
        <v>1.22084503728427E-4</v>
      </c>
      <c r="GT421" s="240">
        <f t="shared" ca="1" si="792"/>
        <v>-1.3156988977319954E-6</v>
      </c>
      <c r="GU421" s="240">
        <f t="shared" ca="1" si="793"/>
        <v>-1.2234242581540716E-4</v>
      </c>
      <c r="GV421" s="240">
        <f t="shared" ca="1" si="794"/>
        <v>-2.2667610541087073E-5</v>
      </c>
      <c r="GW421" s="240">
        <f t="shared" ca="1" si="795"/>
        <v>1.1789879708872336E-4</v>
      </c>
      <c r="GX421" s="240">
        <f t="shared" ca="1" si="796"/>
        <v>4.5779816418947865E-5</v>
      </c>
      <c r="GY421" s="240">
        <f t="shared" ca="1" si="797"/>
        <v>-1.089243837083288E-4</v>
      </c>
      <c r="GZ421" s="240">
        <f t="shared" ca="1" si="798"/>
        <v>-6.7132729625451603E-5</v>
      </c>
      <c r="HA421" s="240">
        <f t="shared" ca="1" si="799"/>
        <v>9.5764067347522388E-5</v>
      </c>
      <c r="HB421" s="240">
        <f t="shared" ca="1" si="800"/>
        <v>8.590576968091194E-5</v>
      </c>
      <c r="HC421" s="240">
        <f t="shared" ca="1" si="801"/>
        <v>-7.8923591583654002E-5</v>
      </c>
      <c r="HD421" s="240">
        <f t="shared" ca="1" si="802"/>
        <v>-1.013774991840503E-4</v>
      </c>
      <c r="HE421" s="240">
        <f t="shared" ca="1" si="803"/>
        <v>5.9050126456090993E-5</v>
      </c>
      <c r="HF421" s="240">
        <f t="shared" ca="1" si="804"/>
        <v>1.1295334824669814E-4</v>
      </c>
      <c r="HG421" s="240">
        <f t="shared" ca="1" si="805"/>
        <v>-3.6907398084506783E-5</v>
      </c>
      <c r="HH421" s="240">
        <f t="shared" ca="1" si="806"/>
        <v>-1.2018846348119542E-4</v>
      </c>
      <c r="HI421" s="240">
        <f t="shared" ca="1" si="807"/>
        <v>1.3346339102448762E-5</v>
      </c>
      <c r="HJ421" s="240">
        <f t="shared" ca="1" si="808"/>
        <v>1.2280480346657565E-4</v>
      </c>
      <c r="HK421" s="240">
        <f t="shared" ca="1" si="809"/>
        <v>1.0727612206609986E-5</v>
      </c>
      <c r="HL421" s="240">
        <f t="shared" ca="1" si="810"/>
        <v>-1.207018237244638E-4</v>
      </c>
      <c r="HM421" s="240">
        <f t="shared" ca="1" si="811"/>
        <v>-3.4389307394676125E-5</v>
      </c>
      <c r="HN421" s="240">
        <f t="shared" ca="1" si="812"/>
        <v>1.1396034058698198E-4</v>
      </c>
      <c r="HO421" s="240">
        <f t="shared" ca="1" si="813"/>
        <v>5.6729440785317146E-5</v>
      </c>
      <c r="HP421" s="240">
        <f t="shared" ca="1" si="814"/>
        <v>-1.0283942547044018E-4</v>
      </c>
      <c r="HQ421" s="240">
        <f t="shared" ca="1" si="815"/>
        <v>-7.6889493580809215E-5</v>
      </c>
      <c r="HR421" s="240">
        <f t="shared" ca="1" si="816"/>
        <v>8.7766448906079721E-5</v>
      </c>
      <c r="HS421" s="240">
        <f t="shared" ca="1" si="817"/>
        <v>9.4094726258120819E-5</v>
      </c>
      <c r="HT421" s="240">
        <f t="shared" ca="1" si="818"/>
        <v>-6.9320656930254898E-5</v>
      </c>
      <c r="HU421" s="240">
        <f t="shared" ca="1" si="819"/>
        <v>-1.0768395137425874E-4</v>
      </c>
      <c r="HV421" s="240">
        <f t="shared" ca="1" si="820"/>
        <v>4.821091098406693E-5</v>
      </c>
      <c r="HW421" s="240">
        <f t="shared" ca="1" si="821"/>
        <v>1.1713494262894064E-4</v>
      </c>
      <c r="HX421" s="240">
        <f t="shared" ca="1" si="822"/>
        <v>-2.5248446765757879E-5</v>
      </c>
      <c r="HY421" s="240">
        <f t="shared" ca="1" si="823"/>
        <v>-1.220845037284269E-4</v>
      </c>
      <c r="HZ421" s="240">
        <f t="shared" ca="1" si="824"/>
        <v>1.3156988977260932E-6</v>
      </c>
      <c r="IA421" s="240">
        <f t="shared" ca="1" si="825"/>
        <v>1.2234242581540727E-4</v>
      </c>
      <c r="IB421" s="240">
        <f t="shared" ca="1" si="826"/>
        <v>2.2667610541086009E-5</v>
      </c>
      <c r="IC421" s="240">
        <f t="shared" ca="1" si="827"/>
        <v>-1.1789879708872365E-4</v>
      </c>
      <c r="ID421" s="240">
        <f t="shared" ca="1" si="828"/>
        <v>-4.577981641895334E-5</v>
      </c>
      <c r="IE421" s="240">
        <f t="shared" ca="1" si="829"/>
        <v>-7.5141908844769453E-5</v>
      </c>
      <c r="IF421" s="240">
        <f t="shared" ca="1" si="830"/>
        <v>6.7132729625450695E-5</v>
      </c>
      <c r="IG421" s="240">
        <f t="shared" ca="1" si="831"/>
        <v>-9.5764067347518702E-5</v>
      </c>
      <c r="IH421" s="240">
        <f t="shared" ca="1" si="832"/>
        <v>-8.5905769680911167E-5</v>
      </c>
      <c r="II421" s="240">
        <f t="shared" ca="1" si="833"/>
        <v>7.8923591583654828E-5</v>
      </c>
      <c r="IJ421" s="240">
        <f t="shared" ca="1" si="834"/>
        <v>1.0137749918404968E-4</v>
      </c>
      <c r="IK421" s="240">
        <f t="shared" ca="1" si="835"/>
        <v>-5.9050126456085822E-5</v>
      </c>
      <c r="IL421" s="240">
        <f t="shared" ca="1" si="836"/>
        <v>-1.1295334824669772E-4</v>
      </c>
      <c r="IM421" s="240">
        <f t="shared" ca="1" si="837"/>
        <v>3.6907398084507819E-5</v>
      </c>
      <c r="IN421" s="240">
        <f t="shared" ca="1" si="838"/>
        <v>1.2018846348119519E-4</v>
      </c>
      <c r="IO421" s="240">
        <f t="shared" ca="1" si="839"/>
        <v>-1.33463391024429E-5</v>
      </c>
      <c r="IP421" s="240">
        <f t="shared" ca="1" si="840"/>
        <v>-1.2280480346657562E-4</v>
      </c>
      <c r="IQ421" s="240">
        <f t="shared" ca="1" si="841"/>
        <v>-1.0727612206608908E-5</v>
      </c>
      <c r="IR421" s="240">
        <f t="shared" ca="1" si="842"/>
        <v>1.2070182372446271E-4</v>
      </c>
      <c r="IS421" s="240">
        <f t="shared" ca="1" si="843"/>
        <v>3.4389307394675068E-5</v>
      </c>
      <c r="IT421" s="240">
        <f t="shared" ca="1" si="844"/>
        <v>-1.1396034058698239E-4</v>
      </c>
      <c r="IU421" s="240">
        <f t="shared" ca="1" si="845"/>
        <v>-5.6729440785316184E-5</v>
      </c>
      <c r="IV421" s="240">
        <f t="shared" ca="1" si="846"/>
        <v>1.0283942547043694E-4</v>
      </c>
      <c r="IW421" s="240">
        <f t="shared" ca="1" si="847"/>
        <v>7.6889493580808375E-5</v>
      </c>
      <c r="IX421" s="240">
        <f t="shared" ca="1" si="848"/>
        <v>-8.7766448906080466E-5</v>
      </c>
      <c r="IY421" s="240">
        <f t="shared" ca="1" si="849"/>
        <v>-9.4094726258120128E-5</v>
      </c>
      <c r="IZ421" s="240">
        <f t="shared" ca="1" si="850"/>
        <v>6.9320656930250033E-5</v>
      </c>
      <c r="JA421" s="240">
        <f t="shared" ca="1" si="851"/>
        <v>1.0768395137425823E-4</v>
      </c>
      <c r="JB421" s="240">
        <f t="shared" ca="1" si="852"/>
        <v>-4.8210910984067926E-5</v>
      </c>
    </row>
    <row r="422" spans="2:262">
      <c r="B422" s="248">
        <v>61</v>
      </c>
      <c r="C422" s="247">
        <f t="shared" si="853"/>
        <v>1.1914062500000006E-3</v>
      </c>
      <c r="D422" s="244">
        <f t="shared" ca="1" si="597"/>
        <v>6.0517011280387951</v>
      </c>
      <c r="E422" s="243">
        <f ca="1">BO361</f>
        <v>5.1701128038794855E-2</v>
      </c>
      <c r="F422" s="242">
        <v>61</v>
      </c>
      <c r="G422" s="240">
        <f t="shared" ca="1" si="854"/>
        <v>8.7718404136588821E-5</v>
      </c>
      <c r="H422" s="240">
        <f t="shared" ca="1" si="598"/>
        <v>-2.826175385931756E-5</v>
      </c>
      <c r="I422" s="240">
        <f t="shared" ca="1" si="599"/>
        <v>-9.187653131503266E-5</v>
      </c>
      <c r="J422" s="240">
        <f t="shared" ca="1" si="600"/>
        <v>1.4744039996834437E-5</v>
      </c>
      <c r="K422" s="240">
        <f t="shared" ca="1" si="601"/>
        <v>9.4045809051158992E-5</v>
      </c>
      <c r="L422" s="240">
        <f t="shared" ca="1" si="602"/>
        <v>-9.0716219438206718E-7</v>
      </c>
      <c r="M422" s="240">
        <f t="shared" ca="1" si="603"/>
        <v>-9.4179279033046676E-5</v>
      </c>
      <c r="N422" s="240">
        <f t="shared" ca="1" si="604"/>
        <v>-1.2949352930012669E-5</v>
      </c>
      <c r="O422" s="240">
        <f t="shared" ca="1" si="605"/>
        <v>9.227405203865773E-5</v>
      </c>
      <c r="P422" s="240">
        <f t="shared" ca="1" si="606"/>
        <v>2.6525553669606352E-5</v>
      </c>
      <c r="Q422" s="240">
        <f t="shared" ca="1" si="607"/>
        <v>-8.83713704787695E-5</v>
      </c>
      <c r="R422" s="240">
        <f t="shared" ca="1" si="608"/>
        <v>-3.9527556277556892E-5</v>
      </c>
      <c r="S422" s="240">
        <f t="shared" ca="1" si="609"/>
        <v>8.2555715623329934E-5</v>
      </c>
      <c r="T422" s="240">
        <f t="shared" ca="1" si="610"/>
        <v>5.1673906662533725E-5</v>
      </c>
      <c r="U422" s="241">
        <f t="shared" ca="1" si="611"/>
        <v>-7.4952978837091347E-5</v>
      </c>
      <c r="V422" s="240">
        <f t="shared" ca="1" si="612"/>
        <v>-6.270167301982533E-5</v>
      </c>
      <c r="W422" s="240">
        <f t="shared" ca="1" si="613"/>
        <v>6.57277364117465E-5</v>
      </c>
      <c r="X422" s="240">
        <f t="shared" ca="1" si="614"/>
        <v>7.2372137510873596E-5</v>
      </c>
      <c r="Y422" s="240">
        <f t="shared" ca="1" si="615"/>
        <v>-5.5079686986221347E-5</v>
      </c>
      <c r="Z422" s="240">
        <f t="shared" ca="1" si="616"/>
        <v>-8.0475963783568786E-5</v>
      </c>
      <c r="AA422" s="240">
        <f t="shared" ca="1" si="617"/>
        <v>4.3239328674219464E-5</v>
      </c>
      <c r="AB422" s="240">
        <f t="shared" ca="1" si="618"/>
        <v>8.6837728472091808E-5</v>
      </c>
      <c r="AC422" s="240">
        <f t="shared" ca="1" si="619"/>
        <v>-3.0462969476147616E-5</v>
      </c>
      <c r="AD422" s="240">
        <f t="shared" ca="1" si="620"/>
        <v>-9.1319718583017591E-5</v>
      </c>
      <c r="AE422" s="240">
        <f t="shared" ca="1" si="621"/>
        <v>1.7027178984939552E-5</v>
      </c>
      <c r="AF422" s="240">
        <f t="shared" ca="1" si="622"/>
        <v>9.382491256573858E-5</v>
      </c>
      <c r="AG422" s="240">
        <f t="shared" ca="1" si="623"/>
        <v>-3.2228014895887384E-6</v>
      </c>
      <c r="AH422" s="240">
        <f t="shared" ca="1" si="624"/>
        <v>-9.4299080536038463E-5</v>
      </c>
      <c r="AI422" s="240">
        <f t="shared" ca="1" si="625"/>
        <v>-1.0651339925378857E-5</v>
      </c>
      <c r="AJ422" s="240">
        <f t="shared" ca="1" si="626"/>
        <v>9.2731958189314057E-5</v>
      </c>
      <c r="AK422" s="240">
        <f t="shared" ca="1" si="627"/>
        <v>2.4294911997257642E-5</v>
      </c>
      <c r="AL422" s="240">
        <f t="shared" ca="1" si="628"/>
        <v>-8.9157468991772935E-5</v>
      </c>
      <c r="AM422" s="240">
        <f t="shared" ca="1" si="629"/>
        <v>-3.7412572593318761E-5</v>
      </c>
      <c r="AN422" s="240">
        <f t="shared" ca="1" si="630"/>
        <v>8.3652989839836267E-5</v>
      </c>
      <c r="AO422" s="240">
        <f t="shared" ca="1" si="631"/>
        <v>4.9720363976068515E-5</v>
      </c>
      <c r="AP422" s="240">
        <f t="shared" ca="1" si="632"/>
        <v>-7.6337676084003775E-5</v>
      </c>
      <c r="AQ422" s="240">
        <f t="shared" ca="1" si="633"/>
        <v>-6.0951859630733932E-5</v>
      </c>
      <c r="AR422" s="240">
        <f t="shared" ca="1" si="634"/>
        <v>6.7369882175357651E-5</v>
      </c>
      <c r="AS422" s="240">
        <f t="shared" ca="1" si="635"/>
        <v>7.0863931594716194E-5</v>
      </c>
      <c r="AT422" s="240">
        <f t="shared" ca="1" si="636"/>
        <v>-5.6943733769913835E-5</v>
      </c>
      <c r="AU422" s="240">
        <f t="shared" ca="1" si="637"/>
        <v>-7.9242013443754774E-5</v>
      </c>
      <c r="AV422" s="240">
        <f t="shared" ca="1" si="638"/>
        <v>4.5284925494415827E-5</v>
      </c>
      <c r="AW422" s="240">
        <f t="shared" ca="1" si="639"/>
        <v>8.5904745007035077E-5</v>
      </c>
      <c r="AX422" s="240">
        <f t="shared" ca="1" si="640"/>
        <v>-3.2645835339250106E-5</v>
      </c>
      <c r="AY422" s="240">
        <f t="shared" ca="1" si="641"/>
        <v>-9.0707898267192451E-5</v>
      </c>
      <c r="AZ422" s="240">
        <f t="shared" ca="1" si="642"/>
        <v>1.9300061437110961E-5</v>
      </c>
      <c r="BA422" s="240">
        <f t="shared" ca="1" si="643"/>
        <v>9.3547499461328081E-5</v>
      </c>
      <c r="BB422" s="240">
        <f t="shared" ca="1" si="644"/>
        <v>-5.5364994896857261E-6</v>
      </c>
      <c r="BC422" s="240">
        <f t="shared" ca="1" si="645"/>
        <v>-9.436207979898509E-5</v>
      </c>
      <c r="BD422" s="240">
        <f t="shared" ca="1" si="646"/>
        <v>-8.3469109518527463E-6</v>
      </c>
      <c r="BE422" s="240">
        <f t="shared" ca="1" si="647"/>
        <v>9.3134006075828459E-5</v>
      </c>
      <c r="BF422" s="240">
        <f t="shared" ca="1" si="648"/>
        <v>2.2049635978366723E-5</v>
      </c>
      <c r="BG422" s="240">
        <f t="shared" ca="1" si="649"/>
        <v>-8.9889862379268344E-5</v>
      </c>
      <c r="BH422" s="240">
        <f t="shared" ca="1" si="650"/>
        <v>-3.5275052974296618E-5</v>
      </c>
      <c r="BI422" s="240">
        <f t="shared" ca="1" si="651"/>
        <v>8.4699874623249852E-5</v>
      </c>
      <c r="BJ422" s="240">
        <f t="shared" ca="1" si="652"/>
        <v>4.7736871601508272E-5</v>
      </c>
      <c r="BK422" s="240">
        <f t="shared" ca="1" si="653"/>
        <v>-7.7676390369293334E-5</v>
      </c>
      <c r="BL422" s="240">
        <f t="shared" ca="1" si="654"/>
        <v>-5.91653311205381E-5</v>
      </c>
      <c r="BM422" s="240">
        <f t="shared" ca="1" si="655"/>
        <v>6.8971446841068284E-5</v>
      </c>
      <c r="BN422" s="240">
        <f t="shared" ca="1" si="656"/>
        <v>6.9313039895939652E-5</v>
      </c>
      <c r="BO422" s="240">
        <f t="shared" ca="1" si="657"/>
        <v>-5.8773479777646161E-5</v>
      </c>
      <c r="BP422" s="240">
        <f t="shared" ca="1" si="658"/>
        <v>-7.796033067809235E-5</v>
      </c>
      <c r="BQ422" s="240">
        <f t="shared" ca="1" si="659"/>
        <v>4.7303244368807068E-5</v>
      </c>
      <c r="BR422" s="240">
        <f t="shared" ca="1" si="660"/>
        <v>8.4920015735771688E-5</v>
      </c>
      <c r="BS422" s="240">
        <f t="shared" ca="1" si="661"/>
        <v>-3.4809036571849382E-5</v>
      </c>
      <c r="BT422" s="240">
        <f t="shared" ca="1" si="662"/>
        <v>-9.004143890523754E-5</v>
      </c>
      <c r="BU422" s="240">
        <f t="shared" ca="1" si="663"/>
        <v>2.1561318253949743E-5</v>
      </c>
      <c r="BV422" s="240">
        <f t="shared" ca="1" si="664"/>
        <v>9.321373684120821E-5</v>
      </c>
      <c r="BW422" s="240">
        <f t="shared" ca="1" si="665"/>
        <v>-7.8468625095144993E-6</v>
      </c>
      <c r="BX422" s="240">
        <f t="shared" ca="1" si="666"/>
        <v>-9.4368238873486233E-5</v>
      </c>
      <c r="BY422" s="240">
        <f t="shared" ca="1" si="667"/>
        <v>-6.037454111281012E-6</v>
      </c>
      <c r="BZ422" s="240">
        <f t="shared" ca="1" si="668"/>
        <v>9.3479953519587443E-5</v>
      </c>
      <c r="CA422" s="240">
        <f t="shared" ca="1" si="669"/>
        <v>1.9791078083252098E-5</v>
      </c>
      <c r="CB422" s="240">
        <f t="shared" ca="1" si="670"/>
        <v>-9.0568109474864738E-5</v>
      </c>
      <c r="CC422" s="240">
        <f t="shared" ca="1" si="671"/>
        <v>-3.3116284982382554E-5</v>
      </c>
      <c r="CD422" s="240">
        <f t="shared" ca="1" si="672"/>
        <v>8.5695739369322411E-5</v>
      </c>
      <c r="CE422" s="240">
        <f t="shared" ca="1" si="673"/>
        <v>4.5724624320492451E-5</v>
      </c>
      <c r="CF422" s="240">
        <f t="shared" ca="1" si="674"/>
        <v>-7.8968315301530985E-5</v>
      </c>
      <c r="CG422" s="240">
        <f t="shared" ca="1" si="675"/>
        <v>-5.7343163627208418E-5</v>
      </c>
      <c r="CH422" s="240">
        <f t="shared" ca="1" si="676"/>
        <v>7.0531465686211279E-5</v>
      </c>
      <c r="CI422" s="240">
        <f t="shared" ca="1" si="677"/>
        <v>6.7720396613710375E-5</v>
      </c>
      <c r="CJ422" s="240">
        <f t="shared" ca="1" si="678"/>
        <v>-6.056782283884344E-5</v>
      </c>
      <c r="CK422" s="240">
        <f t="shared" ca="1" si="679"/>
        <v>-7.663168752435321E-5</v>
      </c>
      <c r="CL422" s="240">
        <f t="shared" ca="1" si="680"/>
        <v>4.9293069537572204E-5</v>
      </c>
      <c r="CM422" s="240">
        <f t="shared" ca="1" si="681"/>
        <v>8.3884133822392998E-5</v>
      </c>
      <c r="CN422" s="240">
        <f t="shared" ca="1" si="682"/>
        <v>-3.6951270142412731E-5</v>
      </c>
      <c r="CO422" s="240">
        <f t="shared" ca="1" si="683"/>
        <v>-8.9320741947352344E-5</v>
      </c>
      <c r="CP422" s="240">
        <f t="shared" ca="1" si="684"/>
        <v>2.3809587338901959E-5</v>
      </c>
      <c r="CQ422" s="240">
        <f t="shared" ca="1" si="685"/>
        <v>9.2823825751501277E-5</v>
      </c>
      <c r="CR422" s="240">
        <f t="shared" ca="1" si="686"/>
        <v>-1.0152498872777974E-5</v>
      </c>
      <c r="CS422" s="240">
        <f t="shared" ca="1" si="687"/>
        <v>-9.4317554049545783E-5</v>
      </c>
      <c r="CT422" s="240">
        <f t="shared" ca="1" si="688"/>
        <v>-3.7243605341075804E-6</v>
      </c>
      <c r="CU422" s="240">
        <f t="shared" ca="1" si="689"/>
        <v>9.3769592134786898E-5</v>
      </c>
      <c r="CV422" s="240">
        <f t="shared" ca="1" si="690"/>
        <v>1.7520598782736192E-5</v>
      </c>
      <c r="CW422" s="240">
        <f t="shared" ca="1" si="691"/>
        <v>-9.1191801727873232E-5</v>
      </c>
      <c r="CX422" s="240">
        <f t="shared" ca="1" si="692"/>
        <v>-3.0937568978692787E-5</v>
      </c>
      <c r="CY422" s="240">
        <f t="shared" ca="1" si="693"/>
        <v>8.6639984206369014E-5</v>
      </c>
      <c r="CZ422" s="240">
        <f t="shared" ca="1" si="694"/>
        <v>4.3684834235539831E-5</v>
      </c>
      <c r="DA422" s="240">
        <f t="shared" ca="1" si="695"/>
        <v>-8.021267267344651E-5</v>
      </c>
      <c r="DB422" s="240">
        <f t="shared" ca="1" si="696"/>
        <v>-5.5486454756309775E-5</v>
      </c>
      <c r="DC422" s="240">
        <f t="shared" ca="1" si="697"/>
        <v>7.2048999013765388E-5</v>
      </c>
      <c r="DD422" s="240">
        <f t="shared" ca="1" si="698"/>
        <v>6.6086961096790657E-5</v>
      </c>
      <c r="DE422" s="240">
        <f t="shared" ca="1" si="699"/>
        <v>-6.2325682108338329E-5</v>
      </c>
      <c r="DF422" s="240">
        <f t="shared" ca="1" si="700"/>
        <v>-7.5256884307493537E-5</v>
      </c>
      <c r="DG422" s="240">
        <f t="shared" ca="1" si="701"/>
        <v>5.1253202404435645E-5</v>
      </c>
      <c r="DH422" s="240">
        <f t="shared" ca="1" si="702"/>
        <v>8.2797723243428905E-5</v>
      </c>
      <c r="DI422" s="240">
        <f t="shared" ca="1" si="703"/>
        <v>-3.907124564953805E-5</v>
      </c>
      <c r="DJ422" s="240">
        <f t="shared" ca="1" si="704"/>
        <v>-8.8546241514436151E-5</v>
      </c>
      <c r="DK422" s="240">
        <f t="shared" ca="1" si="705"/>
        <v>2.6043514418737735E-5</v>
      </c>
      <c r="DL422" s="240">
        <f t="shared" ca="1" si="706"/>
        <v>9.2378001060068268E-5</v>
      </c>
      <c r="DM422" s="240">
        <f t="shared" ca="1" si="707"/>
        <v>-1.2452019750350862E-5</v>
      </c>
      <c r="DN422" s="240">
        <f t="shared" ca="1" si="708"/>
        <v>-9.4210055857806262E-5</v>
      </c>
      <c r="DO422" s="240">
        <f t="shared" ca="1" si="709"/>
        <v>-1.4090235414085478E-6</v>
      </c>
      <c r="DP422" s="240">
        <f t="shared" ca="1" si="710"/>
        <v>9.4002747453955499E-5</v>
      </c>
      <c r="DQ422" s="240">
        <f t="shared" ca="1" si="711"/>
        <v>1.5239565728648322E-5</v>
      </c>
      <c r="DR422" s="240">
        <f t="shared" ca="1" si="712"/>
        <v>-9.1760563449401979E-5</v>
      </c>
      <c r="DS422" s="240">
        <f t="shared" ca="1" si="713"/>
        <v>-2.874021734028047E-5</v>
      </c>
      <c r="DT422" s="240">
        <f t="shared" ca="1" si="714"/>
        <v>8.753204035660738E-5</v>
      </c>
      <c r="DU422" s="240">
        <f t="shared" ca="1" si="715"/>
        <v>4.1618730039924882E-5</v>
      </c>
      <c r="DV422" s="240">
        <f t="shared" ca="1" si="716"/>
        <v>-8.1408712930688582E-5</v>
      </c>
      <c r="DW422" s="240">
        <f t="shared" ca="1" si="717"/>
        <v>-5.3596322919838127E-5</v>
      </c>
      <c r="DX422" s="240">
        <f t="shared" ca="1" si="718"/>
        <v>7.3523132718399212E-5</v>
      </c>
      <c r="DY422" s="240">
        <f t="shared" ca="1" si="719"/>
        <v>6.4413717265656898E-5</v>
      </c>
      <c r="DZ422" s="240">
        <f t="shared" ca="1" si="720"/>
        <v>-6.4045998717438544E-5</v>
      </c>
      <c r="EA422" s="240">
        <f t="shared" ca="1" si="721"/>
        <v>-7.3836749157563203E-5</v>
      </c>
      <c r="EB422" s="240">
        <f t="shared" ca="1" si="722"/>
        <v>5.3182462258650195E-5</v>
      </c>
      <c r="EC422" s="240">
        <f t="shared" ca="1" si="723"/>
        <v>8.1661438411989861E-5</v>
      </c>
      <c r="ED422" s="240">
        <f t="shared" ca="1" si="724"/>
        <v>-4.1167686099252065E-5</v>
      </c>
      <c r="EE422" s="240">
        <f t="shared" ca="1" si="725"/>
        <v>-8.7718404136588916E-5</v>
      </c>
      <c r="EF422" s="240">
        <f t="shared" ca="1" si="726"/>
        <v>2.8261753859317404E-5</v>
      </c>
      <c r="EG422" s="240">
        <f t="shared" ca="1" si="727"/>
        <v>9.187653131503266E-5</v>
      </c>
      <c r="EH422" s="240">
        <f t="shared" ca="1" si="728"/>
        <v>-1.4744039996834488E-5</v>
      </c>
      <c r="EI422" s="240">
        <f t="shared" ca="1" si="729"/>
        <v>-9.4045809051158979E-5</v>
      </c>
      <c r="EJ422" s="240">
        <f t="shared" ca="1" si="730"/>
        <v>9.0716219438236533E-7</v>
      </c>
      <c r="EK422" s="240">
        <f t="shared" ca="1" si="731"/>
        <v>9.4179279033046676E-5</v>
      </c>
      <c r="EL422" s="240">
        <f t="shared" ca="1" si="732"/>
        <v>1.2949352930012202E-5</v>
      </c>
      <c r="EM422" s="240">
        <f t="shared" ca="1" si="733"/>
        <v>-9.2274052038657852E-5</v>
      </c>
      <c r="EN422" s="240">
        <f t="shared" ca="1" si="734"/>
        <v>-2.6525553669605749E-5</v>
      </c>
      <c r="EO422" s="240">
        <f t="shared" ca="1" si="735"/>
        <v>8.8371370478769717E-5</v>
      </c>
      <c r="EP422" s="240">
        <f t="shared" ca="1" si="736"/>
        <v>3.9527556277556004E-5</v>
      </c>
      <c r="EQ422" s="240">
        <f t="shared" ca="1" si="737"/>
        <v>-8.2555715623329094E-5</v>
      </c>
      <c r="ER422" s="240">
        <f t="shared" ca="1" si="738"/>
        <v>-5.1673906662535168E-5</v>
      </c>
      <c r="ES422" s="240">
        <f t="shared" ca="1" si="739"/>
        <v>7.4952978837090521E-5</v>
      </c>
      <c r="ET422" s="240">
        <f t="shared" ca="1" si="740"/>
        <v>6.2701673019826347E-5</v>
      </c>
      <c r="EU422" s="240">
        <f t="shared" ca="1" si="741"/>
        <v>-6.572773641174551E-5</v>
      </c>
      <c r="EV422" s="240">
        <f t="shared" ca="1" si="742"/>
        <v>-7.237213751087426E-5</v>
      </c>
      <c r="EW422" s="240">
        <f t="shared" ca="1" si="743"/>
        <v>5.5079686986220493E-5</v>
      </c>
      <c r="EX422" s="240">
        <f t="shared" ca="1" si="744"/>
        <v>8.0475963783569328E-5</v>
      </c>
      <c r="EY422" s="240">
        <f t="shared" ca="1" si="745"/>
        <v>-4.3239328674218833E-5</v>
      </c>
      <c r="EZ422" s="240">
        <f t="shared" ca="1" si="746"/>
        <v>-8.6837728472092228E-5</v>
      </c>
      <c r="FA422" s="240">
        <f t="shared" ca="1" si="747"/>
        <v>3.0462969476147264E-5</v>
      </c>
      <c r="FB422" s="240">
        <f t="shared" ca="1" si="748"/>
        <v>9.1319718583017685E-5</v>
      </c>
      <c r="FC422" s="240">
        <f t="shared" ca="1" si="749"/>
        <v>-1.7027178984939193E-5</v>
      </c>
      <c r="FD422" s="240">
        <f t="shared" ca="1" si="750"/>
        <v>-9.3824912565738608E-5</v>
      </c>
      <c r="FE422" s="240">
        <f t="shared" ca="1" si="751"/>
        <v>3.2228014895883657E-6</v>
      </c>
      <c r="FF422" s="240">
        <f t="shared" ca="1" si="752"/>
        <v>9.429908053603845E-5</v>
      </c>
      <c r="FG422" s="240">
        <f t="shared" ca="1" si="753"/>
        <v>1.0651339925378546E-5</v>
      </c>
      <c r="FH422" s="240">
        <f t="shared" ca="1" si="754"/>
        <v>-9.2731958189314097E-5</v>
      </c>
      <c r="FI422" s="240">
        <f t="shared" ca="1" si="755"/>
        <v>-2.4294911997257344E-5</v>
      </c>
      <c r="FJ422" s="240">
        <f t="shared" ca="1" si="756"/>
        <v>8.9157468991773043E-5</v>
      </c>
      <c r="FK422" s="240">
        <f t="shared" ca="1" si="757"/>
        <v>3.7412572593318483E-5</v>
      </c>
      <c r="FL422" s="240">
        <f t="shared" ca="1" si="758"/>
        <v>-8.3652989839836403E-5</v>
      </c>
      <c r="FM422" s="240">
        <f t="shared" ca="1" si="759"/>
        <v>-4.9720363976068257E-5</v>
      </c>
      <c r="FN422" s="240">
        <f t="shared" ca="1" si="760"/>
        <v>7.6337676084004344E-5</v>
      </c>
      <c r="FO422" s="240">
        <f t="shared" ca="1" si="761"/>
        <v>6.0951859630733194E-5</v>
      </c>
      <c r="FP422" s="240">
        <f t="shared" ca="1" si="762"/>
        <v>-6.7369882175358328E-5</v>
      </c>
      <c r="FQ422" s="240">
        <f t="shared" ca="1" si="763"/>
        <v>-7.0863931594717318E-5</v>
      </c>
      <c r="FR422" s="240">
        <f t="shared" ca="1" si="764"/>
        <v>5.6943733769912466E-5</v>
      </c>
      <c r="FS422" s="240">
        <f t="shared" ca="1" si="765"/>
        <v>7.9242013443755696E-5</v>
      </c>
      <c r="FT422" s="240">
        <f t="shared" ca="1" si="766"/>
        <v>-4.5284925494414913E-5</v>
      </c>
      <c r="FU422" s="240">
        <f t="shared" ca="1" si="767"/>
        <v>-8.590474500703467E-5</v>
      </c>
      <c r="FV422" s="240">
        <f t="shared" ca="1" si="768"/>
        <v>3.2645835339251014E-5</v>
      </c>
      <c r="FW422" s="240">
        <f t="shared" ca="1" si="769"/>
        <v>9.07078982671918E-5</v>
      </c>
      <c r="FX422" s="240">
        <f t="shared" ca="1" si="770"/>
        <v>-1.9300061437113224E-5</v>
      </c>
      <c r="FY422" s="240">
        <f t="shared" ca="1" si="771"/>
        <v>-9.3547499461327769E-5</v>
      </c>
      <c r="FZ422" s="240">
        <f t="shared" ca="1" si="772"/>
        <v>5.5364994896880233E-6</v>
      </c>
      <c r="GA422" s="240">
        <f t="shared" ca="1" si="773"/>
        <v>9.4362079798985117E-5</v>
      </c>
      <c r="GB422" s="240">
        <f t="shared" ca="1" si="774"/>
        <v>8.3469109518504288E-6</v>
      </c>
      <c r="GC422" s="240">
        <f t="shared" ca="1" si="775"/>
        <v>-9.3134006075828811E-5</v>
      </c>
      <c r="GD422" s="240">
        <f t="shared" ca="1" si="776"/>
        <v>-2.2049635978369691E-5</v>
      </c>
      <c r="GE422" s="240">
        <f t="shared" ca="1" si="777"/>
        <v>8.9889862379267422E-5</v>
      </c>
      <c r="GF422" s="240">
        <f t="shared" ca="1" si="778"/>
        <v>3.527505297429945E-5</v>
      </c>
      <c r="GG422" s="240">
        <f t="shared" ca="1" si="779"/>
        <v>-8.469987462324851E-5</v>
      </c>
      <c r="GH422" s="240">
        <f t="shared" ca="1" si="780"/>
        <v>-4.7736871601510907E-5</v>
      </c>
      <c r="GI422" s="240">
        <f t="shared" ca="1" si="781"/>
        <v>7.7676390369291599E-5</v>
      </c>
      <c r="GJ422" s="240">
        <f t="shared" ca="1" si="782"/>
        <v>5.9165331120539421E-5</v>
      </c>
      <c r="GK422" s="240">
        <f t="shared" ca="1" si="783"/>
        <v>-6.8971446841067119E-5</v>
      </c>
      <c r="GL422" s="240">
        <f t="shared" ca="1" si="784"/>
        <v>-6.9313039895940804E-5</v>
      </c>
      <c r="GM422" s="240">
        <f t="shared" ca="1" si="785"/>
        <v>5.877347977764482E-5</v>
      </c>
      <c r="GN422" s="240">
        <f t="shared" ca="1" si="786"/>
        <v>7.7960330678093312E-5</v>
      </c>
      <c r="GO422" s="240">
        <f t="shared" ca="1" si="787"/>
        <v>-4.7303244368805591E-5</v>
      </c>
      <c r="GP422" s="240">
        <f t="shared" ca="1" si="788"/>
        <v>-8.4920015735772433E-5</v>
      </c>
      <c r="GQ422" s="240">
        <f t="shared" ca="1" si="789"/>
        <v>3.4809036571847789E-5</v>
      </c>
      <c r="GR422" s="240">
        <f t="shared" ca="1" si="790"/>
        <v>9.0041438905238042E-5</v>
      </c>
      <c r="GS422" s="240">
        <f t="shared" ca="1" si="791"/>
        <v>-2.1561318253948086E-5</v>
      </c>
      <c r="GT422" s="240">
        <f t="shared" ca="1" si="792"/>
        <v>-9.3213736841208481E-5</v>
      </c>
      <c r="GU422" s="240">
        <f t="shared" ca="1" si="793"/>
        <v>7.8468625095127917E-6</v>
      </c>
      <c r="GV422" s="240">
        <f t="shared" ca="1" si="794"/>
        <v>9.436823887348626E-5</v>
      </c>
      <c r="GW422" s="240">
        <f t="shared" ca="1" si="795"/>
        <v>6.0374541112813711E-6</v>
      </c>
      <c r="GX422" s="240">
        <f t="shared" ca="1" si="796"/>
        <v>-9.3479953519587402E-5</v>
      </c>
      <c r="GY422" s="240">
        <f t="shared" ca="1" si="797"/>
        <v>-1.9791078083252464E-5</v>
      </c>
      <c r="GZ422" s="240">
        <f t="shared" ca="1" si="798"/>
        <v>9.056810947486463E-5</v>
      </c>
      <c r="HA422" s="240">
        <f t="shared" ca="1" si="799"/>
        <v>3.3116284982382906E-5</v>
      </c>
      <c r="HB422" s="240">
        <f t="shared" ca="1" si="800"/>
        <v>-8.5695739369322249E-5</v>
      </c>
      <c r="HC422" s="240">
        <f t="shared" ca="1" si="801"/>
        <v>-4.5724624320492776E-5</v>
      </c>
      <c r="HD422" s="240">
        <f t="shared" ca="1" si="802"/>
        <v>7.8968315301530782E-5</v>
      </c>
      <c r="HE422" s="240">
        <f t="shared" ca="1" si="803"/>
        <v>5.7343163627208716E-5</v>
      </c>
      <c r="HF422" s="240">
        <f t="shared" ca="1" si="804"/>
        <v>-7.0531465686211035E-5</v>
      </c>
      <c r="HG422" s="240">
        <f t="shared" ca="1" si="805"/>
        <v>-6.7720396613710633E-5</v>
      </c>
      <c r="HH422" s="240">
        <f t="shared" ca="1" si="806"/>
        <v>6.0567822838843155E-5</v>
      </c>
      <c r="HI422" s="240">
        <f t="shared" ca="1" si="807"/>
        <v>7.663168752435344E-5</v>
      </c>
      <c r="HJ422" s="240">
        <f t="shared" ca="1" si="808"/>
        <v>-4.9293069537573037E-5</v>
      </c>
      <c r="HK422" s="240">
        <f t="shared" ca="1" si="809"/>
        <v>-8.3884133822392565E-5</v>
      </c>
      <c r="HL422" s="240">
        <f t="shared" ca="1" si="810"/>
        <v>3.6951270142412399E-5</v>
      </c>
      <c r="HM422" s="240">
        <f t="shared" ca="1" si="811"/>
        <v>8.9320741947352466E-5</v>
      </c>
      <c r="HN422" s="240">
        <f t="shared" ca="1" si="812"/>
        <v>-2.38095873389016E-5</v>
      </c>
      <c r="HO422" s="240">
        <f t="shared" ca="1" si="813"/>
        <v>-9.2823825751501331E-5</v>
      </c>
      <c r="HP422" s="240">
        <f t="shared" ca="1" si="814"/>
        <v>1.0152498872780268E-5</v>
      </c>
      <c r="HQ422" s="240">
        <f t="shared" ca="1" si="815"/>
        <v>9.4317554049545716E-5</v>
      </c>
      <c r="HR422" s="240">
        <f t="shared" ca="1" si="816"/>
        <v>3.7243605341052765E-6</v>
      </c>
      <c r="HS422" s="240">
        <f t="shared" ca="1" si="817"/>
        <v>-9.3769592134787156E-5</v>
      </c>
      <c r="HT422" s="240">
        <f t="shared" ca="1" si="818"/>
        <v>-1.7520598782733921E-5</v>
      </c>
      <c r="HU422" s="240">
        <f t="shared" ca="1" si="819"/>
        <v>9.1191801727873829E-5</v>
      </c>
      <c r="HV422" s="240">
        <f t="shared" ca="1" si="820"/>
        <v>3.0937568978690598E-5</v>
      </c>
      <c r="HW422" s="240">
        <f t="shared" ca="1" si="821"/>
        <v>-8.6639984206369922E-5</v>
      </c>
      <c r="HX422" s="240">
        <f t="shared" ca="1" si="822"/>
        <v>-4.3684834235537771E-5</v>
      </c>
      <c r="HY422" s="240">
        <f t="shared" ca="1" si="823"/>
        <v>8.0212672673447729E-5</v>
      </c>
      <c r="HZ422" s="240">
        <f t="shared" ca="1" si="824"/>
        <v>5.5486454756307904E-5</v>
      </c>
      <c r="IA422" s="240">
        <f t="shared" ca="1" si="825"/>
        <v>-7.2048999013766879E-5</v>
      </c>
      <c r="IB422" s="240">
        <f t="shared" ca="1" si="826"/>
        <v>-6.6086961096789004E-5</v>
      </c>
      <c r="IC422" s="240">
        <f t="shared" ca="1" si="827"/>
        <v>6.2325682108336038E-5</v>
      </c>
      <c r="ID422" s="240">
        <f t="shared" ca="1" si="828"/>
        <v>7.525688430749538E-5</v>
      </c>
      <c r="IE422" s="240">
        <f t="shared" ca="1" si="829"/>
        <v>2.3444101220304919E-5</v>
      </c>
      <c r="IF422" s="240">
        <f t="shared" ca="1" si="830"/>
        <v>-8.2797723243430369E-5</v>
      </c>
      <c r="IG422" s="240">
        <f t="shared" ca="1" si="831"/>
        <v>3.9071245649535265E-5</v>
      </c>
      <c r="IH422" s="240">
        <f t="shared" ca="1" si="832"/>
        <v>8.8546241514437222E-5</v>
      </c>
      <c r="II422" s="240">
        <f t="shared" ca="1" si="833"/>
        <v>-2.6043514418734804E-5</v>
      </c>
      <c r="IJ422" s="240">
        <f t="shared" ca="1" si="834"/>
        <v>-9.2378001060068891E-5</v>
      </c>
      <c r="IK422" s="240">
        <f t="shared" ca="1" si="835"/>
        <v>1.2452019750347837E-5</v>
      </c>
      <c r="IL422" s="240">
        <f t="shared" ca="1" si="836"/>
        <v>9.4210055857806425E-5</v>
      </c>
      <c r="IM422" s="240">
        <f t="shared" ca="1" si="837"/>
        <v>1.4090235414116039E-6</v>
      </c>
      <c r="IN422" s="240">
        <f t="shared" ca="1" si="838"/>
        <v>-9.4002747453955215E-5</v>
      </c>
      <c r="IO422" s="240">
        <f t="shared" ca="1" si="839"/>
        <v>-1.5239565728651331E-5</v>
      </c>
      <c r="IP422" s="240">
        <f t="shared" ca="1" si="840"/>
        <v>9.1760563449401884E-5</v>
      </c>
      <c r="IQ422" s="240">
        <f t="shared" ca="1" si="841"/>
        <v>2.8740217340280815E-5</v>
      </c>
      <c r="IR422" s="240">
        <f t="shared" ca="1" si="842"/>
        <v>-8.7532040356607245E-5</v>
      </c>
      <c r="IS422" s="240">
        <f t="shared" ca="1" si="843"/>
        <v>-4.1618730039925207E-5</v>
      </c>
      <c r="IT422" s="240">
        <f t="shared" ca="1" si="844"/>
        <v>8.1408712930688406E-5</v>
      </c>
      <c r="IU422" s="240">
        <f t="shared" ca="1" si="845"/>
        <v>5.3596322919838432E-5</v>
      </c>
      <c r="IV422" s="240">
        <f t="shared" ca="1" si="846"/>
        <v>-7.3523132718398982E-5</v>
      </c>
      <c r="IW422" s="240">
        <f t="shared" ca="1" si="847"/>
        <v>-6.4413717265657169E-5</v>
      </c>
      <c r="IX422" s="240">
        <f t="shared" ca="1" si="848"/>
        <v>6.4045998717438259E-5</v>
      </c>
      <c r="IY422" s="240">
        <f t="shared" ca="1" si="849"/>
        <v>7.3836749157563447E-5</v>
      </c>
      <c r="IZ422" s="240">
        <f t="shared" ca="1" si="850"/>
        <v>-5.318246225864989E-5</v>
      </c>
      <c r="JA422" s="240">
        <f t="shared" ca="1" si="851"/>
        <v>-8.166143841199005E-5</v>
      </c>
      <c r="JB422" s="240">
        <f t="shared" ca="1" si="852"/>
        <v>4.1167686099251733E-5</v>
      </c>
    </row>
    <row r="423" spans="2:262">
      <c r="B423" s="248">
        <v>62</v>
      </c>
      <c r="C423" s="247">
        <f t="shared" si="853"/>
        <v>1.2109375000000006E-3</v>
      </c>
      <c r="D423" s="244">
        <f t="shared" ca="1" si="597"/>
        <v>6.0497662301160373</v>
      </c>
      <c r="E423" s="243">
        <f ca="1">BP361</f>
        <v>4.976623011603739E-2</v>
      </c>
      <c r="F423" s="242">
        <v>62</v>
      </c>
      <c r="G423" s="240">
        <f t="shared" ca="1" si="854"/>
        <v>-9.5185466003304349E-5</v>
      </c>
      <c r="H423" s="240">
        <f t="shared" ca="1" si="598"/>
        <v>3.0356495987247864E-5</v>
      </c>
      <c r="I423" s="240">
        <f t="shared" ca="1" si="599"/>
        <v>9.8164511320952055E-5</v>
      </c>
      <c r="J423" s="240">
        <f t="shared" ca="1" si="600"/>
        <v>-2.0723087443234614E-5</v>
      </c>
      <c r="K423" s="240">
        <f t="shared" ca="1" si="601"/>
        <v>-1.0019817873239853E-4</v>
      </c>
      <c r="L423" s="240">
        <f t="shared" ca="1" si="602"/>
        <v>1.0890104238751043E-5</v>
      </c>
      <c r="M423" s="240">
        <f t="shared" ca="1" si="603"/>
        <v>1.0126688290875589E-4</v>
      </c>
      <c r="N423" s="240">
        <f t="shared" ca="1" si="604"/>
        <v>-9.5224337731184797E-7</v>
      </c>
      <c r="O423" s="240">
        <f t="shared" ca="1" si="605"/>
        <v>-1.0136033164459264E-4</v>
      </c>
      <c r="P423" s="240">
        <f t="shared" ca="1" si="606"/>
        <v>-8.9947881084000353E-6</v>
      </c>
      <c r="Q423" s="240">
        <f t="shared" ca="1" si="607"/>
        <v>1.004776249774984E-4</v>
      </c>
      <c r="R423" s="240">
        <f t="shared" ca="1" si="608"/>
        <v>1.8855194867576856E-5</v>
      </c>
      <c r="S423" s="240">
        <f t="shared" ca="1" si="609"/>
        <v>-9.8627263855213885E-5</v>
      </c>
      <c r="T423" s="240">
        <f t="shared" ca="1" si="610"/>
        <v>-2.8534015792880758E-5</v>
      </c>
      <c r="U423" s="241">
        <f t="shared" ca="1" si="611"/>
        <v>9.5827068266856946E-5</v>
      </c>
      <c r="V423" s="240">
        <f t="shared" ca="1" si="612"/>
        <v>3.7938038547819513E-5</v>
      </c>
      <c r="W423" s="240">
        <f t="shared" ca="1" si="613"/>
        <v>-9.2104005626686072E-5</v>
      </c>
      <c r="X423" s="240">
        <f t="shared" ca="1" si="614"/>
        <v>-4.697669725250132E-5</v>
      </c>
      <c r="Y423" s="240">
        <f t="shared" ca="1" si="615"/>
        <v>8.7493931063159172E-5</v>
      </c>
      <c r="Z423" s="240">
        <f t="shared" ca="1" si="616"/>
        <v>5.5562944682566616E-5</v>
      </c>
      <c r="AA423" s="240">
        <f t="shared" ca="1" si="617"/>
        <v>-8.204124211444615E-5</v>
      </c>
      <c r="AB423" s="240">
        <f t="shared" ca="1" si="618"/>
        <v>-6.3614090581543871E-5</v>
      </c>
      <c r="AC423" s="240">
        <f t="shared" ca="1" si="619"/>
        <v>7.5798451155866052E-5</v>
      </c>
      <c r="AD423" s="240">
        <f t="shared" ca="1" si="620"/>
        <v>7.1052598013221296E-5</v>
      </c>
      <c r="AE423" s="240">
        <f t="shared" ca="1" si="621"/>
        <v>-6.8825679677006712E-5</v>
      </c>
      <c r="AF423" s="240">
        <f t="shared" ca="1" si="622"/>
        <v>-7.7806830084730383E-5</v>
      </c>
      <c r="AG423" s="240">
        <f t="shared" ca="1" si="623"/>
        <v>6.1190079278914165E-5</v>
      </c>
      <c r="AH423" s="240">
        <f t="shared" ca="1" si="624"/>
        <v>8.3811739848983633E-5</v>
      </c>
      <c r="AI423" s="240">
        <f t="shared" ca="1" si="625"/>
        <v>-5.2965184967465774E-5</v>
      </c>
      <c r="AJ423" s="240">
        <f t="shared" ca="1" si="626"/>
        <v>-8.9009496742333723E-5</v>
      </c>
      <c r="AK423" s="240">
        <f t="shared" ca="1" si="627"/>
        <v>4.4230206971065396E-5</v>
      </c>
      <c r="AL423" s="240">
        <f t="shared" ca="1" si="628"/>
        <v>9.3350043524514754E-5</v>
      </c>
      <c r="AM423" s="240">
        <f t="shared" ca="1" si="629"/>
        <v>-3.5069267902842386E-5</v>
      </c>
      <c r="AN423" s="240">
        <f t="shared" ca="1" si="630"/>
        <v>-9.679157835723007E-5</v>
      </c>
      <c r="AO423" s="240">
        <f t="shared" ca="1" si="631"/>
        <v>2.5570592613903744E-5</v>
      </c>
      <c r="AP423" s="240">
        <f t="shared" ca="1" si="632"/>
        <v>9.9300957378706302E-5</v>
      </c>
      <c r="AQ423" s="240">
        <f t="shared" ca="1" si="633"/>
        <v>-1.5825658539785398E-5</v>
      </c>
      <c r="AR423" s="240">
        <f t="shared" ca="1" si="634"/>
        <v>-1.0085401389720056E-4</v>
      </c>
      <c r="AS423" s="240">
        <f t="shared" ca="1" si="635"/>
        <v>5.9283147227439612E-6</v>
      </c>
      <c r="AT423" s="240">
        <f t="shared" ca="1" si="636"/>
        <v>1.0143579112945267E-4</v>
      </c>
      <c r="AU423" s="240">
        <f t="shared" ca="1" si="637"/>
        <v>4.0261220058239805E-6</v>
      </c>
      <c r="AV423" s="240">
        <f t="shared" ca="1" si="638"/>
        <v>-1.0104068624268427E-4</v>
      </c>
      <c r="AW423" s="240">
        <f t="shared" ca="1" si="639"/>
        <v>-1.3941784978572955E-5</v>
      </c>
      <c r="AX423" s="240">
        <f t="shared" ca="1" si="640"/>
        <v>9.9672504312941102E-5</v>
      </c>
      <c r="AY423" s="240">
        <f t="shared" ca="1" si="641"/>
        <v>2.3723180940624784E-5</v>
      </c>
      <c r="AZ423" s="240">
        <f t="shared" ca="1" si="642"/>
        <v>-9.7344421680131292E-5</v>
      </c>
      <c r="BA423" s="240">
        <f t="shared" ca="1" si="643"/>
        <v>-3.3276109701807139E-5</v>
      </c>
      <c r="BB423" s="240">
        <f t="shared" ca="1" si="644"/>
        <v>9.4078859052667586E-5</v>
      </c>
      <c r="BC423" s="240">
        <f t="shared" ca="1" si="645"/>
        <v>4.2508571335990508E-5</v>
      </c>
      <c r="BD423" s="240">
        <f t="shared" ca="1" si="646"/>
        <v>-8.9907265583791495E-5</v>
      </c>
      <c r="BE423" s="240">
        <f t="shared" ca="1" si="647"/>
        <v>-5.1331652190659423E-5</v>
      </c>
      <c r="BF423" s="240">
        <f t="shared" ca="1" si="648"/>
        <v>8.486981599903206E-5</v>
      </c>
      <c r="BG423" s="240">
        <f t="shared" ca="1" si="649"/>
        <v>5.9660381173995587E-5</v>
      </c>
      <c r="BH423" s="240">
        <f t="shared" ca="1" si="650"/>
        <v>-7.901502369164202E-5</v>
      </c>
      <c r="BI423" s="240">
        <f t="shared" ca="1" si="651"/>
        <v>-6.7414548072945523E-5</v>
      </c>
      <c r="BJ423" s="240">
        <f t="shared" ca="1" si="652"/>
        <v>7.2399273512094899E-5</v>
      </c>
      <c r="BK423" s="240">
        <f t="shared" ca="1" si="653"/>
        <v>7.4519476021411249E-5</v>
      </c>
      <c r="BL423" s="240">
        <f t="shared" ca="1" si="654"/>
        <v>-6.5086278751158556E-5</v>
      </c>
      <c r="BM423" s="240">
        <f t="shared" ca="1" si="655"/>
        <v>-8.0906740679302424E-5</v>
      </c>
      <c r="BN423" s="240">
        <f t="shared" ca="1" si="656"/>
        <v>5.7146467546068299E-5</v>
      </c>
      <c r="BO423" s="240">
        <f t="shared" ca="1" si="657"/>
        <v>8.6514829196327709E-5</v>
      </c>
      <c r="BP423" s="240">
        <f t="shared" ca="1" si="658"/>
        <v>-4.8656304619073723E-5</v>
      </c>
      <c r="BQ423" s="240">
        <f t="shared" ca="1" si="659"/>
        <v>-9.1289732614376688E-5</v>
      </c>
      <c r="BR423" s="240">
        <f t="shared" ca="1" si="660"/>
        <v>3.9697554880354517E-5</v>
      </c>
      <c r="BS423" s="240">
        <f t="shared" ca="1" si="661"/>
        <v>9.5185466003304457E-5</v>
      </c>
      <c r="BT423" s="240">
        <f t="shared" ca="1" si="662"/>
        <v>-3.0356495987246505E-5</v>
      </c>
      <c r="BU423" s="240">
        <f t="shared" ca="1" si="663"/>
        <v>-9.8164511320952312E-5</v>
      </c>
      <c r="BV423" s="240">
        <f t="shared" ca="1" si="664"/>
        <v>2.0723087443233977E-5</v>
      </c>
      <c r="BW423" s="240">
        <f t="shared" ca="1" si="665"/>
        <v>1.0019817873239858E-4</v>
      </c>
      <c r="BX423" s="240">
        <f t="shared" ca="1" si="666"/>
        <v>-1.0890104238749758E-5</v>
      </c>
      <c r="BY423" s="240">
        <f t="shared" ca="1" si="667"/>
        <v>-1.0126688290875594E-4</v>
      </c>
      <c r="BZ423" s="240">
        <f t="shared" ca="1" si="668"/>
        <v>9.5224337731128554E-7</v>
      </c>
      <c r="CA423" s="240">
        <f t="shared" ca="1" si="669"/>
        <v>1.0136033164459264E-4</v>
      </c>
      <c r="CB423" s="240">
        <f t="shared" ca="1" si="670"/>
        <v>8.9947881084013161E-6</v>
      </c>
      <c r="CC423" s="240">
        <f t="shared" ca="1" si="671"/>
        <v>-1.0047762497749831E-4</v>
      </c>
      <c r="CD423" s="240">
        <f t="shared" ca="1" si="672"/>
        <v>-1.8855194867577236E-5</v>
      </c>
      <c r="CE423" s="240">
        <f t="shared" ca="1" si="673"/>
        <v>9.8627263855213872E-5</v>
      </c>
      <c r="CF423" s="240">
        <f t="shared" ca="1" si="674"/>
        <v>2.8534015792881822E-5</v>
      </c>
      <c r="CG423" s="240">
        <f t="shared" ca="1" si="675"/>
        <v>-9.5827068266856688E-5</v>
      </c>
      <c r="CH423" s="240">
        <f t="shared" ca="1" si="676"/>
        <v>-3.7938038547819872E-5</v>
      </c>
      <c r="CI423" s="240">
        <f t="shared" ca="1" si="677"/>
        <v>9.2104005626685462E-5</v>
      </c>
      <c r="CJ423" s="240">
        <f t="shared" ca="1" si="678"/>
        <v>4.6976697252502296E-5</v>
      </c>
      <c r="CK423" s="240">
        <f t="shared" ca="1" si="679"/>
        <v>-8.7493931063158806E-5</v>
      </c>
      <c r="CL423" s="240">
        <f t="shared" ca="1" si="680"/>
        <v>-5.5562944682566935E-5</v>
      </c>
      <c r="CM423" s="240">
        <f t="shared" ca="1" si="681"/>
        <v>8.2041242114445296E-5</v>
      </c>
      <c r="CN423" s="240">
        <f t="shared" ca="1" si="682"/>
        <v>6.3614090581543329E-5</v>
      </c>
      <c r="CO423" s="240">
        <f t="shared" ca="1" si="683"/>
        <v>-7.5798451155865564E-5</v>
      </c>
      <c r="CP423" s="240">
        <f t="shared" ca="1" si="684"/>
        <v>-7.1052598013222353E-5</v>
      </c>
      <c r="CQ423" s="240">
        <f t="shared" ca="1" si="685"/>
        <v>6.8825679677006712E-5</v>
      </c>
      <c r="CR423" s="240">
        <f t="shared" ca="1" si="686"/>
        <v>7.7806830084730858E-5</v>
      </c>
      <c r="CS423" s="240">
        <f t="shared" ca="1" si="687"/>
        <v>-6.1190079278912416E-5</v>
      </c>
      <c r="CT423" s="240">
        <f t="shared" ca="1" si="688"/>
        <v>-8.381173984898366E-5</v>
      </c>
      <c r="CU423" s="240">
        <f t="shared" ca="1" si="689"/>
        <v>5.2965184967464527E-5</v>
      </c>
      <c r="CV423" s="240">
        <f t="shared" ca="1" si="690"/>
        <v>8.9009496742333398E-5</v>
      </c>
      <c r="CW423" s="240">
        <f t="shared" ca="1" si="691"/>
        <v>-4.4230206971064726E-5</v>
      </c>
      <c r="CX423" s="240">
        <f t="shared" ca="1" si="692"/>
        <v>-9.3350043524515324E-5</v>
      </c>
      <c r="CY423" s="240">
        <f t="shared" ca="1" si="693"/>
        <v>3.5069267902843036E-5</v>
      </c>
      <c r="CZ423" s="240">
        <f t="shared" ca="1" si="694"/>
        <v>9.6791578357230287E-5</v>
      </c>
      <c r="DA423" s="240">
        <f t="shared" ca="1" si="695"/>
        <v>-2.5570592613902321E-5</v>
      </c>
      <c r="DB423" s="240">
        <f t="shared" ca="1" si="696"/>
        <v>-9.9300957378706316E-5</v>
      </c>
      <c r="DC423" s="240">
        <f t="shared" ca="1" si="697"/>
        <v>1.5825658539784663E-5</v>
      </c>
      <c r="DD423" s="240">
        <f t="shared" ca="1" si="698"/>
        <v>1.0085401389720079E-4</v>
      </c>
      <c r="DE423" s="240">
        <f t="shared" ca="1" si="699"/>
        <v>-5.9283147227439341E-6</v>
      </c>
      <c r="DF423" s="240">
        <f t="shared" ca="1" si="700"/>
        <v>-1.014357911294527E-4</v>
      </c>
      <c r="DG423" s="240">
        <f t="shared" ca="1" si="701"/>
        <v>-4.0261220058232825E-6</v>
      </c>
      <c r="DH423" s="240">
        <f t="shared" ca="1" si="702"/>
        <v>1.010406862426842E-4</v>
      </c>
      <c r="DI423" s="240">
        <f t="shared" ca="1" si="703"/>
        <v>1.3941784978575123E-5</v>
      </c>
      <c r="DJ423" s="240">
        <f t="shared" ca="1" si="704"/>
        <v>-9.9672504312941224E-5</v>
      </c>
      <c r="DK423" s="240">
        <f t="shared" ca="1" si="705"/>
        <v>-2.3723180940625503E-5</v>
      </c>
      <c r="DL423" s="240">
        <f t="shared" ca="1" si="706"/>
        <v>9.7344421680130668E-5</v>
      </c>
      <c r="DM423" s="240">
        <f t="shared" ca="1" si="707"/>
        <v>3.3276109701807837E-5</v>
      </c>
      <c r="DN423" s="240">
        <f t="shared" ca="1" si="708"/>
        <v>-9.4078859052667302E-5</v>
      </c>
      <c r="DO423" s="240">
        <f t="shared" ca="1" si="709"/>
        <v>-4.25085713359925E-5</v>
      </c>
      <c r="DP423" s="240">
        <f t="shared" ca="1" si="710"/>
        <v>8.9907265583791157E-5</v>
      </c>
      <c r="DQ423" s="240">
        <f t="shared" ca="1" si="711"/>
        <v>5.1331652190660066E-5</v>
      </c>
      <c r="DR423" s="240">
        <f t="shared" ca="1" si="712"/>
        <v>-8.486981599903244E-5</v>
      </c>
      <c r="DS423" s="240">
        <f t="shared" ca="1" si="713"/>
        <v>-5.9660381173996197E-5</v>
      </c>
      <c r="DT423" s="240">
        <f t="shared" ca="1" si="714"/>
        <v>7.9015023691640651E-5</v>
      </c>
      <c r="DU423" s="240">
        <f t="shared" ca="1" si="715"/>
        <v>6.7414548072944981E-5</v>
      </c>
      <c r="DV423" s="240">
        <f t="shared" ca="1" si="716"/>
        <v>-7.2399273512094384E-5</v>
      </c>
      <c r="DW423" s="240">
        <f t="shared" ca="1" si="717"/>
        <v>-7.4519476021412727E-5</v>
      </c>
      <c r="DX423" s="240">
        <f t="shared" ca="1" si="718"/>
        <v>6.5086278751157986E-5</v>
      </c>
      <c r="DY423" s="240">
        <f t="shared" ca="1" si="719"/>
        <v>8.0906740679302885E-5</v>
      </c>
      <c r="DZ423" s="240">
        <f t="shared" ca="1" si="720"/>
        <v>-5.7146467546068875E-5</v>
      </c>
      <c r="EA423" s="240">
        <f t="shared" ca="1" si="721"/>
        <v>-8.6514829196328088E-5</v>
      </c>
      <c r="EB423" s="240">
        <f t="shared" ca="1" si="722"/>
        <v>4.8656304619071805E-5</v>
      </c>
      <c r="EC423" s="240">
        <f t="shared" ca="1" si="723"/>
        <v>9.1289732614376377E-5</v>
      </c>
      <c r="ED423" s="240">
        <f t="shared" ca="1" si="724"/>
        <v>-3.9697554880353826E-5</v>
      </c>
      <c r="EE423" s="240">
        <f t="shared" ca="1" si="725"/>
        <v>-9.5185466003305216E-5</v>
      </c>
      <c r="EF423" s="240">
        <f t="shared" ca="1" si="726"/>
        <v>3.0356495987247169E-5</v>
      </c>
      <c r="EG423" s="240">
        <f t="shared" ca="1" si="727"/>
        <v>9.8164511320952488E-5</v>
      </c>
      <c r="EH423" s="240">
        <f t="shared" ca="1" si="728"/>
        <v>-2.0723087443231832E-5</v>
      </c>
      <c r="EI423" s="240">
        <f t="shared" ca="1" si="729"/>
        <v>-1.0019817873239871E-4</v>
      </c>
      <c r="EJ423" s="240">
        <f t="shared" ca="1" si="730"/>
        <v>1.0890104238749023E-5</v>
      </c>
      <c r="EK423" s="240">
        <f t="shared" ca="1" si="731"/>
        <v>1.012668829087559E-4</v>
      </c>
      <c r="EL423" s="240">
        <f t="shared" ca="1" si="732"/>
        <v>-9.5224337731054015E-7</v>
      </c>
      <c r="EM423" s="240">
        <f t="shared" ca="1" si="733"/>
        <v>-1.0136033164459256E-4</v>
      </c>
      <c r="EN423" s="240">
        <f t="shared" ca="1" si="734"/>
        <v>-8.9947881084006249E-6</v>
      </c>
      <c r="EO423" s="240">
        <f t="shared" ca="1" si="735"/>
        <v>1.0047762497749821E-4</v>
      </c>
      <c r="EP423" s="240">
        <f t="shared" ca="1" si="736"/>
        <v>1.885519486757939E-5</v>
      </c>
      <c r="EQ423" s="240">
        <f t="shared" ca="1" si="737"/>
        <v>-9.8627263855213695E-5</v>
      </c>
      <c r="ER423" s="240">
        <f t="shared" ca="1" si="738"/>
        <v>-2.853401579288254E-5</v>
      </c>
      <c r="ES423" s="240">
        <f t="shared" ca="1" si="739"/>
        <v>9.5827068266856919E-5</v>
      </c>
      <c r="ET423" s="240">
        <f t="shared" ca="1" si="740"/>
        <v>3.793803854782057E-5</v>
      </c>
      <c r="EU423" s="240">
        <f t="shared" ca="1" si="741"/>
        <v>-9.2104005626685137E-5</v>
      </c>
      <c r="EV423" s="240">
        <f t="shared" ca="1" si="742"/>
        <v>-4.6976697252501686E-5</v>
      </c>
      <c r="EW423" s="240">
        <f t="shared" ca="1" si="743"/>
        <v>8.749393106315844E-5</v>
      </c>
      <c r="EX423" s="240">
        <f t="shared" ca="1" si="744"/>
        <v>5.5562944682568764E-5</v>
      </c>
      <c r="EY423" s="240">
        <f t="shared" ca="1" si="745"/>
        <v>-8.2041242114445703E-5</v>
      </c>
      <c r="EZ423" s="240">
        <f t="shared" ca="1" si="746"/>
        <v>-6.3614090581545023E-5</v>
      </c>
      <c r="FA423" s="240">
        <f t="shared" ca="1" si="747"/>
        <v>7.5798451155864127E-5</v>
      </c>
      <c r="FB423" s="240">
        <f t="shared" ca="1" si="748"/>
        <v>7.1052598013221851E-5</v>
      </c>
      <c r="FC423" s="240">
        <f t="shared" ca="1" si="749"/>
        <v>-6.88256796770051E-5</v>
      </c>
      <c r="FD423" s="240">
        <f t="shared" ca="1" si="750"/>
        <v>-7.7806830084730411E-5</v>
      </c>
      <c r="FE423" s="240">
        <f t="shared" ca="1" si="751"/>
        <v>6.1190079278912972E-5</v>
      </c>
      <c r="FF423" s="240">
        <f t="shared" ca="1" si="752"/>
        <v>8.3811739848984893E-5</v>
      </c>
      <c r="FG423" s="240">
        <f t="shared" ca="1" si="753"/>
        <v>-5.2965184967465117E-5</v>
      </c>
      <c r="FH423" s="240">
        <f t="shared" ca="1" si="754"/>
        <v>-8.9009496742334442E-5</v>
      </c>
      <c r="FI423" s="240">
        <f t="shared" ca="1" si="755"/>
        <v>4.4230206971062761E-5</v>
      </c>
      <c r="FJ423" s="240">
        <f t="shared" ca="1" si="756"/>
        <v>9.3350043524515053E-5</v>
      </c>
      <c r="FK423" s="240">
        <f t="shared" ca="1" si="757"/>
        <v>-3.5069267902840983E-5</v>
      </c>
      <c r="FL423" s="240">
        <f t="shared" ca="1" si="758"/>
        <v>-9.6791578357230938E-5</v>
      </c>
      <c r="FM423" s="240">
        <f t="shared" ca="1" si="759"/>
        <v>2.5570592613902992E-5</v>
      </c>
      <c r="FN423" s="240">
        <f t="shared" ca="1" si="760"/>
        <v>9.9300957378706763E-5</v>
      </c>
      <c r="FO423" s="240">
        <f t="shared" ca="1" si="761"/>
        <v>-1.5825658539785347E-5</v>
      </c>
      <c r="FP423" s="240">
        <f t="shared" ca="1" si="762"/>
        <v>-1.0085401389720073E-4</v>
      </c>
      <c r="FQ423" s="240">
        <f t="shared" ca="1" si="763"/>
        <v>5.9283147227417521E-6</v>
      </c>
      <c r="FR423" s="240">
        <f t="shared" ca="1" si="764"/>
        <v>1.0143579112945269E-4</v>
      </c>
      <c r="FS423" s="240">
        <f t="shared" ca="1" si="765"/>
        <v>4.0261220058225846E-6</v>
      </c>
      <c r="FT423" s="240">
        <f t="shared" ca="1" si="766"/>
        <v>-1.0104068624268401E-4</v>
      </c>
      <c r="FU423" s="240">
        <f t="shared" ca="1" si="767"/>
        <v>-1.3941784978574432E-5</v>
      </c>
      <c r="FV423" s="240">
        <f t="shared" ca="1" si="768"/>
        <v>9.967250431294136E-5</v>
      </c>
      <c r="FW423" s="240">
        <f t="shared" ca="1" si="769"/>
        <v>2.3723180940627623E-5</v>
      </c>
      <c r="FX423" s="240">
        <f t="shared" ca="1" si="770"/>
        <v>-9.7344421680130872E-5</v>
      </c>
      <c r="FY423" s="240">
        <f t="shared" ca="1" si="771"/>
        <v>-3.3276109701807179E-5</v>
      </c>
      <c r="FZ423" s="240">
        <f t="shared" ca="1" si="772"/>
        <v>9.4078859052666489E-5</v>
      </c>
      <c r="GA423" s="240">
        <f t="shared" ca="1" si="773"/>
        <v>4.250857133599187E-5</v>
      </c>
      <c r="GB423" s="240">
        <f t="shared" ca="1" si="774"/>
        <v>-8.9907265583791468E-5</v>
      </c>
      <c r="GC423" s="240">
        <f t="shared" ca="1" si="775"/>
        <v>-5.1331652190661943E-5</v>
      </c>
      <c r="GD423" s="240">
        <f t="shared" ca="1" si="776"/>
        <v>8.4869815999031247E-5</v>
      </c>
      <c r="GE423" s="240">
        <f t="shared" ca="1" si="777"/>
        <v>5.9660381173995635E-5</v>
      </c>
      <c r="GF423" s="240">
        <f t="shared" ca="1" si="778"/>
        <v>-7.9015023691639282E-5</v>
      </c>
      <c r="GG423" s="240">
        <f t="shared" ca="1" si="779"/>
        <v>-6.7414548072946634E-5</v>
      </c>
      <c r="GH423" s="240">
        <f t="shared" ca="1" si="780"/>
        <v>7.2399273512094872E-5</v>
      </c>
      <c r="GI423" s="240">
        <f t="shared" ca="1" si="781"/>
        <v>7.4519476021414217E-5</v>
      </c>
      <c r="GJ423" s="240">
        <f t="shared" ca="1" si="782"/>
        <v>-6.5086278751156306E-5</v>
      </c>
      <c r="GK423" s="240">
        <f t="shared" ca="1" si="783"/>
        <v>-8.0906740679302452E-5</v>
      </c>
      <c r="GL423" s="240">
        <f t="shared" ca="1" si="784"/>
        <v>5.7146467546069445E-5</v>
      </c>
      <c r="GM423" s="240">
        <f t="shared" ca="1" si="785"/>
        <v>8.6514829196329227E-5</v>
      </c>
      <c r="GN423" s="240">
        <f t="shared" ca="1" si="786"/>
        <v>-4.8656304619072415E-5</v>
      </c>
      <c r="GO423" s="240">
        <f t="shared" ca="1" si="787"/>
        <v>-9.1289732614376079E-5</v>
      </c>
      <c r="GP423" s="240">
        <f t="shared" ca="1" si="788"/>
        <v>3.9697554880351813E-5</v>
      </c>
      <c r="GQ423" s="240">
        <f t="shared" ca="1" si="789"/>
        <v>9.5185466003304986E-5</v>
      </c>
      <c r="GR423" s="240">
        <f t="shared" ca="1" si="790"/>
        <v>-3.0356495987247837E-5</v>
      </c>
      <c r="GS423" s="240">
        <f t="shared" ca="1" si="791"/>
        <v>-9.8164511320953044E-5</v>
      </c>
      <c r="GT423" s="240">
        <f t="shared" ca="1" si="792"/>
        <v>2.0723087443232513E-5</v>
      </c>
      <c r="GU423" s="240">
        <f t="shared" ca="1" si="793"/>
        <v>1.0019817873239858E-4</v>
      </c>
      <c r="GV423" s="240">
        <f t="shared" ca="1" si="794"/>
        <v>-1.0890104238746851E-5</v>
      </c>
      <c r="GW423" s="240">
        <f t="shared" ca="1" si="795"/>
        <v>-1.0126688290875604E-4</v>
      </c>
      <c r="GX423" s="240">
        <f t="shared" ca="1" si="796"/>
        <v>9.5224337731123133E-7</v>
      </c>
      <c r="GY423" s="240">
        <f t="shared" ca="1" si="797"/>
        <v>1.0136033164459246E-4</v>
      </c>
      <c r="GZ423" s="240">
        <f t="shared" ca="1" si="798"/>
        <v>8.9947881084028001E-6</v>
      </c>
      <c r="HA423" s="240">
        <f t="shared" ca="1" si="799"/>
        <v>-1.004776249774983E-4</v>
      </c>
      <c r="HB423" s="240">
        <f t="shared" ca="1" si="800"/>
        <v>-1.8855194867581545E-5</v>
      </c>
      <c r="HC423" s="240">
        <f t="shared" ca="1" si="801"/>
        <v>9.8627263855213194E-5</v>
      </c>
      <c r="HD423" s="240">
        <f t="shared" ca="1" si="802"/>
        <v>2.8534015792881876E-5</v>
      </c>
      <c r="HE423" s="240">
        <f t="shared" ca="1" si="803"/>
        <v>-9.5827068266857163E-5</v>
      </c>
      <c r="HF423" s="240">
        <f t="shared" ca="1" si="804"/>
        <v>-3.7938038547822596E-5</v>
      </c>
      <c r="HG423" s="240">
        <f t="shared" ca="1" si="805"/>
        <v>9.2104005626685435E-5</v>
      </c>
      <c r="HH423" s="240">
        <f t="shared" ca="1" si="806"/>
        <v>4.6976697252501076E-5</v>
      </c>
      <c r="HI423" s="240">
        <f t="shared" ca="1" si="807"/>
        <v>-8.7493931063157329E-5</v>
      </c>
      <c r="HJ423" s="240">
        <f t="shared" ca="1" si="808"/>
        <v>-5.5562944682568195E-5</v>
      </c>
      <c r="HK423" s="240">
        <f t="shared" ca="1" si="809"/>
        <v>8.2041242114446109E-5</v>
      </c>
      <c r="HL423" s="240">
        <f t="shared" ca="1" si="810"/>
        <v>6.3614090581546744E-5</v>
      </c>
      <c r="HM423" s="240">
        <f t="shared" ca="1" si="811"/>
        <v>-7.5798451155864588E-5</v>
      </c>
      <c r="HN423" s="240">
        <f t="shared" ca="1" si="812"/>
        <v>-7.105259801322135E-5</v>
      </c>
      <c r="HO423" s="240">
        <f t="shared" ca="1" si="813"/>
        <v>6.8825679677003487E-5</v>
      </c>
      <c r="HP423" s="240">
        <f t="shared" ca="1" si="814"/>
        <v>7.7806830084731806E-5</v>
      </c>
      <c r="HQ423" s="240">
        <f t="shared" ca="1" si="815"/>
        <v>-6.1190079278913528E-5</v>
      </c>
      <c r="HR423" s="240">
        <f t="shared" ca="1" si="816"/>
        <v>-8.3811739848986127E-5</v>
      </c>
      <c r="HS423" s="240">
        <f t="shared" ca="1" si="817"/>
        <v>5.2965184967463253E-5</v>
      </c>
      <c r="HT423" s="240">
        <f t="shared" ca="1" si="818"/>
        <v>8.9009496742334116E-5</v>
      </c>
      <c r="HU423" s="240">
        <f t="shared" ca="1" si="819"/>
        <v>-4.4230206971060795E-5</v>
      </c>
      <c r="HV423" s="240">
        <f t="shared" ca="1" si="820"/>
        <v>-9.3350043524515906E-5</v>
      </c>
      <c r="HW423" s="240">
        <f t="shared" ca="1" si="821"/>
        <v>3.506926790284164E-5</v>
      </c>
      <c r="HX423" s="240">
        <f t="shared" ca="1" si="822"/>
        <v>9.6791578357231588E-5</v>
      </c>
      <c r="HY423" s="240">
        <f t="shared" ca="1" si="823"/>
        <v>-2.5570592613900878E-5</v>
      </c>
      <c r="HZ423" s="240">
        <f t="shared" ca="1" si="824"/>
        <v>-9.9300957378706614E-5</v>
      </c>
      <c r="IA423" s="240">
        <f t="shared" ca="1" si="825"/>
        <v>1.5825658539786032E-5</v>
      </c>
      <c r="IB423" s="240">
        <f t="shared" ca="1" si="826"/>
        <v>1.0085401389720096E-4</v>
      </c>
      <c r="IC423" s="240">
        <f t="shared" ca="1" si="827"/>
        <v>-5.9283147227424501E-6</v>
      </c>
      <c r="ID423" s="240">
        <f t="shared" ca="1" si="828"/>
        <v>-1.0143579112945267E-4</v>
      </c>
      <c r="IE423" s="240">
        <f t="shared" ca="1" si="829"/>
        <v>3.1305695040914219E-5</v>
      </c>
      <c r="IF423" s="240">
        <f t="shared" ca="1" si="830"/>
        <v>1.0104068624268407E-4</v>
      </c>
      <c r="IG423" s="240">
        <f t="shared" ca="1" si="831"/>
        <v>1.3941784978573748E-5</v>
      </c>
      <c r="IH423" s="240">
        <f t="shared" ca="1" si="832"/>
        <v>-9.9672504312940397E-5</v>
      </c>
      <c r="II423" s="240">
        <f t="shared" ca="1" si="833"/>
        <v>-2.3723180940626953E-5</v>
      </c>
      <c r="IJ423" s="240">
        <f t="shared" ca="1" si="834"/>
        <v>9.7344421680131061E-5</v>
      </c>
      <c r="IK423" s="240">
        <f t="shared" ca="1" si="835"/>
        <v>3.3276109701811963E-5</v>
      </c>
      <c r="IL423" s="240">
        <f t="shared" ca="1" si="836"/>
        <v>-9.4078859052666746E-5</v>
      </c>
      <c r="IM423" s="240">
        <f t="shared" ca="1" si="837"/>
        <v>-4.2508571335991233E-5</v>
      </c>
      <c r="IN423" s="240">
        <f t="shared" ca="1" si="838"/>
        <v>8.9907265583789137E-5</v>
      </c>
      <c r="IO423" s="240">
        <f t="shared" ca="1" si="839"/>
        <v>5.1331652190661347E-5</v>
      </c>
      <c r="IP423" s="240">
        <f t="shared" ca="1" si="840"/>
        <v>-8.4869815999031613E-5</v>
      </c>
      <c r="IQ423" s="240">
        <f t="shared" ca="1" si="841"/>
        <v>-5.9660381173999721E-5</v>
      </c>
      <c r="IR423" s="240">
        <f t="shared" ca="1" si="842"/>
        <v>7.9015023691639716E-5</v>
      </c>
      <c r="IS423" s="240">
        <f t="shared" ca="1" si="843"/>
        <v>6.7414548072946106E-5</v>
      </c>
      <c r="IT423" s="240">
        <f t="shared" ca="1" si="844"/>
        <v>-7.239927351209536E-5</v>
      </c>
      <c r="IU423" s="240">
        <f t="shared" ca="1" si="845"/>
        <v>-7.4519476021413757E-5</v>
      </c>
      <c r="IV423" s="240">
        <f t="shared" ca="1" si="846"/>
        <v>6.5086278751156848E-5</v>
      </c>
      <c r="IW423" s="240">
        <f t="shared" ca="1" si="847"/>
        <v>8.0906740679302045E-5</v>
      </c>
      <c r="IX423" s="240">
        <f t="shared" ca="1" si="848"/>
        <v>-5.7146467546065257E-5</v>
      </c>
      <c r="IY423" s="240">
        <f t="shared" ca="1" si="849"/>
        <v>-8.6514829196328861E-5</v>
      </c>
      <c r="IZ423" s="240">
        <f t="shared" ca="1" si="850"/>
        <v>4.8656304619073031E-5</v>
      </c>
      <c r="JA423" s="240">
        <f t="shared" ca="1" si="851"/>
        <v>9.1289732614378288E-5</v>
      </c>
      <c r="JB423" s="240">
        <f t="shared" ca="1" si="852"/>
        <v>-3.9697554880352457E-5</v>
      </c>
    </row>
    <row r="424" spans="2:262">
      <c r="B424" s="248">
        <v>63</v>
      </c>
      <c r="C424" s="247">
        <f t="shared" si="853"/>
        <v>1.2304687500000007E-3</v>
      </c>
      <c r="D424" s="244">
        <f t="shared" ca="1" si="597"/>
        <v>6.0487209701529174</v>
      </c>
      <c r="E424" s="243">
        <f ca="1">BQ361</f>
        <v>4.8720970152917362E-2</v>
      </c>
      <c r="F424" s="242">
        <v>63</v>
      </c>
      <c r="G424" s="240">
        <f t="shared" ca="1" si="854"/>
        <v>-2.7722029542783075E-4</v>
      </c>
      <c r="H424" s="240">
        <f t="shared" ca="1" si="598"/>
        <v>1.0725466501390111E-4</v>
      </c>
      <c r="I424" s="240">
        <f t="shared" ca="1" si="599"/>
        <v>2.824846179163399E-4</v>
      </c>
      <c r="J424" s="240">
        <f t="shared" ca="1" si="600"/>
        <v>-9.3389625888916198E-5</v>
      </c>
      <c r="K424" s="240">
        <f t="shared" ca="1" si="601"/>
        <v>-2.8706841021755824E-4</v>
      </c>
      <c r="L424" s="240">
        <f t="shared" ca="1" si="602"/>
        <v>7.9299602975199774E-5</v>
      </c>
      <c r="M424" s="240">
        <f t="shared" ca="1" si="603"/>
        <v>2.9096062957433932E-4</v>
      </c>
      <c r="N424" s="240">
        <f t="shared" ca="1" si="604"/>
        <v>-6.5018540372091196E-5</v>
      </c>
      <c r="O424" s="240">
        <f t="shared" ca="1" si="605"/>
        <v>-2.9415189928933482E-4</v>
      </c>
      <c r="P424" s="240">
        <f t="shared" ca="1" si="606"/>
        <v>5.0580842410274709E-5</v>
      </c>
      <c r="Q424" s="240">
        <f t="shared" ca="1" si="607"/>
        <v>2.9663453131427864E-4</v>
      </c>
      <c r="R424" s="240">
        <f t="shared" ca="1" si="608"/>
        <v>-3.6021290768733336E-5</v>
      </c>
      <c r="S424" s="240">
        <f t="shared" ca="1" si="609"/>
        <v>-2.9840254477117025E-4</v>
      </c>
      <c r="T424" s="240">
        <f t="shared" ca="1" si="610"/>
        <v>2.1374960682638193E-5</v>
      </c>
      <c r="U424" s="241">
        <f t="shared" ca="1" si="611"/>
        <v>2.9945168036073195E-4</v>
      </c>
      <c r="V424" s="240">
        <f t="shared" ca="1" si="612"/>
        <v>-6.6771364440320344E-6</v>
      </c>
      <c r="W424" s="240">
        <f t="shared" ca="1" si="613"/>
        <v>-2.9977941062343528E-4</v>
      </c>
      <c r="X424" s="240">
        <f t="shared" ca="1" si="614"/>
        <v>-8.0367736011158268E-6</v>
      </c>
      <c r="Y424" s="240">
        <f t="shared" ca="1" si="615"/>
        <v>2.993849460283715E-4</v>
      </c>
      <c r="Z424" s="240">
        <f t="shared" ca="1" si="616"/>
        <v>2.2731322354719344E-5</v>
      </c>
      <c r="AA424" s="240">
        <f t="shared" ca="1" si="617"/>
        <v>-2.9826923687530126E-4</v>
      </c>
      <c r="AB424" s="240">
        <f t="shared" ca="1" si="618"/>
        <v>-3.7371109361741659E-5</v>
      </c>
      <c r="AC424" s="240">
        <f t="shared" ca="1" si="619"/>
        <v>2.9643497100529872E-4</v>
      </c>
      <c r="AD424" s="240">
        <f t="shared" ca="1" si="620"/>
        <v>5.1920866092989974E-5</v>
      </c>
      <c r="AE424" s="240">
        <f t="shared" ca="1" si="621"/>
        <v>-2.9388656732550741E-4</v>
      </c>
      <c r="AF424" s="240">
        <f t="shared" ca="1" si="622"/>
        <v>-6.6345540910089549E-5</v>
      </c>
      <c r="AG424" s="240">
        <f t="shared" ca="1" si="623"/>
        <v>2.9063016516360588E-4</v>
      </c>
      <c r="AH424" s="240">
        <f t="shared" ca="1" si="624"/>
        <v>8.0610383507951608E-5</v>
      </c>
      <c r="AI424" s="240">
        <f t="shared" ca="1" si="625"/>
        <v>-2.8667360947762975E-4</v>
      </c>
      <c r="AJ424" s="240">
        <f t="shared" ca="1" si="626"/>
        <v>-9.4681028631309329E-5</v>
      </c>
      <c r="AK424" s="240">
        <f t="shared" ca="1" si="627"/>
        <v>2.8202643195677883E-4</v>
      </c>
      <c r="AL424" s="240">
        <f t="shared" ca="1" si="628"/>
        <v>1.0852357886361561E-4</v>
      </c>
      <c r="AM424" s="240">
        <f t="shared" ca="1" si="629"/>
        <v>-2.7669982805874613E-4</v>
      </c>
      <c r="AN424" s="240">
        <f t="shared" ca="1" si="630"/>
        <v>-1.2210468628889653E-4</v>
      </c>
      <c r="AO424" s="240">
        <f t="shared" ca="1" si="631"/>
        <v>2.7070663003887725E-4</v>
      </c>
      <c r="AP424" s="240">
        <f t="shared" ca="1" si="632"/>
        <v>1.3539163282980012E-4</v>
      </c>
      <c r="AQ424" s="240">
        <f t="shared" ca="1" si="633"/>
        <v>-2.6406127603614534E-4</v>
      </c>
      <c r="AR424" s="240">
        <f t="shared" ca="1" si="634"/>
        <v>-1.4835240906830839E-4</v>
      </c>
      <c r="AS424" s="240">
        <f t="shared" ca="1" si="635"/>
        <v>2.5677977529040523E-4</v>
      </c>
      <c r="AT424" s="240">
        <f t="shared" ca="1" si="636"/>
        <v>1.6095579135923664E-4</v>
      </c>
      <c r="AU424" s="240">
        <f t="shared" ca="1" si="637"/>
        <v>-2.4887966957473851E-4</v>
      </c>
      <c r="AV424" s="240">
        <f t="shared" ca="1" si="638"/>
        <v>-1.7317141705071646E-4</v>
      </c>
      <c r="AW424" s="240">
        <f t="shared" ca="1" si="639"/>
        <v>2.4037999093578176E-4</v>
      </c>
      <c r="AX424" s="240">
        <f t="shared" ca="1" si="640"/>
        <v>1.8496985763049811E-4</v>
      </c>
      <c r="AY424" s="240">
        <f t="shared" ca="1" si="641"/>
        <v>-2.3130121584386015E-4</v>
      </c>
      <c r="AZ424" s="240">
        <f t="shared" ca="1" si="642"/>
        <v>-1.9632268962180185E-4</v>
      </c>
      <c r="BA424" s="240">
        <f t="shared" ca="1" si="643"/>
        <v>2.2166521586337688E-4</v>
      </c>
      <c r="BB424" s="240">
        <f t="shared" ca="1" si="644"/>
        <v>2.0720256305796996E-4</v>
      </c>
      <c r="BC424" s="240">
        <f t="shared" ca="1" si="645"/>
        <v>-2.114952049623019E-4</v>
      </c>
      <c r="BD424" s="240">
        <f t="shared" ca="1" si="646"/>
        <v>-2.1758326737093031E-4</v>
      </c>
      <c r="BE424" s="240">
        <f t="shared" ca="1" si="647"/>
        <v>2.0081568358767775E-4</v>
      </c>
      <c r="BF424" s="240">
        <f t="shared" ca="1" si="648"/>
        <v>2.2743979453475064E-4</v>
      </c>
      <c r="BG424" s="240">
        <f t="shared" ca="1" si="649"/>
        <v>-1.8965237964191437E-4</v>
      </c>
      <c r="BH424" s="240">
        <f t="shared" ca="1" si="650"/>
        <v>-2.3674839931216358E-4</v>
      </c>
      <c r="BI424" s="240">
        <f t="shared" ca="1" si="651"/>
        <v>1.7803218650200701E-4</v>
      </c>
      <c r="BJ424" s="240">
        <f t="shared" ca="1" si="652"/>
        <v>2.4548665645892032E-4</v>
      </c>
      <c r="BK424" s="240">
        <f t="shared" ca="1" si="653"/>
        <v>-1.6598309823103846E-4</v>
      </c>
      <c r="BL424" s="240">
        <f t="shared" ca="1" si="654"/>
        <v>-2.5363351474817856E-4</v>
      </c>
      <c r="BM424" s="240">
        <f t="shared" ca="1" si="655"/>
        <v>1.5353414213802898E-4</v>
      </c>
      <c r="BN424" s="240">
        <f t="shared" ca="1" si="656"/>
        <v>2.6116934768473621E-4</v>
      </c>
      <c r="BO424" s="240">
        <f t="shared" ca="1" si="657"/>
        <v>-1.4071530884860641E-4</v>
      </c>
      <c r="BP424" s="240">
        <f t="shared" ca="1" si="658"/>
        <v>-2.6807600078698822E-4</v>
      </c>
      <c r="BQ424" s="240">
        <f t="shared" ca="1" si="659"/>
        <v>1.275574800549621E-4</v>
      </c>
      <c r="BR424" s="240">
        <f t="shared" ca="1" si="660"/>
        <v>2.7433683532265986E-4</v>
      </c>
      <c r="BS424" s="240">
        <f t="shared" ca="1" si="661"/>
        <v>-1.1409235411915362E-4</v>
      </c>
      <c r="BT424" s="240">
        <f t="shared" ca="1" si="662"/>
        <v>-2.7993676839297029E-4</v>
      </c>
      <c r="BU424" s="240">
        <f t="shared" ca="1" si="663"/>
        <v>1.0035236970895828E-4</v>
      </c>
      <c r="BV424" s="240">
        <f t="shared" ca="1" si="664"/>
        <v>2.8486230926865705E-4</v>
      </c>
      <c r="BW424" s="240">
        <f t="shared" ca="1" si="665"/>
        <v>-8.6370627650304548E-5</v>
      </c>
      <c r="BX424" s="240">
        <f t="shared" ca="1" si="666"/>
        <v>-2.8910159189032408E-4</v>
      </c>
      <c r="BY424" s="240">
        <f t="shared" ca="1" si="667"/>
        <v>7.2180811184467745E-5</v>
      </c>
      <c r="BZ424" s="240">
        <f t="shared" ca="1" si="668"/>
        <v>2.9264440345481854E-4</v>
      </c>
      <c r="CA424" s="240">
        <f t="shared" ca="1" si="669"/>
        <v>-5.7817104822195173E-5</v>
      </c>
      <c r="CB424" s="240">
        <f t="shared" ca="1" si="670"/>
        <v>-2.9548220901876715E-4</v>
      </c>
      <c r="CC424" s="240">
        <f t="shared" ca="1" si="671"/>
        <v>4.3314111990225632E-5</v>
      </c>
      <c r="CD424" s="240">
        <f t="shared" ca="1" si="672"/>
        <v>2.9760817206000555E-4</v>
      </c>
      <c r="CE424" s="240">
        <f t="shared" ca="1" si="673"/>
        <v>-2.8706771668603521E-5</v>
      </c>
      <c r="CF424" s="240">
        <f t="shared" ca="1" si="674"/>
        <v>-2.9901717094735425E-4</v>
      </c>
      <c r="CG424" s="240">
        <f t="shared" ca="1" si="675"/>
        <v>1.4030274219615493E-5</v>
      </c>
      <c r="CH424" s="240">
        <f t="shared" ca="1" si="676"/>
        <v>2.9970581127907977E-4</v>
      </c>
      <c r="CI424" s="240">
        <f t="shared" ca="1" si="677"/>
        <v>6.8002338887020012E-7</v>
      </c>
      <c r="CJ424" s="240">
        <f t="shared" ca="1" si="678"/>
        <v>-2.9967243406030529E-4</v>
      </c>
      <c r="CK424" s="240">
        <f t="shared" ca="1" si="679"/>
        <v>-1.5388682761453368E-5</v>
      </c>
      <c r="CL424" s="240">
        <f t="shared" ca="1" si="680"/>
        <v>2.9891711969967465E-4</v>
      </c>
      <c r="CM424" s="240">
        <f t="shared" ca="1" si="681"/>
        <v>3.0060269449378981E-5</v>
      </c>
      <c r="CN424" s="240">
        <f t="shared" ca="1" si="682"/>
        <v>-2.9744168781563931E-4</v>
      </c>
      <c r="CO424" s="240">
        <f t="shared" ca="1" si="683"/>
        <v>-4.4659438315223967E-5</v>
      </c>
      <c r="CP424" s="240">
        <f t="shared" ca="1" si="684"/>
        <v>2.952496928528423E-4</v>
      </c>
      <c r="CQ424" s="240">
        <f t="shared" ca="1" si="685"/>
        <v>5.915101868246278E-5</v>
      </c>
      <c r="CR424" s="240">
        <f t="shared" ca="1" si="686"/>
        <v>-2.9234641551914234E-4</v>
      </c>
      <c r="CS424" s="240">
        <f t="shared" ca="1" si="687"/>
        <v>-7.3500099064686587E-5</v>
      </c>
      <c r="CT424" s="240">
        <f t="shared" ca="1" si="688"/>
        <v>2.8873885006393697E-4</v>
      </c>
      <c r="CU424" s="240">
        <f t="shared" ca="1" si="689"/>
        <v>8.7672111270406948E-5</v>
      </c>
      <c r="CV424" s="240">
        <f t="shared" ca="1" si="690"/>
        <v>-2.8443568742838888E-4</v>
      </c>
      <c r="CW424" s="240">
        <f t="shared" ca="1" si="691"/>
        <v>-1.0163291368091503E-4</v>
      </c>
      <c r="CX424" s="240">
        <f t="shared" ca="1" si="692"/>
        <v>2.7944729430820459E-4</v>
      </c>
      <c r="CY424" s="240">
        <f t="shared" ca="1" si="693"/>
        <v>1.1534887350036592E-4</v>
      </c>
      <c r="CZ424" s="240">
        <f t="shared" ca="1" si="694"/>
        <v>-2.7378568817934009E-4</v>
      </c>
      <c r="DA424" s="240">
        <f t="shared" ca="1" si="695"/>
        <v>-1.2878694778019415E-4</v>
      </c>
      <c r="DB424" s="240">
        <f t="shared" ca="1" si="696"/>
        <v>2.67464508346854E-4</v>
      </c>
      <c r="DC424" s="240">
        <f t="shared" ca="1" si="697"/>
        <v>1.4191476302240788E-4</v>
      </c>
      <c r="DD424" s="240">
        <f t="shared" ca="1" si="698"/>
        <v>-2.6049898308664005E-4</v>
      </c>
      <c r="DE424" s="240">
        <f t="shared" ca="1" si="699"/>
        <v>-1.547006931702429E-4</v>
      </c>
      <c r="DF424" s="240">
        <f t="shared" ca="1" si="700"/>
        <v>2.5290589295915003E-4</v>
      </c>
      <c r="DG424" s="240">
        <f t="shared" ca="1" si="701"/>
        <v>1.6711393579804315E-4</v>
      </c>
      <c r="DH424" s="240">
        <f t="shared" ca="1" si="702"/>
        <v>-2.4470353038358599E-4</v>
      </c>
      <c r="DI424" s="240">
        <f t="shared" ca="1" si="703"/>
        <v>-1.7912458631705409E-4</v>
      </c>
      <c r="DJ424" s="240">
        <f t="shared" ca="1" si="704"/>
        <v>2.3591165556982504E-4</v>
      </c>
      <c r="DK424" s="240">
        <f t="shared" ca="1" si="705"/>
        <v>1.9070371001817329E-4</v>
      </c>
      <c r="DL424" s="240">
        <f t="shared" ca="1" si="706"/>
        <v>-2.2655144891438106E-4</v>
      </c>
      <c r="DM424" s="240">
        <f t="shared" ca="1" si="707"/>
        <v>-2.0182341177817987E-4</v>
      </c>
      <c r="DN424" s="240">
        <f t="shared" ca="1" si="708"/>
        <v>2.1664545997493928E-4</v>
      </c>
      <c r="DO424" s="240">
        <f t="shared" ca="1" si="709"/>
        <v>2.1245690326157608E-4</v>
      </c>
      <c r="DP424" s="240">
        <f t="shared" ca="1" si="710"/>
        <v>-2.0621755314651082E-4</v>
      </c>
      <c r="DQ424" s="240">
        <f t="shared" ca="1" si="711"/>
        <v>-2.2257856745598216E-4</v>
      </c>
      <c r="DR424" s="240">
        <f t="shared" ca="1" si="712"/>
        <v>1.9529285017003421E-4</v>
      </c>
      <c r="DS424" s="240">
        <f t="shared" ca="1" si="713"/>
        <v>2.3216402038581246E-4</v>
      </c>
      <c r="DT424" s="240">
        <f t="shared" ca="1" si="714"/>
        <v>-1.8389766961185805E-4</v>
      </c>
      <c r="DU424" s="240">
        <f t="shared" ca="1" si="715"/>
        <v>-2.4119016985536145E-4</v>
      </c>
      <c r="DV424" s="240">
        <f t="shared" ca="1" si="716"/>
        <v>1.7205946346006017E-4</v>
      </c>
      <c r="DW424" s="240">
        <f t="shared" ca="1" si="717"/>
        <v>2.4963527107996528E-4</v>
      </c>
      <c r="DX424" s="240">
        <f t="shared" ca="1" si="718"/>
        <v>-1.5980675099015089E-4</v>
      </c>
      <c r="DY424" s="240">
        <f t="shared" ca="1" si="719"/>
        <v>-2.5747897907107492E-4</v>
      </c>
      <c r="DZ424" s="240">
        <f t="shared" ca="1" si="720"/>
        <v>1.4716905005969529E-4</v>
      </c>
      <c r="EA424" s="240">
        <f t="shared" ca="1" si="721"/>
        <v>2.6470239764910284E-4</v>
      </c>
      <c r="EB424" s="240">
        <f t="shared" ca="1" si="722"/>
        <v>-1.3417680599715211E-4</v>
      </c>
      <c r="EC424" s="240">
        <f t="shared" ca="1" si="723"/>
        <v>-2.712881249660063E-4</v>
      </c>
      <c r="ED424" s="240">
        <f t="shared" ca="1" si="724"/>
        <v>1.2086131825646921E-4</v>
      </c>
      <c r="EE424" s="240">
        <f t="shared" ca="1" si="725"/>
        <v>2.7722029542782972E-4</v>
      </c>
      <c r="EF424" s="240">
        <f t="shared" ca="1" si="726"/>
        <v>-1.0725466501390542E-4</v>
      </c>
      <c r="EG424" s="240">
        <f t="shared" ca="1" si="727"/>
        <v>-2.8248461791634055E-4</v>
      </c>
      <c r="EH424" s="240">
        <f t="shared" ca="1" si="728"/>
        <v>9.3389625888916022E-5</v>
      </c>
      <c r="EI424" s="240">
        <f t="shared" ca="1" si="729"/>
        <v>2.870684102175577E-4</v>
      </c>
      <c r="EJ424" s="240">
        <f t="shared" ca="1" si="730"/>
        <v>-7.9299602975203175E-5</v>
      </c>
      <c r="EK424" s="240">
        <f t="shared" ca="1" si="731"/>
        <v>-2.9096062957434014E-4</v>
      </c>
      <c r="EL424" s="240">
        <f t="shared" ca="1" si="732"/>
        <v>6.5018540372089977E-5</v>
      </c>
      <c r="EM424" s="240">
        <f t="shared" ca="1" si="733"/>
        <v>2.9415189928933461E-4</v>
      </c>
      <c r="EN424" s="240">
        <f t="shared" ca="1" si="734"/>
        <v>-5.0580842410277162E-5</v>
      </c>
      <c r="EO424" s="240">
        <f t="shared" ca="1" si="735"/>
        <v>-2.966345313142781E-4</v>
      </c>
      <c r="EP424" s="240">
        <f t="shared" ca="1" si="736"/>
        <v>3.6021290768731046E-5</v>
      </c>
      <c r="EQ424" s="240">
        <f t="shared" ca="1" si="737"/>
        <v>2.9840254477117025E-4</v>
      </c>
      <c r="ER424" s="240">
        <f t="shared" ca="1" si="738"/>
        <v>-2.137496068263906E-5</v>
      </c>
      <c r="ES424" s="240">
        <f t="shared" ca="1" si="739"/>
        <v>-2.9945168036073179E-4</v>
      </c>
      <c r="ET424" s="240">
        <f t="shared" ca="1" si="740"/>
        <v>6.6771364440286869E-6</v>
      </c>
      <c r="EU424" s="240">
        <f t="shared" ca="1" si="741"/>
        <v>2.9977941062343528E-4</v>
      </c>
      <c r="EV424" s="240">
        <f t="shared" ca="1" si="742"/>
        <v>8.0367736011149459E-6</v>
      </c>
      <c r="EW424" s="240">
        <f t="shared" ca="1" si="743"/>
        <v>-2.9938494602837161E-4</v>
      </c>
      <c r="EX424" s="240">
        <f t="shared" ca="1" si="744"/>
        <v>-2.2731322354715291E-5</v>
      </c>
      <c r="EY424" s="240">
        <f t="shared" ca="1" si="745"/>
        <v>2.9826923687530094E-4</v>
      </c>
      <c r="EZ424" s="240">
        <f t="shared" ca="1" si="746"/>
        <v>3.7371109361742879E-5</v>
      </c>
      <c r="FA424" s="240">
        <f t="shared" ca="1" si="747"/>
        <v>-2.9643497100529889E-4</v>
      </c>
      <c r="FB424" s="240">
        <f t="shared" ca="1" si="748"/>
        <v>-5.1920866092987019E-5</v>
      </c>
      <c r="FC424" s="240">
        <f t="shared" ca="1" si="749"/>
        <v>2.9388656732550844E-4</v>
      </c>
      <c r="FD424" s="240">
        <f t="shared" ca="1" si="750"/>
        <v>6.6345540910090782E-5</v>
      </c>
      <c r="FE424" s="240">
        <f t="shared" ca="1" si="751"/>
        <v>-2.9063016516360605E-4</v>
      </c>
      <c r="FF424" s="240">
        <f t="shared" ca="1" si="752"/>
        <v>-8.0610383507950741E-5</v>
      </c>
      <c r="FG424" s="240">
        <f t="shared" ca="1" si="753"/>
        <v>2.8667360947763067E-4</v>
      </c>
      <c r="FH424" s="240">
        <f t="shared" ca="1" si="754"/>
        <v>9.4681028631312528E-5</v>
      </c>
      <c r="FI424" s="240">
        <f t="shared" ca="1" si="755"/>
        <v>-2.8202643195677845E-4</v>
      </c>
      <c r="FJ424" s="240">
        <f t="shared" ca="1" si="756"/>
        <v>-1.0852357886361476E-4</v>
      </c>
      <c r="FK424" s="240">
        <f t="shared" ca="1" si="757"/>
        <v>2.7669982805874726E-4</v>
      </c>
      <c r="FL424" s="240">
        <f t="shared" ca="1" si="758"/>
        <v>1.2210468628889181E-4</v>
      </c>
      <c r="FM424" s="240">
        <f t="shared" ca="1" si="759"/>
        <v>-2.7070663003887671E-4</v>
      </c>
      <c r="FN424" s="240">
        <f t="shared" ca="1" si="760"/>
        <v>-1.3539163282979931E-4</v>
      </c>
      <c r="FO424" s="240">
        <f t="shared" ca="1" si="761"/>
        <v>2.6406127603614571E-4</v>
      </c>
      <c r="FP424" s="240">
        <f t="shared" ca="1" si="762"/>
        <v>1.4835240906830579E-4</v>
      </c>
      <c r="FQ424" s="240">
        <f t="shared" ca="1" si="763"/>
        <v>-2.5677977529040344E-4</v>
      </c>
      <c r="FR424" s="240">
        <f t="shared" ca="1" si="764"/>
        <v>-1.6095579135923051E-4</v>
      </c>
      <c r="FS424" s="240">
        <f t="shared" ca="1" si="765"/>
        <v>2.48879669574739E-4</v>
      </c>
      <c r="FT424" s="240">
        <f t="shared" ca="1" si="766"/>
        <v>1.7317141705072266E-4</v>
      </c>
      <c r="FU424" s="240">
        <f t="shared" ca="1" si="767"/>
        <v>-2.4037999093578483E-4</v>
      </c>
      <c r="FV424" s="240">
        <f t="shared" ca="1" si="768"/>
        <v>-1.8496985763050077E-4</v>
      </c>
      <c r="FW424" s="240">
        <f t="shared" ca="1" si="769"/>
        <v>2.3130121584386614E-4</v>
      </c>
      <c r="FX424" s="240">
        <f t="shared" ca="1" si="770"/>
        <v>1.963226896218012E-4</v>
      </c>
      <c r="FY424" s="240">
        <f t="shared" ca="1" si="771"/>
        <v>-2.2166521586337461E-4</v>
      </c>
      <c r="FZ424" s="240">
        <f t="shared" ca="1" si="772"/>
        <v>-2.0720256305796625E-4</v>
      </c>
      <c r="GA424" s="240">
        <f t="shared" ca="1" si="773"/>
        <v>2.1149520496229951E-4</v>
      </c>
      <c r="GB424" s="240">
        <f t="shared" ca="1" si="774"/>
        <v>2.175832673709238E-4</v>
      </c>
      <c r="GC424" s="240">
        <f t="shared" ca="1" si="775"/>
        <v>-2.008156835876784E-4</v>
      </c>
      <c r="GD424" s="240">
        <f t="shared" ca="1" si="776"/>
        <v>-2.2743979453475287E-4</v>
      </c>
      <c r="GE424" s="240">
        <f t="shared" ca="1" si="777"/>
        <v>1.8965237964191833E-4</v>
      </c>
      <c r="GF424" s="240">
        <f t="shared" ca="1" si="778"/>
        <v>2.3674839931216306E-4</v>
      </c>
      <c r="GG424" s="240">
        <f t="shared" ca="1" si="779"/>
        <v>-1.7803218650200086E-4</v>
      </c>
      <c r="GH424" s="240">
        <f t="shared" ca="1" si="780"/>
        <v>-2.4548665645891983E-4</v>
      </c>
      <c r="GI424" s="240">
        <f t="shared" ca="1" si="781"/>
        <v>1.6598309823103566E-4</v>
      </c>
      <c r="GJ424" s="240">
        <f t="shared" ca="1" si="782"/>
        <v>2.5363351474817579E-4</v>
      </c>
      <c r="GK424" s="240">
        <f t="shared" ca="1" si="783"/>
        <v>-1.5353414213802974E-4</v>
      </c>
      <c r="GL424" s="240">
        <f t="shared" ca="1" si="784"/>
        <v>-2.6116934768473995E-4</v>
      </c>
      <c r="GM424" s="240">
        <f t="shared" ca="1" si="785"/>
        <v>1.4071530884861094E-4</v>
      </c>
      <c r="GN424" s="240">
        <f t="shared" ca="1" si="786"/>
        <v>2.6807600078698974E-4</v>
      </c>
      <c r="GO424" s="240">
        <f t="shared" ca="1" si="787"/>
        <v>-1.2755748005497061E-4</v>
      </c>
      <c r="GP424" s="240">
        <f t="shared" ca="1" si="788"/>
        <v>-2.7433683532265948E-4</v>
      </c>
      <c r="GQ424" s="240">
        <f t="shared" ca="1" si="789"/>
        <v>1.1409235411914655E-4</v>
      </c>
      <c r="GR424" s="240">
        <f t="shared" ca="1" si="790"/>
        <v>2.7993676839296845E-4</v>
      </c>
      <c r="GS424" s="240">
        <f t="shared" ca="1" si="791"/>
        <v>-1.0035236970895509E-4</v>
      </c>
      <c r="GT424" s="240">
        <f t="shared" ca="1" si="792"/>
        <v>-2.8486230926865413E-4</v>
      </c>
      <c r="GU424" s="240">
        <f t="shared" ca="1" si="793"/>
        <v>8.6370627650305388E-5</v>
      </c>
      <c r="GV424" s="240">
        <f t="shared" ca="1" si="794"/>
        <v>2.89101591890325E-4</v>
      </c>
      <c r="GW424" s="240">
        <f t="shared" ca="1" si="795"/>
        <v>-7.2180811184472733E-5</v>
      </c>
      <c r="GX424" s="240">
        <f t="shared" ca="1" si="796"/>
        <v>-2.9264440345481833E-4</v>
      </c>
      <c r="GY424" s="240">
        <f t="shared" ca="1" si="797"/>
        <v>5.7817104822204389E-5</v>
      </c>
      <c r="GZ424" s="240">
        <f t="shared" ca="1" si="798"/>
        <v>2.9548220901876694E-4</v>
      </c>
      <c r="HA424" s="240">
        <f t="shared" ca="1" si="799"/>
        <v>-4.3314111990222311E-5</v>
      </c>
      <c r="HB424" s="240">
        <f t="shared" ca="1" si="800"/>
        <v>-2.9760817206000501E-4</v>
      </c>
      <c r="HC424" s="240">
        <f t="shared" ca="1" si="801"/>
        <v>2.8706771668604402E-5</v>
      </c>
      <c r="HD424" s="240">
        <f t="shared" ca="1" si="802"/>
        <v>2.990171709473548E-4</v>
      </c>
      <c r="HE424" s="240">
        <f t="shared" ca="1" si="803"/>
        <v>-1.4030274219620643E-5</v>
      </c>
      <c r="HF424" s="240">
        <f t="shared" ca="1" si="804"/>
        <v>-2.9970581127907988E-4</v>
      </c>
      <c r="HG424" s="240">
        <f t="shared" ca="1" si="805"/>
        <v>-6.8002338886505016E-7</v>
      </c>
      <c r="HH424" s="240">
        <f t="shared" ca="1" si="806"/>
        <v>2.9967243406030534E-4</v>
      </c>
      <c r="HI424" s="240">
        <f t="shared" ca="1" si="807"/>
        <v>1.5388682761460998E-5</v>
      </c>
      <c r="HJ424" s="240">
        <f t="shared" ca="1" si="808"/>
        <v>-2.989171196996747E-4</v>
      </c>
      <c r="HK424" s="240">
        <f t="shared" ca="1" si="809"/>
        <v>-3.00602694493781E-5</v>
      </c>
      <c r="HL424" s="240">
        <f t="shared" ca="1" si="810"/>
        <v>2.9744168781564045E-4</v>
      </c>
      <c r="HM424" s="240">
        <f t="shared" ca="1" si="811"/>
        <v>4.4659438315223073E-5</v>
      </c>
      <c r="HN424" s="240">
        <f t="shared" ca="1" si="812"/>
        <v>-2.9524969285284094E-4</v>
      </c>
      <c r="HO424" s="240">
        <f t="shared" ca="1" si="813"/>
        <v>-5.9151018682461939E-5</v>
      </c>
      <c r="HP424" s="240">
        <f t="shared" ca="1" si="814"/>
        <v>2.9234641551914255E-4</v>
      </c>
      <c r="HQ424" s="240">
        <f t="shared" ca="1" si="815"/>
        <v>7.3500099064677479E-5</v>
      </c>
      <c r="HR424" s="240">
        <f t="shared" ca="1" si="816"/>
        <v>-2.8873885006393718E-4</v>
      </c>
      <c r="HS424" s="240">
        <f t="shared" ca="1" si="817"/>
        <v>-8.767211127041428E-5</v>
      </c>
      <c r="HT424" s="240">
        <f t="shared" ca="1" si="818"/>
        <v>2.8443568742839181E-4</v>
      </c>
      <c r="HU424" s="240">
        <f t="shared" ca="1" si="819"/>
        <v>1.0163291368091422E-4</v>
      </c>
      <c r="HV424" s="240">
        <f t="shared" ca="1" si="820"/>
        <v>-2.7944729430820801E-4</v>
      </c>
      <c r="HW424" s="240">
        <f t="shared" ca="1" si="821"/>
        <v>-1.1534887350036509E-4</v>
      </c>
      <c r="HX424" s="240">
        <f t="shared" ca="1" si="822"/>
        <v>2.73785688179337E-4</v>
      </c>
      <c r="HY424" s="240">
        <f t="shared" ca="1" si="823"/>
        <v>1.2878694778018564E-4</v>
      </c>
      <c r="HZ424" s="240">
        <f t="shared" ca="1" si="824"/>
        <v>-2.6746450834685438E-4</v>
      </c>
      <c r="IA424" s="240">
        <f t="shared" ca="1" si="825"/>
        <v>-1.419147630224146E-4</v>
      </c>
      <c r="IB424" s="240">
        <f t="shared" ca="1" si="826"/>
        <v>2.6049898308664048E-4</v>
      </c>
      <c r="IC424" s="240">
        <f t="shared" ca="1" si="827"/>
        <v>1.5470069317024215E-4</v>
      </c>
      <c r="ID424" s="240">
        <f t="shared" ca="1" si="828"/>
        <v>-2.5290589295915507E-4</v>
      </c>
      <c r="IE424" s="240">
        <f t="shared" ca="1" si="829"/>
        <v>2.5382688847345824E-4</v>
      </c>
      <c r="IF424" s="240">
        <f t="shared" ca="1" si="830"/>
        <v>2.4470353038358154E-4</v>
      </c>
      <c r="IG424" s="240">
        <f t="shared" ca="1" si="831"/>
        <v>1.7912458631705335E-4</v>
      </c>
      <c r="IH424" s="240">
        <f t="shared" ca="1" si="832"/>
        <v>-2.3591165556982558E-4</v>
      </c>
      <c r="II424" s="240">
        <f t="shared" ca="1" si="833"/>
        <v>-1.90703710018166E-4</v>
      </c>
      <c r="IJ424" s="240">
        <f t="shared" ca="1" si="834"/>
        <v>2.2655144891438163E-4</v>
      </c>
      <c r="IK424" s="240">
        <f t="shared" ca="1" si="835"/>
        <v>2.0182341177818556E-4</v>
      </c>
      <c r="IL424" s="240">
        <f t="shared" ca="1" si="836"/>
        <v>-2.166454599749399E-4</v>
      </c>
      <c r="IM424" s="240">
        <f t="shared" ca="1" si="837"/>
        <v>-2.1245690326157543E-4</v>
      </c>
      <c r="IN424" s="240">
        <f t="shared" ca="1" si="838"/>
        <v>2.0621755314651765E-4</v>
      </c>
      <c r="IO424" s="240">
        <f t="shared" ca="1" si="839"/>
        <v>2.2257856745598156E-4</v>
      </c>
      <c r="IP424" s="240">
        <f t="shared" ca="1" si="840"/>
        <v>-1.9529285017002841E-4</v>
      </c>
      <c r="IQ424" s="240">
        <f t="shared" ca="1" si="841"/>
        <v>-2.321640203858065E-4</v>
      </c>
      <c r="IR424" s="240">
        <f t="shared" ca="1" si="842"/>
        <v>1.8389766961185872E-4</v>
      </c>
      <c r="IS424" s="240">
        <f t="shared" ca="1" si="843"/>
        <v>2.4119016985536595E-4</v>
      </c>
      <c r="IT424" s="240">
        <f t="shared" ca="1" si="844"/>
        <v>-1.7205946346006087E-4</v>
      </c>
      <c r="IU424" s="240">
        <f t="shared" ca="1" si="845"/>
        <v>-2.4963527107996951E-4</v>
      </c>
      <c r="IV424" s="240">
        <f t="shared" ca="1" si="846"/>
        <v>1.5980675099015883E-4</v>
      </c>
      <c r="IW424" s="240">
        <f t="shared" ca="1" si="847"/>
        <v>2.5747897907107443E-4</v>
      </c>
      <c r="IX424" s="240">
        <f t="shared" ca="1" si="848"/>
        <v>-1.4716905005968865E-4</v>
      </c>
      <c r="IY424" s="240">
        <f t="shared" ca="1" si="849"/>
        <v>-2.6470239764910246E-4</v>
      </c>
      <c r="IZ424" s="240">
        <f t="shared" ca="1" si="850"/>
        <v>1.341768059971529E-4</v>
      </c>
      <c r="JA424" s="240">
        <f t="shared" ca="1" si="851"/>
        <v>2.7128812496600234E-4</v>
      </c>
      <c r="JB424" s="240">
        <f t="shared" ca="1" si="852"/>
        <v>-1.2086131825647001E-4</v>
      </c>
    </row>
    <row r="425" spans="2:262">
      <c r="B425" s="248">
        <v>64</v>
      </c>
      <c r="C425" s="247">
        <f t="shared" si="853"/>
        <v>1.2500000000000007E-3</v>
      </c>
      <c r="D425" s="244">
        <f t="shared" ca="1" si="597"/>
        <v>6.0369924551020189</v>
      </c>
      <c r="E425" s="243">
        <f ca="1">BR361</f>
        <v>3.699245510201897E-2</v>
      </c>
      <c r="F425" s="242">
        <v>64</v>
      </c>
      <c r="G425" s="240">
        <f t="shared" ca="1" si="854"/>
        <v>-1.074054817652354E-4</v>
      </c>
      <c r="H425" s="240">
        <f t="shared" ca="1" si="598"/>
        <v>4.5178334971927786E-5</v>
      </c>
      <c r="I425" s="240">
        <f t="shared" ca="1" si="599"/>
        <v>1.0740548176523542E-4</v>
      </c>
      <c r="J425" s="240">
        <f t="shared" ca="1" si="600"/>
        <v>-4.5178334971927773E-5</v>
      </c>
      <c r="K425" s="240">
        <f t="shared" ca="1" si="601"/>
        <v>-1.0740548176523542E-4</v>
      </c>
      <c r="L425" s="240">
        <f t="shared" ca="1" si="602"/>
        <v>4.5178334971927759E-5</v>
      </c>
      <c r="M425" s="240">
        <f t="shared" ca="1" si="603"/>
        <v>1.0740548176523542E-4</v>
      </c>
      <c r="N425" s="240">
        <f t="shared" ca="1" si="604"/>
        <v>-4.5178334971927746E-5</v>
      </c>
      <c r="O425" s="240">
        <f t="shared" ca="1" si="605"/>
        <v>-1.0740548176523543E-4</v>
      </c>
      <c r="P425" s="240">
        <f t="shared" ca="1" si="606"/>
        <v>4.5178334971927732E-5</v>
      </c>
      <c r="Q425" s="240">
        <f t="shared" ca="1" si="607"/>
        <v>1.0740548176523551E-4</v>
      </c>
      <c r="R425" s="240">
        <f t="shared" ca="1" si="608"/>
        <v>-4.5178334971927719E-5</v>
      </c>
      <c r="S425" s="240">
        <f t="shared" ca="1" si="609"/>
        <v>-1.0740548176523536E-4</v>
      </c>
      <c r="T425" s="240">
        <f t="shared" ca="1" si="610"/>
        <v>4.5178334971927705E-5</v>
      </c>
      <c r="U425" s="241">
        <f t="shared" ca="1" si="611"/>
        <v>1.0740548176523553E-4</v>
      </c>
      <c r="V425" s="240">
        <f t="shared" ca="1" si="612"/>
        <v>-4.5178334971927691E-5</v>
      </c>
      <c r="W425" s="240">
        <f t="shared" ca="1" si="613"/>
        <v>-1.0740548176523538E-4</v>
      </c>
      <c r="X425" s="240">
        <f t="shared" ca="1" si="614"/>
        <v>4.5178334971927685E-5</v>
      </c>
      <c r="Y425" s="240">
        <f t="shared" ca="1" si="615"/>
        <v>1.0740548176523554E-4</v>
      </c>
      <c r="Z425" s="240">
        <f t="shared" ca="1" si="616"/>
        <v>-4.5178334971927671E-5</v>
      </c>
      <c r="AA425" s="240">
        <f t="shared" ca="1" si="617"/>
        <v>-1.0740548176523538E-4</v>
      </c>
      <c r="AB425" s="240">
        <f t="shared" ca="1" si="618"/>
        <v>4.5178334971927271E-5</v>
      </c>
      <c r="AC425" s="240">
        <f t="shared" ca="1" si="619"/>
        <v>1.0740548176523555E-4</v>
      </c>
      <c r="AD425" s="240">
        <f t="shared" ca="1" si="620"/>
        <v>-4.5178334971927644E-5</v>
      </c>
      <c r="AE425" s="240">
        <f t="shared" ca="1" si="621"/>
        <v>-1.0740548176523539E-4</v>
      </c>
      <c r="AF425" s="240">
        <f t="shared" ca="1" si="622"/>
        <v>4.517833497192801E-5</v>
      </c>
      <c r="AG425" s="240">
        <f t="shared" ca="1" si="623"/>
        <v>1.0740548176523555E-4</v>
      </c>
      <c r="AH425" s="240">
        <f t="shared" ca="1" si="624"/>
        <v>-4.5178334971927617E-5</v>
      </c>
      <c r="AI425" s="240">
        <f t="shared" ca="1" si="625"/>
        <v>-1.074054817652354E-4</v>
      </c>
      <c r="AJ425" s="240">
        <f t="shared" ca="1" si="626"/>
        <v>4.5178334971927224E-5</v>
      </c>
      <c r="AK425" s="240">
        <f t="shared" ca="1" si="627"/>
        <v>1.0740548176523557E-4</v>
      </c>
      <c r="AL425" s="240">
        <f t="shared" ca="1" si="628"/>
        <v>-4.517833497192759E-5</v>
      </c>
      <c r="AM425" s="240">
        <f t="shared" ca="1" si="629"/>
        <v>-1.0740548176523542E-4</v>
      </c>
      <c r="AN425" s="240">
        <f t="shared" ca="1" si="630"/>
        <v>4.5178334971927956E-5</v>
      </c>
      <c r="AO425" s="240">
        <f t="shared" ca="1" si="631"/>
        <v>1.0740548176523558E-4</v>
      </c>
      <c r="AP425" s="240">
        <f t="shared" ca="1" si="632"/>
        <v>-4.5178334971927563E-5</v>
      </c>
      <c r="AQ425" s="240">
        <f t="shared" ca="1" si="633"/>
        <v>-1.0740548176523543E-4</v>
      </c>
      <c r="AR425" s="240">
        <f t="shared" ca="1" si="634"/>
        <v>4.517833497192717E-5</v>
      </c>
      <c r="AS425" s="240">
        <f t="shared" ca="1" si="635"/>
        <v>1.0740548176523559E-4</v>
      </c>
      <c r="AT425" s="240">
        <f t="shared" ca="1" si="636"/>
        <v>-4.5178334971927536E-5</v>
      </c>
      <c r="AU425" s="240">
        <f t="shared" ca="1" si="637"/>
        <v>-1.0740548176523576E-4</v>
      </c>
      <c r="AV425" s="240">
        <f t="shared" ca="1" si="638"/>
        <v>4.5178334971927908E-5</v>
      </c>
      <c r="AW425" s="240">
        <f t="shared" ca="1" si="639"/>
        <v>1.0740548176523561E-4</v>
      </c>
      <c r="AX425" s="240">
        <f t="shared" ca="1" si="640"/>
        <v>-4.517833497192675E-5</v>
      </c>
      <c r="AY425" s="240">
        <f t="shared" ca="1" si="641"/>
        <v>-1.0740548176523544E-4</v>
      </c>
      <c r="AZ425" s="240">
        <f t="shared" ca="1" si="642"/>
        <v>4.5178334971927116E-5</v>
      </c>
      <c r="BA425" s="240">
        <f t="shared" ca="1" si="643"/>
        <v>1.074054817652353E-4</v>
      </c>
      <c r="BB425" s="240">
        <f t="shared" ca="1" si="644"/>
        <v>-4.5178334971927481E-5</v>
      </c>
      <c r="BC425" s="240">
        <f t="shared" ca="1" si="645"/>
        <v>-1.0740548176523578E-4</v>
      </c>
      <c r="BD425" s="240">
        <f t="shared" ca="1" si="646"/>
        <v>4.5178334971927854E-5</v>
      </c>
      <c r="BE425" s="240">
        <f t="shared" ca="1" si="647"/>
        <v>1.0740548176523562E-4</v>
      </c>
      <c r="BF425" s="240">
        <f t="shared" ca="1" si="648"/>
        <v>-4.517833497192822E-5</v>
      </c>
      <c r="BG425" s="240">
        <f t="shared" ca="1" si="649"/>
        <v>-1.0740548176523547E-4</v>
      </c>
      <c r="BH425" s="240">
        <f t="shared" ca="1" si="650"/>
        <v>4.5178334971927061E-5</v>
      </c>
      <c r="BI425" s="240">
        <f t="shared" ca="1" si="651"/>
        <v>1.0740548176523531E-4</v>
      </c>
      <c r="BJ425" s="240">
        <f t="shared" ca="1" si="652"/>
        <v>-4.5178334971927434E-5</v>
      </c>
      <c r="BK425" s="240">
        <f t="shared" ca="1" si="653"/>
        <v>-1.074054817652358E-4</v>
      </c>
      <c r="BL425" s="240">
        <f t="shared" ca="1" si="654"/>
        <v>4.51783349719278E-5</v>
      </c>
      <c r="BM425" s="240">
        <f t="shared" ca="1" si="655"/>
        <v>1.0740548176523565E-4</v>
      </c>
      <c r="BN425" s="240">
        <f t="shared" ca="1" si="656"/>
        <v>-4.5178334971926641E-5</v>
      </c>
      <c r="BO425" s="240">
        <f t="shared" ca="1" si="657"/>
        <v>-1.074054817652355E-4</v>
      </c>
      <c r="BP425" s="240">
        <f t="shared" ca="1" si="658"/>
        <v>4.5178334971927007E-5</v>
      </c>
      <c r="BQ425" s="240">
        <f t="shared" ca="1" si="659"/>
        <v>1.0740548176523534E-4</v>
      </c>
      <c r="BR425" s="240">
        <f t="shared" ca="1" si="660"/>
        <v>-4.517833497192738E-5</v>
      </c>
      <c r="BS425" s="240">
        <f t="shared" ca="1" si="661"/>
        <v>-1.0740548176523582E-4</v>
      </c>
      <c r="BT425" s="240">
        <f t="shared" ca="1" si="662"/>
        <v>4.5178334971927746E-5</v>
      </c>
      <c r="BU425" s="240">
        <f t="shared" ca="1" si="663"/>
        <v>1.0740548176523568E-4</v>
      </c>
      <c r="BV425" s="240">
        <f t="shared" ca="1" si="664"/>
        <v>-4.5178334971928118E-5</v>
      </c>
      <c r="BW425" s="240">
        <f t="shared" ca="1" si="665"/>
        <v>-1.0740548176523551E-4</v>
      </c>
      <c r="BX425" s="240">
        <f t="shared" ca="1" si="666"/>
        <v>4.517833497192696E-5</v>
      </c>
      <c r="BY425" s="240">
        <f t="shared" ca="1" si="667"/>
        <v>1.0740548176523536E-4</v>
      </c>
      <c r="BZ425" s="240">
        <f t="shared" ca="1" si="668"/>
        <v>-4.5178334971927326E-5</v>
      </c>
      <c r="CA425" s="240">
        <f t="shared" ca="1" si="669"/>
        <v>-1.0740548176523585E-4</v>
      </c>
      <c r="CB425" s="240">
        <f t="shared" ca="1" si="670"/>
        <v>4.5178334971927691E-5</v>
      </c>
      <c r="CC425" s="240">
        <f t="shared" ca="1" si="671"/>
        <v>1.0740548176523569E-4</v>
      </c>
      <c r="CD425" s="240">
        <f t="shared" ca="1" si="672"/>
        <v>-4.517833497192654E-5</v>
      </c>
      <c r="CE425" s="240">
        <f t="shared" ca="1" si="673"/>
        <v>-1.0740548176523554E-4</v>
      </c>
      <c r="CF425" s="240">
        <f t="shared" ca="1" si="674"/>
        <v>4.5178334971926905E-5</v>
      </c>
      <c r="CG425" s="240">
        <f t="shared" ca="1" si="675"/>
        <v>1.0740548176523538E-4</v>
      </c>
      <c r="CH425" s="240">
        <f t="shared" ca="1" si="676"/>
        <v>-4.5178334971927271E-5</v>
      </c>
      <c r="CI425" s="240">
        <f t="shared" ca="1" si="677"/>
        <v>-1.0740548176523586E-4</v>
      </c>
      <c r="CJ425" s="240">
        <f t="shared" ca="1" si="678"/>
        <v>4.5178334971926113E-5</v>
      </c>
      <c r="CK425" s="240">
        <f t="shared" ca="1" si="679"/>
        <v>1.0740548176523507E-4</v>
      </c>
      <c r="CL425" s="240">
        <f t="shared" ca="1" si="680"/>
        <v>-4.517833497192801E-5</v>
      </c>
      <c r="CM425" s="240">
        <f t="shared" ca="1" si="681"/>
        <v>-1.0740548176523555E-4</v>
      </c>
      <c r="CN425" s="240">
        <f t="shared" ca="1" si="682"/>
        <v>4.5178334971926851E-5</v>
      </c>
      <c r="CO425" s="240">
        <f t="shared" ca="1" si="683"/>
        <v>1.0740548176523604E-4</v>
      </c>
      <c r="CP425" s="240">
        <f t="shared" ca="1" si="684"/>
        <v>-4.5178334971925692E-5</v>
      </c>
      <c r="CQ425" s="240">
        <f t="shared" ca="1" si="685"/>
        <v>-1.0740548176523525E-4</v>
      </c>
      <c r="CR425" s="240">
        <f t="shared" ca="1" si="686"/>
        <v>4.517833497192759E-5</v>
      </c>
      <c r="CS425" s="240">
        <f t="shared" ca="1" si="687"/>
        <v>1.0740548176523574E-4</v>
      </c>
      <c r="CT425" s="240">
        <f t="shared" ca="1" si="688"/>
        <v>-4.5178334971926431E-5</v>
      </c>
      <c r="CU425" s="240">
        <f t="shared" ca="1" si="689"/>
        <v>-1.0740548176523622E-4</v>
      </c>
      <c r="CV425" s="240">
        <f t="shared" ca="1" si="690"/>
        <v>4.5178334971928328E-5</v>
      </c>
      <c r="CW425" s="240">
        <f t="shared" ca="1" si="691"/>
        <v>1.0740548176523543E-4</v>
      </c>
      <c r="CX425" s="240">
        <f t="shared" ca="1" si="692"/>
        <v>-4.517833497192717E-5</v>
      </c>
      <c r="CY425" s="240">
        <f t="shared" ca="1" si="693"/>
        <v>-1.0740548176523592E-4</v>
      </c>
      <c r="CZ425" s="240">
        <f t="shared" ca="1" si="694"/>
        <v>4.5178334971926011E-5</v>
      </c>
      <c r="DA425" s="240">
        <f t="shared" ca="1" si="695"/>
        <v>1.0740548176523512E-4</v>
      </c>
      <c r="DB425" s="240">
        <f t="shared" ca="1" si="696"/>
        <v>-4.5178334971927908E-5</v>
      </c>
      <c r="DC425" s="240">
        <f t="shared" ca="1" si="697"/>
        <v>-1.0740548176523561E-4</v>
      </c>
      <c r="DD425" s="240">
        <f t="shared" ca="1" si="698"/>
        <v>4.517833497192675E-5</v>
      </c>
      <c r="DE425" s="240">
        <f t="shared" ca="1" si="699"/>
        <v>1.074054817652361E-4</v>
      </c>
      <c r="DF425" s="240">
        <f t="shared" ca="1" si="700"/>
        <v>-4.517833497192864E-5</v>
      </c>
      <c r="DG425" s="240">
        <f t="shared" ca="1" si="701"/>
        <v>-1.074054817652353E-4</v>
      </c>
      <c r="DH425" s="240">
        <f t="shared" ca="1" si="702"/>
        <v>4.5178334971927481E-5</v>
      </c>
      <c r="DI425" s="240">
        <f t="shared" ca="1" si="703"/>
        <v>1.0740548176523578E-4</v>
      </c>
      <c r="DJ425" s="240">
        <f t="shared" ca="1" si="704"/>
        <v>-4.5178334971926329E-5</v>
      </c>
      <c r="DK425" s="240">
        <f t="shared" ca="1" si="705"/>
        <v>-1.0740548176523627E-4</v>
      </c>
      <c r="DL425" s="240">
        <f t="shared" ca="1" si="706"/>
        <v>4.517833497192822E-5</v>
      </c>
      <c r="DM425" s="240">
        <f t="shared" ca="1" si="707"/>
        <v>1.0740548176523547E-4</v>
      </c>
      <c r="DN425" s="240">
        <f t="shared" ca="1" si="708"/>
        <v>-4.5178334971927061E-5</v>
      </c>
      <c r="DO425" s="240">
        <f t="shared" ca="1" si="709"/>
        <v>-1.0740548176523596E-4</v>
      </c>
      <c r="DP425" s="240">
        <f t="shared" ca="1" si="710"/>
        <v>4.5178334971925903E-5</v>
      </c>
      <c r="DQ425" s="240">
        <f t="shared" ca="1" si="711"/>
        <v>1.0740548176523516E-4</v>
      </c>
      <c r="DR425" s="240">
        <f t="shared" ca="1" si="712"/>
        <v>-4.51783349719278E-5</v>
      </c>
      <c r="DS425" s="240">
        <f t="shared" ca="1" si="713"/>
        <v>-1.0740548176523565E-4</v>
      </c>
      <c r="DT425" s="240">
        <f t="shared" ca="1" si="714"/>
        <v>4.5178334971926641E-5</v>
      </c>
      <c r="DU425" s="240">
        <f t="shared" ca="1" si="715"/>
        <v>1.0740548176523614E-4</v>
      </c>
      <c r="DV425" s="240">
        <f t="shared" ca="1" si="716"/>
        <v>-4.5178334971925482E-5</v>
      </c>
      <c r="DW425" s="240">
        <f t="shared" ca="1" si="717"/>
        <v>-1.0740548176523534E-4</v>
      </c>
      <c r="DX425" s="240">
        <f t="shared" ca="1" si="718"/>
        <v>4.517833497192738E-5</v>
      </c>
      <c r="DY425" s="240">
        <f t="shared" ca="1" si="719"/>
        <v>1.0740548176523582E-4</v>
      </c>
      <c r="DZ425" s="240">
        <f t="shared" ca="1" si="720"/>
        <v>-4.5178334971926221E-5</v>
      </c>
      <c r="EA425" s="240">
        <f t="shared" ca="1" si="721"/>
        <v>-1.0740548176523631E-4</v>
      </c>
      <c r="EB425" s="240">
        <f t="shared" ca="1" si="722"/>
        <v>4.5178334971928118E-5</v>
      </c>
      <c r="EC425" s="240">
        <f t="shared" ca="1" si="723"/>
        <v>1.0740548176523551E-4</v>
      </c>
      <c r="ED425" s="240">
        <f t="shared" ca="1" si="724"/>
        <v>-4.517833497192696E-5</v>
      </c>
      <c r="EE425" s="240">
        <f t="shared" ca="1" si="725"/>
        <v>-1.07405481765236E-4</v>
      </c>
      <c r="EF425" s="240">
        <f t="shared" ca="1" si="726"/>
        <v>4.5178334971925801E-5</v>
      </c>
      <c r="EG425" s="240">
        <f t="shared" ca="1" si="727"/>
        <v>1.074054817652352E-4</v>
      </c>
      <c r="EH425" s="240">
        <f t="shared" ca="1" si="728"/>
        <v>-4.5178334971927691E-5</v>
      </c>
      <c r="EI425" s="240">
        <f t="shared" ca="1" si="729"/>
        <v>-1.0740548176523569E-4</v>
      </c>
      <c r="EJ425" s="240">
        <f t="shared" ca="1" si="730"/>
        <v>4.517833497192654E-5</v>
      </c>
      <c r="EK425" s="240">
        <f t="shared" ca="1" si="731"/>
        <v>1.0740548176523618E-4</v>
      </c>
      <c r="EL425" s="240">
        <f t="shared" ca="1" si="732"/>
        <v>-4.517833497192843E-5</v>
      </c>
      <c r="EM425" s="240">
        <f t="shared" ca="1" si="733"/>
        <v>-1.0740548176523538E-4</v>
      </c>
      <c r="EN425" s="240">
        <f t="shared" ca="1" si="734"/>
        <v>4.5178334971927271E-5</v>
      </c>
      <c r="EO425" s="240">
        <f t="shared" ca="1" si="735"/>
        <v>1.0740548176523586E-4</v>
      </c>
      <c r="EP425" s="240">
        <f t="shared" ca="1" si="736"/>
        <v>-4.5178334971926113E-5</v>
      </c>
      <c r="EQ425" s="240">
        <f t="shared" ca="1" si="737"/>
        <v>-1.0740548176523635E-4</v>
      </c>
      <c r="ER425" s="240">
        <f t="shared" ca="1" si="738"/>
        <v>4.517833497192801E-5</v>
      </c>
      <c r="ES425" s="240">
        <f t="shared" ca="1" si="739"/>
        <v>1.0740548176523555E-4</v>
      </c>
      <c r="ET425" s="240">
        <f t="shared" ca="1" si="740"/>
        <v>-4.5178334971926851E-5</v>
      </c>
      <c r="EU425" s="240">
        <f t="shared" ca="1" si="741"/>
        <v>-1.0740548176523604E-4</v>
      </c>
      <c r="EV425" s="240">
        <f t="shared" ca="1" si="742"/>
        <v>4.5178334971925692E-5</v>
      </c>
      <c r="EW425" s="240">
        <f t="shared" ca="1" si="743"/>
        <v>1.0740548176523525E-4</v>
      </c>
      <c r="EX425" s="240">
        <f t="shared" ca="1" si="744"/>
        <v>-4.517833497192759E-5</v>
      </c>
      <c r="EY425" s="240">
        <f t="shared" ca="1" si="745"/>
        <v>-1.0740548176523574E-4</v>
      </c>
      <c r="EZ425" s="240">
        <f t="shared" ca="1" si="746"/>
        <v>4.5178334971926431E-5</v>
      </c>
      <c r="FA425" s="240">
        <f t="shared" ca="1" si="747"/>
        <v>1.0740548176523622E-4</v>
      </c>
      <c r="FB425" s="240">
        <f t="shared" ca="1" si="748"/>
        <v>-4.5178334971925272E-5</v>
      </c>
      <c r="FC425" s="240">
        <f t="shared" ca="1" si="749"/>
        <v>-1.0740548176523543E-4</v>
      </c>
      <c r="FD425" s="240">
        <f t="shared" ca="1" si="750"/>
        <v>4.517833497192717E-5</v>
      </c>
      <c r="FE425" s="240">
        <f t="shared" ca="1" si="751"/>
        <v>1.0740548176523592E-4</v>
      </c>
      <c r="FF425" s="240">
        <f t="shared" ca="1" si="752"/>
        <v>-4.5178334971926011E-5</v>
      </c>
      <c r="FG425" s="240">
        <f t="shared" ca="1" si="753"/>
        <v>-1.0740548176523641E-4</v>
      </c>
      <c r="FH425" s="240">
        <f t="shared" ca="1" si="754"/>
        <v>4.5178334971927908E-5</v>
      </c>
      <c r="FI425" s="240">
        <f t="shared" ca="1" si="755"/>
        <v>1.0740548176523561E-4</v>
      </c>
      <c r="FJ425" s="240">
        <f t="shared" ca="1" si="756"/>
        <v>-4.517833497192675E-5</v>
      </c>
      <c r="FK425" s="240">
        <f t="shared" ca="1" si="757"/>
        <v>-1.074054817652361E-4</v>
      </c>
      <c r="FL425" s="240">
        <f t="shared" ca="1" si="758"/>
        <v>4.5178334971925591E-5</v>
      </c>
      <c r="FM425" s="240">
        <f t="shared" ca="1" si="759"/>
        <v>1.0740548176523658E-4</v>
      </c>
      <c r="FN425" s="240">
        <f t="shared" ca="1" si="760"/>
        <v>-4.5178334971924432E-5</v>
      </c>
      <c r="FO425" s="240">
        <f t="shared" ca="1" si="761"/>
        <v>-1.0740548176523707E-4</v>
      </c>
      <c r="FP425" s="240">
        <f t="shared" ca="1" si="762"/>
        <v>4.5178334971929379E-5</v>
      </c>
      <c r="FQ425" s="240">
        <f t="shared" ca="1" si="763"/>
        <v>1.0740548176523498E-4</v>
      </c>
      <c r="FR425" s="240">
        <f t="shared" ca="1" si="764"/>
        <v>-4.517833497192822E-5</v>
      </c>
      <c r="FS425" s="240">
        <f t="shared" ca="1" si="765"/>
        <v>-1.0740548176523547E-4</v>
      </c>
      <c r="FT425" s="240">
        <f t="shared" ca="1" si="766"/>
        <v>4.5178334971927061E-5</v>
      </c>
      <c r="FU425" s="240">
        <f t="shared" ca="1" si="767"/>
        <v>1.0740548176523596E-4</v>
      </c>
      <c r="FV425" s="240">
        <f t="shared" ca="1" si="768"/>
        <v>-4.5178334971925903E-5</v>
      </c>
      <c r="FW425" s="240">
        <f t="shared" ca="1" si="769"/>
        <v>-1.0740548176523645E-4</v>
      </c>
      <c r="FX425" s="240">
        <f t="shared" ca="1" si="770"/>
        <v>4.5178334971924744E-5</v>
      </c>
      <c r="FY425" s="240">
        <f t="shared" ca="1" si="771"/>
        <v>1.0740548176523694E-4</v>
      </c>
      <c r="FZ425" s="240">
        <f t="shared" ca="1" si="772"/>
        <v>-4.5178334971923592E-5</v>
      </c>
      <c r="GA425" s="240">
        <f t="shared" ca="1" si="773"/>
        <v>-1.0740548176523485E-4</v>
      </c>
      <c r="GB425" s="240">
        <f t="shared" ca="1" si="774"/>
        <v>4.5178334971928539E-5</v>
      </c>
      <c r="GC425" s="240">
        <f t="shared" ca="1" si="775"/>
        <v>1.0740548176523534E-4</v>
      </c>
      <c r="GD425" s="240">
        <f t="shared" ca="1" si="776"/>
        <v>-4.517833497192738E-5</v>
      </c>
      <c r="GE425" s="240">
        <f t="shared" ca="1" si="777"/>
        <v>-1.0740548176523582E-4</v>
      </c>
      <c r="GF425" s="240">
        <f t="shared" ca="1" si="778"/>
        <v>4.5178334971926221E-5</v>
      </c>
      <c r="GG425" s="240">
        <f t="shared" ca="1" si="779"/>
        <v>1.0740548176523631E-4</v>
      </c>
      <c r="GH425" s="240">
        <f t="shared" ca="1" si="780"/>
        <v>-4.5178334971925062E-5</v>
      </c>
      <c r="GI425" s="240">
        <f t="shared" ca="1" si="781"/>
        <v>-1.074054817652368E-4</v>
      </c>
      <c r="GJ425" s="240">
        <f t="shared" ca="1" si="782"/>
        <v>4.5178334971923904E-5</v>
      </c>
      <c r="GK425" s="240">
        <f t="shared" ca="1" si="783"/>
        <v>1.0740548176523471E-4</v>
      </c>
      <c r="GL425" s="240">
        <f t="shared" ca="1" si="784"/>
        <v>-4.517833497192885E-5</v>
      </c>
      <c r="GM425" s="240">
        <f t="shared" ca="1" si="785"/>
        <v>-1.074054817652352E-4</v>
      </c>
      <c r="GN425" s="240">
        <f t="shared" ca="1" si="786"/>
        <v>4.5178334971927691E-5</v>
      </c>
      <c r="GO425" s="240">
        <f t="shared" ca="1" si="787"/>
        <v>1.0740548176523569E-4</v>
      </c>
      <c r="GP425" s="240">
        <f t="shared" ca="1" si="788"/>
        <v>-4.517833497192654E-5</v>
      </c>
      <c r="GQ425" s="240">
        <f t="shared" ca="1" si="789"/>
        <v>-1.0740548176523618E-4</v>
      </c>
      <c r="GR425" s="240">
        <f t="shared" ca="1" si="790"/>
        <v>4.5178334971925381E-5</v>
      </c>
      <c r="GS425" s="240">
        <f t="shared" ca="1" si="791"/>
        <v>1.0740548176523666E-4</v>
      </c>
      <c r="GT425" s="240">
        <f t="shared" ca="1" si="792"/>
        <v>-4.5178334971924222E-5</v>
      </c>
      <c r="GU425" s="240">
        <f t="shared" ca="1" si="793"/>
        <v>-1.0740548176523715E-4</v>
      </c>
      <c r="GV425" s="240">
        <f t="shared" ca="1" si="794"/>
        <v>4.5178334971929169E-5</v>
      </c>
      <c r="GW425" s="240">
        <f t="shared" ca="1" si="795"/>
        <v>1.0740548176523507E-4</v>
      </c>
      <c r="GX425" s="240">
        <f t="shared" ca="1" si="796"/>
        <v>-4.517833497192801E-5</v>
      </c>
      <c r="GY425" s="240">
        <f t="shared" ca="1" si="797"/>
        <v>-1.0740548176523555E-4</v>
      </c>
      <c r="GZ425" s="240">
        <f t="shared" ca="1" si="798"/>
        <v>4.5178334971926851E-5</v>
      </c>
      <c r="HA425" s="240">
        <f t="shared" ca="1" si="799"/>
        <v>1.0740548176523604E-4</v>
      </c>
      <c r="HB425" s="240">
        <f t="shared" ca="1" si="800"/>
        <v>-4.5178334971925692E-5</v>
      </c>
      <c r="HC425" s="240">
        <f t="shared" ca="1" si="801"/>
        <v>-1.0740548176523653E-4</v>
      </c>
      <c r="HD425" s="240">
        <f t="shared" ca="1" si="802"/>
        <v>4.5178334971924534E-5</v>
      </c>
      <c r="HE425" s="240">
        <f t="shared" ca="1" si="803"/>
        <v>1.0740548176523702E-4</v>
      </c>
      <c r="HF425" s="240">
        <f t="shared" ca="1" si="804"/>
        <v>-4.5178334971929487E-5</v>
      </c>
      <c r="HG425" s="240">
        <f t="shared" ca="1" si="805"/>
        <v>-1.0740548176523494E-4</v>
      </c>
      <c r="HH425" s="240">
        <f t="shared" ca="1" si="806"/>
        <v>4.5178334971928328E-5</v>
      </c>
      <c r="HI425" s="240">
        <f t="shared" ca="1" si="807"/>
        <v>1.0740548176523543E-4</v>
      </c>
      <c r="HJ425" s="240">
        <f t="shared" ca="1" si="808"/>
        <v>-4.517833497192717E-5</v>
      </c>
      <c r="HK425" s="240">
        <f t="shared" ca="1" si="809"/>
        <v>-1.0740548176523592E-4</v>
      </c>
      <c r="HL425" s="240">
        <f t="shared" ca="1" si="810"/>
        <v>4.5178334971926011E-5</v>
      </c>
      <c r="HM425" s="240">
        <f t="shared" ca="1" si="811"/>
        <v>1.0740548176523641E-4</v>
      </c>
      <c r="HN425" s="240">
        <f t="shared" ca="1" si="812"/>
        <v>-4.5178334971924852E-5</v>
      </c>
      <c r="HO425" s="240">
        <f t="shared" ca="1" si="813"/>
        <v>-1.0740548176523688E-4</v>
      </c>
      <c r="HP425" s="240">
        <f t="shared" ca="1" si="814"/>
        <v>4.5178334971923693E-5</v>
      </c>
      <c r="HQ425" s="240">
        <f t="shared" ca="1" si="815"/>
        <v>1.0740548176523481E-4</v>
      </c>
      <c r="HR425" s="240">
        <f t="shared" ca="1" si="816"/>
        <v>-4.517833497192864E-5</v>
      </c>
      <c r="HS425" s="240">
        <f t="shared" ca="1" si="817"/>
        <v>-1.074054817652353E-4</v>
      </c>
      <c r="HT425" s="240">
        <f t="shared" ca="1" si="818"/>
        <v>4.5178334971927481E-5</v>
      </c>
      <c r="HU425" s="240">
        <f t="shared" ca="1" si="819"/>
        <v>1.0740548176523578E-4</v>
      </c>
      <c r="HV425" s="240">
        <f t="shared" ca="1" si="820"/>
        <v>-4.5178334971926329E-5</v>
      </c>
      <c r="HW425" s="240">
        <f t="shared" ca="1" si="821"/>
        <v>-1.0740548176523627E-4</v>
      </c>
      <c r="HX425" s="240">
        <f t="shared" ca="1" si="822"/>
        <v>4.5178334971925171E-5</v>
      </c>
      <c r="HY425" s="240">
        <f t="shared" ca="1" si="823"/>
        <v>1.0740548176523676E-4</v>
      </c>
      <c r="HZ425" s="240">
        <f t="shared" ca="1" si="824"/>
        <v>-4.5178334971924012E-5</v>
      </c>
      <c r="IA425" s="240">
        <f t="shared" ca="1" si="825"/>
        <v>-1.0740548176523725E-4</v>
      </c>
      <c r="IB425" s="240">
        <f t="shared" ca="1" si="826"/>
        <v>4.5178334971928959E-5</v>
      </c>
      <c r="IC425" s="240">
        <f t="shared" ca="1" si="827"/>
        <v>1.0740548176523516E-4</v>
      </c>
      <c r="ID425" s="240">
        <f t="shared" ca="1" si="828"/>
        <v>-4.51783349719278E-5</v>
      </c>
      <c r="IE425" s="240">
        <f t="shared" ca="1" si="829"/>
        <v>1.0740548176523516E-4</v>
      </c>
      <c r="IF425" s="240">
        <f t="shared" ca="1" si="830"/>
        <v>4.5178334971926641E-5</v>
      </c>
      <c r="IG425" s="240">
        <f t="shared" ca="1" si="831"/>
        <v>1.0740548176523614E-4</v>
      </c>
      <c r="IH425" s="240">
        <f t="shared" ca="1" si="832"/>
        <v>-4.5178334971925482E-5</v>
      </c>
      <c r="II425" s="240">
        <f t="shared" ca="1" si="833"/>
        <v>-1.0740548176523662E-4</v>
      </c>
      <c r="IJ425" s="240">
        <f t="shared" ca="1" si="834"/>
        <v>4.5178334971924324E-5</v>
      </c>
      <c r="IK425" s="240">
        <f t="shared" ca="1" si="835"/>
        <v>1.0740548176523711E-4</v>
      </c>
      <c r="IL425" s="240">
        <f t="shared" ca="1" si="836"/>
        <v>-4.5178334971923165E-5</v>
      </c>
      <c r="IM425" s="240">
        <f t="shared" ca="1" si="837"/>
        <v>-1.0740548176523502E-4</v>
      </c>
      <c r="IN425" s="240">
        <f t="shared" ca="1" si="838"/>
        <v>4.5178334971928118E-5</v>
      </c>
      <c r="IO425" s="240">
        <f t="shared" ca="1" si="839"/>
        <v>1.0740548176523551E-4</v>
      </c>
      <c r="IP425" s="240">
        <f t="shared" ca="1" si="840"/>
        <v>-4.517833497192696E-5</v>
      </c>
      <c r="IQ425" s="240">
        <f t="shared" ca="1" si="841"/>
        <v>-1.07405481765236E-4</v>
      </c>
      <c r="IR425" s="240">
        <f t="shared" ca="1" si="842"/>
        <v>4.5178334971925801E-5</v>
      </c>
      <c r="IS425" s="240">
        <f t="shared" ca="1" si="843"/>
        <v>1.0740548176523649E-4</v>
      </c>
      <c r="IT425" s="240">
        <f t="shared" ca="1" si="844"/>
        <v>-4.5178334971924642E-5</v>
      </c>
      <c r="IU425" s="240">
        <f t="shared" ca="1" si="845"/>
        <v>-1.0740548176523698E-4</v>
      </c>
      <c r="IV425" s="240">
        <f t="shared" ca="1" si="846"/>
        <v>4.5178334971923483E-5</v>
      </c>
      <c r="IW425" s="240">
        <f t="shared" ca="1" si="847"/>
        <v>1.0740548176523489E-4</v>
      </c>
      <c r="IX425" s="240">
        <f t="shared" ca="1" si="848"/>
        <v>-4.517833497192843E-5</v>
      </c>
      <c r="IY425" s="240">
        <f t="shared" ca="1" si="849"/>
        <v>-1.0740548176523538E-4</v>
      </c>
      <c r="IZ425" s="240">
        <f t="shared" ca="1" si="850"/>
        <v>4.5178334971927271E-5</v>
      </c>
      <c r="JA425" s="240">
        <f t="shared" ca="1" si="851"/>
        <v>1.0740548176523586E-4</v>
      </c>
      <c r="JB425" s="240">
        <f t="shared" ca="1" si="852"/>
        <v>-4.5178334971926113E-5</v>
      </c>
    </row>
    <row r="426" spans="2:262">
      <c r="B426" s="248">
        <v>65</v>
      </c>
      <c r="C426" s="247">
        <f t="shared" si="853"/>
        <v>1.2695312500000007E-3</v>
      </c>
      <c r="D426" s="244">
        <f t="shared" ref="D426:D489" ca="1" si="855">Vo_set2+E426</f>
        <v>6.0093160605087101</v>
      </c>
      <c r="E426" s="243">
        <f ca="1">BS361</f>
        <v>9.3160605087099502E-3</v>
      </c>
      <c r="F426" s="242">
        <v>65</v>
      </c>
      <c r="G426" s="240">
        <f t="shared" ref="G426:G489" ca="1" si="856">2*IMREAL(K165)*COS(2*PI()*B165*1/Nt_load2)-2*IMAGINARY(K165)*SIN(2*PI()*B165*1/Nt_load2)</f>
        <v>6.2151500574134574E-5</v>
      </c>
      <c r="H426" s="240">
        <f t="shared" ref="H426:H489" ca="1" si="857">2*IMREAL(K165)*COS(2*PI()*B165*2/Nt_load2)-2*IMAGINARY(K165)*SIN(2*PI()*B165*2/Nt_load2)</f>
        <v>-3.4209351788588478E-5</v>
      </c>
      <c r="I426" s="240">
        <f t="shared" ref="I426:I489" ca="1" si="858">2*IMREAL(K165)*COS(2*PI()*B165*3/Nt_load2)-2*IMAGINARY(K165)*SIN(2*PI()*B165*3/Nt_load2)</f>
        <v>-6.0472421534405675E-5</v>
      </c>
      <c r="J426" s="240">
        <f t="shared" ref="J426:J489" ca="1" si="859">2*IMREAL(K165)*COS(2*PI()*B165*4/Nt_load2)-2*IMAGINARY(K165)*SIN(2*PI()*B165*4/Nt_load2)</f>
        <v>3.7177486821007931E-5</v>
      </c>
      <c r="K426" s="240">
        <f t="shared" ref="K426:K489" ca="1" si="860">2*IMREAL(K165)*COS(2*PI()*B165*5/Nt_load2)-2*IMAGINARY(K165)*SIN(2*PI()*B165*5/Nt_load2)</f>
        <v>5.8647659134441861E-5</v>
      </c>
      <c r="L426" s="240">
        <f t="shared" ref="L426:L489" ca="1" si="861">2*IMREAL(K165)*COS(2*PI()*B165*6/Nt_load2)-2*IMAGINARY(K165)*SIN(2*PI()*B165*6/Nt_load2)</f>
        <v>-4.005605803131231E-5</v>
      </c>
      <c r="M426" s="240">
        <f t="shared" ref="M426:M489" ca="1" si="862">2*IMREAL(K165)*COS(2*PI()*B165*7/Nt_load2)-2*IMAGINARY(K165)*SIN(2*PI()*B165*7/Nt_load2)</f>
        <v>-5.6681609386694963E-5</v>
      </c>
      <c r="N426" s="240">
        <f t="shared" ref="N426:N489" ca="1" si="863">2*IMREAL(K165)*COS(2*PI()*B165*8/Nt_load2)-2*IMAGINARY(K165)*SIN(2*PI()*B165*8/Nt_load2)</f>
        <v>4.2838130689322956E-5</v>
      </c>
      <c r="O426" s="240">
        <f t="shared" ref="O426:O489" ca="1" si="864">2*IMREAL(K165)*COS(2*PI()*B165*9/Nt_load2)-2*IMAGINARY(K165)*SIN(2*PI()*B165*9/Nt_load2)</f>
        <v>5.4579008677212791E-5</v>
      </c>
      <c r="P426" s="240">
        <f t="shared" ref="P426:P489" ca="1" si="865">2*IMREAL(K165)*COS(2*PI()*B165*10/Nt_load2)-2*IMAGINARY(K165)*SIN(2*PI()*B165*10/Nt_load2)</f>
        <v>-4.5517002538325932E-5</v>
      </c>
      <c r="Q426" s="240">
        <f t="shared" ref="Q426:Q489" ca="1" si="866">2*IMREAL(K165)*COS(2*PI()*B165*11/Nt_load2)-2*IMAGINARY(K165)*SIN(2*PI()*B165*11/Nt_load2)</f>
        <v>-5.2344922355270807E-5</v>
      </c>
      <c r="R426" s="240">
        <f t="shared" ref="R426:R489" ca="1" si="867">2*IMREAL(K165)*COS(2*PI()*B165*12/Nt_load2)-2*IMAGINARY(K165)*SIN(2*PI()*B165*12/Nt_load2)</f>
        <v>4.8086219941395513E-5</v>
      </c>
      <c r="S426" s="240">
        <f t="shared" ref="S426:S489" ca="1" si="868">2*IMREAL(K165)*COS(2*PI()*B165*13/Nt_load2)-2*IMAGINARY(K165)*SIN(2*PI()*B165*13/Nt_load2)</f>
        <v>4.9984732530501123E-5</v>
      </c>
      <c r="T426" s="240">
        <f t="shared" ref="T426:T489" ca="1" si="869">2*IMREAL(K165)*COS(2*PI()*B165*14/Nt_load2)-2*IMAGINARY(K165)*SIN(2*PI()*B165*14/Nt_load2)</f>
        <v>-5.0539593428770762E-5</v>
      </c>
      <c r="U426" s="241">
        <f t="shared" ref="U426:U489" ca="1" si="870">2*IMREAL(K165)*COS(2*PI()*B165*15/Nt_load2)-2*IMAGINARY(K165)*SIN(2*PI()*B165*15/Nt_load2)</f>
        <v>-4.7504125106920135E-5</v>
      </c>
      <c r="V426" s="240">
        <f t="shared" ref="V426:V489" ca="1" si="871">2*IMREAL(K165)*COS(2*PI()*B165*16/Nt_load2)-2*IMAGINARY(K165)*SIN(2*PI()*B165*16/Nt_load2)</f>
        <v>5.2871212608830717E-5</v>
      </c>
      <c r="W426" s="240">
        <f t="shared" ref="W426:W489" ca="1" si="872">2*IMREAL(K165)*COS(2*PI()*B165*17/Nt_load2)-2*IMAGINARY(K165)*SIN(2*PI()*B165*17/Nt_load2)</f>
        <v>4.4909076085086466E-5</v>
      </c>
      <c r="X426" s="240">
        <f t="shared" ref="X426:X489" ca="1" si="873">2*IMREAL(K165)*COS(2*PI()*B165*18/Nt_load2)-2*IMAGINARY(K165)*SIN(2*PI()*B165*18/Nt_load2)</f>
        <v>-5.5075460406744708E-5</v>
      </c>
      <c r="Y426" s="240">
        <f t="shared" ref="Y426:Y489" ca="1" si="874">2*IMREAL(K165)*COS(2*PI()*B165*19/Nt_load2)-2*IMAGINARY(K165)*SIN(2*PI()*B165*19/Nt_load2)</f>
        <v>-4.2205837165393533E-5</v>
      </c>
      <c r="Z426" s="240">
        <f t="shared" ref="Z426:Z489" ca="1" si="875">2*IMREAL(K165)*COS(2*PI()*B165*20/Nt_load2)-2*IMAGINARY(K165)*SIN(2*PI()*B165*20/Nt_load2)</f>
        <v>5.7147026596498116E-5</v>
      </c>
      <c r="AA426" s="240">
        <f t="shared" ref="AA426:AA489" ca="1" si="876">2*IMREAL(K165)*COS(2*PI()*B165*21/Nt_load2)-2*IMAGINARY(K165)*SIN(2*PI()*B165*21/Nt_load2)</f>
        <v>3.9400920687174227E-5</v>
      </c>
      <c r="AB426" s="240">
        <f t="shared" ref="AB426:AB489" ca="1" si="877">2*IMREAL(K165)*COS(2*PI()*B165*22/Nt_load2)-2*IMAGINARY(K165)*SIN(2*PI()*B165*22/Nt_load2)</f>
        <v>-5.9080920593692203E-5</v>
      </c>
      <c r="AC426" s="240">
        <f t="shared" ref="AC426:AC489" ca="1" si="878">2*IMREAL(K165)*COS(2*PI()*B165*23/Nt_load2)-2*IMAGINARY(K165)*SIN(2*PI()*B165*23/Nt_load2)</f>
        <v>-3.6501083939906466E-5</v>
      </c>
      <c r="AD426" s="240">
        <f t="shared" ref="AD426:AD489" ca="1" si="879">2*IMREAL(K165)*COS(2*PI()*B165*24/Nt_load2)-2*IMAGINARY(K165)*SIN(2*PI()*B165*24/Nt_load2)</f>
        <v>6.0872483478298767E-5</v>
      </c>
      <c r="AE426" s="240">
        <f t="shared" ref="AE426:AE489" ca="1" si="880">2*IMREAL(K165)*COS(2*PI()*B165*25/Nt_load2)-2*IMAGINARY(K165)*SIN(2*PI()*B165*25/Nt_load2)</f>
        <v>3.3513312884310545E-5</v>
      </c>
      <c r="AF426" s="240">
        <f t="shared" ref="AF426:AF489" ca="1" si="881">2*IMREAL(K165)*COS(2*PI()*B165*26/Nt_load2)-2*IMAGINARY(K165)*SIN(2*PI()*B165*26/Nt_load2)</f>
        <v>-6.2517399218406256E-5</v>
      </c>
      <c r="AG426" s="240">
        <f t="shared" ref="AG426:AG489" ca="1" si="882">2*IMREAL(K165)*COS(2*PI()*B165*27/Nt_load2)-2*IMAGINARY(K165)*SIN(2*PI()*B165*27/Nt_load2)</f>
        <v>-3.0444805322556364E-5</v>
      </c>
      <c r="AH426" s="240">
        <f t="shared" ref="AH426:AH489" ca="1" si="883">2*IMREAL(K165)*COS(2*PI()*B165*28/Nt_load2)-2*IMAGINARY(K165)*SIN(2*PI()*B165*28/Nt_load2)</f>
        <v>6.4011705067918947E-5</v>
      </c>
      <c r="AI426" s="240">
        <f t="shared" ref="AI426:AI489" ca="1" si="884">2*IMREAL(K165)*COS(2*PI()*B165*29/Nt_load2)-2*IMAGINARY(K165)*SIN(2*PI()*B165*29/Nt_load2)</f>
        <v>2.7302953558130135E-5</v>
      </c>
      <c r="AJ426" s="240">
        <f t="shared" ref="AJ426:AJ489" ca="1" si="885">2*IMREAL(K165)*COS(2*PI()*B165*30/Nt_load2)-2*IMAGINARY(K165)*SIN(2*PI()*B165*30/Nt_load2)</f>
        <v>-6.5351801113160081E-5</v>
      </c>
      <c r="AK426" s="240">
        <f t="shared" ref="AK426:AK489" ca="1" si="886">2*IMREAL(K165)*COS(2*PI()*B165*31/Nt_load2)-2*IMAGINARY(K165)*SIN(2*PI()*B165*31/Nt_load2)</f>
        <v>-2.4095326587126092E-5</v>
      </c>
      <c r="AL426" s="240">
        <f t="shared" ref="AL426:AL489" ca="1" si="887">2*IMREAL(K165)*COS(2*PI()*B165*32/Nt_load2)-2*IMAGINARY(K165)*SIN(2*PI()*B165*32/Nt_load2)</f>
        <v>6.6534458945377846E-5</v>
      </c>
      <c r="AM426" s="240">
        <f t="shared" ref="AM426:AM489" ca="1" si="888">2*IMREAL(K165)*COS(2*PI()*B165*33/Nt_load2)-2*IMAGINARY(K165)*SIN(2*PI()*B165*33/Nt_load2)</f>
        <v>2.082965186387278E-5</v>
      </c>
      <c r="AN426" s="240">
        <f t="shared" ref="AN426:AN489" ca="1" si="889">2*IMREAL(K165)*COS(2*PI()*B165*34/Nt_load2)-2*IMAGINARY(K165)*SIN(2*PI()*B165*34/Nt_load2)</f>
        <v>-6.7556829438265875E-5</v>
      </c>
      <c r="AO426" s="240">
        <f t="shared" ref="AO426:AO489" ca="1" si="890">2*IMREAL(K165)*COS(2*PI()*B165*35/Nt_load2)-2*IMAGINARY(K165)*SIN(2*PI()*B165*35/Nt_load2)</f>
        <v>-1.7513796684816896E-5</v>
      </c>
      <c r="AP426" s="240">
        <f t="shared" ref="AP426:AP489" ca="1" si="891">2*IMREAL(K165)*COS(2*PI()*B165*36/Nt_load2)-2*IMAGINARY(K165)*SIN(2*PI()*B165*36/Nt_load2)</f>
        <v>6.8416449611757727E-5</v>
      </c>
      <c r="AQ426" s="240">
        <f t="shared" ref="AQ426:AQ489" ca="1" si="892">2*IMREAL(K165)*COS(2*PI()*B165*37/Nt_load2)-2*IMAGINARY(K165)*SIN(2*PI()*B165*37/Nt_load2)</f>
        <v>1.4155749235519874E-5</v>
      </c>
      <c r="AR426" s="240">
        <f t="shared" ref="AR426:AR489" ca="1" si="893">2*IMREAL(K165)*COS(2*PI()*B165*38/Nt_load2)-2*IMAGINARY(K165)*SIN(2*PI()*B165*38/Nt_load2)</f>
        <v>-6.9111248565561522E-5</v>
      </c>
      <c r="AS426" s="240">
        <f t="shared" ref="AS426:AS489" ca="1" si="894">2*IMREAL(K165)*COS(2*PI()*B165*39/Nt_load2)-2*IMAGINARY(K165)*SIN(2*PI()*B165*39/Nt_load2)</f>
        <v>-1.0763599346417296E-5</v>
      </c>
      <c r="AT426" s="240">
        <f t="shared" ref="AT426:AT489" ca="1" si="895">2*IMREAL(K165)*COS(2*PI()*B165*40/Nt_load2)-2*IMAGINARY(K165)*SIN(2*PI()*B165*40/Nt_load2)</f>
        <v>6.9639552468140533E-5</v>
      </c>
      <c r="AU426" s="240">
        <f t="shared" ref="AU426:AU489" ca="1" si="896">2*IMREAL(K165)*COS(2*PI()*B165*41/Nt_load2)-2*IMAGINARY(K165)*SIN(2*PI()*B165*41/Nt_load2)</f>
        <v>7.3455190037092298E-6</v>
      </c>
      <c r="AV426" s="240">
        <f t="shared" ref="AV426:AV489" ca="1" si="897">2*IMREAL(K165)*COS(2*PI()*B165*42/Nt_load2)-2*IMAGINARY(K165)*SIN(2*PI()*B165*42/Nt_load2)</f>
        <v>-7.0000088589119405E-5</v>
      </c>
      <c r="AW426" s="240">
        <f t="shared" ref="AW426:AW489" ca="1" si="898">2*IMREAL(K165)*COS(2*PI()*B165*43/Nt_load2)-2*IMAGINARY(K165)*SIN(2*PI()*B165*43/Nt_load2)</f>
        <v>-3.9097426623302564E-6</v>
      </c>
      <c r="AX426" s="240">
        <f t="shared" ref="AX426:AX489" ca="1" si="899">2*IMREAL(K165)*COS(2*PI()*B165*44/Nt_load2)-2*IMAGINARY(K165)*SIN(2*PI()*B165*44/Nt_load2)</f>
        <v>7.0191988365403443E-5</v>
      </c>
      <c r="AY426" s="240">
        <f t="shared" ref="AY426:AY489" ca="1" si="900">2*IMREAL(K165)*COS(2*PI()*B165*45/Nt_load2)-2*IMAGINARY(K165)*SIN(2*PI()*B165*45/Nt_load2)</f>
        <v>4.6454740842472221E-7</v>
      </c>
      <c r="AZ426" s="240">
        <f t="shared" ref="AZ426:AZ489" ca="1" si="901">2*IMREAL(K165)*COS(2*PI()*B165*46/Nt_load2)-2*IMAGINARY(K165)*SIN(2*PI()*B165*46/Nt_load2)</f>
        <v>-7.0214789493623175E-5</v>
      </c>
      <c r="BA426" s="240">
        <f t="shared" ref="BA426:BA489" ca="1" si="902">2*IMREAL(K165)*COS(2*PI()*B165*47/Nt_load2)-2*IMAGINARY(K165)*SIN(2*PI()*B165*47/Nt_load2)</f>
        <v>2.9817669808782572E-6</v>
      </c>
      <c r="BB426" s="240">
        <f t="shared" ref="BB426:BB489" ca="1" si="903">2*IMREAL(K165)*COS(2*PI()*B165*48/Nt_load2)-2*IMAGINARY(K165)*SIN(2*PI()*B165*48/Nt_load2)</f>
        <v>7.0068437043863577E-5</v>
      </c>
      <c r="BC426" s="240">
        <f t="shared" ref="BC426:BC489" ca="1" si="904">2*IMREAL(K165)*COS(2*PI()*B165*49/Nt_load2)-2*IMAGINARY(K165)*SIN(2*PI()*B165*49/Nt_load2)</f>
        <v>-6.4208980323513623E-6</v>
      </c>
      <c r="BD426" s="240">
        <f t="shared" ref="BD426:BD489" ca="1" si="905">2*IMREAL(K165)*COS(2*PI()*B165*50/Nt_load2)-2*IMAGINARY(K165)*SIN(2*PI()*B165*50/Nt_load2)</f>
        <v>-6.975328359199511E-5</v>
      </c>
      <c r="BE426" s="240">
        <f t="shared" ref="BE426:BE489" ca="1" si="906">2*IMREAL(K165)*COS(2*PI()*B165*51/Nt_load2)-2*IMAGINARY(K165)*SIN(2*PI()*B165*51/Nt_load2)</f>
        <v>9.8445605780612783E-6</v>
      </c>
      <c r="BF426" s="240">
        <f t="shared" ref="BF426:BF489" ca="1" si="907">2*IMREAL(K165)*COS(2*PI()*B165*52/Nt_load2)-2*IMAGINARY(K165)*SIN(2*PI()*B165*52/Nt_load2)</f>
        <v>6.9270088370287344E-5</v>
      </c>
      <c r="BG426" s="240">
        <f t="shared" ref="BG426:BG489" ca="1" si="908">2*IMREAL(K165)*COS(2*PI()*B165*53/Nt_load2)-2*IMAGINARY(K165)*SIN(2*PI()*B165*53/Nt_load2)</f>
        <v>-1.324450671505599E-5</v>
      </c>
      <c r="BH426" s="240">
        <f t="shared" ref="BH426:BH489" ca="1" si="909">2*IMREAL(K165)*COS(2*PI()*B165*54/Nt_load2)-2*IMAGINARY(K165)*SIN(2*PI()*B165*54/Nt_load2)</f>
        <v>-6.8620015438352531E-5</v>
      </c>
      <c r="BI426" s="240">
        <f t="shared" ref="BI426:BI489" ca="1" si="910">2*IMREAL(K165)*COS(2*PI()*B165*55/Nt_load2)-2*IMAGINARY(K165)*SIN(2*PI()*B165*55/Nt_load2)</f>
        <v>1.6612545675292359E-5</v>
      </c>
      <c r="BJ426" s="240">
        <f t="shared" ref="BJ426:BJ489" ca="1" si="911">2*IMREAL(K165)*COS(2*PI()*B165*56/Nt_load2)-2*IMAGINARY(K165)*SIN(2*PI()*B165*56/Nt_load2)</f>
        <v>6.7804630878823293E-5</v>
      </c>
      <c r="BK426" s="240">
        <f t="shared" ref="BK426:BK489" ca="1" si="912">2*IMREAL(K165)*COS(2*PI()*B165*57/Nt_load2)-2*IMAGINARY(K165)*SIN(2*PI()*B165*57/Nt_load2)</f>
        <v>-1.9940563557910769E-5</v>
      </c>
      <c r="BL426" s="240">
        <f t="shared" ref="BL426:BL489" ca="1" si="913">2*IMREAL(K165)*COS(2*PI()*B165*58/Nt_load2)-2*IMAGINARY(K165)*SIN(2*PI()*B165*58/Nt_load2)</f>
        <v>-6.6825899024522455E-5</v>
      </c>
      <c r="BM426" s="240">
        <f t="shared" ref="BM426:BM489" ca="1" si="914">2*IMREAL(K165)*COS(2*PI()*B165*59/Nt_load2)-2*IMAGINARY(K165)*SIN(2*PI()*B165*59/Nt_load2)</f>
        <v>2.322054287633013E-5</v>
      </c>
      <c r="BN426" s="240">
        <f t="shared" ref="BN426:BN489" ca="1" si="915">2*IMREAL(K165)*COS(2*PI()*B165*60/Nt_load2)-2*IMAGINARY(K165)*SIN(2*PI()*B165*60/Nt_load2)</f>
        <v>6.5686177726214395E-5</v>
      </c>
      <c r="BO426" s="240">
        <f t="shared" ref="BO426:BO489" ca="1" si="916">2*IMREAL(K165)*COS(2*PI()*B165*61/Nt_load2)-2*IMAGINARY(K165)*SIN(2*PI()*B165*61/Nt_load2)</f>
        <v>-2.6444581873081076E-5</v>
      </c>
      <c r="BP426" s="240">
        <f t="shared" ref="BP426:BP489" ca="1" si="917">2*IMREAL(K165)*COS(2*PI()*B165*62/Nt_load2)-2*IMAGINARY(K165)*SIN(2*PI()*B165*62/Nt_load2)</f>
        <v>-6.4388212672333839E-5</v>
      </c>
      <c r="BQ426" s="240">
        <f t="shared" ref="BQ426:BQ489" ca="1" si="918">2*IMREAL(K165)*COS(2*PI()*B165*63/Nt_load2)-2*IMAGINARY(K165)*SIN(2*PI()*B165*63/Nt_load2)</f>
        <v>2.9604913555828886E-5</v>
      </c>
      <c r="BR426" s="240">
        <f t="shared" ref="BR426:BR489" ca="1" si="919">2*IMREAL(K165)*COS(2*PI()*B165*64/Nt_load2)-2*IMAGINARY(K165)*SIN(2*PI()*B165*64/Nt_load2)</f>
        <v>6.2935130774384682E-5</v>
      </c>
      <c r="BS426" s="240">
        <f t="shared" ref="BS426:BS489" ca="1" si="920">2*IMREAL(K165)*COS(2*PI()*B165*65/Nt_load2)-2*IMAGINARY(K165)*SIN(2*PI()*B165*65/Nt_load2)</f>
        <v>-3.2693924408735621E-5</v>
      </c>
      <c r="BT426" s="240">
        <f t="shared" ref="BT426:BT489" ca="1" si="921">2*IMREAL(K165)*COS(2*PI()*B165*66/Nt_load2)-2*IMAGINARY(K165)*SIN(2*PI()*B165*66/Nt_load2)</f>
        <v>-6.1330432633933667E-5</v>
      </c>
      <c r="BU426" s="240">
        <f t="shared" ref="BU426:BU489" ca="1" si="922">2*IMREAL(K165)*COS(2*PI()*B165*67/Nt_load2)-2*IMAGINARY(K165)*SIN(2*PI()*B165*67/Nt_load2)</f>
        <v>3.5704172734093016E-5</v>
      </c>
      <c r="BV426" s="240">
        <f t="shared" ref="BV426:BV489" ca="1" si="923">2*IMREAL(K165)*COS(2*PI()*B165*68/Nt_load2)-2*IMAGINARY(K165)*SIN(2*PI()*B165*68/Nt_load2)</f>
        <v>5.9577984109355559E-5</v>
      </c>
      <c r="BW426" s="240">
        <f t="shared" ref="BW426:BW489" ca="1" si="924">2*IMREAL(K165)*COS(2*PI()*B165*69/Nt_load2)-2*IMAGINARY(K165)*SIN(2*PI()*B165*69/Nt_load2)</f>
        <v>-3.8628406580016945E-5</v>
      </c>
      <c r="BX426" s="240">
        <f t="shared" ref="BX426:BX489" ca="1" si="925">2*IMREAL(K165)*COS(2*PI()*B165*70/Nt_load2)-2*IMAGINARY(K165)*SIN(2*PI()*B165*70/Nt_load2)</f>
        <v>-5.7682007002643448E-5</v>
      </c>
      <c r="BY426" s="240">
        <f t="shared" ref="BY426:BY489" ca="1" si="926">2*IMREAL(K165)*COS(2*PI()*B165*71/Nt_load2)-2*IMAGINARY(K165)*SIN(2*PI()*B165*71/Nt_load2)</f>
        <v>4.1459581211040827E-5</v>
      </c>
      <c r="BZ426" s="240">
        <f t="shared" ref="BZ426:BZ489" ca="1" si="927">2*IMREAL(K165)*COS(2*PI()*B165*72/Nt_load2)-2*IMAGINARY(K165)*SIN(2*PI()*B165*72/Nt_load2)</f>
        <v>5.564706888871429E-5</v>
      </c>
      <c r="CA426" s="240">
        <f t="shared" ref="CA426:CA489" ca="1" si="928">2*IMREAL(K165)*COS(2*PI()*B165*73/Nt_load2)-2*IMAGINARY(K165)*SIN(2*PI()*B165*73/Nt_load2)</f>
        <v>-4.4190876079497679E-5</v>
      </c>
      <c r="CB426" s="240">
        <f t="shared" ref="CB426:CB489" ca="1" si="929">2*IMREAL(K165)*COS(2*PI()*B165*74/Nt_load2)-2*IMAGINARY(K165)*SIN(2*PI()*B165*74/Nt_load2)</f>
        <v>-5.3478072111725234E-5</v>
      </c>
      <c r="CC426" s="240">
        <f t="shared" ref="CC426:CC489" ca="1" si="930">2*IMREAL(K165)*COS(2*PI()*B165*75/Nt_load2)-2*IMAGINARY(K165)*SIN(2*PI()*B165*75/Nt_load2)</f>
        <v>4.681571125681464E-5</v>
      </c>
      <c r="CD426" s="240">
        <f t="shared" ref="CD426:CD489" ca="1" si="931">2*IMREAL(K165)*COS(2*PI()*B165*76/Nt_load2)-2*IMAGINARY(K165)*SIN(2*PI()*B165*76/Nt_load2)</f>
        <v>5.1180241974893167E-5</v>
      </c>
      <c r="CE426" s="240">
        <f t="shared" ref="CE426:CE489" ca="1" si="932">2*IMREAL(K165)*COS(2*PI()*B165*77/Nt_load2)-2*IMAGINARY(K165)*SIN(2*PI()*B165*77/Nt_load2)</f>
        <v>-4.9327763285141957E-5</v>
      </c>
      <c r="CF426" s="240">
        <f t="shared" ref="CF426:CF489" ca="1" si="933">2*IMREAL(K165)*COS(2*PI()*B165*78/Nt_load2)-2*IMAGINARY(K165)*SIN(2*PI()*B165*78/Nt_load2)</f>
        <v>-4.8759114152283145E-5</v>
      </c>
      <c r="CG426" s="240">
        <f t="shared" ref="CG426:CG489" ca="1" si="934">2*IMREAL(K165)*COS(2*PI()*B165*79/Nt_load2)-2*IMAGINARY(K165)*SIN(2*PI()*B165*79/Nt_load2)</f>
        <v>5.1720980411114285E-5</v>
      </c>
      <c r="CH426" s="240">
        <f t="shared" ref="CH426:CH489" ca="1" si="935">2*IMREAL(K165)*COS(2*PI()*B165*80/Nt_load2)-2*IMAGINARY(K165)*SIN(2*PI()*B165*80/Nt_load2)</f>
        <v>4.6220521352886984E-5</v>
      </c>
      <c r="CI426" s="240">
        <f t="shared" ref="CI426:CI489" ca="1" si="936">2*IMREAL(K165)*COS(2*PI()*B165*81/Nt_load2)-2*IMAGINARY(K165)*SIN(2*PI()*B165*81/Nt_load2)</f>
        <v>-5.3989597165052719E-5</v>
      </c>
      <c r="CJ426" s="240">
        <f t="shared" ref="CJ426:CJ489" ca="1" si="937">2*IMREAL(K165)*COS(2*PI()*B165*82/Nt_load2)-2*IMAGINARY(K165)*SIN(2*PI()*B165*82/Nt_load2)</f>
        <v>-4.3570579269111436E-5</v>
      </c>
      <c r="CK426" s="240">
        <f t="shared" ref="CK426:CK489" ca="1" si="938">2*IMREAL(K165)*COS(2*PI()*B165*83/Nt_load2)-2*IMAGINARY(K165)*SIN(2*PI()*B165*83/Nt_load2)</f>
        <v>5.6128148250490363E-5</v>
      </c>
      <c r="CL426" s="240">
        <f t="shared" ref="CL426:CL489" ca="1" si="939">2*IMREAL(K165)*COS(2*PI()*B165*84/Nt_load2)-2*IMAGINARY(K165)*SIN(2*PI()*B165*84/Nt_load2)</f>
        <v>4.081567184354535E-5</v>
      </c>
      <c r="CM426" s="240">
        <f t="shared" ref="CM426:CM489" ca="1" si="940">2*IMREAL(K165)*COS(2*PI()*B165*85/Nt_load2)-2*IMAGINARY(K165)*SIN(2*PI()*B165*85/Nt_load2)</f>
        <v>-5.8131481710547471E-5</v>
      </c>
      <c r="CN426" s="240">
        <f t="shared" ref="CN426:CN489" ca="1" si="941">2*IMREAL(K165)*COS(2*PI()*B165*86/Nt_load2)-2*IMAGINARY(K165)*SIN(2*PI()*B165*86/Nt_load2)</f>
        <v>-3.7962435889477562E-5</v>
      </c>
      <c r="CO426" s="240">
        <f t="shared" ref="CO426:CO489" ca="1" si="942">2*IMREAL(K165)*COS(2*PI()*B165*87/Nt_load2)-2*IMAGINARY(K165)*SIN(2*PI()*B165*87/Nt_load2)</f>
        <v>5.9994771339448485E-5</v>
      </c>
      <c r="CP426" s="240">
        <f t="shared" ref="CP426:CP489" ca="1" si="943">2*IMREAL(K165)*COS(2*PI()*B165*88/Nt_load2)-2*IMAGINARY(K165)*SIN(2*PI()*B165*88/Nt_load2)</f>
        <v>3.5017745102235384E-5</v>
      </c>
      <c r="CQ426" s="240">
        <f t="shared" ref="CQ426:CQ489" ca="1" si="944">2*IMREAL(K165)*COS(2*PI()*B165*89/Nt_load2)-2*IMAGINARY(K165)*SIN(2*PI()*B165*89/Nt_load2)</f>
        <v>-6.1713528309270351E-5</v>
      </c>
      <c r="CR426" s="240">
        <f t="shared" ref="CR426:CR489" ca="1" si="945">2*IMREAL(K165)*COS(2*PI()*B165*90/Nt_load2)-2*IMAGINARY(K165)*SIN(2*PI()*B165*90/Nt_load2)</f>
        <v>-3.1988693499849716E-5</v>
      </c>
      <c r="CS426" s="240">
        <f t="shared" ref="CS426:CS489" ca="1" si="946">2*IMREAL(K165)*COS(2*PI()*B165*91/Nt_load2)-2*IMAGINARY(K165)*SIN(2*PI()*B165*91/Nt_load2)</f>
        <v>6.3283611983928537E-5</v>
      </c>
      <c r="CT426" s="240">
        <f t="shared" ref="CT426:CT489" ca="1" si="947">2*IMREAL(K165)*COS(2*PI()*B165*92/Nt_load2)-2*IMAGINARY(K165)*SIN(2*PI()*B165*92/Nt_load2)</f>
        <v>2.8882578332942461E-5</v>
      </c>
      <c r="CU426" s="240">
        <f t="shared" ref="CU426:CU489" ca="1" si="948">2*IMREAL(K165)*COS(2*PI()*B165*93/Nt_load2)-2*IMAGINARY(K165)*SIN(2*PI()*B165*93/Nt_load2)</f>
        <v>-6.470123989432774E-5</v>
      </c>
      <c r="CV426" s="240">
        <f t="shared" ref="CV426:CV489" ca="1" si="949">2*IMREAL(K165)*COS(2*PI()*B165*94/Nt_load2)-2*IMAGINARY(K165)*SIN(2*PI()*B165*94/Nt_load2)</f>
        <v>-2.5706882505017876E-5</v>
      </c>
      <c r="CW426" s="240">
        <f t="shared" ref="CW426:CW489" ca="1" si="950">2*IMREAL(K165)*COS(2*PI()*B165*95/Nt_load2)-2*IMAGINARY(K165)*SIN(2*PI()*B165*95/Nt_load2)</f>
        <v>6.596299685066224E-5</v>
      </c>
      <c r="CX426" s="240">
        <f t="shared" ref="CX426:CX489" ca="1" si="951">2*IMREAL(K165)*COS(2*PI()*B165*96/Nt_load2)-2*IMAGINARY(K165)*SIN(2*PI()*B165*96/Nt_load2)</f>
        <v>2.2469256545481742E-5</v>
      </c>
      <c r="CY426" s="240">
        <f t="shared" ref="CY426:CY489" ca="1" si="952">2*IMREAL(K165)*COS(2*PI()*B165*97/Nt_load2)-2*IMAGINARY(K165)*SIN(2*PI()*B165*97/Nt_load2)</f>
        <v>-6.7065843169907967E-5</v>
      </c>
      <c r="CZ426" s="240">
        <f t="shared" ref="CZ426:CZ489" ca="1" si="953">2*IMREAL(K165)*COS(2*PI()*B165*98/Nt_load2)-2*IMAGINARY(K165)*SIN(2*PI()*B165*98/Nt_load2)</f>
        <v>-1.9177500178853115E-5</v>
      </c>
      <c r="DA426" s="240">
        <f t="shared" ref="DA426:DA489" ca="1" si="954">2*IMREAL(K165)*COS(2*PI()*B165*99/Nt_load2)-2*IMAGINARY(K165)*SIN(2*PI()*B165*99/Nt_load2)</f>
        <v>6.8007121998682669E-5</v>
      </c>
      <c r="DB426" s="240">
        <f t="shared" ref="DB426:DB489" ca="1" si="955">2*IMREAL(K165)*COS(2*PI()*B165*100/Nt_load2)-2*IMAGINARY(K165)*SIN(2*PI()*B165*100/Nt_load2)</f>
        <v>1.5839543534543015E-5</v>
      </c>
      <c r="DC426" s="240">
        <f t="shared" ref="DC426:DC489" ca="1" si="956">2*IMREAL(K165)*COS(2*PI()*B165*101/Nt_load2)-2*IMAGINARY(K165)*SIN(2*PI()*B165*101/Nt_load2)</f>
        <v>-6.878456571384221E-5</v>
      </c>
      <c r="DD426" s="240">
        <f t="shared" ref="DD426:DD489" ca="1" si="957">2*IMREAL(K165)*COS(2*PI()*B165*102/Nt_load2)-2*IMAGINARY(K165)*SIN(2*PI()*B165*102/Nt_load2)</f>
        <v>-1.2463428042476083E-5</v>
      </c>
      <c r="DE426" s="240">
        <f t="shared" ref="DE426:DE489" ca="1" si="958">2*IMREAL(K165)*COS(2*PI()*B165*103/Nt_load2)-2*IMAGINARY(K165)*SIN(2*PI()*B165*103/Nt_load2)</f>
        <v>6.9396301385380734E-5</v>
      </c>
      <c r="DF426" s="240">
        <f t="shared" ref="DF426:DF489" ca="1" si="959">2*IMREAL(K165)*COS(2*PI()*B165*104/Nt_load2)-2*IMAGINARY(K165)*SIN(2*PI()*B165*104/Nt_load2)</f>
        <v>9.0572870605894322E-6</v>
      </c>
      <c r="DG426" s="240">
        <f t="shared" ref="DG426:DG489" ca="1" si="960">2*IMREAL(K165)*COS(2*PI()*B165*105/Nt_load2)-2*IMAGINARY(K165)*SIN(2*PI()*B165*105/Nt_load2)</f>
        <v>-6.9840855288483831E-5</v>
      </c>
      <c r="DH426" s="240">
        <f t="shared" ref="DH426:DH489" ca="1" si="961">2*IMREAL(K165)*COS(2*PI()*B165*106/Nt_load2)-2*IMAGINARY(K165)*SIN(2*PI()*B165*106/Nt_load2)</f>
        <v>-5.6293262808491574E-6</v>
      </c>
      <c r="DI426" s="240">
        <f t="shared" ref="DI426:DI489" ca="1" si="962">2*IMREAL(K165)*COS(2*PI()*B165*107/Nt_load2)-2*IMAGINARY(K165)*SIN(2*PI()*B165*107/Nt_load2)</f>
        <v>7.0117156453860656E-5</v>
      </c>
      <c r="DJ426" s="240">
        <f t="shared" ref="DJ426:DJ489" ca="1" si="963">2*IMREAL(K165)*COS(2*PI()*B165*108/Nt_load2)-2*IMAGINARY(K165)*SIN(2*PI()*B165*108/Nt_load2)</f>
        <v>2.1878039610275742E-6</v>
      </c>
      <c r="DK426" s="240">
        <f t="shared" ref="DK426:DK489" ca="1" si="964">2*IMREAL(K165)*COS(2*PI()*B165*109/Nt_load2)-2*IMAGINARY(K165)*SIN(2*PI()*B165*109/Nt_load2)</f>
        <v>-7.0224539247802414E-5</v>
      </c>
      <c r="DL426" s="240">
        <f t="shared" ref="DL426:DL489" ca="1" si="965">2*IMREAL(K165)*COS(2*PI()*B165*110/Nt_load2)-2*IMAGINARY(K165)*SIN(2*PI()*B165*110/Nt_load2)</f>
        <v>1.2589889701651169E-6</v>
      </c>
      <c r="DM426" s="240">
        <f t="shared" ref="DM426:DM489" ca="1" si="966">2*IMREAL(K165)*COS(2*PI()*B165*111/Nt_load2)-2*IMAGINARY(K165)*SIN(2*PI()*B165*111/Nt_load2)</f>
        <v>7.016274497575308E-5</v>
      </c>
      <c r="DN426" s="240">
        <f t="shared" ref="DN426:DN489" ca="1" si="967">2*IMREAL(K165)*COS(2*PI()*B165*112/Nt_load2)-2*IMAGINARY(K165)*SIN(2*PI()*B165*112/Nt_load2)</f>
        <v>-4.7027488866542681E-6</v>
      </c>
      <c r="DO426" s="240">
        <f t="shared" ref="DO426:DO489" ca="1" si="968">2*IMREAL(K165)*COS(2*PI()*B165*113/Nt_load2)-2*IMAGINARY(K165)*SIN(2*PI()*B165*113/Nt_load2)</f>
        <v>-6.993192250552655E-5</v>
      </c>
      <c r="DP426" s="240">
        <f t="shared" ref="DP426:DP489" ca="1" si="969">2*IMREAL(K165)*COS(2*PI()*B165*114/Nt_load2)-2*IMAGINARY(K165)*SIN(2*PI()*B165*114/Nt_load2)</f>
        <v>8.1351794691653006E-6</v>
      </c>
      <c r="DQ426" s="240">
        <f t="shared" ref="DQ426:DQ489" ca="1" si="970">2*IMREAL(K165)*COS(2*PI()*B165*115/Nt_load2)-2*IMAGINARY(K165)*SIN(2*PI()*B165*115/Nt_load2)</f>
        <v>6.9532627908671263E-5</v>
      </c>
      <c r="DR426" s="240">
        <f t="shared" ref="DR426:DR489" ca="1" si="971">2*IMREAL(K165)*COS(2*PI()*B165*116/Nt_load2)-2*IMAGINARY(K165)*SIN(2*PI()*B165*116/Nt_load2)</f>
        <v>-1.1548011691775567E-5</v>
      </c>
      <c r="DS426" s="240">
        <f t="shared" ref="DS426:DS489" ca="1" si="972">2*IMREAL(K165)*COS(2*PI()*B165*117/Nt_load2)-2*IMAGINARY(K165)*SIN(2*PI()*B165*117/Nt_load2)</f>
        <v>-6.8965823120845126E-5</v>
      </c>
      <c r="DT426" s="240">
        <f t="shared" ref="DT426:DT489" ca="1" si="973">2*IMREAL(K165)*COS(2*PI()*B165*118/Nt_load2)-2*IMAGINARY(K165)*SIN(2*PI()*B165*118/Nt_load2)</f>
        <v>1.4933023742733986E-5</v>
      </c>
      <c r="DU426" s="240">
        <f t="shared" ref="DU426:DU489" ca="1" si="974">2*IMREAL(K165)*COS(2*PI()*B165*119/Nt_load2)-2*IMAGINARY(K165)*SIN(2*PI()*B165*119/Nt_load2)</f>
        <v>6.8232873624427771E-5</v>
      </c>
      <c r="DV426" s="240">
        <f t="shared" ref="DV426:DV489" ca="1" si="975">2*IMREAL(K165)*COS(2*PI()*B165*120/Nt_load2)-2*IMAGINARY(K165)*SIN(2*PI()*B165*120/Nt_load2)</f>
        <v>-1.8282060831517763E-5</v>
      </c>
      <c r="DW426" s="240">
        <f t="shared" ref="DW426:DW489" ca="1" si="976">2*IMREAL(K165)*COS(2*PI()*B165*121/Nt_load2)-2*IMAGINARY(K165)*SIN(2*PI()*B165*121/Nt_load2)</f>
        <v>-6.7335545158955703E-5</v>
      </c>
      <c r="DX426" s="240">
        <f t="shared" ref="DX426:DX489" ca="1" si="977">2*IMREAL(K165)*COS(2*PI()*B165*122/Nt_load2)-2*IMAGINARY(K165)*SIN(2*PI()*B165*122/Nt_load2)</f>
        <v>2.158705483443902E-5</v>
      </c>
      <c r="DY426" s="240">
        <f t="shared" ref="DY426:DY489" ca="1" si="978">2*IMREAL(K165)*COS(2*PI()*B165*123/Nt_load2)-2*IMAGINARY(K165)*SIN(2*PI()*B165*123/Nt_load2)</f>
        <v>6.6275999467298568E-5</v>
      </c>
      <c r="DZ426" s="240">
        <f t="shared" ref="DZ426:DZ489" ca="1" si="979">2*IMREAL(K165)*COS(2*PI()*B165*124/Nt_load2)-2*IMAGINARY(K165)*SIN(2*PI()*B165*124/Nt_load2)</f>
        <v>-2.4840043731463308E-5</v>
      </c>
      <c r="EA426" s="240">
        <f t="shared" ref="EA426:EA489" ca="1" si="980">2*IMREAL(K165)*COS(2*PI()*B165*125/Nt_load2)-2*IMAGINARY(K165)*SIN(2*PI()*B165*125/Nt_load2)</f>
        <v>-6.5056789087832804E-5</v>
      </c>
      <c r="EB426" s="240">
        <f t="shared" ref="EB426:EB489" ca="1" si="981">2*IMREAL(K165)*COS(2*PI()*B165*126/Nt_load2)-2*IMAGINARY(K165)*SIN(2*PI()*B165*126/Nt_load2)</f>
        <v>2.8033190787405748E-5</v>
      </c>
      <c r="EC426" s="240">
        <f t="shared" ref="EC426:EC489" ca="1" si="982">2*IMREAL(K165)*COS(2*PI()*B165*127/Nt_load2)-2*IMAGINARY(K165)*SIN(2*PI()*B165*127/Nt_load2)</f>
        <v>6.368085120515275E-5</v>
      </c>
      <c r="ED426" s="240">
        <f t="shared" ref="ED426:ED489" ca="1" si="983">2*IMREAL(K165)*COS(2*PI()*B165*128/Nt_load2)-2*IMAGINARY(K165)*SIN(2*PI()*B165*128/Nt_load2)</f>
        <v>-3.1158803431323826E-5</v>
      </c>
      <c r="EE426" s="240">
        <f t="shared" ref="EE426:EE489" ca="1" si="984">2*IMREAL(K165)*COS(2*PI()*B165*129/Nt_load2)-2*IMAGINARY(K165)*SIN(2*PI()*B165*129/Nt_load2)</f>
        <v>-6.2151500574134791E-5</v>
      </c>
      <c r="EF426" s="240">
        <f t="shared" ref="EF426:EF489" ca="1" si="985">2*IMREAL(K165)*COS(2*PI()*B165*130/Nt_load2)-2*IMAGINARY(K165)*SIN(2*PI()*B165*130/Nt_load2)</f>
        <v>3.4209351788587014E-5</v>
      </c>
      <c r="EG426" s="240">
        <f t="shared" ref="EG426:EG489" ca="1" si="986">2*IMREAL(K165)*COS(2*PI()*B165*131/Nt_load2)-2*IMAGINARY(K165)*SIN(2*PI()*B165*131/Nt_load2)</f>
        <v>6.0472421534406129E-5</v>
      </c>
      <c r="EH426" s="240">
        <f t="shared" ref="EH426:EH489" ca="1" si="987">2*IMREAL(K165)*COS(2*PI()*B165*132/Nt_load2)-2*IMAGINARY(K165)*SIN(2*PI()*B165*132/Nt_load2)</f>
        <v>-3.7177486821006182E-5</v>
      </c>
      <c r="EI426" s="240">
        <f t="shared" ref="EI426:EI489" ca="1" si="988">2*IMREAL(K165)*COS(2*PI()*B165*133/Nt_load2)-2*IMAGINARY(K165)*SIN(2*PI()*B165*133/Nt_load2)</f>
        <v>-5.8647659134442545E-5</v>
      </c>
      <c r="EJ426" s="240">
        <f t="shared" ref="EJ426:EJ489" ca="1" si="989">2*IMREAL(K165)*COS(2*PI()*B165*134/Nt_load2)-2*IMAGINARY(K165)*SIN(2*PI()*B165*134/Nt_load2)</f>
        <v>4.0056058031311958E-5</v>
      </c>
      <c r="EK426" s="240">
        <f t="shared" ref="EK426:EK489" ca="1" si="990">2*IMREAL(K165)*COS(2*PI()*B165*135/Nt_load2)-2*IMAGINARY(K165)*SIN(2*PI()*B165*135/Nt_load2)</f>
        <v>5.6681609386695878E-5</v>
      </c>
      <c r="EL426" s="240">
        <f t="shared" ref="EL426:EL489" ca="1" si="991">2*IMREAL(K165)*COS(2*PI()*B165*136/Nt_load2)-2*IMAGINARY(K165)*SIN(2*PI()*B165*136/Nt_load2)</f>
        <v>-4.2838130689322312E-5</v>
      </c>
      <c r="EM426" s="240">
        <f t="shared" ref="EM426:EM489" ca="1" si="992">2*IMREAL(K165)*COS(2*PI()*B165*137/Nt_load2)-2*IMAGINARY(K165)*SIN(2*PI()*B165*137/Nt_load2)</f>
        <v>-5.4579008677214072E-5</v>
      </c>
      <c r="EN426" s="240">
        <f t="shared" ref="EN426:EN489" ca="1" si="993">2*IMREAL(K165)*COS(2*PI()*B165*138/Nt_load2)-2*IMAGINARY(K165)*SIN(2*PI()*B165*138/Nt_load2)</f>
        <v>4.5517002538325024E-5</v>
      </c>
      <c r="EO426" s="240">
        <f t="shared" ref="EO426:EO489" ca="1" si="994">2*IMREAL(K165)*COS(2*PI()*B165*139/Nt_load2)-2*IMAGINARY(K165)*SIN(2*PI()*B165*139/Nt_load2)</f>
        <v>5.2344922355271017E-5</v>
      </c>
      <c r="EP426" s="240">
        <f t="shared" ref="EP426:EP489" ca="1" si="995">2*IMREAL(K165)*COS(2*PI()*B165*140/Nt_load2)-2*IMAGINARY(K165)*SIN(2*PI()*B165*140/Nt_load2)</f>
        <v>-4.8086219941394375E-5</v>
      </c>
      <c r="EQ426" s="240">
        <f t="shared" ref="EQ426:EQ489" ca="1" si="996">2*IMREAL(K165)*COS(2*PI()*B165*141/Nt_load2)-2*IMAGINARY(K165)*SIN(2*PI()*B165*141/Nt_load2)</f>
        <v>-4.9984732530501685E-5</v>
      </c>
      <c r="ER426" s="240">
        <f t="shared" ref="ER426:ER489" ca="1" si="997">2*IMREAL(K165)*COS(2*PI()*B165*142/Nt_load2)-2*IMAGINARY(K165)*SIN(2*PI()*B165*142/Nt_load2)</f>
        <v>5.0539593428769515E-5</v>
      </c>
      <c r="ES426" s="240">
        <f t="shared" ref="ES426:ES489" ca="1" si="998">2*IMREAL(K165)*COS(2*PI()*B165*143/Nt_load2)-2*IMAGINARY(K165)*SIN(2*PI()*B165*143/Nt_load2)</f>
        <v>4.7504125106920921E-5</v>
      </c>
      <c r="ET426" s="240">
        <f t="shared" ref="ET426:ET489" ca="1" si="999">2*IMREAL(K165)*COS(2*PI()*B165*144/Nt_load2)-2*IMAGINARY(K165)*SIN(2*PI()*B165*144/Nt_load2)</f>
        <v>-5.2871212608830514E-5</v>
      </c>
      <c r="EU426" s="240">
        <f t="shared" ref="EU426:EU489" ca="1" si="1000">2*IMREAL(K165)*COS(2*PI()*B165*145/Nt_load2)-2*IMAGINARY(K165)*SIN(2*PI()*B165*145/Nt_load2)</f>
        <v>-4.4909076085087666E-5</v>
      </c>
      <c r="EV426" s="240">
        <f t="shared" ref="EV426:EV489" ca="1" si="1001">2*IMREAL(K165)*COS(2*PI()*B165*146/Nt_load2)-2*IMAGINARY(K165)*SIN(2*PI()*B165*146/Nt_load2)</f>
        <v>5.5075460406744207E-5</v>
      </c>
      <c r="EW426" s="240">
        <f t="shared" ref="EW426:EW489" ca="1" si="1002">2*IMREAL(K165)*COS(2*PI()*B165*147/Nt_load2)-2*IMAGINARY(K165)*SIN(2*PI()*B165*147/Nt_load2)</f>
        <v>4.220583716539497E-5</v>
      </c>
      <c r="EX426" s="240">
        <f t="shared" ref="EX426:EX489" ca="1" si="1003">2*IMREAL(K165)*COS(2*PI()*B165*148/Nt_load2)-2*IMAGINARY(K165)*SIN(2*PI()*B165*148/Nt_load2)</f>
        <v>-5.7147026596497493E-5</v>
      </c>
      <c r="EY426" s="240">
        <f t="shared" ref="EY426:EY489" ca="1" si="1004">2*IMREAL(K165)*COS(2*PI()*B165*149/Nt_load2)-2*IMAGINARY(K165)*SIN(2*PI()*B165*149/Nt_load2)</f>
        <v>-3.9400920687176138E-5</v>
      </c>
      <c r="EZ426" s="240">
        <f t="shared" ref="EZ426:EZ489" ca="1" si="1005">2*IMREAL(K165)*COS(2*PI()*B165*150/Nt_load2)-2*IMAGINARY(K165)*SIN(2*PI()*B165*150/Nt_load2)</f>
        <v>5.9080920593691498E-5</v>
      </c>
      <c r="FA426" s="240">
        <f t="shared" ref="FA426:FA489" ca="1" si="1006">2*IMREAL(K165)*COS(2*PI()*B165*151/Nt_load2)-2*IMAGINARY(K165)*SIN(2*PI()*B165*151/Nt_load2)</f>
        <v>3.6501083939907151E-5</v>
      </c>
      <c r="FB426" s="240">
        <f t="shared" ref="FB426:FB489" ca="1" si="1007">2*IMREAL(K165)*COS(2*PI()*B165*152/Nt_load2)-2*IMAGINARY(K165)*SIN(2*PI()*B165*152/Nt_load2)</f>
        <v>-6.0872483478297866E-5</v>
      </c>
      <c r="FC426" s="240">
        <f t="shared" ref="FC426:FC489" ca="1" si="1008">2*IMREAL(K165)*COS(2*PI()*B165*153/Nt_load2)-2*IMAGINARY(K165)*SIN(2*PI()*B165*153/Nt_load2)</f>
        <v>-3.3513312884311249E-5</v>
      </c>
      <c r="FD426" s="240">
        <f t="shared" ref="FD426:FD489" ca="1" si="1009">2*IMREAL(K165)*COS(2*PI()*B165*154/Nt_load2)-2*IMAGINARY(K165)*SIN(2*PI()*B165*154/Nt_load2)</f>
        <v>6.2517399218405212E-5</v>
      </c>
      <c r="FE426" s="240">
        <f t="shared" ref="FE426:FE489" ca="1" si="1010">2*IMREAL(K165)*COS(2*PI()*B165*155/Nt_load2)-2*IMAGINARY(K165)*SIN(2*PI()*B165*155/Nt_load2)</f>
        <v>3.044480532255754E-5</v>
      </c>
      <c r="FF426" s="240">
        <f t="shared" ref="FF426:FF489" ca="1" si="1011">2*IMREAL(K165)*COS(2*PI()*B165*156/Nt_load2)-2*IMAGINARY(K165)*SIN(2*PI()*B165*156/Nt_load2)</f>
        <v>-6.4011705067918825E-5</v>
      </c>
      <c r="FG426" s="240">
        <f t="shared" ref="FG426:FG489" ca="1" si="1012">2*IMREAL(K165)*COS(2*PI()*B165*157/Nt_load2)-2*IMAGINARY(K165)*SIN(2*PI()*B165*157/Nt_load2)</f>
        <v>-2.7302953558131806E-5</v>
      </c>
      <c r="FH426" s="240">
        <f t="shared" ref="FH426:FH489" ca="1" si="1013">2*IMREAL(K165)*COS(2*PI()*B165*158/Nt_load2)-2*IMAGINARY(K165)*SIN(2*PI()*B165*158/Nt_load2)</f>
        <v>6.5351801113159783E-5</v>
      </c>
      <c r="FI426" s="240">
        <f t="shared" ref="FI426:FI489" ca="1" si="1014">2*IMREAL(K165)*COS(2*PI()*B165*159/Nt_load2)-2*IMAGINARY(K165)*SIN(2*PI()*B165*159/Nt_load2)</f>
        <v>2.4095326587128254E-5</v>
      </c>
      <c r="FJ426" s="240">
        <f t="shared" ref="FJ426:FJ489" ca="1" si="1015">2*IMREAL(K165)*COS(2*PI()*B165*160/Nt_load2)-2*IMAGINARY(K165)*SIN(2*PI()*B165*160/Nt_load2)</f>
        <v>-6.6534458945377426E-5</v>
      </c>
      <c r="FK426" s="240">
        <f t="shared" ref="FK426:FK489" ca="1" si="1016">2*IMREAL(K165)*COS(2*PI()*B165*161/Nt_load2)-2*IMAGINARY(K165)*SIN(2*PI()*B165*161/Nt_load2)</f>
        <v>-2.0829651863874975E-5</v>
      </c>
      <c r="FL426" s="240">
        <f t="shared" ref="FL426:FL489" ca="1" si="1017">2*IMREAL(K165)*COS(2*PI()*B165*162/Nt_load2)-2*IMAGINARY(K165)*SIN(2*PI()*B165*162/Nt_load2)</f>
        <v>6.7556829438265387E-5</v>
      </c>
      <c r="FM426" s="240">
        <f t="shared" ref="FM426:FM489" ca="1" si="1018">2*IMREAL(K165)*COS(2*PI()*B165*163/Nt_load2)-2*IMAGINARY(K165)*SIN(2*PI()*B165*163/Nt_load2)</f>
        <v>1.7513796684817672E-5</v>
      </c>
      <c r="FN426" s="240">
        <f t="shared" ref="FN426:FN489" ca="1" si="1019">2*IMREAL(K165)*COS(2*PI()*B165*164/Nt_load2)-2*IMAGINARY(K165)*SIN(2*PI()*B165*164/Nt_load2)</f>
        <v>-6.8416449611757659E-5</v>
      </c>
      <c r="FO426" s="240">
        <f t="shared" ref="FO426:FO489" ca="1" si="1020">2*IMREAL(K165)*COS(2*PI()*B165*165/Nt_load2)-2*IMAGINARY(K165)*SIN(2*PI()*B165*165/Nt_load2)</f>
        <v>-1.4155749235523113E-5</v>
      </c>
      <c r="FP426" s="240">
        <f t="shared" ref="FP426:FP489" ca="1" si="1021">2*IMREAL(K165)*COS(2*PI()*B165*166/Nt_load2)-2*IMAGINARY(K165)*SIN(2*PI()*B165*166/Nt_load2)</f>
        <v>6.9111248565561102E-5</v>
      </c>
      <c r="FQ426" s="240">
        <f t="shared" ref="FQ426:FQ489" ca="1" si="1022">2*IMREAL(K165)*COS(2*PI()*B165*167/Nt_load2)-2*IMAGINARY(K165)*SIN(2*PI()*B165*167/Nt_load2)</f>
        <v>1.0763599346419078E-5</v>
      </c>
      <c r="FR426" s="240">
        <f t="shared" ref="FR426:FR489" ca="1" si="1023">2*IMREAL(K165)*COS(2*PI()*B165*168/Nt_load2)-2*IMAGINARY(K165)*SIN(2*PI()*B165*168/Nt_load2)</f>
        <v>-6.9639552468140438E-5</v>
      </c>
      <c r="FS426" s="240">
        <f t="shared" ref="FS426:FS489" ca="1" si="1024">2*IMREAL(K165)*COS(2*PI()*B165*169/Nt_load2)-2*IMAGINARY(K165)*SIN(2*PI()*B165*169/Nt_load2)</f>
        <v>-7.3455190037095415E-6</v>
      </c>
      <c r="FT426" s="240">
        <f t="shared" ref="FT426:FT489" ca="1" si="1025">2*IMREAL(K165)*COS(2*PI()*B165*170/Nt_load2)-2*IMAGINARY(K165)*SIN(2*PI()*B165*170/Nt_load2)</f>
        <v>7.0000088589119148E-5</v>
      </c>
      <c r="FU426" s="240">
        <f t="shared" ref="FU426:FU489" ca="1" si="1026">2*IMREAL(K165)*COS(2*PI()*B165*171/Nt_load2)-2*IMAGINARY(K165)*SIN(2*PI()*B165*171/Nt_load2)</f>
        <v>3.9097426623325638E-6</v>
      </c>
      <c r="FV426" s="240">
        <f t="shared" ref="FV426:FV489" ca="1" si="1027">2*IMREAL(K165)*COS(2*PI()*B165*172/Nt_load2)-2*IMAGINARY(K165)*SIN(2*PI()*B165*172/Nt_load2)</f>
        <v>-7.0191988365403388E-5</v>
      </c>
      <c r="FW426" s="240">
        <f t="shared" ref="FW426:FW489" ca="1" si="1028">2*IMREAL(K165)*COS(2*PI()*B165*173/Nt_load2)-2*IMAGINARY(K165)*SIN(2*PI()*B165*173/Nt_load2)</f>
        <v>-4.6454740842503053E-7</v>
      </c>
      <c r="FX426" s="240">
        <f t="shared" ref="FX426:FX489" ca="1" si="1029">2*IMREAL(K165)*COS(2*PI()*B165*174/Nt_load2)-2*IMAGINARY(K165)*SIN(2*PI()*B165*174/Nt_load2)</f>
        <v>7.0214789493623175E-5</v>
      </c>
      <c r="FY426" s="240">
        <f t="shared" ref="FY426:FY489" ca="1" si="1030">2*IMREAL(K165)*COS(2*PI()*B165*175/Nt_load2)-2*IMAGINARY(K165)*SIN(2*PI()*B165*175/Nt_load2)</f>
        <v>-2.9817669808749571E-6</v>
      </c>
      <c r="FZ426" s="240">
        <f t="shared" ref="FZ426:FZ489" ca="1" si="1031">2*IMREAL(K165)*COS(2*PI()*B165*176/Nt_load2)-2*IMAGINARY(K165)*SIN(2*PI()*B165*176/Nt_load2)</f>
        <v>-7.0068437043863726E-5</v>
      </c>
      <c r="GA426" s="240">
        <f t="shared" ref="GA426:GA489" ca="1" si="1032">2*IMREAL(K165)*COS(2*PI()*B165*177/Nt_load2)-2*IMAGINARY(K165)*SIN(2*PI()*B165*177/Nt_load2)</f>
        <v>6.4208980323500578E-6</v>
      </c>
      <c r="GB426" s="240">
        <f t="shared" ref="GB426:GB489" ca="1" si="1033">2*IMREAL(K165)*COS(2*PI()*B165*178/Nt_load2)-2*IMAGINARY(K165)*SIN(2*PI()*B165*178/Nt_load2)</f>
        <v>6.9753283591995137E-5</v>
      </c>
      <c r="GC426" s="240">
        <f t="shared" ref="GC426:GC489" ca="1" si="1034">2*IMREAL(K165)*COS(2*PI()*B165*179/Nt_load2)-2*IMAGINARY(K165)*SIN(2*PI()*B165*179/Nt_load2)</f>
        <v>-9.8445605780609733E-6</v>
      </c>
      <c r="GD426" s="240">
        <f t="shared" ref="GD426:GD489" ca="1" si="1035">2*IMREAL(K165)*COS(2*PI()*B165*180/Nt_load2)-2*IMAGINARY(K165)*SIN(2*PI()*B165*180/Nt_load2)</f>
        <v>-6.9270088370287886E-5</v>
      </c>
      <c r="GE426" s="240">
        <f t="shared" ref="GE426:GE489" ca="1" si="1036">2*IMREAL(K165)*COS(2*PI()*B165*181/Nt_load2)-2*IMAGINARY(K165)*SIN(2*PI()*B165*181/Nt_load2)</f>
        <v>1.3244506715053723E-5</v>
      </c>
      <c r="GF426" s="240">
        <f t="shared" ref="GF426:GF489" ca="1" si="1037">2*IMREAL(K165)*COS(2*PI()*B165*182/Nt_load2)-2*IMAGINARY(K165)*SIN(2*PI()*B165*182/Nt_load2)</f>
        <v>6.8620015438352816E-5</v>
      </c>
      <c r="GG426" s="240">
        <f t="shared" ref="GG426:GG489" ca="1" si="1038">2*IMREAL(K165)*COS(2*PI()*B165*183/Nt_load2)-2*IMAGINARY(K165)*SIN(2*PI()*B165*183/Nt_load2)</f>
        <v>-1.6612545675292061E-5</v>
      </c>
      <c r="GH426" s="240">
        <f t="shared" ref="GH426:GH489" ca="1" si="1039">2*IMREAL(K165)*COS(2*PI()*B165*184/Nt_load2)-2*IMAGINARY(K165)*SIN(2*PI()*B165*184/Nt_load2)</f>
        <v>-6.7804630878823117E-5</v>
      </c>
      <c r="GI426" s="240">
        <f t="shared" ref="GI426:GI489" ca="1" si="1040">2*IMREAL(K165)*COS(2*PI()*B165*185/Nt_load2)-2*IMAGINARY(K165)*SIN(2*PI()*B165*185/Nt_load2)</f>
        <v>1.9940563557907608E-5</v>
      </c>
      <c r="GJ426" s="240">
        <f t="shared" ref="GJ426:GJ489" ca="1" si="1041">2*IMREAL(K165)*COS(2*PI()*B165*186/Nt_load2)-2*IMAGINARY(K165)*SIN(2*PI()*B165*186/Nt_load2)</f>
        <v>6.682589902452316E-5</v>
      </c>
      <c r="GK426" s="240">
        <f t="shared" ref="GK426:GK489" ca="1" si="1042">2*IMREAL(K165)*COS(2*PI()*B165*187/Nt_load2)-2*IMAGINARY(K165)*SIN(2*PI()*B165*187/Nt_load2)</f>
        <v>-2.3220542876328894E-5</v>
      </c>
      <c r="GL426" s="240">
        <f t="shared" ref="GL426:GL489" ca="1" si="1043">2*IMREAL(K165)*COS(2*PI()*B165*188/Nt_load2)-2*IMAGINARY(K165)*SIN(2*PI()*B165*188/Nt_load2)</f>
        <v>-6.5686177726214504E-5</v>
      </c>
      <c r="GM426" s="240">
        <f t="shared" ref="GM426:GM489" ca="1" si="1044">2*IMREAL(K165)*COS(2*PI()*B165*189/Nt_load2)-2*IMAGINARY(K165)*SIN(2*PI()*B165*189/Nt_load2)</f>
        <v>2.644458187308172E-5</v>
      </c>
      <c r="GN426" s="240">
        <f t="shared" ref="GN426:GN489" ca="1" si="1045">2*IMREAL(K165)*COS(2*PI()*B165*190/Nt_load2)-2*IMAGINARY(K165)*SIN(2*PI()*B165*190/Nt_load2)</f>
        <v>6.4388212672335154E-5</v>
      </c>
      <c r="GO426" s="240">
        <f t="shared" ref="GO426:GO489" ca="1" si="1046">2*IMREAL(K165)*COS(2*PI()*B165*191/Nt_load2)-2*IMAGINARY(K165)*SIN(2*PI()*B165*191/Nt_load2)</f>
        <v>-2.9604913555826792E-5</v>
      </c>
      <c r="GP426" s="240">
        <f t="shared" ref="GP426:GP489" ca="1" si="1047">2*IMREAL(K165)*COS(2*PI()*B165*192/Nt_load2)-2*IMAGINARY(K165)*SIN(2*PI()*B165*192/Nt_load2)</f>
        <v>-6.2935130774385264E-5</v>
      </c>
      <c r="GQ426" s="240">
        <f t="shared" ref="GQ426:GQ489" ca="1" si="1048">2*IMREAL(K165)*COS(2*PI()*B165*193/Nt_load2)-2*IMAGINARY(K165)*SIN(2*PI()*B165*193/Nt_load2)</f>
        <v>3.2693924408735343E-5</v>
      </c>
      <c r="GR426" s="240">
        <f t="shared" ref="GR426:GR489" ca="1" si="1049">2*IMREAL(K165)*COS(2*PI()*B165*194/Nt_load2)-2*IMAGINARY(K165)*SIN(2*PI()*B165*194/Nt_load2)</f>
        <v>6.1330432633933328E-5</v>
      </c>
      <c r="GS426" s="240">
        <f t="shared" ref="GS426:GS489" ca="1" si="1050">2*IMREAL(K165)*COS(2*PI()*B165*195/Nt_load2)-2*IMAGINARY(K165)*SIN(2*PI()*B165*195/Nt_load2)</f>
        <v>-3.5704172734090183E-5</v>
      </c>
      <c r="GT426" s="240">
        <f t="shared" ref="GT426:GT489" ca="1" si="1051">2*IMREAL(K165)*COS(2*PI()*B165*196/Nt_load2)-2*IMAGINARY(K165)*SIN(2*PI()*B165*196/Nt_load2)</f>
        <v>-5.9577984109356779E-5</v>
      </c>
      <c r="GU426" s="240">
        <f t="shared" ref="GU426:GU489" ca="1" si="1052">2*IMREAL(K165)*COS(2*PI()*B165*197/Nt_load2)-2*IMAGINARY(K165)*SIN(2*PI()*B165*197/Nt_load2)</f>
        <v>3.8628406580015861E-5</v>
      </c>
      <c r="GV426" s="240">
        <f t="shared" ref="GV426:GV489" ca="1" si="1053">2*IMREAL(K165)*COS(2*PI()*B165*198/Nt_load2)-2*IMAGINARY(K165)*SIN(2*PI()*B165*198/Nt_load2)</f>
        <v>5.7682007002643624E-5</v>
      </c>
      <c r="GW426" s="240">
        <f t="shared" ref="GW426:GW489" ca="1" si="1054">2*IMREAL(K165)*COS(2*PI()*B165*199/Nt_load2)-2*IMAGINARY(K165)*SIN(2*PI()*B165*199/Nt_load2)</f>
        <v>-4.1459581211041376E-5</v>
      </c>
      <c r="GX426" s="240">
        <f t="shared" ref="GX426:GX489" ca="1" si="1055">2*IMREAL(K165)*COS(2*PI()*B165*200/Nt_load2)-2*IMAGINARY(K165)*SIN(2*PI()*B165*200/Nt_load2)</f>
        <v>-5.564706888871631E-5</v>
      </c>
      <c r="GY426" s="240">
        <f t="shared" ref="GY426:GY489" ca="1" si="1056">2*IMREAL(K165)*COS(2*PI()*B165*201/Nt_load2)-2*IMAGINARY(K165)*SIN(2*PI()*B165*201/Nt_load2)</f>
        <v>4.419087607949589E-5</v>
      </c>
      <c r="GZ426" s="240">
        <f t="shared" ref="GZ426:GZ489" ca="1" si="1057">2*IMREAL(K165)*COS(2*PI()*B165*202/Nt_load2)-2*IMAGINARY(K165)*SIN(2*PI()*B165*202/Nt_load2)</f>
        <v>5.3478072111726081E-5</v>
      </c>
      <c r="HA426" s="240">
        <f t="shared" ref="HA426:HA489" ca="1" si="1058">2*IMREAL(K165)*COS(2*PI()*B165*203/Nt_load2)-2*IMAGINARY(K165)*SIN(2*PI()*B165*203/Nt_load2)</f>
        <v>-4.6815711256814409E-5</v>
      </c>
      <c r="HB426" s="240">
        <f t="shared" ref="HB426:HB489" ca="1" si="1059">2*IMREAL(K165)*COS(2*PI()*B165*204/Nt_load2)-2*IMAGINARY(K165)*SIN(2*PI()*B165*204/Nt_load2)</f>
        <v>-5.1180241974892693E-5</v>
      </c>
      <c r="HC426" s="240">
        <f t="shared" ref="HC426:HC489" ca="1" si="1060">2*IMREAL(K165)*COS(2*PI()*B165*205/Nt_load2)-2*IMAGINARY(K165)*SIN(2*PI()*B165*205/Nt_load2)</f>
        <v>4.9327763285140317E-5</v>
      </c>
      <c r="HD426" s="240">
        <f t="shared" ref="HD426:HD489" ca="1" si="1061">2*IMREAL(K165)*COS(2*PI()*B165*206/Nt_load2)-2*IMAGINARY(K165)*SIN(2*PI()*B165*206/Nt_load2)</f>
        <v>4.8759114152284805E-5</v>
      </c>
      <c r="HE426" s="240">
        <f t="shared" ref="HE426:HE489" ca="1" si="1062">2*IMREAL(K165)*COS(2*PI()*B165*207/Nt_load2)-2*IMAGINARY(K165)*SIN(2*PI()*B165*207/Nt_load2)</f>
        <v>-5.1720980411113404E-5</v>
      </c>
      <c r="HF426" s="240">
        <f t="shared" ref="HF426:HF489" ca="1" si="1063">2*IMREAL(K165)*COS(2*PI()*B165*208/Nt_load2)-2*IMAGINARY(K165)*SIN(2*PI()*B165*208/Nt_load2)</f>
        <v>-4.6220521352887207E-5</v>
      </c>
      <c r="HG426" s="240">
        <f t="shared" ref="HG426:HG489" ca="1" si="1064">2*IMREAL(K165)*COS(2*PI()*B165*209/Nt_load2)-2*IMAGINARY(K165)*SIN(2*PI()*B165*209/Nt_load2)</f>
        <v>5.3989597165053159E-5</v>
      </c>
      <c r="HH426" s="240">
        <f t="shared" ref="HH426:HH489" ca="1" si="1065">2*IMREAL(K165)*COS(2*PI()*B165*210/Nt_load2)-2*IMAGINARY(K165)*SIN(2*PI()*B165*210/Nt_load2)</f>
        <v>4.3570579269114018E-5</v>
      </c>
      <c r="HI426" s="240">
        <f t="shared" ref="HI426:HI489" ca="1" si="1066">2*IMREAL(K165)*COS(2*PI()*B165*211/Nt_load2)-2*IMAGINARY(K165)*SIN(2*PI()*B165*211/Nt_load2)</f>
        <v>-5.6128148250489591E-5</v>
      </c>
      <c r="HJ426" s="240">
        <f t="shared" ref="HJ426:HJ489" ca="1" si="1067">2*IMREAL(K165)*COS(2*PI()*B165*212/Nt_load2)-2*IMAGINARY(K165)*SIN(2*PI()*B165*212/Nt_load2)</f>
        <v>-4.0815671843546414E-5</v>
      </c>
      <c r="HK426" s="240">
        <f t="shared" ref="HK426:HK489" ca="1" si="1068">2*IMREAL(K165)*COS(2*PI()*B165*213/Nt_load2)-2*IMAGINARY(K165)*SIN(2*PI()*B165*213/Nt_load2)</f>
        <v>5.8131481710547851E-5</v>
      </c>
      <c r="HL426" s="240">
        <f t="shared" ref="HL426:HL489" ca="1" si="1069">2*IMREAL(K165)*COS(2*PI()*B165*214/Nt_load2)-2*IMAGINARY(K165)*SIN(2*PI()*B165*214/Nt_load2)</f>
        <v>3.7962435889476986E-5</v>
      </c>
      <c r="HM426" s="240">
        <f t="shared" ref="HM426:HM489" ca="1" si="1070">2*IMREAL(K165)*COS(2*PI()*B165*215/Nt_load2)-2*IMAGINARY(K165)*SIN(2*PI()*B165*215/Nt_load2)</f>
        <v>-5.9994771339446764E-5</v>
      </c>
      <c r="HN426" s="240">
        <f t="shared" ref="HN426:HN489" ca="1" si="1071">2*IMREAL(K165)*COS(2*PI()*B165*216/Nt_load2)-2*IMAGINARY(K165)*SIN(2*PI()*B165*216/Nt_load2)</f>
        <v>-3.5017745102236509E-5</v>
      </c>
      <c r="HO426" s="240">
        <f t="shared" ref="HO426:HO489" ca="1" si="1072">2*IMREAL(K165)*COS(2*PI()*B165*217/Nt_load2)-2*IMAGINARY(K165)*SIN(2*PI()*B165*217/Nt_load2)</f>
        <v>6.1713528309269728E-5</v>
      </c>
      <c r="HP426" s="240">
        <f t="shared" ref="HP426:HP489" ca="1" si="1073">2*IMREAL(K165)*COS(2*PI()*B165*218/Nt_load2)-2*IMAGINARY(K165)*SIN(2*PI()*B165*218/Nt_load2)</f>
        <v>3.1988693499849092E-5</v>
      </c>
      <c r="HQ426" s="240">
        <f t="shared" ref="HQ426:HQ489" ca="1" si="1074">2*IMREAL(K165)*COS(2*PI()*B165*219/Nt_load2)-2*IMAGINARY(K165)*SIN(2*PI()*B165*219/Nt_load2)</f>
        <v>-6.3283611983928835E-5</v>
      </c>
      <c r="HR426" s="240">
        <f t="shared" ref="HR426:HR489" ca="1" si="1075">2*IMREAL(K165)*COS(2*PI()*B165*220/Nt_load2)-2*IMAGINARY(K165)*SIN(2*PI()*B165*220/Nt_load2)</f>
        <v>-2.888257833294547E-5</v>
      </c>
      <c r="HS426" s="240">
        <f t="shared" ref="HS426:HS489" ca="1" si="1076">2*IMREAL(K165)*COS(2*PI()*B165*221/Nt_load2)-2*IMAGINARY(K165)*SIN(2*PI()*B165*221/Nt_load2)</f>
        <v>6.4701239894327238E-5</v>
      </c>
      <c r="HT426" s="240">
        <f t="shared" ref="HT426:HT489" ca="1" si="1077">2*IMREAL(K165)*COS(2*PI()*B165*222/Nt_load2)-2*IMAGINARY(K165)*SIN(2*PI()*B165*222/Nt_load2)</f>
        <v>2.5706882505019092E-5</v>
      </c>
      <c r="HU426" s="240">
        <f t="shared" ref="HU426:HU489" ca="1" si="1078">2*IMREAL(K165)*COS(2*PI()*B165*223/Nt_load2)-2*IMAGINARY(K165)*SIN(2*PI()*B165*223/Nt_load2)</f>
        <v>-6.5962996850662471E-5</v>
      </c>
      <c r="HV426" s="240">
        <f t="shared" ref="HV426:HV489" ca="1" si="1079">2*IMREAL(K165)*COS(2*PI()*B165*224/Nt_load2)-2*IMAGINARY(K165)*SIN(2*PI()*B165*224/Nt_load2)</f>
        <v>-2.2469256545484866E-5</v>
      </c>
      <c r="HW426" s="240">
        <f t="shared" ref="HW426:HW489" ca="1" si="1080">2*IMREAL(K165)*COS(2*PI()*B165*225/Nt_load2)-2*IMAGINARY(K165)*SIN(2*PI()*B165*225/Nt_load2)</f>
        <v>6.7065843169906991E-5</v>
      </c>
      <c r="HX426" s="240">
        <f t="shared" ref="HX426:HX489" ca="1" si="1081">2*IMREAL(K165)*COS(2*PI()*B165*226/Nt_load2)-2*IMAGINARY(K165)*SIN(2*PI()*B165*226/Nt_load2)</f>
        <v>1.9177500178854375E-5</v>
      </c>
      <c r="HY426" s="240">
        <f t="shared" ref="HY426:HY489" ca="1" si="1082">2*IMREAL(K165)*COS(2*PI()*B165*227/Nt_load2)-2*IMAGINARY(K165)*SIN(2*PI()*B165*227/Nt_load2)</f>
        <v>-6.8007121998682344E-5</v>
      </c>
      <c r="HZ426" s="240">
        <f t="shared" ref="HZ426:HZ489" ca="1" si="1083">2*IMREAL(K165)*COS(2*PI()*B165*228/Nt_load2)-2*IMAGINARY(K165)*SIN(2*PI()*B165*228/Nt_load2)</f>
        <v>-1.5839543534542341E-5</v>
      </c>
      <c r="IA426" s="240">
        <f t="shared" ref="IA426:IA489" ca="1" si="1084">2*IMREAL(K165)*COS(2*PI()*B165*229/Nt_load2)-2*IMAGINARY(K165)*SIN(2*PI()*B165*229/Nt_load2)</f>
        <v>6.8784565713841532E-5</v>
      </c>
      <c r="IB426" s="240">
        <f t="shared" ref="IB426:IB489" ca="1" si="1085">2*IMREAL(K165)*COS(2*PI()*B165*230/Nt_load2)-2*IMAGINARY(K165)*SIN(2*PI()*B165*230/Nt_load2)</f>
        <v>1.2463428042479346E-5</v>
      </c>
      <c r="IC426" s="240">
        <f t="shared" ref="IC426:IC489" ca="1" si="1086">2*IMREAL(K165)*COS(2*PI()*B165*231/Nt_load2)-2*IMAGINARY(K165)*SIN(2*PI()*B165*231/Nt_load2)</f>
        <v>-6.9396301385380544E-5</v>
      </c>
      <c r="ID426" s="240">
        <f t="shared" ref="ID426:ID489" ca="1" si="1087">2*IMREAL(K165)*COS(2*PI()*B165*232/Nt_load2)-2*IMAGINARY(K165)*SIN(2*PI()*B165*232/Nt_load2)</f>
        <v>-9.0572870605907231E-6</v>
      </c>
      <c r="IE426" s="240">
        <f t="shared" ref="IE426:IE489" ca="1" si="1088">2*IMREAL(K165)*COS(2*PI()*B165*233/Nt_load2)-2*IMAGINARY(K165)*SIN(2*PI()*B165*223/Nt_load2)</f>
        <v>-2.6726438682977657E-5</v>
      </c>
      <c r="IF426" s="240">
        <f t="shared" ref="IF426:IF489" ca="1" si="1089">2*IMREAL(K165)*COS(2*PI()*B165*234/Nt_load2)-2*IMAGINARY(K165)*SIN(2*PI()*B165*234/Nt_load2)</f>
        <v>5.6293262808524439E-6</v>
      </c>
      <c r="IG426" s="240">
        <f t="shared" ref="IG426:IG489" ca="1" si="1090">2*IMREAL(K165)*COS(2*PI()*B165*235/Nt_load2)-2*IMAGINARY(K165)*SIN(2*PI()*B165*235/Nt_load2)</f>
        <v>-7.011715645386048E-5</v>
      </c>
      <c r="IH426" s="240">
        <f t="shared" ref="IH426:IH489" ca="1" si="1091">2*IMREAL(K165)*COS(2*PI()*B165*236/Nt_load2)-2*IMAGINARY(K165)*SIN(2*PI()*B165*236/Nt_load2)</f>
        <v>-2.187803961028882E-6</v>
      </c>
      <c r="II426" s="240">
        <f t="shared" ref="II426:II489" ca="1" si="1092">2*IMREAL(K165)*COS(2*PI()*B165*237/Nt_load2)-2*IMAGINARY(K165)*SIN(2*PI()*B165*237/Nt_load2)</f>
        <v>7.0224539247802414E-5</v>
      </c>
      <c r="IJ426" s="240">
        <f t="shared" ref="IJ426:IJ489" ca="1" si="1093">2*IMREAL(K165)*COS(2*PI()*B165*238/Nt_load2)-2*IMAGINARY(K165)*SIN(2*PI()*B165*238/Nt_load2)</f>
        <v>-1.2589889701658047E-6</v>
      </c>
      <c r="IK426" s="240">
        <f t="shared" ref="IK426:IK489" ca="1" si="1094">2*IMREAL(K165)*COS(2*PI()*B165*239/Nt_load2)-2*IMAGINARY(K165)*SIN(2*PI()*B165*239/Nt_load2)</f>
        <v>-7.0162744975753229E-5</v>
      </c>
      <c r="IL426" s="240">
        <f t="shared" ref="IL426:IL489" ca="1" si="1095">2*IMREAL(K165)*COS(2*PI()*B165*240/Nt_load2)-2*IMAGINARY(K165)*SIN(2*PI()*B165*240/Nt_load2)</f>
        <v>4.7027488866529671E-6</v>
      </c>
      <c r="IM426" s="240">
        <f t="shared" ref="IM426:IM489" ca="1" si="1096">2*IMREAL(K165)*COS(2*PI()*B165*241/Nt_load2)-2*IMAGINARY(K165)*SIN(2*PI()*B165*241/Nt_load2)</f>
        <v>6.9931922505526672E-5</v>
      </c>
      <c r="IN426" s="240">
        <f t="shared" ref="IN426:IN489" ca="1" si="1097">2*IMREAL(K165)*COS(2*PI()*B165*242/Nt_load2)-2*IMAGINARY(K165)*SIN(2*PI()*B165*242/Nt_load2)</f>
        <v>-8.1351794691640063E-6</v>
      </c>
      <c r="IO426" s="240">
        <f t="shared" ref="IO426:IO489" ca="1" si="1098">2*IMREAL(K165)*COS(2*PI()*B165*243/Nt_load2)-2*IMAGINARY(K165)*SIN(2*PI()*B165*243/Nt_load2)</f>
        <v>-6.9532627908671182E-5</v>
      </c>
      <c r="IP426" s="240">
        <f t="shared" ref="IP426:IP489" ca="1" si="1099">2*IMREAL(K165)*COS(2*PI()*B165*244/Nt_load2)-2*IMAGINARY(K165)*SIN(2*PI()*B165*244/Nt_load2)</f>
        <v>1.1548011691772311E-5</v>
      </c>
      <c r="IQ426" s="240">
        <f t="shared" ref="IQ426:IQ489" ca="1" si="1100">2*IMREAL(K165)*COS(2*PI()*B165*245/Nt_load2)-2*IMAGINARY(K165)*SIN(2*PI()*B165*245/Nt_load2)</f>
        <v>6.8965823120845383E-5</v>
      </c>
      <c r="IR426" s="240">
        <f t="shared" ref="IR426:IR489" ca="1" si="1101">2*IMREAL(K165)*COS(2*PI()*B165*246/Nt_load2)-2*IMAGINARY(K165)*SIN(2*PI()*B165*246/Nt_load2)</f>
        <v>-1.4933023742732705E-5</v>
      </c>
      <c r="IS426" s="240">
        <f t="shared" ref="IS426:IS489" ca="1" si="1102">2*IMREAL(K165)*COS(2*PI()*B165*247/Nt_load2)-2*IMAGINARY(K165)*SIN(2*PI()*B165*247/Nt_load2)</f>
        <v>-6.8232873624428082E-5</v>
      </c>
      <c r="IT426" s="240">
        <f t="shared" ref="IT426:IT489" ca="1" si="1103">2*IMREAL(K165)*COS(2*PI()*B165*248/Nt_load2)-2*IMAGINARY(K165)*SIN(2*PI()*B165*248/Nt_load2)</f>
        <v>1.828206083151843E-5</v>
      </c>
      <c r="IU426" s="240">
        <f t="shared" ref="IU426:IU489" ca="1" si="1104">2*IMREAL(K165)*COS(2*PI()*B165*249/Nt_load2)-2*IMAGINARY(K165)*SIN(2*PI()*B165*249/Nt_load2)</f>
        <v>6.7335545158956624E-5</v>
      </c>
      <c r="IV426" s="240">
        <f t="shared" ref="IV426:IV489" ca="1" si="1105">2*IMREAL(K165)*COS(2*PI()*B165*250/Nt_load2)-2*IMAGINARY(K165)*SIN(2*PI()*B165*250/Nt_load2)</f>
        <v>-2.1587054834437784E-5</v>
      </c>
      <c r="IW426" s="240">
        <f t="shared" ref="IW426:IW489" ca="1" si="1106">2*IMREAL(K165)*COS(2*PI()*B165*251/Nt_load2)-2*IMAGINARY(K165)*SIN(2*PI()*B165*251/Nt_load2)</f>
        <v>-6.6275999467298988E-5</v>
      </c>
      <c r="IX426" s="240">
        <f t="shared" ref="IX426:IX489" ca="1" si="1107">2*IMREAL(K165)*COS(2*PI()*B165*252/Nt_load2)-2*IMAGINARY(K165)*SIN(2*PI()*B165*252/Nt_load2)</f>
        <v>2.4840043731462088E-5</v>
      </c>
      <c r="IY426" s="240">
        <f t="shared" ref="IY426:IY489" ca="1" si="1108">2*IMREAL(K165)*COS(2*PI()*B165*253/Nt_load2)-2*IMAGINARY(K165)*SIN(2*PI()*B165*253/Nt_load2)</f>
        <v>6.5056789087832533E-5</v>
      </c>
      <c r="IZ426" s="240">
        <f t="shared" ref="IZ426:IZ489" ca="1" si="1109">2*IMREAL(K165)*COS(2*PI()*B165*254/Nt_load2)-2*IMAGINARY(K165)*SIN(2*PI()*B165*254/Nt_load2)</f>
        <v>-2.8033190787402716E-5</v>
      </c>
      <c r="JA426" s="240">
        <f t="shared" ref="JA426:JA489" ca="1" si="1110">2*IMREAL(K165)*COS(2*PI()*B165*255/Nt_load2)-2*IMAGINARY(K165)*SIN(2*PI()*B165*255/Nt_load2)</f>
        <v>-6.3680851205153306E-5</v>
      </c>
      <c r="JB426" s="240">
        <f t="shared" ref="JB426:JB489" ca="1" si="1111">2*IMREAL(K165)*COS(2*PI()*B165*256/Nt_load2)-2*IMAGINARY(K165)*SIN(2*PI()*B165*256/Nt_load2)</f>
        <v>3.1158803431322653E-5</v>
      </c>
    </row>
    <row r="427" spans="2:262">
      <c r="B427" s="248">
        <v>66</v>
      </c>
      <c r="C427" s="247">
        <f t="shared" ref="C427:C490" si="1112">C426+Div_Nt_load2</f>
        <v>1.2890625000000007E-3</v>
      </c>
      <c r="D427" s="244">
        <f t="shared" ca="1" si="855"/>
        <v>5.983926491438698</v>
      </c>
      <c r="E427" s="243">
        <f ca="1">BT361</f>
        <v>-1.6073508561301717E-2</v>
      </c>
      <c r="F427" s="242">
        <v>66</v>
      </c>
      <c r="G427" s="240">
        <f t="shared" ca="1" si="856"/>
        <v>-8.6929777007827946E-5</v>
      </c>
      <c r="H427" s="240">
        <f t="shared" ca="1" si="857"/>
        <v>4.5794591532909544E-5</v>
      </c>
      <c r="I427" s="240">
        <f t="shared" ca="1" si="858"/>
        <v>8.2435708801240065E-5</v>
      </c>
      <c r="J427" s="240">
        <f t="shared" ca="1" si="859"/>
        <v>-5.3884448557727773E-5</v>
      </c>
      <c r="K427" s="240">
        <f t="shared" ca="1" si="860"/>
        <v>-7.7147739654953847E-5</v>
      </c>
      <c r="L427" s="240">
        <f t="shared" ca="1" si="861"/>
        <v>6.1455368886699223E-5</v>
      </c>
      <c r="M427" s="240">
        <f t="shared" ca="1" si="862"/>
        <v>7.1116795602546085E-5</v>
      </c>
      <c r="N427" s="240">
        <f t="shared" ca="1" si="863"/>
        <v>-6.8434440418369758E-5</v>
      </c>
      <c r="O427" s="240">
        <f t="shared" ca="1" si="864"/>
        <v>-6.4400957932090794E-5</v>
      </c>
      <c r="P427" s="240">
        <f t="shared" ca="1" si="865"/>
        <v>7.4754450878740982E-5</v>
      </c>
      <c r="Q427" s="240">
        <f t="shared" ca="1" si="866"/>
        <v>5.7064903831604633E-5</v>
      </c>
      <c r="R427" s="240">
        <f t="shared" ca="1" si="867"/>
        <v>-8.0354535112210182E-5</v>
      </c>
      <c r="S427" s="240">
        <f t="shared" ca="1" si="868"/>
        <v>-4.9179283512370669E-5</v>
      </c>
      <c r="T427" s="240">
        <f t="shared" ca="1" si="869"/>
        <v>8.5180761246291678E-5</v>
      </c>
      <c r="U427" s="241">
        <f t="shared" ca="1" si="870"/>
        <v>4.0820039808781534E-5</v>
      </c>
      <c r="V427" s="240">
        <f t="shared" ca="1" si="871"/>
        <v>-8.9186650085030725E-5</v>
      </c>
      <c r="W427" s="240">
        <f t="shared" ca="1" si="872"/>
        <v>-3.2067676807330215E-5</v>
      </c>
      <c r="X427" s="240">
        <f t="shared" ca="1" si="873"/>
        <v>9.2333622729068654E-5</v>
      </c>
      <c r="Y427" s="240">
        <f t="shared" ca="1" si="874"/>
        <v>2.3006484548249018E-5</v>
      </c>
      <c r="Z427" s="240">
        <f t="shared" ca="1" si="875"/>
        <v>-9.459137211153324E-5</v>
      </c>
      <c r="AA427" s="240">
        <f t="shared" ca="1" si="876"/>
        <v>-1.3723727266344082E-5</v>
      </c>
      <c r="AB427" s="240">
        <f t="shared" ca="1" si="877"/>
        <v>9.5938154871659783E-5</v>
      </c>
      <c r="AC427" s="240">
        <f t="shared" ca="1" si="878"/>
        <v>4.3088029887121306E-6</v>
      </c>
      <c r="AD427" s="240">
        <f t="shared" ca="1" si="879"/>
        <v>-9.6361000755242041E-5</v>
      </c>
      <c r="AE427" s="240">
        <f t="shared" ca="1" si="880"/>
        <v>5.147617417132418E-6</v>
      </c>
      <c r="AF427" s="240">
        <f t="shared" ca="1" si="881"/>
        <v>9.5855837525270039E-5</v>
      </c>
      <c r="AG427" s="240">
        <f t="shared" ca="1" si="882"/>
        <v>-1.4554463453276065E-5</v>
      </c>
      <c r="AH427" s="240">
        <f t="shared" ca="1" si="883"/>
        <v>-9.4427530179798727E-5</v>
      </c>
      <c r="AI427" s="240">
        <f t="shared" ca="1" si="884"/>
        <v>2.382114205008562E-5</v>
      </c>
      <c r="AJ427" s="240">
        <f t="shared" ca="1" si="885"/>
        <v>9.2089834099357229E-5</v>
      </c>
      <c r="AK427" s="240">
        <f t="shared" ca="1" si="886"/>
        <v>-3.285841002699201E-5</v>
      </c>
      <c r="AL427" s="240">
        <f t="shared" ca="1" si="887"/>
        <v>-8.8865262575114819E-5</v>
      </c>
      <c r="AM427" s="240">
        <f t="shared" ca="1" si="888"/>
        <v>4.157923355310441E-5</v>
      </c>
      <c r="AN427" s="240">
        <f t="shared" ca="1" si="889"/>
        <v>8.4784869993580073E-5</v>
      </c>
      <c r="AO427" s="240">
        <f t="shared" ca="1" si="890"/>
        <v>-4.9899626330579297E-5</v>
      </c>
      <c r="AP427" s="240">
        <f t="shared" ca="1" si="891"/>
        <v>-7.9887952765882658E-5</v>
      </c>
      <c r="AQ427" s="240">
        <f t="shared" ca="1" si="892"/>
        <v>5.773945842858023E-5</v>
      </c>
      <c r="AR427" s="240">
        <f t="shared" ca="1" si="893"/>
        <v>7.422167088185256E-5</v>
      </c>
      <c r="AS427" s="240">
        <f t="shared" ca="1" si="894"/>
        <v>-6.5023227978315294E-5</v>
      </c>
      <c r="AT427" s="240">
        <f t="shared" ca="1" si="895"/>
        <v>-6.7840593733537244E-5</v>
      </c>
      <c r="AU427" s="240">
        <f t="shared" ca="1" si="896"/>
        <v>7.1680788297307521E-5</v>
      </c>
      <c r="AV427" s="240">
        <f t="shared" ca="1" si="897"/>
        <v>6.0806174582127509E-5</v>
      </c>
      <c r="AW427" s="240">
        <f t="shared" ca="1" si="898"/>
        <v>-7.7648023440291401E-5</v>
      </c>
      <c r="AX427" s="240">
        <f t="shared" ca="1" si="899"/>
        <v>-5.3186158729455661E-5</v>
      </c>
      <c r="AY427" s="240">
        <f t="shared" ca="1" si="900"/>
        <v>8.2867465670817965E-5</v>
      </c>
      <c r="AZ427" s="240">
        <f t="shared" ca="1" si="901"/>
        <v>4.5053931093707333E-5</v>
      </c>
      <c r="BA427" s="240">
        <f t="shared" ca="1" si="902"/>
        <v>-8.7288848906969861E-5</v>
      </c>
      <c r="BB427" s="240">
        <f t="shared" ca="1" si="903"/>
        <v>-3.6487809472542576E-5</v>
      </c>
      <c r="BC427" s="240">
        <f t="shared" ca="1" si="904"/>
        <v>9.0869592811209044E-5</v>
      </c>
      <c r="BD427" s="240">
        <f t="shared" ca="1" si="905"/>
        <v>2.7570290299891637E-5</v>
      </c>
      <c r="BE427" s="240">
        <f t="shared" ca="1" si="906"/>
        <v>-9.3575212862303939E-5</v>
      </c>
      <c r="BF427" s="240">
        <f t="shared" ca="1" si="907"/>
        <v>-1.8387254160198982E-5</v>
      </c>
      <c r="BG427" s="240">
        <f t="shared" ca="1" si="908"/>
        <v>9.5379652460120148E-5</v>
      </c>
      <c r="BH427" s="240">
        <f t="shared" ca="1" si="909"/>
        <v>9.0271387114480557E-6</v>
      </c>
      <c r="BI427" s="240">
        <f t="shared" ca="1" si="910"/>
        <v>-9.6265533864923664E-5</v>
      </c>
      <c r="BJ427" s="240">
        <f t="shared" ca="1" si="911"/>
        <v>4.1991301783011271E-7</v>
      </c>
      <c r="BK427" s="240">
        <f t="shared" ca="1" si="912"/>
        <v>9.6224325554514206E-5</v>
      </c>
      <c r="BL427" s="240">
        <f t="shared" ca="1" si="913"/>
        <v>-9.862920755198775E-6</v>
      </c>
      <c r="BM427" s="240">
        <f t="shared" ca="1" si="914"/>
        <v>-9.5256424387447762E-5</v>
      </c>
      <c r="BN427" s="240">
        <f t="shared" ca="1" si="915"/>
        <v>1.9210943174073934E-5</v>
      </c>
      <c r="BO427" s="240">
        <f t="shared" ca="1" si="916"/>
        <v>9.3371151781071772E-5</v>
      </c>
      <c r="BP427" s="240">
        <f t="shared" ca="1" si="917"/>
        <v>-2.8373953708412988E-5</v>
      </c>
      <c r="BQ427" s="240">
        <f t="shared" ca="1" si="918"/>
        <v>-9.0586663941180507E-5</v>
      </c>
      <c r="BR427" s="240">
        <f t="shared" ca="1" si="919"/>
        <v>3.7263707557759161E-5</v>
      </c>
      <c r="BS427" s="240">
        <f t="shared" ca="1" si="920"/>
        <v>8.6929777007827973E-5</v>
      </c>
      <c r="BT427" s="240">
        <f t="shared" ca="1" si="921"/>
        <v>-4.5794591532909463E-5</v>
      </c>
      <c r="BU427" s="240">
        <f t="shared" ca="1" si="922"/>
        <v>-8.243570880124012E-5</v>
      </c>
      <c r="BV427" s="240">
        <f t="shared" ca="1" si="923"/>
        <v>5.3884448557727665E-5</v>
      </c>
      <c r="BW427" s="240">
        <f t="shared" ca="1" si="924"/>
        <v>7.7147739654953983E-5</v>
      </c>
      <c r="BX427" s="240">
        <f t="shared" ca="1" si="925"/>
        <v>-6.1455368886699046E-5</v>
      </c>
      <c r="BY427" s="240">
        <f t="shared" ca="1" si="926"/>
        <v>-7.1116795602546221E-5</v>
      </c>
      <c r="BZ427" s="240">
        <f t="shared" ca="1" si="927"/>
        <v>6.8434440418369609E-5</v>
      </c>
      <c r="CA427" s="240">
        <f t="shared" ca="1" si="928"/>
        <v>6.4400957932090957E-5</v>
      </c>
      <c r="CB427" s="240">
        <f t="shared" ca="1" si="929"/>
        <v>-7.4754450878740752E-5</v>
      </c>
      <c r="CC427" s="240">
        <f t="shared" ca="1" si="930"/>
        <v>-5.7064903831604958E-5</v>
      </c>
      <c r="CD427" s="240">
        <f t="shared" ca="1" si="931"/>
        <v>8.0354535112209965E-5</v>
      </c>
      <c r="CE427" s="240">
        <f t="shared" ca="1" si="932"/>
        <v>4.9179283512370994E-5</v>
      </c>
      <c r="CF427" s="240">
        <f t="shared" ca="1" si="933"/>
        <v>-8.5180761246291502E-5</v>
      </c>
      <c r="CG427" s="240">
        <f t="shared" ca="1" si="934"/>
        <v>-4.0820039808781887E-5</v>
      </c>
      <c r="CH427" s="240">
        <f t="shared" ca="1" si="935"/>
        <v>8.9186650085031104E-5</v>
      </c>
      <c r="CI427" s="240">
        <f t="shared" ca="1" si="936"/>
        <v>3.2067676807329286E-5</v>
      </c>
      <c r="CJ427" s="240">
        <f t="shared" ca="1" si="937"/>
        <v>-9.2333622729068939E-5</v>
      </c>
      <c r="CK427" s="240">
        <f t="shared" ca="1" si="938"/>
        <v>-2.3006484548248059E-5</v>
      </c>
      <c r="CL427" s="240">
        <f t="shared" ca="1" si="939"/>
        <v>9.4591372111533362E-5</v>
      </c>
      <c r="CM427" s="240">
        <f t="shared" ca="1" si="940"/>
        <v>1.3723727266343452E-5</v>
      </c>
      <c r="CN427" s="240">
        <f t="shared" ca="1" si="941"/>
        <v>-9.5938154871659837E-5</v>
      </c>
      <c r="CO427" s="240">
        <f t="shared" ca="1" si="942"/>
        <v>-4.3088029887115005E-6</v>
      </c>
      <c r="CP427" s="240">
        <f t="shared" ca="1" si="943"/>
        <v>9.6361000755242028E-5</v>
      </c>
      <c r="CQ427" s="240">
        <f t="shared" ca="1" si="944"/>
        <v>-5.1476174171330515E-6</v>
      </c>
      <c r="CR427" s="240">
        <f t="shared" ca="1" si="945"/>
        <v>-9.5855837525269972E-5</v>
      </c>
      <c r="CS427" s="240">
        <f t="shared" ca="1" si="946"/>
        <v>1.4554463453276695E-5</v>
      </c>
      <c r="CT427" s="240">
        <f t="shared" ca="1" si="947"/>
        <v>9.4427530179798605E-5</v>
      </c>
      <c r="CU427" s="240">
        <f t="shared" ca="1" si="948"/>
        <v>-2.382114205008624E-5</v>
      </c>
      <c r="CV427" s="240">
        <f t="shared" ca="1" si="949"/>
        <v>-9.2089834099357039E-5</v>
      </c>
      <c r="CW427" s="240">
        <f t="shared" ca="1" si="950"/>
        <v>3.2858410026992607E-5</v>
      </c>
      <c r="CX427" s="240">
        <f t="shared" ca="1" si="951"/>
        <v>8.8865262575114562E-5</v>
      </c>
      <c r="CY427" s="240">
        <f t="shared" ca="1" si="952"/>
        <v>-4.1579233553104986E-5</v>
      </c>
      <c r="CZ427" s="240">
        <f t="shared" ca="1" si="953"/>
        <v>-8.4784869993579761E-5</v>
      </c>
      <c r="DA427" s="240">
        <f t="shared" ca="1" si="954"/>
        <v>4.9899626330579846E-5</v>
      </c>
      <c r="DB427" s="240">
        <f t="shared" ca="1" si="955"/>
        <v>7.9887952765882305E-5</v>
      </c>
      <c r="DC427" s="240">
        <f t="shared" ca="1" si="956"/>
        <v>-5.7739458428580738E-5</v>
      </c>
      <c r="DD427" s="240">
        <f t="shared" ca="1" si="957"/>
        <v>-7.4221670881852153E-5</v>
      </c>
      <c r="DE427" s="240">
        <f t="shared" ca="1" si="958"/>
        <v>6.5023227978315768E-5</v>
      </c>
      <c r="DF427" s="240">
        <f t="shared" ca="1" si="959"/>
        <v>6.7840593733537285E-5</v>
      </c>
      <c r="DG427" s="240">
        <f t="shared" ca="1" si="960"/>
        <v>-7.1680788297307494E-5</v>
      </c>
      <c r="DH427" s="240">
        <f t="shared" ca="1" si="961"/>
        <v>-6.080617458212755E-5</v>
      </c>
      <c r="DI427" s="240">
        <f t="shared" ca="1" si="962"/>
        <v>7.7648023440291374E-5</v>
      </c>
      <c r="DJ427" s="240">
        <f t="shared" ca="1" si="963"/>
        <v>5.3186158729455708E-5</v>
      </c>
      <c r="DK427" s="240">
        <f t="shared" ca="1" si="964"/>
        <v>-8.2867465670817937E-5</v>
      </c>
      <c r="DL427" s="240">
        <f t="shared" ca="1" si="965"/>
        <v>-4.5053931093707374E-5</v>
      </c>
      <c r="DM427" s="240">
        <f t="shared" ca="1" si="966"/>
        <v>8.7288848906969847E-5</v>
      </c>
      <c r="DN427" s="240">
        <f t="shared" ca="1" si="967"/>
        <v>3.6487809472542616E-5</v>
      </c>
      <c r="DO427" s="240">
        <f t="shared" ca="1" si="968"/>
        <v>-9.086959281120903E-5</v>
      </c>
      <c r="DP427" s="240">
        <f t="shared" ca="1" si="969"/>
        <v>-2.7570290299891692E-5</v>
      </c>
      <c r="DQ427" s="240">
        <f t="shared" ca="1" si="970"/>
        <v>9.3575212862303926E-5</v>
      </c>
      <c r="DR427" s="240">
        <f t="shared" ca="1" si="971"/>
        <v>1.838725416019903E-5</v>
      </c>
      <c r="DS427" s="240">
        <f t="shared" ca="1" si="972"/>
        <v>-9.5379652460120148E-5</v>
      </c>
      <c r="DT427" s="240">
        <f t="shared" ca="1" si="973"/>
        <v>-9.0271387114480964E-6</v>
      </c>
      <c r="DU427" s="240">
        <f t="shared" ca="1" si="974"/>
        <v>9.6265533864923678E-5</v>
      </c>
      <c r="DV427" s="240">
        <f t="shared" ca="1" si="975"/>
        <v>-4.1991301783006528E-7</v>
      </c>
      <c r="DW427" s="240">
        <f t="shared" ca="1" si="976"/>
        <v>-9.6224325554514206E-5</v>
      </c>
      <c r="DX427" s="240">
        <f t="shared" ca="1" si="977"/>
        <v>9.8629207551987174E-6</v>
      </c>
      <c r="DY427" s="240">
        <f t="shared" ca="1" si="978"/>
        <v>9.5256424387447775E-5</v>
      </c>
      <c r="DZ427" s="240">
        <f t="shared" ca="1" si="979"/>
        <v>-1.9210943174073887E-5</v>
      </c>
      <c r="EA427" s="240">
        <f t="shared" ca="1" si="980"/>
        <v>-9.3371151781071799E-5</v>
      </c>
      <c r="EB427" s="240">
        <f t="shared" ca="1" si="981"/>
        <v>2.8373953708412944E-5</v>
      </c>
      <c r="EC427" s="240">
        <f t="shared" ca="1" si="982"/>
        <v>9.058666394118052E-5</v>
      </c>
      <c r="ED427" s="240">
        <f t="shared" ca="1" si="983"/>
        <v>-3.7263707557759113E-5</v>
      </c>
      <c r="EE427" s="240">
        <f t="shared" ca="1" si="984"/>
        <v>-8.6929777007827987E-5</v>
      </c>
      <c r="EF427" s="240">
        <f t="shared" ca="1" si="985"/>
        <v>4.5794591532909422E-5</v>
      </c>
      <c r="EG427" s="240">
        <f t="shared" ca="1" si="986"/>
        <v>8.243570880124016E-5</v>
      </c>
      <c r="EH427" s="240">
        <f t="shared" ca="1" si="987"/>
        <v>-5.3884448557727624E-5</v>
      </c>
      <c r="EI427" s="240">
        <f t="shared" ca="1" si="988"/>
        <v>-7.714773965495401E-5</v>
      </c>
      <c r="EJ427" s="240">
        <f t="shared" ca="1" si="989"/>
        <v>6.1455368886699019E-5</v>
      </c>
      <c r="EK427" s="240">
        <f t="shared" ca="1" si="990"/>
        <v>7.1116795602546261E-5</v>
      </c>
      <c r="EL427" s="240">
        <f t="shared" ca="1" si="991"/>
        <v>-6.8434440418369569E-5</v>
      </c>
      <c r="EM427" s="240">
        <f t="shared" ca="1" si="992"/>
        <v>-6.4400957932090984E-5</v>
      </c>
      <c r="EN427" s="240">
        <f t="shared" ca="1" si="993"/>
        <v>7.4754450878740725E-5</v>
      </c>
      <c r="EO427" s="240">
        <f t="shared" ca="1" si="994"/>
        <v>5.7064903831604999E-5</v>
      </c>
      <c r="EP427" s="240">
        <f t="shared" ca="1" si="995"/>
        <v>-8.0354535112209938E-5</v>
      </c>
      <c r="EQ427" s="240">
        <f t="shared" ca="1" si="996"/>
        <v>-4.9179283512371035E-5</v>
      </c>
      <c r="ER427" s="240">
        <f t="shared" ca="1" si="997"/>
        <v>8.5180761246291475E-5</v>
      </c>
      <c r="ES427" s="240">
        <f t="shared" ca="1" si="998"/>
        <v>4.0820039808781928E-5</v>
      </c>
      <c r="ET427" s="240">
        <f t="shared" ca="1" si="999"/>
        <v>-8.9186650085030562E-5</v>
      </c>
      <c r="EU427" s="240">
        <f t="shared" ca="1" si="1000"/>
        <v>-3.2067676807330628E-5</v>
      </c>
      <c r="EV427" s="240">
        <f t="shared" ca="1" si="1001"/>
        <v>9.2333622729068532E-5</v>
      </c>
      <c r="EW427" s="240">
        <f t="shared" ca="1" si="1002"/>
        <v>2.3006484548249445E-5</v>
      </c>
      <c r="EX427" s="240">
        <f t="shared" ca="1" si="1003"/>
        <v>-9.4591372111533077E-5</v>
      </c>
      <c r="EY427" s="240">
        <f t="shared" ca="1" si="1004"/>
        <v>-1.3723727266344841E-5</v>
      </c>
      <c r="EZ427" s="240">
        <f t="shared" ca="1" si="1005"/>
        <v>9.5938154871659688E-5</v>
      </c>
      <c r="FA427" s="240">
        <f t="shared" ca="1" si="1006"/>
        <v>4.3088029887129099E-6</v>
      </c>
      <c r="FB427" s="240">
        <f t="shared" ca="1" si="1007"/>
        <v>-9.6361000755242041E-5</v>
      </c>
      <c r="FC427" s="240">
        <f t="shared" ca="1" si="1008"/>
        <v>5.1476174171316387E-6</v>
      </c>
      <c r="FD427" s="240">
        <f t="shared" ca="1" si="1009"/>
        <v>9.5855837525270121E-5</v>
      </c>
      <c r="FE427" s="240">
        <f t="shared" ca="1" si="1010"/>
        <v>-1.4554463453275292E-5</v>
      </c>
      <c r="FF427" s="240">
        <f t="shared" ca="1" si="1011"/>
        <v>-9.442753017979889E-5</v>
      </c>
      <c r="FG427" s="240">
        <f t="shared" ca="1" si="1012"/>
        <v>2.3821142050084868E-5</v>
      </c>
      <c r="FH427" s="240">
        <f t="shared" ca="1" si="1013"/>
        <v>9.208983409935746E-5</v>
      </c>
      <c r="FI427" s="240">
        <f t="shared" ca="1" si="1014"/>
        <v>-3.2858410026991279E-5</v>
      </c>
      <c r="FJ427" s="240">
        <f t="shared" ca="1" si="1015"/>
        <v>-8.886526257511406E-5</v>
      </c>
      <c r="FK427" s="240">
        <f t="shared" ca="1" si="1016"/>
        <v>4.1579233553103712E-5</v>
      </c>
      <c r="FL427" s="240">
        <f t="shared" ca="1" si="1017"/>
        <v>8.4784869993579151E-5</v>
      </c>
      <c r="FM427" s="240">
        <f t="shared" ca="1" si="1018"/>
        <v>-4.9899626330578633E-5</v>
      </c>
      <c r="FN427" s="240">
        <f t="shared" ca="1" si="1019"/>
        <v>-7.988795276588156E-5</v>
      </c>
      <c r="FO427" s="240">
        <f t="shared" ca="1" si="1020"/>
        <v>5.7739458428579606E-5</v>
      </c>
      <c r="FP427" s="240">
        <f t="shared" ca="1" si="1021"/>
        <v>7.42216708818513E-5</v>
      </c>
      <c r="FQ427" s="240">
        <f t="shared" ca="1" si="1022"/>
        <v>-6.5023227978314711E-5</v>
      </c>
      <c r="FR427" s="240">
        <f t="shared" ca="1" si="1023"/>
        <v>-6.7840593733536336E-5</v>
      </c>
      <c r="FS427" s="240">
        <f t="shared" ca="1" si="1024"/>
        <v>7.1680788297306546E-5</v>
      </c>
      <c r="FT427" s="240">
        <f t="shared" ca="1" si="1025"/>
        <v>6.080617458212652E-5</v>
      </c>
      <c r="FU427" s="240">
        <f t="shared" ca="1" si="1026"/>
        <v>-7.7648023440290547E-5</v>
      </c>
      <c r="FV427" s="240">
        <f t="shared" ca="1" si="1027"/>
        <v>-5.3186158729454604E-5</v>
      </c>
      <c r="FW427" s="240">
        <f t="shared" ca="1" si="1028"/>
        <v>8.2867465670817219E-5</v>
      </c>
      <c r="FX427" s="240">
        <f t="shared" ca="1" si="1029"/>
        <v>4.5053931093706202E-5</v>
      </c>
      <c r="FY427" s="240">
        <f t="shared" ca="1" si="1030"/>
        <v>-8.7288848906969251E-5</v>
      </c>
      <c r="FZ427" s="240">
        <f t="shared" ca="1" si="1031"/>
        <v>-3.6487809472541403E-5</v>
      </c>
      <c r="GA427" s="240">
        <f t="shared" ca="1" si="1032"/>
        <v>9.0869592811208556E-5</v>
      </c>
      <c r="GB427" s="240">
        <f t="shared" ca="1" si="1033"/>
        <v>2.7570290299890418E-5</v>
      </c>
      <c r="GC427" s="240">
        <f t="shared" ca="1" si="1034"/>
        <v>-9.3575212862303614E-5</v>
      </c>
      <c r="GD427" s="240">
        <f t="shared" ca="1" si="1035"/>
        <v>-1.8387254160197729E-5</v>
      </c>
      <c r="GE427" s="240">
        <f t="shared" ca="1" si="1036"/>
        <v>9.5379652460119945E-5</v>
      </c>
      <c r="GF427" s="240">
        <f t="shared" ca="1" si="1037"/>
        <v>9.0271387114467818E-6</v>
      </c>
      <c r="GG427" s="240">
        <f t="shared" ca="1" si="1038"/>
        <v>-9.626553386492361E-5</v>
      </c>
      <c r="GH427" s="240">
        <f t="shared" ca="1" si="1039"/>
        <v>4.1991301783138665E-7</v>
      </c>
      <c r="GI427" s="240">
        <f t="shared" ca="1" si="1040"/>
        <v>9.6224325554514274E-5</v>
      </c>
      <c r="GJ427" s="240">
        <f t="shared" ca="1" si="1041"/>
        <v>-9.8629207552000354E-6</v>
      </c>
      <c r="GK427" s="240">
        <f t="shared" ca="1" si="1042"/>
        <v>-9.5256424387447978E-5</v>
      </c>
      <c r="GL427" s="240">
        <f t="shared" ca="1" si="1043"/>
        <v>1.9210943174075185E-5</v>
      </c>
      <c r="GM427" s="240">
        <f t="shared" ca="1" si="1044"/>
        <v>9.3371151781072151E-5</v>
      </c>
      <c r="GN427" s="240">
        <f t="shared" ca="1" si="1045"/>
        <v>-2.8373953708414204E-5</v>
      </c>
      <c r="GO427" s="240">
        <f t="shared" ca="1" si="1046"/>
        <v>-9.0586663941180995E-5</v>
      </c>
      <c r="GP427" s="240">
        <f t="shared" ca="1" si="1047"/>
        <v>3.7263707557760333E-5</v>
      </c>
      <c r="GQ427" s="240">
        <f t="shared" ca="1" si="1048"/>
        <v>8.6929777007828624E-5</v>
      </c>
      <c r="GR427" s="240">
        <f t="shared" ca="1" si="1049"/>
        <v>-4.5794591532910588E-5</v>
      </c>
      <c r="GS427" s="240">
        <f t="shared" ca="1" si="1050"/>
        <v>-8.2435708801240892E-5</v>
      </c>
      <c r="GT427" s="240">
        <f t="shared" ca="1" si="1051"/>
        <v>5.3884448557728722E-5</v>
      </c>
      <c r="GU427" s="240">
        <f t="shared" ca="1" si="1052"/>
        <v>7.714773965495485E-5</v>
      </c>
      <c r="GV427" s="240">
        <f t="shared" ca="1" si="1053"/>
        <v>-6.1455368886700036E-5</v>
      </c>
      <c r="GW427" s="240">
        <f t="shared" ca="1" si="1054"/>
        <v>-7.111679560254721E-5</v>
      </c>
      <c r="GX427" s="240">
        <f t="shared" ca="1" si="1055"/>
        <v>6.8434440418370504E-5</v>
      </c>
      <c r="GY427" s="240">
        <f t="shared" ca="1" si="1056"/>
        <v>6.4400957932092041E-5</v>
      </c>
      <c r="GZ427" s="240">
        <f t="shared" ca="1" si="1057"/>
        <v>-7.4754450878741552E-5</v>
      </c>
      <c r="HA427" s="240">
        <f t="shared" ca="1" si="1058"/>
        <v>-5.7064903831606131E-5</v>
      </c>
      <c r="HB427" s="240">
        <f t="shared" ca="1" si="1059"/>
        <v>8.035453511221067E-5</v>
      </c>
      <c r="HC427" s="240">
        <f t="shared" ca="1" si="1060"/>
        <v>4.9179283512372268E-5</v>
      </c>
      <c r="HD427" s="240">
        <f t="shared" ca="1" si="1061"/>
        <v>-8.5180761246292098E-5</v>
      </c>
      <c r="HE427" s="240">
        <f t="shared" ca="1" si="1062"/>
        <v>-4.0820039808783215E-5</v>
      </c>
      <c r="HF427" s="240">
        <f t="shared" ca="1" si="1063"/>
        <v>8.9186650085031064E-5</v>
      </c>
      <c r="HG427" s="240">
        <f t="shared" ca="1" si="1064"/>
        <v>3.2067676807331963E-5</v>
      </c>
      <c r="HH427" s="240">
        <f t="shared" ca="1" si="1065"/>
        <v>-9.2333622729068912E-5</v>
      </c>
      <c r="HI427" s="240">
        <f t="shared" ca="1" si="1066"/>
        <v>-2.3006484548250813E-5</v>
      </c>
      <c r="HJ427" s="240">
        <f t="shared" ca="1" si="1067"/>
        <v>9.4591372111533335E-5</v>
      </c>
      <c r="HK427" s="240">
        <f t="shared" ca="1" si="1068"/>
        <v>1.372372726634625E-5</v>
      </c>
      <c r="HL427" s="240">
        <f t="shared" ca="1" si="1069"/>
        <v>-9.5938154871659824E-5</v>
      </c>
      <c r="HM427" s="240">
        <f t="shared" ca="1" si="1070"/>
        <v>-4.3088029887143262E-6</v>
      </c>
      <c r="HN427" s="240">
        <f t="shared" ca="1" si="1071"/>
        <v>9.6361000755242041E-5</v>
      </c>
      <c r="HO427" s="240">
        <f t="shared" ca="1" si="1072"/>
        <v>-5.1476174171302292E-6</v>
      </c>
      <c r="HP427" s="240">
        <f t="shared" ca="1" si="1073"/>
        <v>-9.5855837525269985E-5</v>
      </c>
      <c r="HQ427" s="240">
        <f t="shared" ca="1" si="1074"/>
        <v>1.4554463453273893E-5</v>
      </c>
      <c r="HR427" s="240">
        <f t="shared" ca="1" si="1075"/>
        <v>9.4427530179798632E-5</v>
      </c>
      <c r="HS427" s="240">
        <f t="shared" ca="1" si="1076"/>
        <v>-2.3821142050083496E-5</v>
      </c>
      <c r="HT427" s="240">
        <f t="shared" ca="1" si="1077"/>
        <v>-9.2089834099357053E-5</v>
      </c>
      <c r="HU427" s="240">
        <f t="shared" ca="1" si="1078"/>
        <v>3.2858410026989944E-5</v>
      </c>
      <c r="HV427" s="240">
        <f t="shared" ca="1" si="1079"/>
        <v>8.8865262575114602E-5</v>
      </c>
      <c r="HW427" s="240">
        <f t="shared" ca="1" si="1080"/>
        <v>-4.1579233553102425E-5</v>
      </c>
      <c r="HX427" s="240">
        <f t="shared" ca="1" si="1081"/>
        <v>-8.4784869993579815E-5</v>
      </c>
      <c r="HY427" s="240">
        <f t="shared" ca="1" si="1082"/>
        <v>4.989962633057742E-5</v>
      </c>
      <c r="HZ427" s="240">
        <f t="shared" ca="1" si="1083"/>
        <v>7.988795276588236E-5</v>
      </c>
      <c r="IA427" s="240">
        <f t="shared" ca="1" si="1084"/>
        <v>-5.7739458428578475E-5</v>
      </c>
      <c r="IB427" s="240">
        <f t="shared" ca="1" si="1085"/>
        <v>-7.4221670881852208E-5</v>
      </c>
      <c r="IC427" s="240">
        <f t="shared" ca="1" si="1086"/>
        <v>6.5023227978313667E-5</v>
      </c>
      <c r="ID427" s="240">
        <f t="shared" ca="1" si="1087"/>
        <v>6.7840593733537339E-5</v>
      </c>
      <c r="IE427" s="240">
        <f t="shared" ca="1" si="1088"/>
        <v>-3.8046404417356104E-5</v>
      </c>
      <c r="IF427" s="240">
        <f t="shared" ca="1" si="1089"/>
        <v>-6.0806174582127624E-5</v>
      </c>
      <c r="IG427" s="240">
        <f t="shared" ca="1" si="1090"/>
        <v>7.7648023440289707E-5</v>
      </c>
      <c r="IH427" s="240">
        <f t="shared" ca="1" si="1091"/>
        <v>5.318615872945579E-5</v>
      </c>
      <c r="II427" s="240">
        <f t="shared" ca="1" si="1092"/>
        <v>-8.2867465670816501E-5</v>
      </c>
      <c r="IJ427" s="240">
        <f t="shared" ca="1" si="1093"/>
        <v>-4.5053931093707455E-5</v>
      </c>
      <c r="IK427" s="240">
        <f t="shared" ca="1" si="1094"/>
        <v>8.7288848906968655E-5</v>
      </c>
      <c r="IL427" s="240">
        <f t="shared" ca="1" si="1095"/>
        <v>3.6487809472542711E-5</v>
      </c>
      <c r="IM427" s="240">
        <f t="shared" ca="1" si="1096"/>
        <v>-9.0869592811208095E-5</v>
      </c>
      <c r="IN427" s="240">
        <f t="shared" ca="1" si="1097"/>
        <v>-2.7570290299891773E-5</v>
      </c>
      <c r="IO427" s="240">
        <f t="shared" ca="1" si="1098"/>
        <v>9.3575212862303262E-5</v>
      </c>
      <c r="IP427" s="240">
        <f t="shared" ca="1" si="1099"/>
        <v>1.8387254160199125E-5</v>
      </c>
      <c r="IQ427" s="240">
        <f t="shared" ca="1" si="1100"/>
        <v>-9.5379652460119742E-5</v>
      </c>
      <c r="IR427" s="240">
        <f t="shared" ca="1" si="1101"/>
        <v>-9.0271387114481912E-6</v>
      </c>
      <c r="IS427" s="240">
        <f t="shared" ca="1" si="1102"/>
        <v>9.6265533864923542E-5</v>
      </c>
      <c r="IT427" s="240">
        <f t="shared" ca="1" si="1103"/>
        <v>-4.1991301782997041E-7</v>
      </c>
      <c r="IU427" s="240">
        <f t="shared" ca="1" si="1104"/>
        <v>-9.6224325554514355E-5</v>
      </c>
      <c r="IV427" s="240">
        <f t="shared" ca="1" si="1105"/>
        <v>9.8629207551986259E-6</v>
      </c>
      <c r="IW427" s="240">
        <f t="shared" ca="1" si="1106"/>
        <v>9.5256424387448195E-5</v>
      </c>
      <c r="IX427" s="240">
        <f t="shared" ca="1" si="1107"/>
        <v>-1.9210943174073792E-5</v>
      </c>
      <c r="IY427" s="240">
        <f t="shared" ca="1" si="1108"/>
        <v>-9.337115178107249E-5</v>
      </c>
      <c r="IZ427" s="240">
        <f t="shared" ca="1" si="1109"/>
        <v>2.8373953708412849E-5</v>
      </c>
      <c r="JA427" s="240">
        <f t="shared" ca="1" si="1110"/>
        <v>9.0586663941181496E-5</v>
      </c>
      <c r="JB427" s="240">
        <f t="shared" ca="1" si="1111"/>
        <v>-3.7263707557759025E-5</v>
      </c>
    </row>
    <row r="428" spans="2:262">
      <c r="B428" s="248">
        <v>67</v>
      </c>
      <c r="C428" s="247">
        <f t="shared" si="1112"/>
        <v>1.3085937500000007E-3</v>
      </c>
      <c r="D428" s="244">
        <f t="shared" ca="1" si="855"/>
        <v>5.9640679948822859</v>
      </c>
      <c r="E428" s="243">
        <f ca="1">BU361</f>
        <v>-3.5932005117713883E-2</v>
      </c>
      <c r="F428" s="242">
        <v>67</v>
      </c>
      <c r="G428" s="240">
        <f t="shared" ca="1" si="856"/>
        <v>-2.3625643070620349E-4</v>
      </c>
      <c r="H428" s="240">
        <f t="shared" ca="1" si="857"/>
        <v>1.4147861019747022E-4</v>
      </c>
      <c r="I428" s="240">
        <f t="shared" ca="1" si="858"/>
        <v>2.1544080627047477E-4</v>
      </c>
      <c r="J428" s="240">
        <f t="shared" ca="1" si="859"/>
        <v>-1.7317622798716613E-4</v>
      </c>
      <c r="K428" s="240">
        <f t="shared" ca="1" si="860"/>
        <v>-1.8996153899505011E-4</v>
      </c>
      <c r="L428" s="240">
        <f t="shared" ca="1" si="861"/>
        <v>2.0112510342095027E-4</v>
      </c>
      <c r="M428" s="240">
        <f t="shared" ca="1" si="862"/>
        <v>1.6037017807084985E-4</v>
      </c>
      <c r="N428" s="240">
        <f t="shared" ca="1" si="863"/>
        <v>-2.2472022774931621E-4</v>
      </c>
      <c r="O428" s="240">
        <f t="shared" ca="1" si="864"/>
        <v>-1.2730728709805698E-4</v>
      </c>
      <c r="P428" s="240">
        <f t="shared" ca="1" si="865"/>
        <v>2.4345083778616844E-4</v>
      </c>
      <c r="Q428" s="240">
        <f t="shared" ca="1" si="866"/>
        <v>9.1488577818631771E-5</v>
      </c>
      <c r="R428" s="240">
        <f t="shared" ca="1" si="867"/>
        <v>-2.5691147238933215E-4</v>
      </c>
      <c r="S428" s="240">
        <f t="shared" ca="1" si="868"/>
        <v>-5.3689417118493019E-5</v>
      </c>
      <c r="T428" s="240">
        <f t="shared" ca="1" si="869"/>
        <v>2.6481074946981697E-4</v>
      </c>
      <c r="U428" s="241">
        <f t="shared" ca="1" si="870"/>
        <v>1.4728042675996809E-5</v>
      </c>
      <c r="V428" s="240">
        <f t="shared" ca="1" si="871"/>
        <v>-2.6697767353409102E-4</v>
      </c>
      <c r="W428" s="240">
        <f t="shared" ca="1" si="872"/>
        <v>2.4552149412782295E-5</v>
      </c>
      <c r="X428" s="240">
        <f t="shared" ca="1" si="873"/>
        <v>2.6336533722012059E-4</v>
      </c>
      <c r="Y428" s="240">
        <f t="shared" ca="1" si="874"/>
        <v>-6.3300861612537469E-5</v>
      </c>
      <c r="Z428" s="240">
        <f t="shared" ca="1" si="875"/>
        <v>-2.5405193670010223E-4</v>
      </c>
      <c r="AA428" s="240">
        <f t="shared" ca="1" si="876"/>
        <v>1.0067930132252444E-4</v>
      </c>
      <c r="AB428" s="240">
        <f t="shared" ca="1" si="877"/>
        <v>2.392390789694807E-4</v>
      </c>
      <c r="AC428" s="240">
        <f t="shared" ca="1" si="878"/>
        <v>-1.3587833820327623E-4</v>
      </c>
      <c r="AD428" s="240">
        <f t="shared" ca="1" si="879"/>
        <v>-2.1924741766433603E-4</v>
      </c>
      <c r="AE428" s="240">
        <f t="shared" ca="1" si="880"/>
        <v>1.6813601940493761E-4</v>
      </c>
      <c r="AF428" s="240">
        <f t="shared" ca="1" si="881"/>
        <v>1.9450971187851741E-4</v>
      </c>
      <c r="AG428" s="240">
        <f t="shared" ca="1" si="882"/>
        <v>-1.9675406354541887E-4</v>
      </c>
      <c r="AH428" s="240">
        <f t="shared" ca="1" si="883"/>
        <v>-1.6556145823615805E-4</v>
      </c>
      <c r="AI428" s="240">
        <f t="shared" ca="1" si="884"/>
        <v>2.2111297639355345E-4</v>
      </c>
      <c r="AJ428" s="240">
        <f t="shared" ca="1" si="885"/>
        <v>1.3302929900692637E-4</v>
      </c>
      <c r="AK428" s="240">
        <f t="shared" ca="1" si="886"/>
        <v>-2.4068546104838163E-4</v>
      </c>
      <c r="AL428" s="240">
        <f t="shared" ca="1" si="887"/>
        <v>-9.7617457193308993E-5</v>
      </c>
      <c r="AM428" s="240">
        <f t="shared" ca="1" si="888"/>
        <v>2.5504783232465207E-4</v>
      </c>
      <c r="AN428" s="240">
        <f t="shared" ca="1" si="889"/>
        <v>6.0092492229301298E-5</v>
      </c>
      <c r="AO428" s="240">
        <f t="shared" ca="1" si="890"/>
        <v>-2.6388918825758173E-4</v>
      </c>
      <c r="AP428" s="240">
        <f t="shared" ca="1" si="891"/>
        <v>-2.1266706283621089E-5</v>
      </c>
      <c r="AQ428" s="240">
        <f t="shared" ca="1" si="892"/>
        <v>2.6701814019149556E-4</v>
      </c>
      <c r="AR428" s="240">
        <f t="shared" ca="1" si="893"/>
        <v>-1.8019439629142652E-5</v>
      </c>
      <c r="AS428" s="240">
        <f t="shared" ca="1" si="894"/>
        <v>-2.6436695576623887E-4</v>
      </c>
      <c r="AT428" s="240">
        <f t="shared" ca="1" si="895"/>
        <v>5.6915519091373909E-5</v>
      </c>
      <c r="AU428" s="240">
        <f t="shared" ca="1" si="896"/>
        <v>2.5599302511822774E-4</v>
      </c>
      <c r="AV428" s="240">
        <f t="shared" ca="1" si="897"/>
        <v>-9.4579549446137341E-5</v>
      </c>
      <c r="AW428" s="240">
        <f t="shared" ca="1" si="898"/>
        <v>-2.4207761855731075E-4</v>
      </c>
      <c r="AX428" s="240">
        <f t="shared" ca="1" si="899"/>
        <v>1.3019621817896579E-4</v>
      </c>
      <c r="AY428" s="240">
        <f t="shared" ca="1" si="900"/>
        <v>2.2292196261198633E-4</v>
      </c>
      <c r="AZ428" s="240">
        <f t="shared" ca="1" si="901"/>
        <v>-1.6299453197163115E-4</v>
      </c>
      <c r="BA428" s="240">
        <f t="shared" ca="1" si="902"/>
        <v>-1.9894071938473539E-4</v>
      </c>
      <c r="BB428" s="240">
        <f t="shared" ca="1" si="903"/>
        <v>1.9226450637911598E-4</v>
      </c>
      <c r="BC428" s="240">
        <f t="shared" ca="1" si="904"/>
        <v>1.706530103697642E-4</v>
      </c>
      <c r="BD428" s="240">
        <f t="shared" ca="1" si="905"/>
        <v>-2.1737253484875704E-4</v>
      </c>
      <c r="BE428" s="240">
        <f t="shared" ca="1" si="906"/>
        <v>-1.3867117904036146E-4</v>
      </c>
      <c r="BF428" s="240">
        <f t="shared" ca="1" si="907"/>
        <v>2.3777510438866876E-4</v>
      </c>
      <c r="BG428" s="240">
        <f t="shared" ca="1" si="908"/>
        <v>1.0368753546192481E-4</v>
      </c>
      <c r="BH428" s="240">
        <f t="shared" ca="1" si="909"/>
        <v>-2.5303056098263232E-4</v>
      </c>
      <c r="BI428" s="240">
        <f t="shared" ca="1" si="910"/>
        <v>-6.6459369869790837E-5</v>
      </c>
      <c r="BJ428" s="240">
        <f t="shared" ca="1" si="911"/>
        <v>2.6280867006579209E-4</v>
      </c>
      <c r="BK428" s="240">
        <f t="shared" ca="1" si="912"/>
        <v>2.7792559622595342E-5</v>
      </c>
      <c r="BL428" s="240">
        <f t="shared" ca="1" si="913"/>
        <v>-2.6689776510570014E-4</v>
      </c>
      <c r="BM428" s="240">
        <f t="shared" ca="1" si="914"/>
        <v>1.147587560886064E-5</v>
      </c>
      <c r="BN428" s="240">
        <f t="shared" ca="1" si="915"/>
        <v>2.6520932954352027E-4</v>
      </c>
      <c r="BO428" s="240">
        <f t="shared" ca="1" si="916"/>
        <v>-5.0495892789720791E-5</v>
      </c>
      <c r="BP428" s="240">
        <f t="shared" ca="1" si="917"/>
        <v>-2.5777991291021826E-4</v>
      </c>
      <c r="BQ428" s="240">
        <f t="shared" ca="1" si="918"/>
        <v>8.8422826385719242E-5</v>
      </c>
      <c r="BR428" s="240">
        <f t="shared" ca="1" si="919"/>
        <v>2.4477033963958865E-4</v>
      </c>
      <c r="BS428" s="240">
        <f t="shared" ca="1" si="920"/>
        <v>-1.2443567282117781E-4</v>
      </c>
      <c r="BT428" s="240">
        <f t="shared" ca="1" si="921"/>
        <v>-2.2646222770494615E-4</v>
      </c>
      <c r="BU428" s="240">
        <f t="shared" ca="1" si="922"/>
        <v>1.5775486272702157E-4</v>
      </c>
      <c r="BV428" s="240">
        <f t="shared" ca="1" si="923"/>
        <v>2.0325189244046985E-4</v>
      </c>
      <c r="BW428" s="240">
        <f t="shared" ca="1" si="924"/>
        <v>-1.8765913626340194E-4</v>
      </c>
      <c r="BX428" s="240">
        <f t="shared" ca="1" si="925"/>
        <v>-1.7564176751105361E-4</v>
      </c>
      <c r="BY428" s="240">
        <f t="shared" ca="1" si="926"/>
        <v>2.1350115621705256E-4</v>
      </c>
      <c r="BZ428" s="240">
        <f t="shared" ca="1" si="927"/>
        <v>1.4422952874078879E-4</v>
      </c>
      <c r="CA428" s="240">
        <f t="shared" ca="1" si="928"/>
        <v>-2.3472152089705505E-4</v>
      </c>
      <c r="CB428" s="240">
        <f t="shared" ca="1" si="929"/>
        <v>-1.0969515623630676E-4</v>
      </c>
      <c r="CC428" s="240">
        <f t="shared" ca="1" si="930"/>
        <v>2.5086087349209809E-4</v>
      </c>
      <c r="CD428" s="240">
        <f t="shared" ca="1" si="931"/>
        <v>7.2786214870950464E-5</v>
      </c>
      <c r="CE428" s="240">
        <f t="shared" ca="1" si="932"/>
        <v>-2.6156984575820459E-4</v>
      </c>
      <c r="CF428" s="240">
        <f t="shared" ca="1" si="933"/>
        <v>-3.4301671762883691E-5</v>
      </c>
      <c r="CG428" s="240">
        <f t="shared" ca="1" si="934"/>
        <v>2.6661662078615535E-4</v>
      </c>
      <c r="CH428" s="240">
        <f t="shared" ca="1" si="935"/>
        <v>-4.9253989502205946E-6</v>
      </c>
      <c r="CI428" s="240">
        <f t="shared" ca="1" si="936"/>
        <v>-2.6589195113750028E-4</v>
      </c>
      <c r="CJ428" s="240">
        <f t="shared" ca="1" si="937"/>
        <v>4.4045849650410496E-5</v>
      </c>
      <c r="CK428" s="240">
        <f t="shared" ca="1" si="938"/>
        <v>2.5941152372168329E-4</v>
      </c>
      <c r="CL428" s="240">
        <f t="shared" ca="1" si="939"/>
        <v>-8.2212840721032388E-5</v>
      </c>
      <c r="CM428" s="240">
        <f t="shared" ca="1" si="940"/>
        <v>-2.4731562022182004E-4</v>
      </c>
      <c r="CN428" s="240">
        <f t="shared" ca="1" si="941"/>
        <v>1.1860017206703188E-4</v>
      </c>
      <c r="CO428" s="240">
        <f t="shared" ca="1" si="942"/>
        <v>2.2986608041990664E-4</v>
      </c>
      <c r="CP428" s="240">
        <f t="shared" ca="1" si="943"/>
        <v>-1.5242016785193944E-4</v>
      </c>
      <c r="CQ428" s="240">
        <f t="shared" ca="1" si="944"/>
        <v>-2.0744063415627351E-4</v>
      </c>
      <c r="CR428" s="240">
        <f t="shared" ca="1" si="945"/>
        <v>1.8294072730102982E-4</v>
      </c>
      <c r="CS428" s="240">
        <f t="shared" ca="1" si="946"/>
        <v>1.8052472461926018E-4</v>
      </c>
      <c r="CT428" s="240">
        <f t="shared" ca="1" si="947"/>
        <v>-2.0950117247216308E-4</v>
      </c>
      <c r="CU428" s="240">
        <f t="shared" ca="1" si="948"/>
        <v>-1.4970099996619219E-4</v>
      </c>
      <c r="CV428" s="240">
        <f t="shared" ca="1" si="949"/>
        <v>2.3152654993805773E-4</v>
      </c>
      <c r="CW428" s="240">
        <f t="shared" ca="1" si="950"/>
        <v>1.1563670075033801E-4</v>
      </c>
      <c r="CX428" s="240">
        <f t="shared" ca="1" si="951"/>
        <v>-2.4854007679166569E-4</v>
      </c>
      <c r="CY428" s="240">
        <f t="shared" ca="1" si="952"/>
        <v>-7.9069216177923637E-5</v>
      </c>
      <c r="CZ428" s="240">
        <f t="shared" ca="1" si="953"/>
        <v>2.6017346155625897E-4</v>
      </c>
      <c r="DA428" s="240">
        <f t="shared" ca="1" si="954"/>
        <v>4.0790121858720442E-5</v>
      </c>
      <c r="DB428" s="240">
        <f t="shared" ca="1" si="955"/>
        <v>-2.6617487658368605E-4</v>
      </c>
      <c r="DC428" s="240">
        <f t="shared" ca="1" si="956"/>
        <v>-1.6280445845707548E-6</v>
      </c>
      <c r="DD428" s="240">
        <f t="shared" ca="1" si="957"/>
        <v>2.6641440936245612E-4</v>
      </c>
      <c r="DE428" s="240">
        <f t="shared" ca="1" si="958"/>
        <v>-3.7569274938254935E-5</v>
      </c>
      <c r="DF428" s="240">
        <f t="shared" ca="1" si="959"/>
        <v>-2.6088687473127921E-4</v>
      </c>
      <c r="DG428" s="240">
        <f t="shared" ca="1" si="960"/>
        <v>7.5953333115224067E-5</v>
      </c>
      <c r="DH428" s="240">
        <f t="shared" ca="1" si="961"/>
        <v>2.4971192712215504E-4</v>
      </c>
      <c r="DI428" s="240">
        <f t="shared" ca="1" si="962"/>
        <v>-1.1269323100397203E-4</v>
      </c>
      <c r="DJ428" s="240">
        <f t="shared" ca="1" si="963"/>
        <v>-2.3313147040326658E-4</v>
      </c>
      <c r="DK428" s="240">
        <f t="shared" ca="1" si="964"/>
        <v>1.4699366076710357E-4</v>
      </c>
      <c r="DL428" s="240">
        <f t="shared" ca="1" si="965"/>
        <v>2.1150442139076638E-4</v>
      </c>
      <c r="DM428" s="240">
        <f t="shared" ca="1" si="966"/>
        <v>-1.7811212168512868E-4</v>
      </c>
      <c r="DN428" s="240">
        <f t="shared" ca="1" si="967"/>
        <v>-1.8529894038361587E-4</v>
      </c>
      <c r="DO428" s="240">
        <f t="shared" ca="1" si="968"/>
        <v>2.0537499305473214E-4</v>
      </c>
      <c r="DP428" s="240">
        <f t="shared" ca="1" si="969"/>
        <v>1.5508229690690311E-4</v>
      </c>
      <c r="DQ428" s="240">
        <f t="shared" ca="1" si="970"/>
        <v>-2.281921160427132E-4</v>
      </c>
      <c r="DR428" s="240">
        <f t="shared" ca="1" si="971"/>
        <v>-1.2150859003976858E-4</v>
      </c>
      <c r="DS428" s="240">
        <f t="shared" ca="1" si="972"/>
        <v>2.4606956884248323E-4</v>
      </c>
      <c r="DT428" s="240">
        <f t="shared" ca="1" si="973"/>
        <v>8.5304589145656002E-5</v>
      </c>
      <c r="DU428" s="240">
        <f t="shared" ca="1" si="974"/>
        <v>-2.5862035858958239E-4</v>
      </c>
      <c r="DV428" s="240">
        <f t="shared" ca="1" si="975"/>
        <v>-4.7254001510390397E-5</v>
      </c>
      <c r="DW428" s="240">
        <f t="shared" ca="1" si="976"/>
        <v>2.6557279858848294E-4</v>
      </c>
      <c r="DX428" s="240">
        <f t="shared" ca="1" si="977"/>
        <v>8.1805074461808661E-6</v>
      </c>
      <c r="DY428" s="240">
        <f t="shared" ca="1" si="978"/>
        <v>-2.6677638950908778E-4</v>
      </c>
      <c r="DZ428" s="240">
        <f t="shared" ca="1" si="979"/>
        <v>3.1070069899674711E-5</v>
      </c>
      <c r="EA428" s="240">
        <f t="shared" ca="1" si="980"/>
        <v>2.6220507724272562E-4</v>
      </c>
      <c r="EB428" s="240">
        <f t="shared" ca="1" si="981"/>
        <v>-6.9648074061632432E-5</v>
      </c>
      <c r="EC428" s="240">
        <f t="shared" ca="1" si="982"/>
        <v>-2.5195781689492218E-4</v>
      </c>
      <c r="ED428" s="240">
        <f t="shared" ca="1" si="983"/>
        <v>1.0671840775243353E-4</v>
      </c>
      <c r="EE428" s="240">
        <f t="shared" ca="1" si="984"/>
        <v>2.3625643070620641E-4</v>
      </c>
      <c r="EF428" s="240">
        <f t="shared" ca="1" si="985"/>
        <v>-1.4147861019746865E-4</v>
      </c>
      <c r="EG428" s="240">
        <f t="shared" ca="1" si="986"/>
        <v>-2.1544080627047772E-4</v>
      </c>
      <c r="EH428" s="240">
        <f t="shared" ca="1" si="987"/>
        <v>1.7317622798716572E-4</v>
      </c>
      <c r="EI428" s="240">
        <f t="shared" ca="1" si="988"/>
        <v>1.8996153899505263E-4</v>
      </c>
      <c r="EJ428" s="240">
        <f t="shared" ca="1" si="989"/>
        <v>-2.0112510342094571E-4</v>
      </c>
      <c r="EK428" s="240">
        <f t="shared" ca="1" si="990"/>
        <v>-1.6037017807085161E-4</v>
      </c>
      <c r="EL428" s="240">
        <f t="shared" ca="1" si="991"/>
        <v>2.2472022774931323E-4</v>
      </c>
      <c r="EM428" s="240">
        <f t="shared" ca="1" si="992"/>
        <v>1.2730728709805806E-4</v>
      </c>
      <c r="EN428" s="240">
        <f t="shared" ca="1" si="993"/>
        <v>-2.4345083778616676E-4</v>
      </c>
      <c r="EO428" s="240">
        <f t="shared" ca="1" si="994"/>
        <v>-9.1488577818631147E-5</v>
      </c>
      <c r="EP428" s="240">
        <f t="shared" ca="1" si="995"/>
        <v>2.5691147238933129E-4</v>
      </c>
      <c r="EQ428" s="240">
        <f t="shared" ca="1" si="996"/>
        <v>5.3689417118498887E-5</v>
      </c>
      <c r="ER428" s="240">
        <f t="shared" ca="1" si="997"/>
        <v>-2.6481074946981681E-4</v>
      </c>
      <c r="ES428" s="240">
        <f t="shared" ca="1" si="998"/>
        <v>-1.472804267600185E-5</v>
      </c>
      <c r="ET428" s="240">
        <f t="shared" ca="1" si="999"/>
        <v>2.6697767353409102E-4</v>
      </c>
      <c r="EU428" s="240">
        <f t="shared" ca="1" si="1000"/>
        <v>-2.4552149412779192E-5</v>
      </c>
      <c r="EV428" s="240">
        <f t="shared" ca="1" si="1001"/>
        <v>-2.6336533722012178E-4</v>
      </c>
      <c r="EW428" s="240">
        <f t="shared" ca="1" si="1002"/>
        <v>6.3300861612535327E-5</v>
      </c>
      <c r="EX428" s="240">
        <f t="shared" ca="1" si="1003"/>
        <v>2.540519367001038E-4</v>
      </c>
      <c r="EY428" s="240">
        <f t="shared" ca="1" si="1004"/>
        <v>-1.0067930132252329E-4</v>
      </c>
      <c r="EZ428" s="240">
        <f t="shared" ca="1" si="1005"/>
        <v>-2.3923907896948214E-4</v>
      </c>
      <c r="FA428" s="240">
        <f t="shared" ca="1" si="1006"/>
        <v>1.3587833820327683E-4</v>
      </c>
      <c r="FB428" s="240">
        <f t="shared" ca="1" si="1007"/>
        <v>2.1924741766433782E-4</v>
      </c>
      <c r="FC428" s="240">
        <f t="shared" ca="1" si="1008"/>
        <v>-1.6813601940493368E-4</v>
      </c>
      <c r="FD428" s="240">
        <f t="shared" ca="1" si="1009"/>
        <v>-1.9450971187851826E-4</v>
      </c>
      <c r="FE428" s="240">
        <f t="shared" ca="1" si="1010"/>
        <v>1.9675406354541545E-4</v>
      </c>
      <c r="FF428" s="240">
        <f t="shared" ca="1" si="1011"/>
        <v>1.655614582361635E-4</v>
      </c>
      <c r="FG428" s="240">
        <f t="shared" ca="1" si="1012"/>
        <v>-2.2111297639355591E-4</v>
      </c>
      <c r="FH428" s="240">
        <f t="shared" ca="1" si="1013"/>
        <v>-1.3302929900692578E-4</v>
      </c>
      <c r="FI428" s="240">
        <f t="shared" ca="1" si="1014"/>
        <v>2.4068546104838109E-4</v>
      </c>
      <c r="FJ428" s="240">
        <f t="shared" ca="1" si="1015"/>
        <v>9.7617457193313655E-5</v>
      </c>
      <c r="FK428" s="240">
        <f t="shared" ca="1" si="1016"/>
        <v>-2.5504783232464947E-4</v>
      </c>
      <c r="FL428" s="240">
        <f t="shared" ca="1" si="1017"/>
        <v>-6.0092492229296948E-5</v>
      </c>
      <c r="FM428" s="240">
        <f t="shared" ca="1" si="1018"/>
        <v>2.6388918825758184E-4</v>
      </c>
      <c r="FN428" s="240">
        <f t="shared" ca="1" si="1019"/>
        <v>2.1266706283624219E-5</v>
      </c>
      <c r="FO428" s="240">
        <f t="shared" ca="1" si="1020"/>
        <v>-2.6701814019149556E-4</v>
      </c>
      <c r="FP428" s="240">
        <f t="shared" ca="1" si="1021"/>
        <v>1.8019439629133843E-5</v>
      </c>
      <c r="FQ428" s="240">
        <f t="shared" ca="1" si="1022"/>
        <v>2.6436695576623827E-4</v>
      </c>
      <c r="FR428" s="240">
        <f t="shared" ca="1" si="1023"/>
        <v>-5.6915519091374532E-5</v>
      </c>
      <c r="FS428" s="240">
        <f t="shared" ca="1" si="1024"/>
        <v>-2.5599302511822861E-4</v>
      </c>
      <c r="FT428" s="240">
        <f t="shared" ca="1" si="1025"/>
        <v>9.4579549446130863E-5</v>
      </c>
      <c r="FU428" s="240">
        <f t="shared" ca="1" si="1026"/>
        <v>2.4207761855731531E-4</v>
      </c>
      <c r="FV428" s="240">
        <f t="shared" ca="1" si="1027"/>
        <v>-1.3019621817896969E-4</v>
      </c>
      <c r="FW428" s="240">
        <f t="shared" ca="1" si="1028"/>
        <v>-2.2292196261198597E-4</v>
      </c>
      <c r="FX428" s="240">
        <f t="shared" ca="1" si="1029"/>
        <v>1.6299453197162866E-4</v>
      </c>
      <c r="FY428" s="240">
        <f t="shared" ca="1" si="1030"/>
        <v>1.9894071938474E-4</v>
      </c>
      <c r="FZ428" s="240">
        <f t="shared" ca="1" si="1031"/>
        <v>-1.9226450637910855E-4</v>
      </c>
      <c r="GA428" s="240">
        <f t="shared" ca="1" si="1032"/>
        <v>-1.7065301036976369E-4</v>
      </c>
      <c r="GB428" s="240">
        <f t="shared" ca="1" si="1033"/>
        <v>2.1737253484875742E-4</v>
      </c>
      <c r="GC428" s="240">
        <f t="shared" ca="1" si="1034"/>
        <v>1.3867117904036417E-4</v>
      </c>
      <c r="GD428" s="240">
        <f t="shared" ca="1" si="1035"/>
        <v>-2.3777510438866562E-4</v>
      </c>
      <c r="GE428" s="240">
        <f t="shared" ca="1" si="1036"/>
        <v>-1.0368753546193469E-4</v>
      </c>
      <c r="GF428" s="240">
        <f t="shared" ca="1" si="1037"/>
        <v>2.5303056098263253E-4</v>
      </c>
      <c r="GG428" s="240">
        <f t="shared" ca="1" si="1038"/>
        <v>6.6459369869793886E-5</v>
      </c>
      <c r="GH428" s="240">
        <f t="shared" ca="1" si="1039"/>
        <v>-2.6280867006579154E-4</v>
      </c>
      <c r="GI428" s="240">
        <f t="shared" ca="1" si="1040"/>
        <v>-2.7792559622602254E-5</v>
      </c>
      <c r="GJ428" s="240">
        <f t="shared" ca="1" si="1041"/>
        <v>2.668977651057003E-4</v>
      </c>
      <c r="GK428" s="240">
        <f t="shared" ca="1" si="1042"/>
        <v>-1.147587560886129E-5</v>
      </c>
      <c r="GL428" s="240">
        <f t="shared" ca="1" si="1043"/>
        <v>-2.6520932954352065E-4</v>
      </c>
      <c r="GM428" s="240">
        <f t="shared" ca="1" si="1044"/>
        <v>5.0495892789713981E-5</v>
      </c>
      <c r="GN428" s="240">
        <f t="shared" ca="1" si="1045"/>
        <v>2.5777991291021999E-4</v>
      </c>
      <c r="GO428" s="240">
        <f t="shared" ca="1" si="1046"/>
        <v>-8.842282638572343E-5</v>
      </c>
      <c r="GP428" s="240">
        <f t="shared" ca="1" si="1047"/>
        <v>-2.4477033963958837E-4</v>
      </c>
      <c r="GQ428" s="240">
        <f t="shared" ca="1" si="1048"/>
        <v>1.2443567282117502E-4</v>
      </c>
      <c r="GR428" s="240">
        <f t="shared" ca="1" si="1049"/>
        <v>2.2646222770494987E-4</v>
      </c>
      <c r="GS428" s="240">
        <f t="shared" ca="1" si="1050"/>
        <v>-1.5775486272701599E-4</v>
      </c>
      <c r="GT428" s="240">
        <f t="shared" ca="1" si="1051"/>
        <v>-2.0325189244046698E-4</v>
      </c>
      <c r="GU428" s="240">
        <f t="shared" ca="1" si="1052"/>
        <v>1.8765913626340238E-4</v>
      </c>
      <c r="GV428" s="240">
        <f t="shared" ca="1" si="1053"/>
        <v>1.7564176751105597E-4</v>
      </c>
      <c r="GW428" s="240">
        <f t="shared" ca="1" si="1054"/>
        <v>-2.1350115621704841E-4</v>
      </c>
      <c r="GX428" s="240">
        <f t="shared" ca="1" si="1055"/>
        <v>-1.4422952874079787E-4</v>
      </c>
      <c r="GY428" s="240">
        <f t="shared" ca="1" si="1056"/>
        <v>2.3472152089705717E-4</v>
      </c>
      <c r="GZ428" s="240">
        <f t="shared" ca="1" si="1057"/>
        <v>1.0969515623630616E-4</v>
      </c>
      <c r="HA428" s="240">
        <f t="shared" ca="1" si="1058"/>
        <v>-2.5086087349209701E-4</v>
      </c>
      <c r="HB428" s="240">
        <f t="shared" ca="1" si="1059"/>
        <v>-7.2786214870957118E-5</v>
      </c>
      <c r="HC428" s="240">
        <f t="shared" ca="1" si="1060"/>
        <v>2.6156984575820242E-4</v>
      </c>
      <c r="HD428" s="240">
        <f t="shared" ca="1" si="1061"/>
        <v>3.4301671762879287E-5</v>
      </c>
      <c r="HE428" s="240">
        <f t="shared" ca="1" si="1062"/>
        <v>-2.6661662078615518E-4</v>
      </c>
      <c r="HF428" s="240">
        <f t="shared" ca="1" si="1063"/>
        <v>4.9253989502174504E-6</v>
      </c>
      <c r="HG428" s="240">
        <f t="shared" ca="1" si="1064"/>
        <v>2.6589195113750126E-4</v>
      </c>
      <c r="HH428" s="240">
        <f t="shared" ca="1" si="1065"/>
        <v>-4.4045849650399912E-5</v>
      </c>
      <c r="HI428" s="240">
        <f t="shared" ca="1" si="1066"/>
        <v>-2.5941152372168226E-4</v>
      </c>
      <c r="HJ428" s="240">
        <f t="shared" ca="1" si="1067"/>
        <v>8.2212840721029406E-5</v>
      </c>
      <c r="HK428" s="240">
        <f t="shared" ca="1" si="1068"/>
        <v>2.4731562022182123E-4</v>
      </c>
      <c r="HL428" s="240">
        <f t="shared" ca="1" si="1069"/>
        <v>-1.1860017206702227E-4</v>
      </c>
      <c r="HM428" s="240">
        <f t="shared" ca="1" si="1070"/>
        <v>-2.2986608041990436E-4</v>
      </c>
      <c r="HN428" s="240">
        <f t="shared" ca="1" si="1071"/>
        <v>1.5242016785194307E-4</v>
      </c>
      <c r="HO428" s="240">
        <f t="shared" ca="1" si="1072"/>
        <v>2.0744063415627549E-4</v>
      </c>
      <c r="HP428" s="240">
        <f t="shared" ca="1" si="1073"/>
        <v>-1.8294072730102749E-4</v>
      </c>
      <c r="HQ428" s="240">
        <f t="shared" ca="1" si="1074"/>
        <v>-1.8052472461926812E-4</v>
      </c>
      <c r="HR428" s="240">
        <f t="shared" ca="1" si="1075"/>
        <v>2.0950117247216585E-4</v>
      </c>
      <c r="HS428" s="240">
        <f t="shared" ca="1" si="1076"/>
        <v>1.4970099996619479E-4</v>
      </c>
      <c r="HT428" s="240">
        <f t="shared" ca="1" si="1077"/>
        <v>-2.3152654993805619E-4</v>
      </c>
      <c r="HU428" s="240">
        <f t="shared" ca="1" si="1078"/>
        <v>-1.1563670075034085E-4</v>
      </c>
      <c r="HV428" s="240">
        <f t="shared" ca="1" si="1079"/>
        <v>2.4854007679166179E-4</v>
      </c>
      <c r="HW428" s="240">
        <f t="shared" ca="1" si="1080"/>
        <v>7.9069216177919381E-5</v>
      </c>
      <c r="HX428" s="240">
        <f t="shared" ca="1" si="1081"/>
        <v>-2.6017346155625826E-4</v>
      </c>
      <c r="HY428" s="240">
        <f t="shared" ca="1" si="1082"/>
        <v>-4.0790121858723559E-5</v>
      </c>
      <c r="HZ428" s="240">
        <f t="shared" ca="1" si="1083"/>
        <v>2.6617487658368584E-4</v>
      </c>
      <c r="IA428" s="240">
        <f t="shared" ca="1" si="1084"/>
        <v>1.6280445845814884E-6</v>
      </c>
      <c r="IB428" s="240">
        <f t="shared" ca="1" si="1085"/>
        <v>-2.664144093624558E-4</v>
      </c>
      <c r="IC428" s="240">
        <f t="shared" ca="1" si="1086"/>
        <v>3.7569274938251818E-5</v>
      </c>
      <c r="ID428" s="240">
        <f t="shared" ca="1" si="1087"/>
        <v>2.6088687473127986E-4</v>
      </c>
      <c r="IE428" s="240">
        <f t="shared" ca="1" si="1088"/>
        <v>-2.912581021967507E-4</v>
      </c>
      <c r="IF428" s="240">
        <f t="shared" ca="1" si="1089"/>
        <v>-2.4971192712215884E-4</v>
      </c>
      <c r="IG428" s="240">
        <f t="shared" ca="1" si="1090"/>
        <v>1.1269323100397607E-4</v>
      </c>
      <c r="IH428" s="240">
        <f t="shared" ca="1" si="1091"/>
        <v>2.3313147040326815E-4</v>
      </c>
      <c r="II428" s="240">
        <f t="shared" ca="1" si="1092"/>
        <v>-1.4699366076710097E-4</v>
      </c>
      <c r="IJ428" s="240">
        <f t="shared" ca="1" si="1093"/>
        <v>-2.1150442139077294E-4</v>
      </c>
      <c r="IK428" s="240">
        <f t="shared" ca="1" si="1094"/>
        <v>1.7811212168512068E-4</v>
      </c>
      <c r="IL428" s="240">
        <f t="shared" ca="1" si="1095"/>
        <v>1.852989403836127E-4</v>
      </c>
      <c r="IM428" s="240">
        <f t="shared" ca="1" si="1096"/>
        <v>-2.0537499305473014E-4</v>
      </c>
      <c r="IN428" s="240">
        <f t="shared" ca="1" si="1097"/>
        <v>-1.5508229690690565E-4</v>
      </c>
      <c r="IO428" s="240">
        <f t="shared" ca="1" si="1098"/>
        <v>2.2819211604270762E-4</v>
      </c>
      <c r="IP428" s="240">
        <f t="shared" ca="1" si="1099"/>
        <v>1.2150859003976461E-4</v>
      </c>
      <c r="IQ428" s="240">
        <f t="shared" ca="1" si="1100"/>
        <v>-2.4606956884248496E-4</v>
      </c>
      <c r="IR428" s="240">
        <f t="shared" ca="1" si="1101"/>
        <v>-8.5304589145659011E-5</v>
      </c>
      <c r="IS428" s="240">
        <f t="shared" ca="1" si="1102"/>
        <v>2.5862035858958163E-4</v>
      </c>
      <c r="IT428" s="240">
        <f t="shared" ca="1" si="1103"/>
        <v>4.7254001510400954E-5</v>
      </c>
      <c r="IU428" s="240">
        <f t="shared" ca="1" si="1104"/>
        <v>-2.6557279858848337E-4</v>
      </c>
      <c r="IV428" s="240">
        <f t="shared" ca="1" si="1105"/>
        <v>-8.1805074461839967E-6</v>
      </c>
      <c r="IW428" s="240">
        <f t="shared" ca="1" si="1106"/>
        <v>2.6677638950908794E-4</v>
      </c>
      <c r="IX428" s="240">
        <f t="shared" ca="1" si="1107"/>
        <v>-3.1070069899671594E-5</v>
      </c>
      <c r="IY428" s="240">
        <f t="shared" ca="1" si="1108"/>
        <v>-2.6220507724272768E-4</v>
      </c>
      <c r="IZ428" s="240">
        <f t="shared" ca="1" si="1109"/>
        <v>6.9648074061636741E-5</v>
      </c>
      <c r="JA428" s="240">
        <f t="shared" ca="1" si="1110"/>
        <v>2.5195781689492321E-4</v>
      </c>
      <c r="JB428" s="240">
        <f t="shared" ca="1" si="1111"/>
        <v>-1.0671840775243065E-4</v>
      </c>
    </row>
    <row r="429" spans="2:262">
      <c r="B429" s="248">
        <v>68</v>
      </c>
      <c r="C429" s="247">
        <f t="shared" si="1112"/>
        <v>1.3281250000000007E-3</v>
      </c>
      <c r="D429" s="244">
        <f t="shared" ca="1" si="855"/>
        <v>5.9472878436546548</v>
      </c>
      <c r="E429" s="243">
        <f ca="1">BV361</f>
        <v>-5.2712156345345144E-2</v>
      </c>
      <c r="F429" s="242">
        <v>68</v>
      </c>
      <c r="G429" s="240">
        <f t="shared" ca="1" si="856"/>
        <v>-9.7686486086688017E-5</v>
      </c>
      <c r="H429" s="240">
        <f t="shared" ca="1" si="857"/>
        <v>6.164191837119375E-5</v>
      </c>
      <c r="I429" s="240">
        <f t="shared" ca="1" si="858"/>
        <v>8.5602556960342753E-5</v>
      </c>
      <c r="J429" s="240">
        <f t="shared" ca="1" si="859"/>
        <v>-7.8422954047496009E-5</v>
      </c>
      <c r="K429" s="240">
        <f t="shared" ca="1" si="860"/>
        <v>-7.0228969576478613E-5</v>
      </c>
      <c r="L429" s="240">
        <f t="shared" ca="1" si="861"/>
        <v>9.2190239579852346E-5</v>
      </c>
      <c r="M429" s="240">
        <f t="shared" ca="1" si="862"/>
        <v>5.215652227665013E-5</v>
      </c>
      <c r="N429" s="240">
        <f t="shared" ca="1" si="863"/>
        <v>-1.0241470590603684E-4</v>
      </c>
      <c r="O429" s="240">
        <f t="shared" ca="1" si="864"/>
        <v>-3.2079729075444835E-5</v>
      </c>
      <c r="P429" s="240">
        <f t="shared" ca="1" si="865"/>
        <v>1.0870343251908114E-4</v>
      </c>
      <c r="Q429" s="240">
        <f t="shared" ca="1" si="866"/>
        <v>1.0770129876389334E-5</v>
      </c>
      <c r="R429" s="240">
        <f t="shared" ca="1" si="867"/>
        <v>-1.1081474718200446E-4</v>
      </c>
      <c r="S429" s="240">
        <f t="shared" ca="1" si="868"/>
        <v>1.0953359373857206E-5</v>
      </c>
      <c r="T429" s="240">
        <f t="shared" ca="1" si="869"/>
        <v>1.086675132563495E-4</v>
      </c>
      <c r="U429" s="241">
        <f t="shared" ca="1" si="870"/>
        <v>-3.2255917166081115E-5</v>
      </c>
      <c r="V429" s="240">
        <f t="shared" ca="1" si="871"/>
        <v>-1.0234424773769658E-4</v>
      </c>
      <c r="W429" s="240">
        <f t="shared" ca="1" si="872"/>
        <v>5.2318898150939644E-5</v>
      </c>
      <c r="X429" s="240">
        <f t="shared" ca="1" si="873"/>
        <v>9.2087950173799356E-5</v>
      </c>
      <c r="Y429" s="240">
        <f t="shared" ca="1" si="874"/>
        <v>-7.0371293220633301E-5</v>
      </c>
      <c r="Z429" s="240">
        <f t="shared" ca="1" si="875"/>
        <v>-7.8292764328240512E-5</v>
      </c>
      <c r="AA429" s="240">
        <f t="shared" ca="1" si="876"/>
        <v>8.5719358956534198E-5</v>
      </c>
      <c r="AB429" s="240">
        <f t="shared" ca="1" si="877"/>
        <v>6.1488831456635141E-5</v>
      </c>
      <c r="AC429" s="240">
        <f t="shared" ca="1" si="878"/>
        <v>-9.7773277799705332E-5</v>
      </c>
      <c r="AD429" s="240">
        <f t="shared" ca="1" si="879"/>
        <v>-4.2321917275485186E-5</v>
      </c>
      <c r="AE429" s="240">
        <f t="shared" ca="1" si="880"/>
        <v>1.0606982440892009E-4</v>
      </c>
      <c r="AF429" s="240">
        <f t="shared" ca="1" si="881"/>
        <v>2.1528595547843687E-5</v>
      </c>
      <c r="AG429" s="240">
        <f t="shared" ca="1" si="882"/>
        <v>-1.1029016715074271E-4</v>
      </c>
      <c r="AH429" s="240">
        <f t="shared" ca="1" si="883"/>
        <v>9.2058033326698123E-8</v>
      </c>
      <c r="AI429" s="240">
        <f t="shared" ca="1" si="884"/>
        <v>1.102721206204007E-4</v>
      </c>
      <c r="AJ429" s="240">
        <f t="shared" ca="1" si="885"/>
        <v>-2.1709173875902322E-5</v>
      </c>
      <c r="AK429" s="240">
        <f t="shared" ca="1" si="886"/>
        <v>-1.0601637833593426E-4</v>
      </c>
      <c r="AL429" s="240">
        <f t="shared" ca="1" si="887"/>
        <v>4.2492018341072746E-5</v>
      </c>
      <c r="AM429" s="240">
        <f t="shared" ca="1" si="888"/>
        <v>9.7686486086688058E-5</v>
      </c>
      <c r="AN429" s="240">
        <f t="shared" ca="1" si="889"/>
        <v>-6.164191837119413E-5</v>
      </c>
      <c r="AO429" s="240">
        <f t="shared" ca="1" si="890"/>
        <v>-8.5602556960342644E-5</v>
      </c>
      <c r="AP429" s="240">
        <f t="shared" ca="1" si="891"/>
        <v>7.8422954047495982E-5</v>
      </c>
      <c r="AQ429" s="240">
        <f t="shared" ca="1" si="892"/>
        <v>7.0228969576478179E-5</v>
      </c>
      <c r="AR429" s="240">
        <f t="shared" ca="1" si="893"/>
        <v>-9.2190239579852427E-5</v>
      </c>
      <c r="AS429" s="240">
        <f t="shared" ca="1" si="894"/>
        <v>-5.2156522276649466E-5</v>
      </c>
      <c r="AT429" s="240">
        <f t="shared" ca="1" si="895"/>
        <v>1.0241470590603676E-4</v>
      </c>
      <c r="AU429" s="240">
        <f t="shared" ca="1" si="896"/>
        <v>3.2079729075444489E-5</v>
      </c>
      <c r="AV429" s="240">
        <f t="shared" ca="1" si="897"/>
        <v>-1.0870343251908132E-4</v>
      </c>
      <c r="AW429" s="240">
        <f t="shared" ca="1" si="898"/>
        <v>-1.0770129876389557E-5</v>
      </c>
      <c r="AX429" s="240">
        <f t="shared" ca="1" si="899"/>
        <v>1.1081474718200446E-4</v>
      </c>
      <c r="AY429" s="240">
        <f t="shared" ca="1" si="900"/>
        <v>-1.0953359373858154E-5</v>
      </c>
      <c r="AZ429" s="240">
        <f t="shared" ca="1" si="901"/>
        <v>-1.0866751325634954E-4</v>
      </c>
      <c r="BA429" s="240">
        <f t="shared" ca="1" si="902"/>
        <v>3.225591716608165E-5</v>
      </c>
      <c r="BB429" s="240">
        <f t="shared" ca="1" si="903"/>
        <v>1.0234424773769621E-4</v>
      </c>
      <c r="BC429" s="240">
        <f t="shared" ca="1" si="904"/>
        <v>-5.2318898150939441E-5</v>
      </c>
      <c r="BD429" s="240">
        <f t="shared" ca="1" si="905"/>
        <v>-9.2087950173799058E-5</v>
      </c>
      <c r="BE429" s="240">
        <f t="shared" ca="1" si="906"/>
        <v>7.0371293220632814E-5</v>
      </c>
      <c r="BF429" s="240">
        <f t="shared" ca="1" si="907"/>
        <v>7.829276432824039E-5</v>
      </c>
      <c r="BG429" s="240">
        <f t="shared" ca="1" si="908"/>
        <v>-8.5719358956534293E-5</v>
      </c>
      <c r="BH429" s="240">
        <f t="shared" ca="1" si="909"/>
        <v>-6.148883145663567E-5</v>
      </c>
      <c r="BI429" s="240">
        <f t="shared" ca="1" si="910"/>
        <v>9.7773277799705413E-5</v>
      </c>
      <c r="BJ429" s="240">
        <f t="shared" ca="1" si="911"/>
        <v>4.2321917275485037E-5</v>
      </c>
      <c r="BK429" s="240">
        <f t="shared" ca="1" si="912"/>
        <v>-1.0606982440891993E-4</v>
      </c>
      <c r="BL429" s="240">
        <f t="shared" ca="1" si="913"/>
        <v>-2.1528595547843531E-5</v>
      </c>
      <c r="BM429" s="240">
        <f t="shared" ca="1" si="914"/>
        <v>1.1029016715074279E-4</v>
      </c>
      <c r="BN429" s="240">
        <f t="shared" ca="1" si="915"/>
        <v>-9.2058033326081483E-8</v>
      </c>
      <c r="BO429" s="240">
        <f t="shared" ca="1" si="916"/>
        <v>-1.1027212062040068E-4</v>
      </c>
      <c r="BP429" s="240">
        <f t="shared" ca="1" si="917"/>
        <v>2.1709173875903257E-5</v>
      </c>
      <c r="BQ429" s="240">
        <f t="shared" ca="1" si="918"/>
        <v>1.0601637833593445E-4</v>
      </c>
      <c r="BR429" s="240">
        <f t="shared" ca="1" si="919"/>
        <v>-4.2492018341072895E-5</v>
      </c>
      <c r="BS429" s="240">
        <f t="shared" ca="1" si="920"/>
        <v>-9.7686486086687611E-5</v>
      </c>
      <c r="BT429" s="240">
        <f t="shared" ca="1" si="921"/>
        <v>6.1641918371193615E-5</v>
      </c>
      <c r="BU429" s="240">
        <f t="shared" ca="1" si="922"/>
        <v>8.5602556960342536E-5</v>
      </c>
      <c r="BV429" s="240">
        <f t="shared" ca="1" si="923"/>
        <v>-7.8422954047496646E-5</v>
      </c>
      <c r="BW429" s="240">
        <f t="shared" ca="1" si="924"/>
        <v>-7.0228969576478667E-5</v>
      </c>
      <c r="BX429" s="240">
        <f t="shared" ca="1" si="925"/>
        <v>9.2190239579852522E-5</v>
      </c>
      <c r="BY429" s="240">
        <f t="shared" ca="1" si="926"/>
        <v>5.2156522276649331E-5</v>
      </c>
      <c r="BZ429" s="240">
        <f t="shared" ca="1" si="927"/>
        <v>-1.0241470590603683E-4</v>
      </c>
      <c r="CA429" s="240">
        <f t="shared" ca="1" si="928"/>
        <v>-3.2079729075444333E-5</v>
      </c>
      <c r="CB429" s="240">
        <f t="shared" ca="1" si="929"/>
        <v>1.0870343251908135E-4</v>
      </c>
      <c r="CC429" s="240">
        <f t="shared" ca="1" si="930"/>
        <v>1.0770129876389401E-5</v>
      </c>
      <c r="CD429" s="240">
        <f t="shared" ca="1" si="931"/>
        <v>-1.1081474718200446E-4</v>
      </c>
      <c r="CE429" s="240">
        <f t="shared" ca="1" si="932"/>
        <v>1.095335937385831E-5</v>
      </c>
      <c r="CF429" s="240">
        <f t="shared" ca="1" si="933"/>
        <v>1.086675132563492E-4</v>
      </c>
      <c r="CG429" s="240">
        <f t="shared" ca="1" si="934"/>
        <v>-3.2255917166080295E-5</v>
      </c>
      <c r="CH429" s="240">
        <f t="shared" ca="1" si="935"/>
        <v>-1.0234424773769675E-4</v>
      </c>
      <c r="CI429" s="240">
        <f t="shared" ca="1" si="936"/>
        <v>5.2318898150939576E-5</v>
      </c>
      <c r="CJ429" s="240">
        <f t="shared" ca="1" si="937"/>
        <v>9.2087950173798963E-5</v>
      </c>
      <c r="CK429" s="240">
        <f t="shared" ca="1" si="938"/>
        <v>-7.0371293220634169E-5</v>
      </c>
      <c r="CL429" s="240">
        <f t="shared" ca="1" si="939"/>
        <v>-7.829276432823917E-5</v>
      </c>
      <c r="CM429" s="240">
        <f t="shared" ca="1" si="940"/>
        <v>8.5719358956533412E-5</v>
      </c>
      <c r="CN429" s="240">
        <f t="shared" ca="1" si="941"/>
        <v>6.1488831456635534E-5</v>
      </c>
      <c r="CO429" s="240">
        <f t="shared" ca="1" si="942"/>
        <v>-9.7773277799705495E-5</v>
      </c>
      <c r="CP429" s="240">
        <f t="shared" ca="1" si="943"/>
        <v>-4.2321917275484874E-5</v>
      </c>
      <c r="CQ429" s="240">
        <f t="shared" ca="1" si="944"/>
        <v>1.0606982440892042E-4</v>
      </c>
      <c r="CR429" s="240">
        <f t="shared" ca="1" si="945"/>
        <v>2.1528595547841831E-5</v>
      </c>
      <c r="CS429" s="240">
        <f t="shared" ca="1" si="946"/>
        <v>-1.1029016715074266E-4</v>
      </c>
      <c r="CT429" s="240">
        <f t="shared" ca="1" si="947"/>
        <v>9.2058033326237337E-8</v>
      </c>
      <c r="CU429" s="240">
        <f t="shared" ca="1" si="948"/>
        <v>1.1027212062040065E-4</v>
      </c>
      <c r="CV429" s="240">
        <f t="shared" ca="1" si="949"/>
        <v>-2.1709173875903416E-5</v>
      </c>
      <c r="CW429" s="240">
        <f t="shared" ca="1" si="950"/>
        <v>-1.0601637833593393E-4</v>
      </c>
      <c r="CX429" s="240">
        <f t="shared" ca="1" si="951"/>
        <v>4.2492018341074501E-5</v>
      </c>
      <c r="CY429" s="240">
        <f t="shared" ca="1" si="952"/>
        <v>9.7686486086688288E-5</v>
      </c>
      <c r="CZ429" s="240">
        <f t="shared" ca="1" si="953"/>
        <v>-6.1641918371193737E-5</v>
      </c>
      <c r="DA429" s="240">
        <f t="shared" ca="1" si="954"/>
        <v>-8.5602556960342427E-5</v>
      </c>
      <c r="DB429" s="240">
        <f t="shared" ca="1" si="955"/>
        <v>7.8422954047496768E-5</v>
      </c>
      <c r="DC429" s="240">
        <f t="shared" ca="1" si="956"/>
        <v>7.0228969576477325E-5</v>
      </c>
      <c r="DD429" s="240">
        <f t="shared" ca="1" si="957"/>
        <v>-9.2190239579851749E-5</v>
      </c>
      <c r="DE429" s="240">
        <f t="shared" ca="1" si="958"/>
        <v>-5.2156522276650577E-5</v>
      </c>
      <c r="DF429" s="240">
        <f t="shared" ca="1" si="959"/>
        <v>1.0241470590603688E-4</v>
      </c>
      <c r="DG429" s="240">
        <f t="shared" ca="1" si="960"/>
        <v>3.2079729075444178E-5</v>
      </c>
      <c r="DH429" s="240">
        <f t="shared" ca="1" si="961"/>
        <v>-1.0870343251908137E-4</v>
      </c>
      <c r="DI429" s="240">
        <f t="shared" ca="1" si="962"/>
        <v>-1.0770129876387667E-5</v>
      </c>
      <c r="DJ429" s="240">
        <f t="shared" ca="1" si="963"/>
        <v>1.1081474718200446E-4</v>
      </c>
      <c r="DK429" s="240">
        <f t="shared" ca="1" si="964"/>
        <v>-1.0953359373856911E-5</v>
      </c>
      <c r="DL429" s="240">
        <f t="shared" ca="1" si="965"/>
        <v>-1.0866751325634947E-4</v>
      </c>
      <c r="DM429" s="240">
        <f t="shared" ca="1" si="966"/>
        <v>3.2255917166081962E-5</v>
      </c>
      <c r="DN429" s="240">
        <f t="shared" ca="1" si="967"/>
        <v>1.0234424773769609E-4</v>
      </c>
      <c r="DO429" s="240">
        <f t="shared" ca="1" si="968"/>
        <v>-5.2318898150941108E-5</v>
      </c>
      <c r="DP429" s="240">
        <f t="shared" ca="1" si="969"/>
        <v>-9.2087950173799749E-5</v>
      </c>
      <c r="DQ429" s="240">
        <f t="shared" ca="1" si="970"/>
        <v>7.0371293220633071E-5</v>
      </c>
      <c r="DR429" s="240">
        <f t="shared" ca="1" si="971"/>
        <v>7.8292764328240173E-5</v>
      </c>
      <c r="DS429" s="240">
        <f t="shared" ca="1" si="972"/>
        <v>-8.571935895653451E-5</v>
      </c>
      <c r="DT429" s="240">
        <f t="shared" ca="1" si="973"/>
        <v>-6.1488831456634098E-5</v>
      </c>
      <c r="DU429" s="240">
        <f t="shared" ca="1" si="974"/>
        <v>9.7773277799706308E-5</v>
      </c>
      <c r="DV429" s="240">
        <f t="shared" ca="1" si="975"/>
        <v>4.2321917275486175E-5</v>
      </c>
      <c r="DW429" s="240">
        <f t="shared" ca="1" si="976"/>
        <v>-1.0606982440892001E-4</v>
      </c>
      <c r="DX429" s="240">
        <f t="shared" ca="1" si="977"/>
        <v>-2.1528595547843213E-5</v>
      </c>
      <c r="DY429" s="240">
        <f t="shared" ca="1" si="978"/>
        <v>1.1029016715074283E-4</v>
      </c>
      <c r="DZ429" s="240">
        <f t="shared" ca="1" si="979"/>
        <v>-9.2058033327978837E-8</v>
      </c>
      <c r="EA429" s="240">
        <f t="shared" ca="1" si="980"/>
        <v>-1.1027212062040049E-4</v>
      </c>
      <c r="EB429" s="240">
        <f t="shared" ca="1" si="981"/>
        <v>2.1709173875902031E-5</v>
      </c>
      <c r="EC429" s="240">
        <f t="shared" ca="1" si="982"/>
        <v>1.0601637833593434E-4</v>
      </c>
      <c r="ED429" s="240">
        <f t="shared" ca="1" si="983"/>
        <v>-4.24920183410732E-5</v>
      </c>
      <c r="EE429" s="240">
        <f t="shared" ca="1" si="984"/>
        <v>-9.7686486086687462E-5</v>
      </c>
      <c r="EF429" s="240">
        <f t="shared" ca="1" si="985"/>
        <v>6.1641918371195187E-5</v>
      </c>
      <c r="EG429" s="240">
        <f t="shared" ca="1" si="986"/>
        <v>8.5602556960343349E-5</v>
      </c>
      <c r="EH429" s="240">
        <f t="shared" ca="1" si="987"/>
        <v>-7.8422954047495765E-5</v>
      </c>
      <c r="EI429" s="240">
        <f t="shared" ca="1" si="988"/>
        <v>-7.022896957647841E-5</v>
      </c>
      <c r="EJ429" s="240">
        <f t="shared" ca="1" si="989"/>
        <v>9.2190239579852698E-5</v>
      </c>
      <c r="EK429" s="240">
        <f t="shared" ca="1" si="990"/>
        <v>5.2156522276649046E-5</v>
      </c>
      <c r="EL429" s="240">
        <f t="shared" ca="1" si="991"/>
        <v>-1.0241470590603753E-4</v>
      </c>
      <c r="EM429" s="240">
        <f t="shared" ca="1" si="992"/>
        <v>-3.2079729075445526E-5</v>
      </c>
      <c r="EN429" s="240">
        <f t="shared" ca="1" si="993"/>
        <v>1.0870343251908112E-4</v>
      </c>
      <c r="EO429" s="240">
        <f t="shared" ca="1" si="994"/>
        <v>1.0770129876389076E-5</v>
      </c>
      <c r="EP429" s="240">
        <f t="shared" ca="1" si="995"/>
        <v>-1.1081474718200446E-4</v>
      </c>
      <c r="EQ429" s="240">
        <f t="shared" ca="1" si="996"/>
        <v>1.0953359373858642E-5</v>
      </c>
      <c r="ER429" s="240">
        <f t="shared" ca="1" si="997"/>
        <v>1.0866751325634913E-4</v>
      </c>
      <c r="ES429" s="240">
        <f t="shared" ca="1" si="998"/>
        <v>-3.2255917166080607E-5</v>
      </c>
      <c r="ET429" s="240">
        <f t="shared" ca="1" si="999"/>
        <v>-1.0234424773769663E-4</v>
      </c>
      <c r="EU429" s="240">
        <f t="shared" ca="1" si="1000"/>
        <v>5.2318898150939868E-5</v>
      </c>
      <c r="EV429" s="240">
        <f t="shared" ca="1" si="1001"/>
        <v>9.2087950173798787E-5</v>
      </c>
      <c r="EW429" s="240">
        <f t="shared" ca="1" si="1002"/>
        <v>-7.0371293220634413E-5</v>
      </c>
      <c r="EX429" s="240">
        <f t="shared" ca="1" si="1003"/>
        <v>-7.829276432823894E-5</v>
      </c>
      <c r="EY429" s="240">
        <f t="shared" ca="1" si="1004"/>
        <v>8.5719358956533602E-5</v>
      </c>
      <c r="EZ429" s="240">
        <f t="shared" ca="1" si="1005"/>
        <v>6.1488831456635263E-5</v>
      </c>
      <c r="FA429" s="240">
        <f t="shared" ca="1" si="1006"/>
        <v>-9.7773277799705644E-5</v>
      </c>
      <c r="FB429" s="240">
        <f t="shared" ca="1" si="1007"/>
        <v>-4.2321917275484569E-5</v>
      </c>
      <c r="FC429" s="240">
        <f t="shared" ca="1" si="1008"/>
        <v>1.0606982440892051E-4</v>
      </c>
      <c r="FD429" s="240">
        <f t="shared" ca="1" si="1009"/>
        <v>2.1528595547841512E-5</v>
      </c>
      <c r="FE429" s="240">
        <f t="shared" ca="1" si="1010"/>
        <v>-1.1029016715074298E-4</v>
      </c>
      <c r="FF429" s="240">
        <f t="shared" ca="1" si="1011"/>
        <v>9.205803332971356E-8</v>
      </c>
      <c r="FG429" s="240">
        <f t="shared" ca="1" si="1012"/>
        <v>1.1027212062040031E-4</v>
      </c>
      <c r="FH429" s="240">
        <f t="shared" ca="1" si="1013"/>
        <v>-2.1709173875900641E-5</v>
      </c>
      <c r="FI429" s="240">
        <f t="shared" ca="1" si="1014"/>
        <v>-1.0601637833593475E-4</v>
      </c>
      <c r="FJ429" s="240">
        <f t="shared" ca="1" si="1015"/>
        <v>4.2492018341071892E-5</v>
      </c>
      <c r="FK429" s="240">
        <f t="shared" ca="1" si="1016"/>
        <v>9.7686486086688112E-5</v>
      </c>
      <c r="FL429" s="240">
        <f t="shared" ca="1" si="1017"/>
        <v>-6.1641918371194008E-5</v>
      </c>
      <c r="FM429" s="240">
        <f t="shared" ca="1" si="1018"/>
        <v>-8.5602556960342238E-5</v>
      </c>
      <c r="FN429" s="240">
        <f t="shared" ca="1" si="1019"/>
        <v>7.8422954047496985E-5</v>
      </c>
      <c r="FO429" s="240">
        <f t="shared" ca="1" si="1020"/>
        <v>7.0228969576477068E-5</v>
      </c>
      <c r="FP429" s="240">
        <f t="shared" ca="1" si="1021"/>
        <v>-9.2190239579853674E-5</v>
      </c>
      <c r="FQ429" s="240">
        <f t="shared" ca="1" si="1022"/>
        <v>-5.2156522276647508E-5</v>
      </c>
      <c r="FR429" s="240">
        <f t="shared" ca="1" si="1023"/>
        <v>1.0241470590603821E-4</v>
      </c>
      <c r="FS429" s="240">
        <f t="shared" ca="1" si="1024"/>
        <v>3.2079729075446888E-5</v>
      </c>
      <c r="FT429" s="240">
        <f t="shared" ca="1" si="1025"/>
        <v>-1.0870343251908085E-4</v>
      </c>
      <c r="FU429" s="240">
        <f t="shared" ca="1" si="1026"/>
        <v>-1.0770129876390472E-5</v>
      </c>
      <c r="FV429" s="240">
        <f t="shared" ca="1" si="1027"/>
        <v>1.1081474718200447E-4</v>
      </c>
      <c r="FW429" s="240">
        <f t="shared" ca="1" si="1028"/>
        <v>-1.0953359373857229E-5</v>
      </c>
      <c r="FX429" s="240">
        <f t="shared" ca="1" si="1029"/>
        <v>-1.0866751325634942E-4</v>
      </c>
      <c r="FY429" s="240">
        <f t="shared" ca="1" si="1030"/>
        <v>3.2255917166082274E-5</v>
      </c>
      <c r="FZ429" s="240">
        <f t="shared" ca="1" si="1031"/>
        <v>1.0234424773769595E-4</v>
      </c>
      <c r="GA429" s="240">
        <f t="shared" ca="1" si="1032"/>
        <v>-5.2318898150941392E-5</v>
      </c>
      <c r="GB429" s="240">
        <f t="shared" ca="1" si="1033"/>
        <v>-9.2087950173797811E-5</v>
      </c>
      <c r="GC429" s="240">
        <f t="shared" ca="1" si="1034"/>
        <v>7.0371293220635754E-5</v>
      </c>
      <c r="GD429" s="240">
        <f t="shared" ca="1" si="1035"/>
        <v>7.8292764328237707E-5</v>
      </c>
      <c r="GE429" s="240">
        <f t="shared" ca="1" si="1036"/>
        <v>-8.5719358956532708E-5</v>
      </c>
      <c r="GF429" s="240">
        <f t="shared" ca="1" si="1037"/>
        <v>-6.1488831456636429E-5</v>
      </c>
      <c r="GG429" s="240">
        <f t="shared" ca="1" si="1038"/>
        <v>9.777327779970498E-5</v>
      </c>
      <c r="GH429" s="240">
        <f t="shared" ca="1" si="1039"/>
        <v>4.2321917275485891E-5</v>
      </c>
      <c r="GI429" s="240">
        <f t="shared" ca="1" si="1040"/>
        <v>-1.0606982440892009E-4</v>
      </c>
      <c r="GJ429" s="240">
        <f t="shared" ca="1" si="1041"/>
        <v>-2.1528595547842894E-5</v>
      </c>
      <c r="GK429" s="240">
        <f t="shared" ca="1" si="1042"/>
        <v>1.1029016715074286E-4</v>
      </c>
      <c r="GL429" s="240">
        <f t="shared" ca="1" si="1043"/>
        <v>-9.2058033328304097E-8</v>
      </c>
      <c r="GM429" s="240">
        <f t="shared" ca="1" si="1044"/>
        <v>-1.1027212062040044E-4</v>
      </c>
      <c r="GN429" s="240">
        <f t="shared" ca="1" si="1045"/>
        <v>2.1709173875905436E-5</v>
      </c>
      <c r="GO429" s="240">
        <f t="shared" ca="1" si="1046"/>
        <v>1.0601637833593334E-4</v>
      </c>
      <c r="GP429" s="240">
        <f t="shared" ca="1" si="1047"/>
        <v>-4.2492018341076405E-5</v>
      </c>
      <c r="GQ429" s="240">
        <f t="shared" ca="1" si="1048"/>
        <v>-9.768648608668879E-5</v>
      </c>
      <c r="GR429" s="240">
        <f t="shared" ca="1" si="1049"/>
        <v>6.1641918371192842E-5</v>
      </c>
      <c r="GS429" s="240">
        <f t="shared" ca="1" si="1050"/>
        <v>8.5602556960343132E-5</v>
      </c>
      <c r="GT429" s="240">
        <f t="shared" ca="1" si="1051"/>
        <v>-7.8422954047495996E-5</v>
      </c>
      <c r="GU429" s="240">
        <f t="shared" ca="1" si="1052"/>
        <v>-7.0228969576478166E-5</v>
      </c>
      <c r="GV429" s="240">
        <f t="shared" ca="1" si="1053"/>
        <v>9.2190239579852888E-5</v>
      </c>
      <c r="GW429" s="240">
        <f t="shared" ca="1" si="1054"/>
        <v>5.2156522276648755E-5</v>
      </c>
      <c r="GX429" s="240">
        <f t="shared" ca="1" si="1055"/>
        <v>-1.0241470590603767E-4</v>
      </c>
      <c r="GY429" s="240">
        <f t="shared" ca="1" si="1056"/>
        <v>-3.2079729075442219E-5</v>
      </c>
      <c r="GZ429" s="240">
        <f t="shared" ca="1" si="1057"/>
        <v>1.0870343251908179E-4</v>
      </c>
      <c r="HA429" s="240">
        <f t="shared" ca="1" si="1058"/>
        <v>1.0770129876385613E-5</v>
      </c>
      <c r="HB429" s="240">
        <f t="shared" ca="1" si="1059"/>
        <v>-1.1081474718200447E-4</v>
      </c>
      <c r="HC429" s="240">
        <f t="shared" ca="1" si="1060"/>
        <v>1.0953359373855827E-5</v>
      </c>
      <c r="HD429" s="240">
        <f t="shared" ca="1" si="1061"/>
        <v>1.0866751325634969E-4</v>
      </c>
      <c r="HE429" s="240">
        <f t="shared" ca="1" si="1062"/>
        <v>-3.2255917166080925E-5</v>
      </c>
      <c r="HF429" s="240">
        <f t="shared" ca="1" si="1063"/>
        <v>-1.0234424773769649E-4</v>
      </c>
      <c r="HG429" s="240">
        <f t="shared" ca="1" si="1064"/>
        <v>5.2318898150940152E-5</v>
      </c>
      <c r="HH429" s="240">
        <f t="shared" ca="1" si="1065"/>
        <v>9.2087950173798611E-5</v>
      </c>
      <c r="HI429" s="240">
        <f t="shared" ca="1" si="1066"/>
        <v>-7.0371293220634657E-5</v>
      </c>
      <c r="HJ429" s="240">
        <f t="shared" ca="1" si="1067"/>
        <v>-7.829276432823871E-5</v>
      </c>
      <c r="HK429" s="240">
        <f t="shared" ca="1" si="1068"/>
        <v>8.5719358956535825E-5</v>
      </c>
      <c r="HL429" s="240">
        <f t="shared" ca="1" si="1069"/>
        <v>6.1488831456632377E-5</v>
      </c>
      <c r="HM429" s="240">
        <f t="shared" ca="1" si="1070"/>
        <v>-9.7773277799707283E-5</v>
      </c>
      <c r="HN429" s="240">
        <f t="shared" ca="1" si="1071"/>
        <v>-4.2321917275487192E-5</v>
      </c>
      <c r="HO429" s="240">
        <f t="shared" ca="1" si="1072"/>
        <v>1.0606982440891969E-4</v>
      </c>
      <c r="HP429" s="240">
        <f t="shared" ca="1" si="1073"/>
        <v>2.1528595547844284E-5</v>
      </c>
      <c r="HQ429" s="240">
        <f t="shared" ca="1" si="1074"/>
        <v>-1.1029016715074273E-4</v>
      </c>
      <c r="HR429" s="240">
        <f t="shared" ca="1" si="1075"/>
        <v>9.2058033326901411E-8</v>
      </c>
      <c r="HS429" s="240">
        <f t="shared" ca="1" si="1076"/>
        <v>1.1027212062040059E-4</v>
      </c>
      <c r="HT429" s="240">
        <f t="shared" ca="1" si="1077"/>
        <v>-2.1709173875904057E-5</v>
      </c>
      <c r="HU429" s="240">
        <f t="shared" ca="1" si="1078"/>
        <v>-1.0601637833593374E-4</v>
      </c>
      <c r="HV429" s="240">
        <f t="shared" ca="1" si="1079"/>
        <v>4.2492018341075104E-5</v>
      </c>
      <c r="HW429" s="240">
        <f t="shared" ca="1" si="1080"/>
        <v>9.7686486086686486E-5</v>
      </c>
      <c r="HX429" s="240">
        <f t="shared" ca="1" si="1081"/>
        <v>-6.1641918371196908E-5</v>
      </c>
      <c r="HY429" s="240">
        <f t="shared" ca="1" si="1082"/>
        <v>-8.5602556960344027E-5</v>
      </c>
      <c r="HZ429" s="240">
        <f t="shared" ca="1" si="1083"/>
        <v>7.8422954047494993E-5</v>
      </c>
      <c r="IA429" s="240">
        <f t="shared" ca="1" si="1084"/>
        <v>7.022896957647925E-5</v>
      </c>
      <c r="IB429" s="240">
        <f t="shared" ca="1" si="1085"/>
        <v>-9.2190239579852102E-5</v>
      </c>
      <c r="IC429" s="240">
        <f t="shared" ca="1" si="1086"/>
        <v>-5.2156522276650001E-5</v>
      </c>
      <c r="ID429" s="240">
        <f t="shared" ca="1" si="1087"/>
        <v>1.0241470590603713E-4</v>
      </c>
      <c r="IE429" s="240">
        <f t="shared" ca="1" si="1088"/>
        <v>-1.3469820657344199E-4</v>
      </c>
      <c r="IF429" s="240">
        <f t="shared" ca="1" si="1089"/>
        <v>-1.0870343251908151E-4</v>
      </c>
      <c r="IG429" s="240">
        <f t="shared" ca="1" si="1090"/>
        <v>-1.0770129876387023E-5</v>
      </c>
      <c r="IH429" s="240">
        <f t="shared" ca="1" si="1091"/>
        <v>1.1081474718200446E-4</v>
      </c>
      <c r="II429" s="240">
        <f t="shared" ca="1" si="1092"/>
        <v>-1.0953359373860689E-5</v>
      </c>
      <c r="IJ429" s="240">
        <f t="shared" ca="1" si="1093"/>
        <v>-1.0866751325634874E-4</v>
      </c>
      <c r="IK429" s="240">
        <f t="shared" ca="1" si="1094"/>
        <v>3.225591716607957E-5</v>
      </c>
      <c r="IL429" s="240">
        <f t="shared" ca="1" si="1095"/>
        <v>1.0234424773769704E-4</v>
      </c>
      <c r="IM429" s="240">
        <f t="shared" ca="1" si="1096"/>
        <v>-5.2318898150938912E-5</v>
      </c>
      <c r="IN429" s="240">
        <f t="shared" ca="1" si="1097"/>
        <v>-9.2087950173799397E-5</v>
      </c>
      <c r="IO429" s="240">
        <f t="shared" ca="1" si="1098"/>
        <v>7.0371293220633573E-5</v>
      </c>
      <c r="IP429" s="240">
        <f t="shared" ca="1" si="1099"/>
        <v>7.8292764328239712E-5</v>
      </c>
      <c r="IQ429" s="240">
        <f t="shared" ca="1" si="1100"/>
        <v>-8.5719358956534917E-5</v>
      </c>
      <c r="IR429" s="240">
        <f t="shared" ca="1" si="1101"/>
        <v>-6.1488831456633542E-5</v>
      </c>
      <c r="IS429" s="240">
        <f t="shared" ca="1" si="1102"/>
        <v>9.7773277799706606E-5</v>
      </c>
      <c r="IT429" s="240">
        <f t="shared" ca="1" si="1103"/>
        <v>4.2321917275482672E-5</v>
      </c>
      <c r="IU429" s="240">
        <f t="shared" ca="1" si="1104"/>
        <v>-1.0606982440892111E-4</v>
      </c>
      <c r="IV429" s="240">
        <f t="shared" ca="1" si="1105"/>
        <v>-2.1528595547839486E-5</v>
      </c>
      <c r="IW429" s="240">
        <f t="shared" ca="1" si="1106"/>
        <v>1.1029016715074258E-4</v>
      </c>
      <c r="IX429" s="240">
        <f t="shared" ca="1" si="1107"/>
        <v>-9.2058033325485172E-8</v>
      </c>
      <c r="IY429" s="240">
        <f t="shared" ca="1" si="1108"/>
        <v>-1.1027212062040073E-4</v>
      </c>
      <c r="IZ429" s="240">
        <f t="shared" ca="1" si="1109"/>
        <v>2.1709173875902668E-5</v>
      </c>
      <c r="JA429" s="240">
        <f t="shared" ca="1" si="1110"/>
        <v>1.0601637833593415E-4</v>
      </c>
      <c r="JB429" s="240">
        <f t="shared" ca="1" si="1111"/>
        <v>-4.2492018341073803E-5</v>
      </c>
    </row>
    <row r="430" spans="2:262">
      <c r="B430" s="248">
        <v>69</v>
      </c>
      <c r="C430" s="247">
        <f t="shared" si="1112"/>
        <v>1.3476562500000008E-3</v>
      </c>
      <c r="D430" s="244">
        <f t="shared" ca="1" si="855"/>
        <v>5.9325539625591297</v>
      </c>
      <c r="E430" s="243">
        <f ca="1">BW361</f>
        <v>-6.7446037440869896E-2</v>
      </c>
      <c r="F430" s="242">
        <v>69</v>
      </c>
      <c r="G430" s="240">
        <f t="shared" ca="1" si="856"/>
        <v>4.1531084125992643E-5</v>
      </c>
      <c r="H430" s="240">
        <f t="shared" ca="1" si="857"/>
        <v>-3.318863974006801E-5</v>
      </c>
      <c r="I430" s="240">
        <f t="shared" ca="1" si="858"/>
        <v>-3.3405796526942138E-5</v>
      </c>
      <c r="J430" s="240">
        <f t="shared" ca="1" si="859"/>
        <v>4.1367091956929246E-5</v>
      </c>
      <c r="K430" s="240">
        <f t="shared" ca="1" si="860"/>
        <v>2.3278249211990552E-5</v>
      </c>
      <c r="L430" s="240">
        <f t="shared" ca="1" si="861"/>
        <v>-4.7066104363920005E-5</v>
      </c>
      <c r="M430" s="240">
        <f t="shared" ca="1" si="862"/>
        <v>-1.1755461983622146E-5</v>
      </c>
      <c r="N430" s="240">
        <f t="shared" ca="1" si="863"/>
        <v>4.9944092441307818E-5</v>
      </c>
      <c r="O430" s="240">
        <f t="shared" ca="1" si="864"/>
        <v>-4.7191817228301567E-7</v>
      </c>
      <c r="P430" s="240">
        <f t="shared" ca="1" si="865"/>
        <v>-4.9828556797091931E-5</v>
      </c>
      <c r="Q430" s="240">
        <f t="shared" ca="1" si="866"/>
        <v>1.267101273575209E-5</v>
      </c>
      <c r="R430" s="240">
        <f t="shared" ca="1" si="867"/>
        <v>4.6726422348209431E-5</v>
      </c>
      <c r="S430" s="240">
        <f t="shared" ca="1" si="868"/>
        <v>-2.4110638554328078E-5</v>
      </c>
      <c r="T430" s="240">
        <f t="shared" ca="1" si="869"/>
        <v>-4.0823623258370307E-5</v>
      </c>
      <c r="U430" s="241">
        <f t="shared" ca="1" si="870"/>
        <v>3.4105133128599181E-5</v>
      </c>
      <c r="V430" s="240">
        <f t="shared" ca="1" si="871"/>
        <v>3.2473958510308307E-5</v>
      </c>
      <c r="W430" s="240">
        <f t="shared" ca="1" si="872"/>
        <v>-4.205545150387555E-5</v>
      </c>
      <c r="X430" s="240">
        <f t="shared" ca="1" si="873"/>
        <v>-2.2177886081513682E-5</v>
      </c>
      <c r="Y430" s="240">
        <f t="shared" ca="1" si="874"/>
        <v>4.7485071523334344E-5</v>
      </c>
      <c r="Z430" s="240">
        <f t="shared" ca="1" si="875"/>
        <v>1.0552526747404778E-5</v>
      </c>
      <c r="AA430" s="240">
        <f t="shared" ca="1" si="876"/>
        <v>-5.0068555371749568E-5</v>
      </c>
      <c r="AB430" s="240">
        <f t="shared" ca="1" si="877"/>
        <v>1.7053245912056812E-6</v>
      </c>
      <c r="AC430" s="240">
        <f t="shared" ca="1" si="878"/>
        <v>4.9651055502462939E-5</v>
      </c>
      <c r="AD430" s="240">
        <f t="shared" ca="1" si="879"/>
        <v>-1.3860963048025867E-5</v>
      </c>
      <c r="AE430" s="240">
        <f t="shared" ca="1" si="880"/>
        <v>-4.6257595811222517E-5</v>
      </c>
      <c r="AF430" s="240">
        <f t="shared" ca="1" si="881"/>
        <v>2.5185810120714276E-5</v>
      </c>
      <c r="AG430" s="240">
        <f t="shared" ca="1" si="882"/>
        <v>4.0091571766590718E-5</v>
      </c>
      <c r="AH430" s="240">
        <f t="shared" ca="1" si="883"/>
        <v>-3.5001082860206719E-5</v>
      </c>
      <c r="AI430" s="240">
        <f t="shared" ca="1" si="884"/>
        <v>-3.1522559395347468E-5</v>
      </c>
      <c r="AJ430" s="240">
        <f t="shared" ca="1" si="885"/>
        <v>4.2718478419390496E-5</v>
      </c>
      <c r="AK430" s="240">
        <f t="shared" ca="1" si="886"/>
        <v>2.106416382174595E-5</v>
      </c>
      <c r="AL430" s="240">
        <f t="shared" ca="1" si="887"/>
        <v>-4.7875435451244166E-5</v>
      </c>
      <c r="AM430" s="240">
        <f t="shared" ca="1" si="888"/>
        <v>-9.3432350636593317E-6</v>
      </c>
      <c r="AN430" s="240">
        <f t="shared" ca="1" si="889"/>
        <v>5.0162858876619231E-5</v>
      </c>
      <c r="AO430" s="240">
        <f t="shared" ca="1" si="890"/>
        <v>-2.9377037863606165E-6</v>
      </c>
      <c r="AP430" s="240">
        <f t="shared" ca="1" si="891"/>
        <v>-4.9443646268571835E-5</v>
      </c>
      <c r="AQ430" s="240">
        <f t="shared" ca="1" si="892"/>
        <v>1.5042564034454826E-5</v>
      </c>
      <c r="AR430" s="240">
        <f t="shared" ca="1" si="893"/>
        <v>4.5760905428201702E-5</v>
      </c>
      <c r="AS430" s="240">
        <f t="shared" ca="1" si="894"/>
        <v>-2.6245810696841855E-5</v>
      </c>
      <c r="AT430" s="240">
        <f t="shared" ca="1" si="895"/>
        <v>-3.9335370611099158E-5</v>
      </c>
      <c r="AU430" s="240">
        <f t="shared" ca="1" si="896"/>
        <v>3.5875949248274051E-5</v>
      </c>
      <c r="AV430" s="240">
        <f t="shared" ca="1" si="897"/>
        <v>3.0552172269310994E-5</v>
      </c>
      <c r="AW430" s="240">
        <f t="shared" ca="1" si="898"/>
        <v>-4.3355773320852396E-5</v>
      </c>
      <c r="AX430" s="240">
        <f t="shared" ca="1" si="899"/>
        <v>-1.9937753297331501E-5</v>
      </c>
      <c r="AY430" s="240">
        <f t="shared" ca="1" si="900"/>
        <v>4.8236961007015993E-5</v>
      </c>
      <c r="AZ430" s="240">
        <f t="shared" ca="1" si="901"/>
        <v>8.1283153644772565E-6</v>
      </c>
      <c r="BA430" s="240">
        <f t="shared" ca="1" si="902"/>
        <v>-5.0226946151011735E-5</v>
      </c>
      <c r="BB430" s="240">
        <f t="shared" ca="1" si="903"/>
        <v>4.1683134186021148E-6</v>
      </c>
      <c r="BC430" s="240">
        <f t="shared" ca="1" si="904"/>
        <v>4.9206454030985568E-5</v>
      </c>
      <c r="BD430" s="240">
        <f t="shared" ca="1" si="905"/>
        <v>-1.6215103942786446E-5</v>
      </c>
      <c r="BE430" s="240">
        <f t="shared" ca="1" si="906"/>
        <v>-4.5236650386861553E-5</v>
      </c>
      <c r="BF430" s="240">
        <f t="shared" ca="1" si="907"/>
        <v>2.7290001777999736E-5</v>
      </c>
      <c r="BG430" s="240">
        <f t="shared" ca="1" si="908"/>
        <v>3.8555475299195929E-5</v>
      </c>
      <c r="BH430" s="240">
        <f t="shared" ca="1" si="909"/>
        <v>-3.6729205306002376E-5</v>
      </c>
      <c r="BI430" s="240">
        <f t="shared" ca="1" si="910"/>
        <v>-2.9563381657119081E-5</v>
      </c>
      <c r="BJ430" s="240">
        <f t="shared" ca="1" si="911"/>
        <v>4.3966952325642612E-5</v>
      </c>
      <c r="BK430" s="240">
        <f t="shared" ca="1" si="912"/>
        <v>1.8799333015851678E-5</v>
      </c>
      <c r="BL430" s="240">
        <f t="shared" ca="1" si="913"/>
        <v>-4.8569430421173342E-5</v>
      </c>
      <c r="BM430" s="240">
        <f t="shared" ca="1" si="914"/>
        <v>-6.9084994720572524E-6</v>
      </c>
      <c r="BN430" s="240">
        <f t="shared" ca="1" si="915"/>
        <v>5.0260778591149354E-5</v>
      </c>
      <c r="BO430" s="240">
        <f t="shared" ca="1" si="916"/>
        <v>-5.3964122147045944E-6</v>
      </c>
      <c r="BP430" s="240">
        <f t="shared" ca="1" si="917"/>
        <v>-4.8939621665438867E-5</v>
      </c>
      <c r="BQ430" s="240">
        <f t="shared" ca="1" si="918"/>
        <v>1.7377876478825736E-5</v>
      </c>
      <c r="BR430" s="240">
        <f t="shared" ca="1" si="919"/>
        <v>4.4685146478835656E-5</v>
      </c>
      <c r="BS430" s="240">
        <f t="shared" ca="1" si="920"/>
        <v>-2.8317754382525438E-5</v>
      </c>
      <c r="BT430" s="240">
        <f t="shared" ca="1" si="921"/>
        <v>-3.7752355610654564E-5</v>
      </c>
      <c r="BU430" s="240">
        <f t="shared" ca="1" si="922"/>
        <v>3.7560337063847814E-5</v>
      </c>
      <c r="BV430" s="240">
        <f t="shared" ca="1" si="923"/>
        <v>2.8556783169262951E-5</v>
      </c>
      <c r="BW430" s="240">
        <f t="shared" ca="1" si="924"/>
        <v>-4.4551647282382086E-5</v>
      </c>
      <c r="BX430" s="240">
        <f t="shared" ca="1" si="925"/>
        <v>-1.7649588719115443E-5</v>
      </c>
      <c r="BY430" s="240">
        <f t="shared" ca="1" si="926"/>
        <v>4.887264342657297E-5</v>
      </c>
      <c r="BZ430" s="240">
        <f t="shared" ca="1" si="927"/>
        <v>5.6845221578807205E-6</v>
      </c>
      <c r="CA430" s="240">
        <f t="shared" ca="1" si="928"/>
        <v>-5.0264335817635234E-5</v>
      </c>
      <c r="CB430" s="240">
        <f t="shared" ca="1" si="929"/>
        <v>6.6212604138730723E-6</v>
      </c>
      <c r="CC430" s="240">
        <f t="shared" ca="1" si="930"/>
        <v>4.8643309901771225E-5</v>
      </c>
      <c r="CD430" s="240">
        <f t="shared" ca="1" si="931"/>
        <v>-1.8530181231874157E-5</v>
      </c>
      <c r="CE430" s="240">
        <f t="shared" ca="1" si="932"/>
        <v>-4.4106725909456169E-5</v>
      </c>
      <c r="CF430" s="240">
        <f t="shared" ca="1" si="933"/>
        <v>2.9328449430680156E-5</v>
      </c>
      <c r="CG430" s="240">
        <f t="shared" ca="1" si="934"/>
        <v>3.6926495314744337E-5</v>
      </c>
      <c r="CH430" s="240">
        <f t="shared" ca="1" si="935"/>
        <v>-3.836884387911792E-5</v>
      </c>
      <c r="CI430" s="240">
        <f t="shared" ca="1" si="936"/>
        <v>-2.7532983143032574E-5</v>
      </c>
      <c r="CJ430" s="240">
        <f t="shared" ca="1" si="937"/>
        <v>4.5109505992692066E-5</v>
      </c>
      <c r="CK430" s="240">
        <f t="shared" ca="1" si="938"/>
        <v>1.6489212970096122E-5</v>
      </c>
      <c r="CL430" s="240">
        <f t="shared" ca="1" si="939"/>
        <v>-4.9146417379038429E-5</v>
      </c>
      <c r="CM430" s="240">
        <f t="shared" ca="1" si="940"/>
        <v>-4.4571207001142488E-6</v>
      </c>
      <c r="CN430" s="240">
        <f t="shared" ca="1" si="941"/>
        <v>5.0237615687729139E-5</v>
      </c>
      <c r="CO430" s="240">
        <f t="shared" ca="1" si="942"/>
        <v>-7.842120213352399E-6</v>
      </c>
      <c r="CP430" s="240">
        <f t="shared" ca="1" si="943"/>
        <v>-4.8317697227109074E-5</v>
      </c>
      <c r="CQ430" s="240">
        <f t="shared" ca="1" si="944"/>
        <v>1.9671324096636605E-5</v>
      </c>
      <c r="CR430" s="240">
        <f t="shared" ca="1" si="945"/>
        <v>4.3501737097645543E-5</v>
      </c>
      <c r="CS430" s="240">
        <f t="shared" ca="1" si="946"/>
        <v>-3.0321478117559192E-5</v>
      </c>
      <c r="CT430" s="240">
        <f t="shared" ca="1" si="947"/>
        <v>-3.6078391878827595E-5</v>
      </c>
      <c r="CU430" s="240">
        <f t="shared" ca="1" si="948"/>
        <v>3.9154238737538261E-5</v>
      </c>
      <c r="CV430" s="240">
        <f t="shared" ca="1" si="949"/>
        <v>2.6492598277281377E-5</v>
      </c>
      <c r="CW430" s="240">
        <f t="shared" ca="1" si="950"/>
        <v>-4.5640192423345117E-5</v>
      </c>
      <c r="CX430" s="240">
        <f t="shared" ca="1" si="951"/>
        <v>-1.5318904735754334E-5</v>
      </c>
      <c r="CY430" s="240">
        <f t="shared" ca="1" si="952"/>
        <v>4.93905873673775E-5</v>
      </c>
      <c r="CZ430" s="240">
        <f t="shared" ca="1" si="953"/>
        <v>3.2270344395005184E-6</v>
      </c>
      <c r="DA430" s="240">
        <f t="shared" ca="1" si="954"/>
        <v>-5.0180634296638214E-5</v>
      </c>
      <c r="DB430" s="240">
        <f t="shared" ca="1" si="955"/>
        <v>9.0582562128516757E-6</v>
      </c>
      <c r="DC430" s="240">
        <f t="shared" ca="1" si="956"/>
        <v>4.7962979778352572E-5</v>
      </c>
      <c r="DD430" s="240">
        <f t="shared" ca="1" si="957"/>
        <v>-2.0800617691321426E-5</v>
      </c>
      <c r="DE430" s="240">
        <f t="shared" ca="1" si="958"/>
        <v>-4.2870544466042016E-5</v>
      </c>
      <c r="DF430" s="240">
        <f t="shared" ca="1" si="959"/>
        <v>3.1296242279813304E-5</v>
      </c>
      <c r="DG430" s="240">
        <f t="shared" ca="1" si="960"/>
        <v>3.5208556168701004E-5</v>
      </c>
      <c r="DH430" s="240">
        <f t="shared" ca="1" si="961"/>
        <v>-3.9916048546614389E-5</v>
      </c>
      <c r="DI430" s="240">
        <f t="shared" ca="1" si="962"/>
        <v>-2.5436255260950017E-5</v>
      </c>
      <c r="DJ430" s="240">
        <f t="shared" ca="1" si="963"/>
        <v>4.6143386908679068E-5</v>
      </c>
      <c r="DK430" s="240">
        <f t="shared" ca="1" si="964"/>
        <v>1.41393689660091E-5</v>
      </c>
      <c r="DL430" s="240">
        <f t="shared" ca="1" si="965"/>
        <v>-4.9605006312719482E-5</v>
      </c>
      <c r="DM430" s="240">
        <f t="shared" ca="1" si="966"/>
        <v>-1.995004334007017E-6</v>
      </c>
      <c r="DN430" s="240">
        <f t="shared" ca="1" si="967"/>
        <v>5.0093425967821776E-5</v>
      </c>
      <c r="DO430" s="240">
        <f t="shared" ca="1" si="968"/>
        <v>-1.0268935857518348E-5</v>
      </c>
      <c r="DP430" s="240">
        <f t="shared" ca="1" si="969"/>
        <v>-4.7579371224028927E-5</v>
      </c>
      <c r="DQ430" s="240">
        <f t="shared" ca="1" si="970"/>
        <v>2.1917381771694191E-5</v>
      </c>
      <c r="DR430" s="240">
        <f t="shared" ca="1" si="971"/>
        <v>4.2213528221485057E-5</v>
      </c>
      <c r="DS430" s="240">
        <f t="shared" ca="1" si="972"/>
        <v>-3.2252154755959934E-5</v>
      </c>
      <c r="DT430" s="240">
        <f t="shared" ca="1" si="973"/>
        <v>-3.4317512140871104E-5</v>
      </c>
      <c r="DU430" s="240">
        <f t="shared" ca="1" si="974"/>
        <v>4.0653814420603241E-5</v>
      </c>
      <c r="DV430" s="240">
        <f t="shared" ca="1" si="975"/>
        <v>2.4364590395572301E-5</v>
      </c>
      <c r="DW430" s="240">
        <f t="shared" ca="1" si="976"/>
        <v>-4.6618786343151604E-5</v>
      </c>
      <c r="DX430" s="240">
        <f t="shared" ca="1" si="977"/>
        <v>-1.2951316169105167E-5</v>
      </c>
      <c r="DY430" s="240">
        <f t="shared" ca="1" si="978"/>
        <v>4.9789545057109345E-5</v>
      </c>
      <c r="DZ430" s="240">
        <f t="shared" ca="1" si="979"/>
        <v>7.6177251250072382E-7</v>
      </c>
      <c r="EA430" s="240">
        <f t="shared" ca="1" si="980"/>
        <v>-4.9976043232316168E-5</v>
      </c>
      <c r="EB430" s="240">
        <f t="shared" ca="1" si="981"/>
        <v>1.1473429879206088E-5</v>
      </c>
      <c r="EC430" s="240">
        <f t="shared" ca="1" si="982"/>
        <v>4.7167102635587208E-5</v>
      </c>
      <c r="ED430" s="240">
        <f t="shared" ca="1" si="983"/>
        <v>-2.3020943640831378E-5</v>
      </c>
      <c r="EE430" s="240">
        <f t="shared" ca="1" si="984"/>
        <v>-4.1531084125992969E-5</v>
      </c>
      <c r="EF430" s="240">
        <f t="shared" ca="1" si="985"/>
        <v>3.3188639740067325E-5</v>
      </c>
      <c r="EG430" s="240">
        <f t="shared" ca="1" si="986"/>
        <v>3.3405796526941982E-5</v>
      </c>
      <c r="EH430" s="240">
        <f t="shared" ca="1" si="987"/>
        <v>-4.1367091956929158E-5</v>
      </c>
      <c r="EI430" s="240">
        <f t="shared" ca="1" si="988"/>
        <v>-2.3278249211991013E-5</v>
      </c>
      <c r="EJ430" s="240">
        <f t="shared" ca="1" si="989"/>
        <v>4.7066104363919728E-5</v>
      </c>
      <c r="EK430" s="240">
        <f t="shared" ca="1" si="990"/>
        <v>1.1755461983621865E-5</v>
      </c>
      <c r="EL430" s="240">
        <f t="shared" ca="1" si="991"/>
        <v>-4.9944092441307818E-5</v>
      </c>
      <c r="EM430" s="240">
        <f t="shared" ca="1" si="992"/>
        <v>4.7191817228258877E-7</v>
      </c>
      <c r="EN430" s="240">
        <f t="shared" ca="1" si="993"/>
        <v>4.9828556797092039E-5</v>
      </c>
      <c r="EO430" s="240">
        <f t="shared" ca="1" si="994"/>
        <v>-1.267101273575237E-5</v>
      </c>
      <c r="EP430" s="240">
        <f t="shared" ca="1" si="995"/>
        <v>-4.6726422348209384E-5</v>
      </c>
      <c r="EQ430" s="240">
        <f t="shared" ca="1" si="996"/>
        <v>2.4110638554327861E-5</v>
      </c>
      <c r="ER430" s="240">
        <f t="shared" ca="1" si="997"/>
        <v>4.0823623258370653E-5</v>
      </c>
      <c r="ES430" s="240">
        <f t="shared" ca="1" si="998"/>
        <v>-3.410513312859952E-5</v>
      </c>
      <c r="ET430" s="240">
        <f t="shared" ca="1" si="999"/>
        <v>-3.2473958510308226E-5</v>
      </c>
      <c r="EU430" s="240">
        <f t="shared" ca="1" si="1000"/>
        <v>4.2055451503875414E-5</v>
      </c>
      <c r="EV430" s="240">
        <f t="shared" ca="1" si="1001"/>
        <v>2.2177886081514221E-5</v>
      </c>
      <c r="EW430" s="240">
        <f t="shared" ca="1" si="1002"/>
        <v>-4.7485071523334032E-5</v>
      </c>
      <c r="EX430" s="240">
        <f t="shared" ca="1" si="1003"/>
        <v>-1.055252674740467E-5</v>
      </c>
      <c r="EY430" s="240">
        <f t="shared" ca="1" si="1004"/>
        <v>5.0068555371749547E-5</v>
      </c>
      <c r="EZ430" s="240">
        <f t="shared" ca="1" si="1005"/>
        <v>-1.7053245912050781E-6</v>
      </c>
      <c r="FA430" s="240">
        <f t="shared" ca="1" si="1006"/>
        <v>-4.9651055502463088E-5</v>
      </c>
      <c r="FB430" s="240">
        <f t="shared" ca="1" si="1007"/>
        <v>1.386096304802632E-5</v>
      </c>
      <c r="FC430" s="240">
        <f t="shared" ca="1" si="1008"/>
        <v>4.6257595811223039E-5</v>
      </c>
      <c r="FD430" s="240">
        <f t="shared" ca="1" si="1009"/>
        <v>-2.518581012071406E-5</v>
      </c>
      <c r="FE430" s="240">
        <f t="shared" ca="1" si="1010"/>
        <v>-4.0091571766590223E-5</v>
      </c>
      <c r="FF430" s="240">
        <f t="shared" ca="1" si="1011"/>
        <v>3.5001082860206027E-5</v>
      </c>
      <c r="FG430" s="240">
        <f t="shared" ca="1" si="1012"/>
        <v>3.152255939534738E-5</v>
      </c>
      <c r="FH430" s="240">
        <f t="shared" ca="1" si="1013"/>
        <v>-4.2718478419391119E-5</v>
      </c>
      <c r="FI430" s="240">
        <f t="shared" ca="1" si="1014"/>
        <v>-2.1064163821746499E-5</v>
      </c>
      <c r="FJ430" s="240">
        <f t="shared" ca="1" si="1015"/>
        <v>4.7875435451244302E-5</v>
      </c>
      <c r="FK430" s="240">
        <f t="shared" ca="1" si="1016"/>
        <v>9.3432350636606328E-6</v>
      </c>
      <c r="FL430" s="240">
        <f t="shared" ca="1" si="1017"/>
        <v>-5.0162858876619224E-5</v>
      </c>
      <c r="FM430" s="240">
        <f t="shared" ca="1" si="1018"/>
        <v>2.9377037863614398E-6</v>
      </c>
      <c r="FN430" s="240">
        <f t="shared" ca="1" si="1019"/>
        <v>4.9443646268572011E-5</v>
      </c>
      <c r="FO430" s="240">
        <f t="shared" ca="1" si="1020"/>
        <v>-1.5042564034454932E-5</v>
      </c>
      <c r="FP430" s="240">
        <f t="shared" ca="1" si="1021"/>
        <v>-4.57609054282024E-5</v>
      </c>
      <c r="FQ430" s="240">
        <f t="shared" ca="1" si="1022"/>
        <v>2.6245810696841645E-5</v>
      </c>
      <c r="FR430" s="240">
        <f t="shared" ca="1" si="1023"/>
        <v>3.9335370611098873E-5</v>
      </c>
      <c r="FS430" s="240">
        <f t="shared" ca="1" si="1024"/>
        <v>-3.5875949248273374E-5</v>
      </c>
      <c r="FT430" s="240">
        <f t="shared" ca="1" si="1025"/>
        <v>-3.055217226931119E-5</v>
      </c>
      <c r="FU430" s="240">
        <f t="shared" ca="1" si="1026"/>
        <v>4.3355773320852999E-5</v>
      </c>
      <c r="FV430" s="240">
        <f t="shared" ca="1" si="1027"/>
        <v>1.9937753297332385E-5</v>
      </c>
      <c r="FW430" s="240">
        <f t="shared" ca="1" si="1028"/>
        <v>-4.8236961007016129E-5</v>
      </c>
      <c r="FX430" s="240">
        <f t="shared" ca="1" si="1029"/>
        <v>-8.1283153644789099E-6</v>
      </c>
      <c r="FY430" s="240">
        <f t="shared" ca="1" si="1030"/>
        <v>5.0226946151011722E-5</v>
      </c>
      <c r="FZ430" s="240">
        <f t="shared" ca="1" si="1031"/>
        <v>-4.1683134186032939E-6</v>
      </c>
      <c r="GA430" s="240">
        <f t="shared" ca="1" si="1032"/>
        <v>-4.9206454030985764E-5</v>
      </c>
      <c r="GB430" s="240">
        <f t="shared" ca="1" si="1033"/>
        <v>1.6215103942786889E-5</v>
      </c>
      <c r="GC430" s="240">
        <f t="shared" ca="1" si="1034"/>
        <v>4.5236650386862278E-5</v>
      </c>
      <c r="GD430" s="240">
        <f t="shared" ca="1" si="1035"/>
        <v>-2.7290001777999526E-5</v>
      </c>
      <c r="GE430" s="240">
        <f t="shared" ca="1" si="1036"/>
        <v>-3.8555475299195631E-5</v>
      </c>
      <c r="GF430" s="240">
        <f t="shared" ca="1" si="1037"/>
        <v>3.6729205306001719E-5</v>
      </c>
      <c r="GG430" s="240">
        <f t="shared" ca="1" si="1038"/>
        <v>2.9563381657119274E-5</v>
      </c>
      <c r="GH430" s="240">
        <f t="shared" ca="1" si="1039"/>
        <v>-4.3966952325643182E-5</v>
      </c>
      <c r="GI430" s="240">
        <f t="shared" ca="1" si="1040"/>
        <v>-1.8799333015852572E-5</v>
      </c>
      <c r="GJ430" s="240">
        <f t="shared" ca="1" si="1041"/>
        <v>4.8569430421173464E-5</v>
      </c>
      <c r="GK430" s="240">
        <f t="shared" ca="1" si="1042"/>
        <v>6.9084994720589126E-6</v>
      </c>
      <c r="GL430" s="240">
        <f t="shared" ca="1" si="1043"/>
        <v>-5.0260778591149347E-5</v>
      </c>
      <c r="GM430" s="240">
        <f t="shared" ca="1" si="1044"/>
        <v>5.3964122147050619E-6</v>
      </c>
      <c r="GN430" s="240">
        <f t="shared" ca="1" si="1045"/>
        <v>4.8939621665439084E-5</v>
      </c>
      <c r="GO430" s="240">
        <f t="shared" ca="1" si="1046"/>
        <v>-1.7377876478825505E-5</v>
      </c>
      <c r="GP430" s="240">
        <f t="shared" ca="1" si="1047"/>
        <v>-4.4685146478836428E-5</v>
      </c>
      <c r="GQ430" s="240">
        <f t="shared" ca="1" si="1048"/>
        <v>2.8317754382525238E-5</v>
      </c>
      <c r="GR430" s="240">
        <f t="shared" ca="1" si="1049"/>
        <v>3.7752355610654246E-5</v>
      </c>
      <c r="GS430" s="240">
        <f t="shared" ca="1" si="1050"/>
        <v>-3.756033706384717E-5</v>
      </c>
      <c r="GT430" s="240">
        <f t="shared" ca="1" si="1051"/>
        <v>-2.8556783169263161E-5</v>
      </c>
      <c r="GU430" s="240">
        <f t="shared" ca="1" si="1052"/>
        <v>4.4551647282382642E-5</v>
      </c>
      <c r="GV430" s="240">
        <f t="shared" ca="1" si="1053"/>
        <v>1.7649588719116344E-5</v>
      </c>
      <c r="GW430" s="240">
        <f t="shared" ca="1" si="1054"/>
        <v>-4.8872643426573078E-5</v>
      </c>
      <c r="GX430" s="240">
        <f t="shared" ca="1" si="1055"/>
        <v>-5.6845221578823874E-6</v>
      </c>
      <c r="GY430" s="240">
        <f t="shared" ca="1" si="1056"/>
        <v>5.0264335817635234E-5</v>
      </c>
      <c r="GZ430" s="240">
        <f t="shared" ca="1" si="1057"/>
        <v>-6.6212604138735348E-6</v>
      </c>
      <c r="HA430" s="240">
        <f t="shared" ca="1" si="1058"/>
        <v>-4.8643309901771462E-5</v>
      </c>
      <c r="HB430" s="240">
        <f t="shared" ca="1" si="1059"/>
        <v>1.8530181231873927E-5</v>
      </c>
      <c r="HC430" s="240">
        <f t="shared" ca="1" si="1060"/>
        <v>4.41067259094556E-5</v>
      </c>
      <c r="HD430" s="240">
        <f t="shared" ca="1" si="1061"/>
        <v>-2.9328449430679956E-5</v>
      </c>
      <c r="HE430" s="240">
        <f t="shared" ca="1" si="1062"/>
        <v>-3.6926495314744507E-5</v>
      </c>
      <c r="HF430" s="240">
        <f t="shared" ca="1" si="1063"/>
        <v>3.8368843879116843E-5</v>
      </c>
      <c r="HG430" s="240">
        <f t="shared" ca="1" si="1064"/>
        <v>2.7532983143032778E-5</v>
      </c>
      <c r="HH430" s="240">
        <f t="shared" ca="1" si="1065"/>
        <v>-4.5109505992692588E-5</v>
      </c>
      <c r="HI430" s="240">
        <f t="shared" ca="1" si="1066"/>
        <v>-1.6489212970096352E-5</v>
      </c>
      <c r="HJ430" s="240">
        <f t="shared" ca="1" si="1067"/>
        <v>4.9146417379038375E-5</v>
      </c>
      <c r="HK430" s="240">
        <f t="shared" ca="1" si="1068"/>
        <v>4.4571207001159226E-6</v>
      </c>
      <c r="HL430" s="240">
        <f t="shared" ca="1" si="1069"/>
        <v>-5.0237615687729153E-5</v>
      </c>
      <c r="HM430" s="240">
        <f t="shared" ca="1" si="1070"/>
        <v>7.8421202133535662E-6</v>
      </c>
      <c r="HN430" s="240">
        <f t="shared" ca="1" si="1071"/>
        <v>4.8317697227109535E-5</v>
      </c>
      <c r="HO430" s="240">
        <f t="shared" ca="1" si="1072"/>
        <v>-1.9671324096636378E-5</v>
      </c>
      <c r="HP430" s="240">
        <f t="shared" ca="1" si="1073"/>
        <v>-4.3501737097644947E-5</v>
      </c>
      <c r="HQ430" s="240">
        <f t="shared" ca="1" si="1074"/>
        <v>3.0321478117558992E-5</v>
      </c>
      <c r="HR430" s="240">
        <f t="shared" ca="1" si="1075"/>
        <v>3.6078391878827764E-5</v>
      </c>
      <c r="HS430" s="240">
        <f t="shared" ca="1" si="1076"/>
        <v>-3.9154238737537211E-5</v>
      </c>
      <c r="HT430" s="240">
        <f t="shared" ca="1" si="1077"/>
        <v>-2.6492598277281591E-5</v>
      </c>
      <c r="HU430" s="240">
        <f t="shared" ca="1" si="1078"/>
        <v>4.5640192423345612E-5</v>
      </c>
      <c r="HV430" s="240">
        <f t="shared" ca="1" si="1079"/>
        <v>1.5318904735754571E-5</v>
      </c>
      <c r="HW430" s="240">
        <f t="shared" ca="1" si="1080"/>
        <v>-4.9390587367377446E-5</v>
      </c>
      <c r="HX430" s="240">
        <f t="shared" ca="1" si="1081"/>
        <v>-3.2270344395021854E-6</v>
      </c>
      <c r="HY430" s="240">
        <f t="shared" ca="1" si="1082"/>
        <v>5.0180634296638234E-5</v>
      </c>
      <c r="HZ430" s="240">
        <f t="shared" ca="1" si="1083"/>
        <v>-9.0582562128528361E-6</v>
      </c>
      <c r="IA430" s="240">
        <f t="shared" ca="1" si="1084"/>
        <v>-4.7962979778353074E-5</v>
      </c>
      <c r="IB430" s="240">
        <f t="shared" ca="1" si="1085"/>
        <v>2.0800617691321202E-5</v>
      </c>
      <c r="IC430" s="240">
        <f t="shared" ca="1" si="1086"/>
        <v>4.2870544466041399E-5</v>
      </c>
      <c r="ID430" s="240">
        <f t="shared" ca="1" si="1087"/>
        <v>-3.1296242279813114E-5</v>
      </c>
      <c r="IE430" s="240">
        <f t="shared" ca="1" si="1088"/>
        <v>3.4712963410383658E-5</v>
      </c>
      <c r="IF430" s="240">
        <f t="shared" ca="1" si="1089"/>
        <v>3.9916048546613373E-5</v>
      </c>
      <c r="IG430" s="240">
        <f t="shared" ca="1" si="1090"/>
        <v>2.5436255260950227E-5</v>
      </c>
      <c r="IH430" s="240">
        <f t="shared" ca="1" si="1091"/>
        <v>-4.6143386908679535E-5</v>
      </c>
      <c r="II430" s="240">
        <f t="shared" ca="1" si="1092"/>
        <v>-1.4139368966010706E-5</v>
      </c>
      <c r="IJ430" s="240">
        <f t="shared" ca="1" si="1093"/>
        <v>4.9605006312719441E-5</v>
      </c>
      <c r="IK430" s="240">
        <f t="shared" ca="1" si="1094"/>
        <v>1.9950043340058312E-6</v>
      </c>
      <c r="IL430" s="240">
        <f t="shared" ca="1" si="1095"/>
        <v>-5.0093425967821796E-5</v>
      </c>
      <c r="IM430" s="240">
        <f t="shared" ca="1" si="1096"/>
        <v>1.0268935857519505E-5</v>
      </c>
      <c r="IN430" s="240">
        <f t="shared" ca="1" si="1097"/>
        <v>4.7579371224029469E-5</v>
      </c>
      <c r="IO430" s="240">
        <f t="shared" ca="1" si="1098"/>
        <v>-2.1917381771693967E-5</v>
      </c>
      <c r="IP430" s="240">
        <f t="shared" ca="1" si="1099"/>
        <v>-4.2213528221484413E-5</v>
      </c>
      <c r="IQ430" s="240">
        <f t="shared" ca="1" si="1100"/>
        <v>3.2252154755959745E-5</v>
      </c>
      <c r="IR430" s="240">
        <f t="shared" ca="1" si="1101"/>
        <v>3.4317512140871287E-5</v>
      </c>
      <c r="IS430" s="240">
        <f t="shared" ca="1" si="1102"/>
        <v>-4.0653814420602252E-5</v>
      </c>
      <c r="IT430" s="240">
        <f t="shared" ca="1" si="1103"/>
        <v>-2.4364590395572511E-5</v>
      </c>
      <c r="IU430" s="240">
        <f t="shared" ca="1" si="1104"/>
        <v>4.6618786343152044E-5</v>
      </c>
      <c r="IV430" s="240">
        <f t="shared" ca="1" si="1105"/>
        <v>1.295131616910678E-5</v>
      </c>
      <c r="IW430" s="240">
        <f t="shared" ca="1" si="1106"/>
        <v>-4.9789545057109311E-5</v>
      </c>
      <c r="IX430" s="240">
        <f t="shared" ca="1" si="1107"/>
        <v>-7.6177251249954136E-7</v>
      </c>
      <c r="IY430" s="240">
        <f t="shared" ca="1" si="1108"/>
        <v>4.9976043232316196E-5</v>
      </c>
      <c r="IZ430" s="240">
        <f t="shared" ca="1" si="1109"/>
        <v>-1.1473429879205846E-5</v>
      </c>
      <c r="JA430" s="240">
        <f t="shared" ca="1" si="1110"/>
        <v>-4.7167102635587791E-5</v>
      </c>
      <c r="JB430" s="240">
        <f t="shared" ca="1" si="1111"/>
        <v>2.3020943640831161E-5</v>
      </c>
    </row>
    <row r="431" spans="2:262">
      <c r="B431" s="248">
        <v>70</v>
      </c>
      <c r="C431" s="247">
        <f t="shared" si="1112"/>
        <v>1.3671875000000008E-3</v>
      </c>
      <c r="D431" s="244">
        <f t="shared" ca="1" si="855"/>
        <v>5.9200461267512745</v>
      </c>
      <c r="E431" s="243">
        <f ca="1">BX361</f>
        <v>-7.995387324872591E-2</v>
      </c>
      <c r="F431" s="242">
        <v>70</v>
      </c>
      <c r="G431" s="240">
        <f t="shared" ca="1" si="856"/>
        <v>-7.8692076820892839E-5</v>
      </c>
      <c r="H431" s="240">
        <f t="shared" ca="1" si="857"/>
        <v>5.8197747004319741E-5</v>
      </c>
      <c r="I431" s="240">
        <f t="shared" ca="1" si="858"/>
        <v>6.1613310760538933E-5</v>
      </c>
      <c r="J431" s="240">
        <f t="shared" ca="1" si="859"/>
        <v>-7.6278847645638783E-5</v>
      </c>
      <c r="K431" s="240">
        <f t="shared" ca="1" si="860"/>
        <v>-3.9228447748633347E-5</v>
      </c>
      <c r="L431" s="240">
        <f t="shared" ca="1" si="861"/>
        <v>8.7790865146247473E-5</v>
      </c>
      <c r="M431" s="240">
        <f t="shared" ca="1" si="862"/>
        <v>1.3465257157122162E-5</v>
      </c>
      <c r="N431" s="240">
        <f t="shared" ca="1" si="863"/>
        <v>-9.1742392288903432E-5</v>
      </c>
      <c r="O431" s="240">
        <f t="shared" ca="1" si="864"/>
        <v>1.345755233931918E-5</v>
      </c>
      <c r="P431" s="240">
        <f t="shared" ca="1" si="865"/>
        <v>8.7793126209391114E-5</v>
      </c>
      <c r="Q431" s="240">
        <f t="shared" ca="1" si="866"/>
        <v>-3.9221406464565906E-5</v>
      </c>
      <c r="R431" s="240">
        <f t="shared" ca="1" si="867"/>
        <v>-7.6283175050686282E-5</v>
      </c>
      <c r="S431" s="240">
        <f t="shared" ca="1" si="868"/>
        <v>6.1607539400863339E-5</v>
      </c>
      <c r="T431" s="240">
        <f t="shared" ca="1" si="869"/>
        <v>5.82037680780542E-5</v>
      </c>
      <c r="U431" s="241">
        <f t="shared" ca="1" si="870"/>
        <v>-7.8688072411228749E-5</v>
      </c>
      <c r="V431" s="240">
        <f t="shared" ca="1" si="871"/>
        <v>-3.5111891680299377E-5</v>
      </c>
      <c r="W431" s="240">
        <f t="shared" ca="1" si="872"/>
        <v>8.8992041461779896E-5</v>
      </c>
      <c r="X431" s="240">
        <f t="shared" ca="1" si="873"/>
        <v>8.9962027474231051E-6</v>
      </c>
      <c r="Y431" s="240">
        <f t="shared" ca="1" si="874"/>
        <v>-9.1632075656631912E-5</v>
      </c>
      <c r="Z431" s="240">
        <f t="shared" ca="1" si="875"/>
        <v>1.7894233125431203E-5</v>
      </c>
      <c r="AA431" s="240">
        <f t="shared" ca="1" si="876"/>
        <v>8.6380817023613094E-5</v>
      </c>
      <c r="AB431" s="240">
        <f t="shared" ca="1" si="877"/>
        <v>-4.3243629656864218E-5</v>
      </c>
      <c r="AC431" s="240">
        <f t="shared" ca="1" si="878"/>
        <v>-7.3690500430165779E-5</v>
      </c>
      <c r="AD431" s="240">
        <f t="shared" ca="1" si="879"/>
        <v>6.4868913838807187E-5</v>
      </c>
      <c r="AE431" s="240">
        <f t="shared" ca="1" si="880"/>
        <v>5.4654007420221605E-5</v>
      </c>
      <c r="AF431" s="240">
        <f t="shared" ca="1" si="881"/>
        <v>-8.0907730718118991E-5</v>
      </c>
      <c r="AG431" s="240">
        <f t="shared" ca="1" si="882"/>
        <v>-3.0910747989469246E-5</v>
      </c>
      <c r="AH431" s="240">
        <f t="shared" ca="1" si="883"/>
        <v>8.9978828154648751E-5</v>
      </c>
      <c r="AI431" s="240">
        <f t="shared" ca="1" si="884"/>
        <v>4.505475697331215E-6</v>
      </c>
      <c r="AJ431" s="240">
        <f t="shared" ca="1" si="885"/>
        <v>-9.1301009328081668E-5</v>
      </c>
      <c r="AK431" s="240">
        <f t="shared" ca="1" si="886"/>
        <v>2.228780513659436E-5</v>
      </c>
      <c r="AL431" s="240">
        <f t="shared" ca="1" si="887"/>
        <v>8.476040888355933E-5</v>
      </c>
      <c r="AM431" s="240">
        <f t="shared" ca="1" si="888"/>
        <v>-4.7161675157625097E-5</v>
      </c>
      <c r="AN431" s="240">
        <f t="shared" ca="1" si="889"/>
        <v>-7.0920298939583515E-5</v>
      </c>
      <c r="AO431" s="240">
        <f t="shared" ca="1" si="890"/>
        <v>6.7974013381467318E-5</v>
      </c>
      <c r="AP431" s="240">
        <f t="shared" ca="1" si="891"/>
        <v>5.0972580471388031E-5</v>
      </c>
      <c r="AQ431" s="240">
        <f t="shared" ca="1" si="892"/>
        <v>-8.293247521502892E-5</v>
      </c>
      <c r="AR431" s="240">
        <f t="shared" ca="1" si="893"/>
        <v>-2.6635137599270104E-5</v>
      </c>
      <c r="AS431" s="240">
        <f t="shared" ca="1" si="894"/>
        <v>9.0748847969278459E-5</v>
      </c>
      <c r="AT431" s="240">
        <f t="shared" ca="1" si="895"/>
        <v>3.8945616513981333E-9</v>
      </c>
      <c r="AU431" s="240">
        <f t="shared" ca="1" si="896"/>
        <v>-9.0749990871036095E-5</v>
      </c>
      <c r="AV431" s="240">
        <f t="shared" ca="1" si="897"/>
        <v>2.6627683873002919E-5</v>
      </c>
      <c r="AW431" s="240">
        <f t="shared" ca="1" si="898"/>
        <v>8.2935805494370116E-5</v>
      </c>
      <c r="AX431" s="240">
        <f t="shared" ca="1" si="899"/>
        <v>-5.0966104052055288E-5</v>
      </c>
      <c r="AY431" s="240">
        <f t="shared" ca="1" si="900"/>
        <v>-6.7979244236970838E-5</v>
      </c>
      <c r="AZ431" s="240">
        <f t="shared" ca="1" si="901"/>
        <v>7.0915357572071109E-5</v>
      </c>
      <c r="BA431" s="240">
        <f t="shared" ca="1" si="902"/>
        <v>4.7168356111528158E-5</v>
      </c>
      <c r="BB431" s="240">
        <f t="shared" ca="1" si="903"/>
        <v>-8.4757428115119204E-5</v>
      </c>
      <c r="BC431" s="240">
        <f t="shared" ca="1" si="904"/>
        <v>-2.2295360829632418E-5</v>
      </c>
      <c r="BD431" s="240">
        <f t="shared" ca="1" si="905"/>
        <v>9.1300245860489936E-5</v>
      </c>
      <c r="BE431" s="240">
        <f t="shared" ca="1" si="906"/>
        <v>-4.4976959563685723E-6</v>
      </c>
      <c r="BF431" s="240">
        <f t="shared" ca="1" si="907"/>
        <v>-8.998034773722186E-5</v>
      </c>
      <c r="BG431" s="240">
        <f t="shared" ca="1" si="908"/>
        <v>3.0903414186651141E-5</v>
      </c>
      <c r="BH431" s="240">
        <f t="shared" ca="1" si="909"/>
        <v>8.091140248542636E-5</v>
      </c>
      <c r="BI431" s="240">
        <f t="shared" ca="1" si="910"/>
        <v>-5.4647751137721169E-5</v>
      </c>
      <c r="BJ431" s="240">
        <f t="shared" ca="1" si="911"/>
        <v>-6.4874421580713159E-5</v>
      </c>
      <c r="BK431" s="240">
        <f t="shared" ca="1" si="912"/>
        <v>7.3685860454832097E-5</v>
      </c>
      <c r="BL431" s="240">
        <f t="shared" ca="1" si="913"/>
        <v>4.3250499050335583E-5</v>
      </c>
      <c r="BM431" s="240">
        <f t="shared" ca="1" si="914"/>
        <v>-8.6378192947006007E-5</v>
      </c>
      <c r="BN431" s="240">
        <f t="shared" ca="1" si="915"/>
        <v>-1.7901872582913186E-5</v>
      </c>
      <c r="BO431" s="240">
        <f t="shared" ca="1" si="916"/>
        <v>9.1631693462466436E-5</v>
      </c>
      <c r="BP431" s="240">
        <f t="shared" ca="1" si="917"/>
        <v>-8.9884511308780081E-6</v>
      </c>
      <c r="BQ431" s="240">
        <f t="shared" ca="1" si="918"/>
        <v>-8.8993934064361061E-5</v>
      </c>
      <c r="BR431" s="240">
        <f t="shared" ca="1" si="919"/>
        <v>3.5104695468704335E-5</v>
      </c>
      <c r="BS431" s="240">
        <f t="shared" ca="1" si="920"/>
        <v>7.8692076820893395E-5</v>
      </c>
      <c r="BT431" s="240">
        <f t="shared" ca="1" si="921"/>
        <v>-5.8197747004319619E-5</v>
      </c>
      <c r="BU431" s="240">
        <f t="shared" ca="1" si="922"/>
        <v>-6.1613310760539339E-5</v>
      </c>
      <c r="BV431" s="240">
        <f t="shared" ca="1" si="923"/>
        <v>7.6278847645638295E-5</v>
      </c>
      <c r="BW431" s="240">
        <f t="shared" ca="1" si="924"/>
        <v>3.9228447748634445E-5</v>
      </c>
      <c r="BX431" s="240">
        <f t="shared" ca="1" si="925"/>
        <v>-8.7790865146247337E-5</v>
      </c>
      <c r="BY431" s="240">
        <f t="shared" ca="1" si="926"/>
        <v>-1.3465257157122867E-5</v>
      </c>
      <c r="BZ431" s="240">
        <f t="shared" ca="1" si="927"/>
        <v>9.1742392288903432E-5</v>
      </c>
      <c r="CA431" s="240">
        <f t="shared" ca="1" si="928"/>
        <v>-1.3457552339319115E-5</v>
      </c>
      <c r="CB431" s="240">
        <f t="shared" ca="1" si="929"/>
        <v>-8.7793126209391223E-5</v>
      </c>
      <c r="CC431" s="240">
        <f t="shared" ca="1" si="930"/>
        <v>3.9221406464565256E-5</v>
      </c>
      <c r="CD431" s="240">
        <f t="shared" ca="1" si="931"/>
        <v>7.6283175050686309E-5</v>
      </c>
      <c r="CE431" s="240">
        <f t="shared" ca="1" si="932"/>
        <v>-6.1607539400862092E-5</v>
      </c>
      <c r="CF431" s="240">
        <f t="shared" ca="1" si="933"/>
        <v>-5.8203768078054756E-5</v>
      </c>
      <c r="CG431" s="240">
        <f t="shared" ca="1" si="934"/>
        <v>7.8688072411228871E-5</v>
      </c>
      <c r="CH431" s="240">
        <f t="shared" ca="1" si="935"/>
        <v>3.5111891680300645E-5</v>
      </c>
      <c r="CI431" s="240">
        <f t="shared" ca="1" si="936"/>
        <v>-8.8992041461779788E-5</v>
      </c>
      <c r="CJ431" s="240">
        <f t="shared" ca="1" si="937"/>
        <v>-8.9962027474225223E-6</v>
      </c>
      <c r="CK431" s="240">
        <f t="shared" ca="1" si="938"/>
        <v>9.1632075656631967E-5</v>
      </c>
      <c r="CL431" s="240">
        <f t="shared" ca="1" si="939"/>
        <v>-1.7894233125431135E-5</v>
      </c>
      <c r="CM431" s="240">
        <f t="shared" ca="1" si="940"/>
        <v>-8.6380817023613786E-5</v>
      </c>
      <c r="CN431" s="240">
        <f t="shared" ca="1" si="941"/>
        <v>4.3243629656863581E-5</v>
      </c>
      <c r="CO431" s="240">
        <f t="shared" ca="1" si="942"/>
        <v>7.369050043016582E-5</v>
      </c>
      <c r="CP431" s="240">
        <f t="shared" ca="1" si="943"/>
        <v>-6.4868913838805751E-5</v>
      </c>
      <c r="CQ431" s="240">
        <f t="shared" ca="1" si="944"/>
        <v>-5.4654007420222174E-5</v>
      </c>
      <c r="CR431" s="240">
        <f t="shared" ca="1" si="945"/>
        <v>8.0907730718118964E-5</v>
      </c>
      <c r="CS431" s="240">
        <f t="shared" ca="1" si="946"/>
        <v>3.0910747989470533E-5</v>
      </c>
      <c r="CT431" s="240">
        <f t="shared" ca="1" si="947"/>
        <v>-8.9978828154648616E-5</v>
      </c>
      <c r="CU431" s="240">
        <f t="shared" ca="1" si="948"/>
        <v>-4.5054756973306323E-6</v>
      </c>
      <c r="CV431" s="240">
        <f t="shared" ca="1" si="949"/>
        <v>9.1301009328081804E-5</v>
      </c>
      <c r="CW431" s="240">
        <f t="shared" ca="1" si="950"/>
        <v>-2.2287805136594292E-5</v>
      </c>
      <c r="CX431" s="240">
        <f t="shared" ca="1" si="951"/>
        <v>-8.4760408883559113E-5</v>
      </c>
      <c r="CY431" s="240">
        <f t="shared" ca="1" si="952"/>
        <v>4.7161675157623918E-5</v>
      </c>
      <c r="CZ431" s="240">
        <f t="shared" ca="1" si="953"/>
        <v>7.0920298939583555E-5</v>
      </c>
      <c r="DA431" s="240">
        <f t="shared" ca="1" si="954"/>
        <v>-6.7974013381465962E-5</v>
      </c>
      <c r="DB431" s="240">
        <f t="shared" ca="1" si="955"/>
        <v>-5.0972580471388627E-5</v>
      </c>
      <c r="DC431" s="240">
        <f t="shared" ca="1" si="956"/>
        <v>8.2932475215028893E-5</v>
      </c>
      <c r="DD431" s="240">
        <f t="shared" ca="1" si="957"/>
        <v>2.6635137599272032E-5</v>
      </c>
      <c r="DE431" s="240">
        <f t="shared" ca="1" si="958"/>
        <v>-9.0748847969278365E-5</v>
      </c>
      <c r="DF431" s="240">
        <f t="shared" ca="1" si="959"/>
        <v>-3.8945616508018221E-9</v>
      </c>
      <c r="DG431" s="240">
        <f t="shared" ca="1" si="960"/>
        <v>9.074999087103638E-5</v>
      </c>
      <c r="DH431" s="240">
        <f t="shared" ca="1" si="961"/>
        <v>-2.6627683873002228E-5</v>
      </c>
      <c r="DI431" s="240">
        <f t="shared" ca="1" si="962"/>
        <v>-8.2935805494369858E-5</v>
      </c>
      <c r="DJ431" s="240">
        <f t="shared" ca="1" si="963"/>
        <v>5.0966104052054692E-5</v>
      </c>
      <c r="DK431" s="240">
        <f t="shared" ca="1" si="964"/>
        <v>6.7979244236971313E-5</v>
      </c>
      <c r="DL431" s="240">
        <f t="shared" ca="1" si="965"/>
        <v>-7.0915357572069835E-5</v>
      </c>
      <c r="DM431" s="240">
        <f t="shared" ca="1" si="966"/>
        <v>-4.7168356111528774E-5</v>
      </c>
      <c r="DN431" s="240">
        <f t="shared" ca="1" si="967"/>
        <v>8.4757428115118933E-5</v>
      </c>
      <c r="DO431" s="240">
        <f t="shared" ca="1" si="968"/>
        <v>2.2295360829634369E-5</v>
      </c>
      <c r="DP431" s="240">
        <f t="shared" ca="1" si="969"/>
        <v>-9.1300245860489868E-5</v>
      </c>
      <c r="DQ431" s="240">
        <f t="shared" ca="1" si="970"/>
        <v>4.4976959563691551E-6</v>
      </c>
      <c r="DR431" s="240">
        <f t="shared" ca="1" si="971"/>
        <v>8.9980347737222266E-5</v>
      </c>
      <c r="DS431" s="240">
        <f t="shared" ca="1" si="972"/>
        <v>-3.0903414186650464E-5</v>
      </c>
      <c r="DT431" s="240">
        <f t="shared" ca="1" si="973"/>
        <v>-8.0911402485426076E-5</v>
      </c>
      <c r="DU431" s="240">
        <f t="shared" ca="1" si="974"/>
        <v>5.4647751137720593E-5</v>
      </c>
      <c r="DV431" s="240">
        <f t="shared" ca="1" si="975"/>
        <v>6.487442158071366E-5</v>
      </c>
      <c r="DW431" s="240">
        <f t="shared" ca="1" si="976"/>
        <v>-7.3685860454832436E-5</v>
      </c>
      <c r="DX431" s="240">
        <f t="shared" ca="1" si="977"/>
        <v>-4.3250499050336199E-5</v>
      </c>
      <c r="DY431" s="240">
        <f t="shared" ca="1" si="978"/>
        <v>8.6378192947005763E-5</v>
      </c>
      <c r="DZ431" s="240">
        <f t="shared" ca="1" si="979"/>
        <v>1.7901872582915164E-5</v>
      </c>
      <c r="EA431" s="240">
        <f t="shared" ca="1" si="980"/>
        <v>-9.1631693462466382E-5</v>
      </c>
      <c r="EB431" s="240">
        <f t="shared" ca="1" si="981"/>
        <v>8.9884511308785874E-6</v>
      </c>
      <c r="EC431" s="240">
        <f t="shared" ca="1" si="982"/>
        <v>8.8993934064361563E-5</v>
      </c>
      <c r="ED431" s="240">
        <f t="shared" ca="1" si="983"/>
        <v>-3.5104695468703671E-5</v>
      </c>
      <c r="EE431" s="240">
        <f t="shared" ca="1" si="984"/>
        <v>-7.8692076820893096E-5</v>
      </c>
      <c r="EF431" s="240">
        <f t="shared" ca="1" si="985"/>
        <v>5.8197747004318061E-5</v>
      </c>
      <c r="EG431" s="240">
        <f t="shared" ca="1" si="986"/>
        <v>6.1613310760539868E-5</v>
      </c>
      <c r="EH431" s="240">
        <f t="shared" ca="1" si="987"/>
        <v>-7.6278847645638607E-5</v>
      </c>
      <c r="EI431" s="240">
        <f t="shared" ca="1" si="988"/>
        <v>-3.9228447748635082E-5</v>
      </c>
      <c r="EJ431" s="240">
        <f t="shared" ca="1" si="989"/>
        <v>8.7790865146247134E-5</v>
      </c>
      <c r="EK431" s="240">
        <f t="shared" ca="1" si="990"/>
        <v>1.3465257157124876E-5</v>
      </c>
      <c r="EL431" s="240">
        <f t="shared" ca="1" si="991"/>
        <v>-9.1742392288903432E-5</v>
      </c>
      <c r="EM431" s="240">
        <f t="shared" ca="1" si="992"/>
        <v>1.3457552339318404E-5</v>
      </c>
      <c r="EN431" s="240">
        <f t="shared" ca="1" si="993"/>
        <v>8.7793126209391806E-5</v>
      </c>
      <c r="EO431" s="240">
        <f t="shared" ca="1" si="994"/>
        <v>-3.9221406464564605E-5</v>
      </c>
      <c r="EP431" s="240">
        <f t="shared" ca="1" si="995"/>
        <v>-7.6283175050686716E-5</v>
      </c>
      <c r="EQ431" s="240">
        <f t="shared" ca="1" si="996"/>
        <v>6.160753940086155E-5</v>
      </c>
      <c r="ER431" s="240">
        <f t="shared" ca="1" si="997"/>
        <v>5.8203768078055312E-5</v>
      </c>
      <c r="ES431" s="240">
        <f t="shared" ca="1" si="998"/>
        <v>-7.8688072411228492E-5</v>
      </c>
      <c r="ET431" s="240">
        <f t="shared" ca="1" si="999"/>
        <v>-3.5111891680301315E-5</v>
      </c>
      <c r="EU431" s="240">
        <f t="shared" ca="1" si="1000"/>
        <v>8.8992041461779625E-5</v>
      </c>
      <c r="EV431" s="240">
        <f t="shared" ca="1" si="1001"/>
        <v>8.9962027474232474E-6</v>
      </c>
      <c r="EW431" s="240">
        <f t="shared" ca="1" si="1002"/>
        <v>-9.1632075656632007E-5</v>
      </c>
      <c r="EX431" s="240">
        <f t="shared" ca="1" si="1003"/>
        <v>1.7894233125430437E-5</v>
      </c>
      <c r="EY431" s="240">
        <f t="shared" ca="1" si="1004"/>
        <v>8.6380817023614016E-5</v>
      </c>
      <c r="EZ431" s="240">
        <f t="shared" ca="1" si="1005"/>
        <v>-4.3243629656862951E-5</v>
      </c>
      <c r="FA431" s="240">
        <f t="shared" ca="1" si="1006"/>
        <v>-7.3690500430167798E-5</v>
      </c>
      <c r="FB431" s="240">
        <f t="shared" ca="1" si="1007"/>
        <v>6.4868913838807079E-5</v>
      </c>
      <c r="FC431" s="240">
        <f t="shared" ca="1" si="1008"/>
        <v>5.4654007420222757E-5</v>
      </c>
      <c r="FD431" s="240">
        <f t="shared" ca="1" si="1009"/>
        <v>-8.0907730718117406E-5</v>
      </c>
      <c r="FE431" s="240">
        <f t="shared" ca="1" si="1010"/>
        <v>-3.0910747989468758E-5</v>
      </c>
      <c r="FF431" s="240">
        <f t="shared" ca="1" si="1011"/>
        <v>8.9978828154648467E-5</v>
      </c>
      <c r="FG431" s="240">
        <f t="shared" ca="1" si="1012"/>
        <v>4.5054756973339526E-6</v>
      </c>
      <c r="FH431" s="240">
        <f t="shared" ca="1" si="1013"/>
        <v>-9.1301009328081641E-5</v>
      </c>
      <c r="FI431" s="240">
        <f t="shared" ca="1" si="1014"/>
        <v>2.2287805136593591E-5</v>
      </c>
      <c r="FJ431" s="240">
        <f t="shared" ca="1" si="1015"/>
        <v>8.4760408883560387E-5</v>
      </c>
      <c r="FK431" s="240">
        <f t="shared" ca="1" si="1016"/>
        <v>-4.7161675157625538E-5</v>
      </c>
      <c r="FL431" s="240">
        <f t="shared" ca="1" si="1017"/>
        <v>-7.0920298939584003E-5</v>
      </c>
      <c r="FM431" s="240">
        <f t="shared" ca="1" si="1018"/>
        <v>6.7974013381465474E-5</v>
      </c>
      <c r="FN431" s="240">
        <f t="shared" ca="1" si="1019"/>
        <v>5.0972580471387062E-5</v>
      </c>
      <c r="FO431" s="240">
        <f t="shared" ca="1" si="1020"/>
        <v>-8.2932475215028595E-5</v>
      </c>
      <c r="FP431" s="240">
        <f t="shared" ca="1" si="1021"/>
        <v>-2.6635137599272727E-5</v>
      </c>
      <c r="FQ431" s="240">
        <f t="shared" ca="1" si="1022"/>
        <v>9.074884796927789E-5</v>
      </c>
      <c r="FR431" s="240">
        <f t="shared" ca="1" si="1023"/>
        <v>3.8945616515268823E-9</v>
      </c>
      <c r="FS431" s="240">
        <f t="shared" ca="1" si="1024"/>
        <v>-9.0749990871036488E-5</v>
      </c>
      <c r="FT431" s="240">
        <f t="shared" ca="1" si="1025"/>
        <v>2.662768387299905E-5</v>
      </c>
      <c r="FU431" s="240">
        <f t="shared" ca="1" si="1026"/>
        <v>8.2935805494370156E-5</v>
      </c>
      <c r="FV431" s="240">
        <f t="shared" ca="1" si="1027"/>
        <v>-5.0966104052054095E-5</v>
      </c>
      <c r="FW431" s="240">
        <f t="shared" ca="1" si="1028"/>
        <v>-6.7979244236973549E-5</v>
      </c>
      <c r="FX431" s="240">
        <f t="shared" ca="1" si="1029"/>
        <v>7.0915357572071027E-5</v>
      </c>
      <c r="FY431" s="240">
        <f t="shared" ca="1" si="1030"/>
        <v>4.7168356111529391E-5</v>
      </c>
      <c r="FZ431" s="240">
        <f t="shared" ca="1" si="1031"/>
        <v>-8.4757428115117659E-5</v>
      </c>
      <c r="GA431" s="240">
        <f t="shared" ca="1" si="1032"/>
        <v>-2.2295360829632547E-5</v>
      </c>
      <c r="GB431" s="240">
        <f t="shared" ca="1" si="1033"/>
        <v>9.1300245860489787E-5</v>
      </c>
      <c r="GC431" s="240">
        <f t="shared" ca="1" si="1034"/>
        <v>-4.4976959563658279E-6</v>
      </c>
      <c r="GD431" s="240">
        <f t="shared" ca="1" si="1035"/>
        <v>-8.9980347737221887E-5</v>
      </c>
      <c r="GE431" s="240">
        <f t="shared" ca="1" si="1036"/>
        <v>3.0903414186649786E-5</v>
      </c>
      <c r="GF431" s="240">
        <f t="shared" ca="1" si="1037"/>
        <v>8.0911402485427648E-5</v>
      </c>
      <c r="GG431" s="240">
        <f t="shared" ca="1" si="1038"/>
        <v>-5.4647751137722111E-5</v>
      </c>
      <c r="GH431" s="240">
        <f t="shared" ca="1" si="1039"/>
        <v>-6.4874421580714175E-5</v>
      </c>
      <c r="GI431" s="240">
        <f t="shared" ca="1" si="1040"/>
        <v>7.3685860454830458E-5</v>
      </c>
      <c r="GJ431" s="240">
        <f t="shared" ca="1" si="1041"/>
        <v>4.3250499050334546E-5</v>
      </c>
      <c r="GK431" s="240">
        <f t="shared" ca="1" si="1042"/>
        <v>-8.6378192947005519E-5</v>
      </c>
      <c r="GL431" s="240">
        <f t="shared" ca="1" si="1043"/>
        <v>-1.7901872582915873E-5</v>
      </c>
      <c r="GM431" s="240">
        <f t="shared" ca="1" si="1044"/>
        <v>9.1631693462466491E-5</v>
      </c>
      <c r="GN431" s="240">
        <f t="shared" ca="1" si="1045"/>
        <v>-8.9884511308778691E-6</v>
      </c>
      <c r="GO431" s="240">
        <f t="shared" ca="1" si="1046"/>
        <v>-8.8993934064361725E-5</v>
      </c>
      <c r="GP431" s="240">
        <f t="shared" ca="1" si="1047"/>
        <v>3.5104695468705413E-5</v>
      </c>
      <c r="GQ431" s="240">
        <f t="shared" ca="1" si="1048"/>
        <v>7.8692076820893462E-5</v>
      </c>
      <c r="GR431" s="240">
        <f t="shared" ca="1" si="1049"/>
        <v>-5.8197747004317505E-5</v>
      </c>
      <c r="GS431" s="240">
        <f t="shared" ca="1" si="1050"/>
        <v>-6.1613310760542334E-5</v>
      </c>
      <c r="GT431" s="240">
        <f t="shared" ca="1" si="1051"/>
        <v>7.6278847645638214E-5</v>
      </c>
      <c r="GU431" s="240">
        <f t="shared" ca="1" si="1052"/>
        <v>3.9228447748635746E-5</v>
      </c>
      <c r="GV431" s="240">
        <f t="shared" ca="1" si="1053"/>
        <v>-8.7790865146246172E-5</v>
      </c>
      <c r="GW431" s="240">
        <f t="shared" ca="1" si="1054"/>
        <v>-1.3465257157123006E-5</v>
      </c>
      <c r="GX431" s="240">
        <f t="shared" ca="1" si="1055"/>
        <v>9.1742392288903418E-5</v>
      </c>
      <c r="GY431" s="240">
        <f t="shared" ca="1" si="1056"/>
        <v>-1.3457552339315114E-5</v>
      </c>
      <c r="GZ431" s="240">
        <f t="shared" ca="1" si="1057"/>
        <v>-8.7793126209391263E-5</v>
      </c>
      <c r="HA431" s="240">
        <f t="shared" ca="1" si="1058"/>
        <v>3.9221406464563955E-5</v>
      </c>
      <c r="HB431" s="240">
        <f t="shared" ca="1" si="1059"/>
        <v>7.6283175050688559E-5</v>
      </c>
      <c r="HC431" s="240">
        <f t="shared" ca="1" si="1060"/>
        <v>-6.160753940086296E-5</v>
      </c>
      <c r="HD431" s="240">
        <f t="shared" ca="1" si="1061"/>
        <v>-5.8203768078055867E-5</v>
      </c>
      <c r="HE431" s="240">
        <f t="shared" ca="1" si="1062"/>
        <v>7.8688072411226784E-5</v>
      </c>
      <c r="HF431" s="240">
        <f t="shared" ca="1" si="1063"/>
        <v>3.5111891680299567E-5</v>
      </c>
      <c r="HG431" s="240">
        <f t="shared" ca="1" si="1064"/>
        <v>-8.8992041461779449E-5</v>
      </c>
      <c r="HH431" s="240">
        <f t="shared" ca="1" si="1065"/>
        <v>-8.9962027474265542E-6</v>
      </c>
      <c r="HI431" s="240">
        <f t="shared" ca="1" si="1066"/>
        <v>9.1632075656631926E-5</v>
      </c>
      <c r="HJ431" s="240">
        <f t="shared" ca="1" si="1067"/>
        <v>-1.7894233125429729E-5</v>
      </c>
      <c r="HK431" s="240">
        <f t="shared" ca="1" si="1068"/>
        <v>-8.638081702361426E-5</v>
      </c>
      <c r="HL431" s="240">
        <f t="shared" ca="1" si="1069"/>
        <v>4.3243629656864618E-5</v>
      </c>
      <c r="HM431" s="240">
        <f t="shared" ca="1" si="1070"/>
        <v>7.3690500430166674E-5</v>
      </c>
      <c r="HN431" s="240">
        <f t="shared" ca="1" si="1071"/>
        <v>-6.4868913838804721E-5</v>
      </c>
      <c r="HO431" s="240">
        <f t="shared" ca="1" si="1072"/>
        <v>-5.4654007420221239E-5</v>
      </c>
      <c r="HP431" s="240">
        <f t="shared" ca="1" si="1073"/>
        <v>8.0907730718118273E-5</v>
      </c>
      <c r="HQ431" s="240">
        <f t="shared" ca="1" si="1074"/>
        <v>3.0910747989471889E-5</v>
      </c>
      <c r="HR431" s="240">
        <f t="shared" ca="1" si="1075"/>
        <v>-8.997882815464783E-5</v>
      </c>
      <c r="HS431" s="240">
        <f t="shared" ca="1" si="1076"/>
        <v>-4.5054756973320688E-6</v>
      </c>
      <c r="HT431" s="240">
        <f t="shared" ca="1" si="1077"/>
        <v>9.1301009328081953E-5</v>
      </c>
      <c r="HU431" s="240">
        <f t="shared" ca="1" si="1078"/>
        <v>-2.2287805136590372E-5</v>
      </c>
      <c r="HV431" s="240">
        <f t="shared" ca="1" si="1079"/>
        <v>-8.4760408883559655E-5</v>
      </c>
      <c r="HW431" s="240">
        <f t="shared" ca="1" si="1080"/>
        <v>4.7161675157622685E-5</v>
      </c>
      <c r="HX431" s="240">
        <f t="shared" ca="1" si="1081"/>
        <v>7.0920298939586117E-5</v>
      </c>
      <c r="HY431" s="240">
        <f t="shared" ca="1" si="1082"/>
        <v>-6.7974013381466748E-5</v>
      </c>
      <c r="HZ431" s="240">
        <f t="shared" ca="1" si="1083"/>
        <v>-5.0972580471389826E-5</v>
      </c>
      <c r="IA431" s="240">
        <f t="shared" ca="1" si="1084"/>
        <v>8.2932475215027158E-5</v>
      </c>
      <c r="IB431" s="240">
        <f t="shared" ca="1" si="1085"/>
        <v>2.6635137599270914E-5</v>
      </c>
      <c r="IC431" s="240">
        <f t="shared" ca="1" si="1086"/>
        <v>-9.0748847969278161E-5</v>
      </c>
      <c r="ID431" s="240">
        <f t="shared" ca="1" si="1087"/>
        <v>-3.894561654860804E-9</v>
      </c>
      <c r="IE431" s="240">
        <f t="shared" ca="1" si="1088"/>
        <v>2.0966680230954933E-5</v>
      </c>
      <c r="IF431" s="240">
        <f t="shared" ca="1" si="1089"/>
        <v>-2.6627683873000852E-5</v>
      </c>
      <c r="IG431" s="240">
        <f t="shared" ca="1" si="1090"/>
        <v>-8.2935805494371579E-5</v>
      </c>
      <c r="IH431" s="240">
        <f t="shared" ca="1" si="1091"/>
        <v>5.0966104052055661E-5</v>
      </c>
      <c r="II431" s="240">
        <f t="shared" ca="1" si="1092"/>
        <v>6.7979244236972275E-5</v>
      </c>
      <c r="IJ431" s="240">
        <f t="shared" ca="1" si="1093"/>
        <v>-7.0915357572068913E-5</v>
      </c>
      <c r="IK431" s="240">
        <f t="shared" ca="1" si="1094"/>
        <v>-4.7168356111527778E-5</v>
      </c>
      <c r="IL431" s="240">
        <f t="shared" ca="1" si="1095"/>
        <v>8.475742811511839E-5</v>
      </c>
      <c r="IM431" s="240">
        <f t="shared" ca="1" si="1096"/>
        <v>2.2295360829635775E-5</v>
      </c>
      <c r="IN431" s="240">
        <f t="shared" ca="1" si="1097"/>
        <v>-9.1300245860489977E-5</v>
      </c>
      <c r="IO431" s="240">
        <f t="shared" ca="1" si="1098"/>
        <v>4.4976959563677219E-6</v>
      </c>
      <c r="IP431" s="240">
        <f t="shared" ca="1" si="1099"/>
        <v>8.9980347737222551E-5</v>
      </c>
      <c r="IQ431" s="240">
        <f t="shared" ca="1" si="1100"/>
        <v>-3.0903414186646655E-5</v>
      </c>
      <c r="IR431" s="240">
        <f t="shared" ca="1" si="1101"/>
        <v>-8.0911402485426767E-5</v>
      </c>
      <c r="IS431" s="240">
        <f t="shared" ca="1" si="1102"/>
        <v>5.4647751137719441E-5</v>
      </c>
      <c r="IT431" s="240">
        <f t="shared" ca="1" si="1103"/>
        <v>6.4874421580716533E-5</v>
      </c>
      <c r="IU431" s="240">
        <f t="shared" ca="1" si="1104"/>
        <v>-7.3685860454831582E-5</v>
      </c>
      <c r="IV431" s="240">
        <f t="shared" ca="1" si="1105"/>
        <v>-4.325049905033748E-5</v>
      </c>
      <c r="IW431" s="240">
        <f t="shared" ca="1" si="1106"/>
        <v>8.6378192947004394E-5</v>
      </c>
      <c r="IX431" s="240">
        <f t="shared" ca="1" si="1107"/>
        <v>1.7901872582914023E-5</v>
      </c>
      <c r="IY431" s="240">
        <f t="shared" ca="1" si="1108"/>
        <v>-9.1631693462466328E-5</v>
      </c>
      <c r="IZ431" s="240">
        <f t="shared" ca="1" si="1109"/>
        <v>8.9884511308745623E-6</v>
      </c>
      <c r="JA431" s="240">
        <f t="shared" ca="1" si="1110"/>
        <v>8.8993934064361265E-5</v>
      </c>
      <c r="JB431" s="240">
        <f t="shared" ca="1" si="1111"/>
        <v>-3.5104695468702343E-5</v>
      </c>
    </row>
    <row r="432" spans="2:262">
      <c r="B432" s="248">
        <v>71</v>
      </c>
      <c r="C432" s="247">
        <f t="shared" si="1112"/>
        <v>1.3867187500000008E-3</v>
      </c>
      <c r="D432" s="244">
        <f t="shared" ca="1" si="855"/>
        <v>5.9091908771883759</v>
      </c>
      <c r="E432" s="243">
        <f ca="1">BY361</f>
        <v>-9.080912281162376E-2</v>
      </c>
      <c r="F432" s="242">
        <v>71</v>
      </c>
      <c r="G432" s="240">
        <f t="shared" ca="1" si="856"/>
        <v>-1.9988780202736216E-4</v>
      </c>
      <c r="H432" s="240">
        <f t="shared" ca="1" si="857"/>
        <v>1.6314560929517883E-4</v>
      </c>
      <c r="I432" s="240">
        <f t="shared" ca="1" si="858"/>
        <v>1.4410443901125437E-4</v>
      </c>
      <c r="J432" s="240">
        <f t="shared" ca="1" si="859"/>
        <v>-2.1241834343939416E-4</v>
      </c>
      <c r="K432" s="240">
        <f t="shared" ca="1" si="860"/>
        <v>-7.1473556607788125E-5</v>
      </c>
      <c r="L432" s="240">
        <f t="shared" ca="1" si="861"/>
        <v>2.3685685190756164E-4</v>
      </c>
      <c r="M432" s="240">
        <f t="shared" ca="1" si="862"/>
        <v>-9.513432928083372E-6</v>
      </c>
      <c r="N432" s="240">
        <f t="shared" ca="1" si="863"/>
        <v>-2.3360398298360248E-4</v>
      </c>
      <c r="O432" s="240">
        <f t="shared" ca="1" si="864"/>
        <v>8.9388189233695383E-5</v>
      </c>
      <c r="P432" s="240">
        <f t="shared" ca="1" si="865"/>
        <v>2.0304003565509108E-4</v>
      </c>
      <c r="Q432" s="240">
        <f t="shared" ca="1" si="866"/>
        <v>-1.5881240521280196E-4</v>
      </c>
      <c r="R432" s="240">
        <f t="shared" ca="1" si="867"/>
        <v>-1.4873829814759725E-4</v>
      </c>
      <c r="S432" s="240">
        <f t="shared" ca="1" si="868"/>
        <v>2.09669565977414E-4</v>
      </c>
      <c r="T432" s="240">
        <f t="shared" ca="1" si="869"/>
        <v>7.7047288117494648E-5</v>
      </c>
      <c r="U432" s="241">
        <f t="shared" ca="1" si="870"/>
        <v>-2.3601386577826587E-4</v>
      </c>
      <c r="V432" s="240">
        <f t="shared" ca="1" si="871"/>
        <v>3.6514644166505452E-6</v>
      </c>
      <c r="W432" s="240">
        <f t="shared" ca="1" si="872"/>
        <v>2.3476534327144266E-4</v>
      </c>
      <c r="X432" s="240">
        <f t="shared" ca="1" si="873"/>
        <v>-8.3923317418943265E-5</v>
      </c>
      <c r="Y432" s="240">
        <f t="shared" ca="1" si="874"/>
        <v>-2.0606996555749712E-4</v>
      </c>
      <c r="Z432" s="240">
        <f t="shared" ca="1" si="875"/>
        <v>1.543835384759025E-4</v>
      </c>
      <c r="AA432" s="240">
        <f t="shared" ca="1" si="876"/>
        <v>1.5328256289481843E-4</v>
      </c>
      <c r="AB432" s="240">
        <f t="shared" ca="1" si="877"/>
        <v>-2.0679449140893898E-4</v>
      </c>
      <c r="AC432" s="240">
        <f t="shared" ca="1" si="878"/>
        <v>-8.2574609221822891E-5</v>
      </c>
      <c r="AD432" s="240">
        <f t="shared" ca="1" si="879"/>
        <v>2.3502871372135198E-4</v>
      </c>
      <c r="AE432" s="240">
        <f t="shared" ca="1" si="880"/>
        <v>2.2127036004106665E-6</v>
      </c>
      <c r="AF432" s="240">
        <f t="shared" ca="1" si="881"/>
        <v>-2.3578528969493755E-4</v>
      </c>
      <c r="AG432" s="240">
        <f t="shared" ca="1" si="882"/>
        <v>7.8407893335872924E-5</v>
      </c>
      <c r="AH432" s="240">
        <f t="shared" ca="1" si="883"/>
        <v>2.0897576661810366E-4</v>
      </c>
      <c r="AI432" s="240">
        <f t="shared" ca="1" si="884"/>
        <v>-1.4986167686819812E-4</v>
      </c>
      <c r="AJ432" s="240">
        <f t="shared" ca="1" si="885"/>
        <v>-1.5773449595775661E-4</v>
      </c>
      <c r="AK432" s="240">
        <f t="shared" ca="1" si="886"/>
        <v>2.037948515713833E-4</v>
      </c>
      <c r="AL432" s="240">
        <f t="shared" ca="1" si="887"/>
        <v>8.8052190469219366E-5</v>
      </c>
      <c r="AM432" s="240">
        <f t="shared" ca="1" si="888"/>
        <v>-2.339019891555821E-4</v>
      </c>
      <c r="AN432" s="240">
        <f t="shared" ca="1" si="889"/>
        <v>-8.0755387675604789E-6</v>
      </c>
      <c r="AO432" s="240">
        <f t="shared" ca="1" si="890"/>
        <v>2.3666320787650021E-4</v>
      </c>
      <c r="AP432" s="240">
        <f t="shared" ca="1" si="891"/>
        <v>-7.2845239269717061E-5</v>
      </c>
      <c r="AQ432" s="240">
        <f t="shared" ca="1" si="892"/>
        <v>-2.1175568849100663E-4</v>
      </c>
      <c r="AR432" s="240">
        <f t="shared" ca="1" si="893"/>
        <v>1.4524954419003737E-4</v>
      </c>
      <c r="AS432" s="240">
        <f t="shared" ca="1" si="894"/>
        <v>1.6209141565840383E-4</v>
      </c>
      <c r="AT432" s="240">
        <f t="shared" ca="1" si="895"/>
        <v>-2.0067245333562045E-4</v>
      </c>
      <c r="AU432" s="240">
        <f t="shared" ca="1" si="896"/>
        <v>-9.3476732369562277E-5</v>
      </c>
      <c r="AV432" s="240">
        <f t="shared" ca="1" si="897"/>
        <v>2.3263437077770401E-4</v>
      </c>
      <c r="AW432" s="240">
        <f t="shared" ca="1" si="898"/>
        <v>1.3933509532118853E-5</v>
      </c>
      <c r="AX432" s="240">
        <f t="shared" ca="1" si="899"/>
        <v>-2.3739856899104538E-4</v>
      </c>
      <c r="AY432" s="240">
        <f t="shared" ca="1" si="900"/>
        <v>6.7238705955284026E-5</v>
      </c>
      <c r="AZ432" s="240">
        <f t="shared" ca="1" si="901"/>
        <v>2.1440805665521784E-4</v>
      </c>
      <c r="BA432" s="240">
        <f t="shared" ca="1" si="902"/>
        <v>-1.4054991861768681E-4</v>
      </c>
      <c r="BB432" s="240">
        <f t="shared" ca="1" si="903"/>
        <v>-1.6635069755124556E-4</v>
      </c>
      <c r="BC432" s="240">
        <f t="shared" ca="1" si="904"/>
        <v>1.9742917751759543E-4</v>
      </c>
      <c r="BD432" s="240">
        <f t="shared" ca="1" si="905"/>
        <v>9.8844967381644331E-5</v>
      </c>
      <c r="BE432" s="240">
        <f t="shared" ca="1" si="906"/>
        <v>-2.3122662215362854E-4</v>
      </c>
      <c r="BF432" s="240">
        <f t="shared" ca="1" si="907"/>
        <v>-1.978308727154425E-5</v>
      </c>
      <c r="BG432" s="240">
        <f t="shared" ca="1" si="908"/>
        <v>2.3799093008453463E-4</v>
      </c>
      <c r="BH432" s="240">
        <f t="shared" ca="1" si="909"/>
        <v>-6.1591670558600712E-5</v>
      </c>
      <c r="BI432" s="240">
        <f t="shared" ca="1" si="910"/>
        <v>-2.169312734233336E-4</v>
      </c>
      <c r="BJ432" s="240">
        <f t="shared" ca="1" si="911"/>
        <v>1.3576563102986095E-4</v>
      </c>
      <c r="BK432" s="240">
        <f t="shared" ca="1" si="912"/>
        <v>1.7050977600413563E-4</v>
      </c>
      <c r="BL432" s="240">
        <f t="shared" ca="1" si="913"/>
        <v>-1.9406697774538629E-4</v>
      </c>
      <c r="BM432" s="240">
        <f t="shared" ca="1" si="914"/>
        <v>-1.0415366188142706E-4</v>
      </c>
      <c r="BN432" s="240">
        <f t="shared" ca="1" si="915"/>
        <v>2.2967959125848796E-4</v>
      </c>
      <c r="BO432" s="240">
        <f t="shared" ca="1" si="916"/>
        <v>2.5620748418934535E-5</v>
      </c>
      <c r="BP432" s="240">
        <f t="shared" ca="1" si="917"/>
        <v>-2.3843993434079501E-4</v>
      </c>
      <c r="BQ432" s="240">
        <f t="shared" ca="1" si="918"/>
        <v>5.5907534642633793E-5</v>
      </c>
      <c r="BR432" s="240">
        <f t="shared" ca="1" si="919"/>
        <v>2.1932381890392191E-4</v>
      </c>
      <c r="BS432" s="240">
        <f t="shared" ca="1" si="920"/>
        <v>-1.308995633025066E-4</v>
      </c>
      <c r="BT432" s="240">
        <f t="shared" ca="1" si="921"/>
        <v>-1.7456614574373199E-4</v>
      </c>
      <c r="BU432" s="240">
        <f t="shared" ca="1" si="922"/>
        <v>1.9058787928241498E-4</v>
      </c>
      <c r="BV432" s="240">
        <f t="shared" ca="1" si="923"/>
        <v>1.0939961810984867E-4</v>
      </c>
      <c r="BW432" s="240">
        <f t="shared" ca="1" si="924"/>
        <v>-2.2799420996584644E-4</v>
      </c>
      <c r="BX432" s="240">
        <f t="shared" ca="1" si="925"/>
        <v>-3.1442976585498777E-5</v>
      </c>
      <c r="BY432" s="240">
        <f t="shared" ca="1" si="926"/>
        <v>2.3874531129645195E-4</v>
      </c>
      <c r="BZ432" s="240">
        <f t="shared" ca="1" si="927"/>
        <v>-5.0189722118315519E-5</v>
      </c>
      <c r="CA432" s="240">
        <f t="shared" ca="1" si="928"/>
        <v>-2.215842519170483E-4</v>
      </c>
      <c r="CB432" s="240">
        <f t="shared" ca="1" si="929"/>
        <v>1.2595464657286879E-4</v>
      </c>
      <c r="CC432" s="240">
        <f t="shared" ca="1" si="930"/>
        <v>1.7851736336458099E-4</v>
      </c>
      <c r="CD432" s="240">
        <f t="shared" ca="1" si="931"/>
        <v>-1.8699397780750379E-4</v>
      </c>
      <c r="CE432" s="240">
        <f t="shared" ca="1" si="932"/>
        <v>-1.1457967609903615E-4</v>
      </c>
      <c r="CF432" s="240">
        <f t="shared" ca="1" si="933"/>
        <v>2.2617149348637297E-4</v>
      </c>
      <c r="CG432" s="240">
        <f t="shared" ca="1" si="934"/>
        <v>3.7246264678699871E-5</v>
      </c>
      <c r="CH432" s="240">
        <f t="shared" ca="1" si="935"/>
        <v>-2.3890687700384611E-4</v>
      </c>
      <c r="CI432" s="240">
        <f t="shared" ca="1" si="936"/>
        <v>4.4441677182104422E-5</v>
      </c>
      <c r="CJ432" s="240">
        <f t="shared" ca="1" si="937"/>
        <v>2.2371121086238991E-4</v>
      </c>
      <c r="CK432" s="240">
        <f t="shared" ca="1" si="938"/>
        <v>-1.2093385947388598E-4</v>
      </c>
      <c r="CL432" s="240">
        <f t="shared" ca="1" si="939"/>
        <v>-1.8236104880093109E-4</v>
      </c>
      <c r="CM432" s="240">
        <f t="shared" ca="1" si="940"/>
        <v>1.8328743815251874E-4</v>
      </c>
      <c r="CN432" s="240">
        <f t="shared" ca="1" si="941"/>
        <v>1.1969071557574865E-4</v>
      </c>
      <c r="CO432" s="240">
        <f t="shared" ca="1" si="942"/>
        <v>-2.2421253975632237E-4</v>
      </c>
      <c r="CP432" s="240">
        <f t="shared" ca="1" si="943"/>
        <v>-4.3027117014779342E-5</v>
      </c>
      <c r="CQ432" s="240">
        <f t="shared" ca="1" si="944"/>
        <v>2.3892453414183659E-4</v>
      </c>
      <c r="CR432" s="240">
        <f t="shared" ca="1" si="945"/>
        <v>-3.8666862241346843E-5</v>
      </c>
      <c r="CS432" s="240">
        <f t="shared" ca="1" si="946"/>
        <v>-2.2570341453940663E-4</v>
      </c>
      <c r="CT432" s="240">
        <f t="shared" ca="1" si="947"/>
        <v>1.1584022633995855E-4</v>
      </c>
      <c r="CU432" s="240">
        <f t="shared" ca="1" si="948"/>
        <v>1.8609488676040679E-4</v>
      </c>
      <c r="CV432" s="240">
        <f t="shared" ca="1" si="949"/>
        <v>-1.7947049299834504E-4</v>
      </c>
      <c r="CW432" s="240">
        <f t="shared" ca="1" si="950"/>
        <v>-1.2472965784092834E-4</v>
      </c>
      <c r="CX432" s="240">
        <f t="shared" ca="1" si="951"/>
        <v>2.221185287761671E-4</v>
      </c>
      <c r="CY432" s="240">
        <f t="shared" ca="1" si="952"/>
        <v>4.8782051424463329E-5</v>
      </c>
      <c r="CZ432" s="240">
        <f t="shared" ca="1" si="953"/>
        <v>-2.3879827207442373E-4</v>
      </c>
      <c r="DA432" s="240">
        <f t="shared" ca="1" si="954"/>
        <v>3.28687558286155E-5</v>
      </c>
      <c r="DB432" s="240">
        <f t="shared" ca="1" si="955"/>
        <v>2.2755966291910132E-4</v>
      </c>
      <c r="DC432" s="240">
        <f t="shared" ca="1" si="956"/>
        <v>-1.106768153852349E-4</v>
      </c>
      <c r="DD432" s="240">
        <f t="shared" ca="1" si="957"/>
        <v>-1.8971662811862974E-4</v>
      </c>
      <c r="DE432" s="240">
        <f t="shared" ca="1" si="958"/>
        <v>1.7554544153002753E-4</v>
      </c>
      <c r="DF432" s="240">
        <f t="shared" ca="1" si="959"/>
        <v>1.2969346762416122E-4</v>
      </c>
      <c r="DG432" s="240">
        <f t="shared" ca="1" si="960"/>
        <v>-2.198907218998263E-4</v>
      </c>
      <c r="DH432" s="240">
        <f t="shared" ca="1" si="961"/>
        <v>-5.4507601350440972E-5</v>
      </c>
      <c r="DI432" s="240">
        <f t="shared" ca="1" si="962"/>
        <v>2.3852816685715603E-4</v>
      </c>
      <c r="DJ432" s="240">
        <f t="shared" ca="1" si="963"/>
        <v>-2.7050850506421658E-5</v>
      </c>
      <c r="DK432" s="240">
        <f t="shared" ca="1" si="964"/>
        <v>-2.2927883786685529E-4</v>
      </c>
      <c r="DL432" s="240">
        <f t="shared" ca="1" si="965"/>
        <v>1.0544673685538986E-4</v>
      </c>
      <c r="DM432" s="240">
        <f t="shared" ca="1" si="966"/>
        <v>1.9322409127403979E-4</v>
      </c>
      <c r="DN432" s="240">
        <f t="shared" ca="1" si="967"/>
        <v>-1.7151464805179463E-4</v>
      </c>
      <c r="DO432" s="240">
        <f t="shared" ca="1" si="968"/>
        <v>-1.3457915491205406E-4</v>
      </c>
      <c r="DP432" s="240">
        <f t="shared" ca="1" si="969"/>
        <v>2.1753046107485412E-4</v>
      </c>
      <c r="DQ432" s="240">
        <f t="shared" ca="1" si="970"/>
        <v>6.0200317935542205E-5</v>
      </c>
      <c r="DR432" s="240">
        <f t="shared" ca="1" si="971"/>
        <v>-2.3811438119131578E-4</v>
      </c>
      <c r="DS432" s="240">
        <f t="shared" ca="1" si="972"/>
        <v>2.1216650763372438E-5</v>
      </c>
      <c r="DT432" s="240">
        <f t="shared" ca="1" si="973"/>
        <v>2.3085990381596817E-4</v>
      </c>
      <c r="DU432" s="240">
        <f t="shared" ca="1" si="974"/>
        <v>-1.0015314115417669E-4</v>
      </c>
      <c r="DV432" s="240">
        <f t="shared" ca="1" si="975"/>
        <v>-1.9661516346197651E-4</v>
      </c>
      <c r="DW432" s="240">
        <f t="shared" ca="1" si="976"/>
        <v>1.6738054056292584E-4</v>
      </c>
      <c r="DX432" s="240">
        <f t="shared" ca="1" si="977"/>
        <v>1.3938377674926102E-4</v>
      </c>
      <c r="DY432" s="240">
        <f t="shared" ca="1" si="978"/>
        <v>-2.1503916803412105E-4</v>
      </c>
      <c r="DZ432" s="240">
        <f t="shared" ca="1" si="979"/>
        <v>-6.5856772100147409E-5</v>
      </c>
      <c r="EA432" s="240">
        <f t="shared" ca="1" si="980"/>
        <v>2.3755716432591667E-4</v>
      </c>
      <c r="EB432" s="240">
        <f t="shared" ca="1" si="981"/>
        <v>-1.5369670903251812E-5</v>
      </c>
      <c r="EC432" s="240">
        <f t="shared" ca="1" si="982"/>
        <v>-2.3230190839142837E-4</v>
      </c>
      <c r="ED432" s="240">
        <f t="shared" ca="1" si="983"/>
        <v>9.4799216945693233E-5</v>
      </c>
      <c r="EE432" s="240">
        <f t="shared" ca="1" si="984"/>
        <v>1.9988780202736213E-4</v>
      </c>
      <c r="EF432" s="240">
        <f t="shared" ca="1" si="985"/>
        <v>-1.6314560929517861E-4</v>
      </c>
      <c r="EG432" s="240">
        <f t="shared" ca="1" si="986"/>
        <v>-1.4410443901125483E-4</v>
      </c>
      <c r="EH432" s="240">
        <f t="shared" ca="1" si="987"/>
        <v>2.124183434393937E-4</v>
      </c>
      <c r="EI432" s="240">
        <f t="shared" ca="1" si="988"/>
        <v>7.1473556607789304E-5</v>
      </c>
      <c r="EJ432" s="240">
        <f t="shared" ca="1" si="989"/>
        <v>-2.3685685190756142E-4</v>
      </c>
      <c r="EK432" s="240">
        <f t="shared" ca="1" si="990"/>
        <v>9.5134329280812985E-6</v>
      </c>
      <c r="EL432" s="240">
        <f t="shared" ca="1" si="991"/>
        <v>2.3360398298360302E-4</v>
      </c>
      <c r="EM432" s="240">
        <f t="shared" ca="1" si="992"/>
        <v>-8.9388189233692659E-5</v>
      </c>
      <c r="EN432" s="240">
        <f t="shared" ca="1" si="993"/>
        <v>-2.0304003565508908E-4</v>
      </c>
      <c r="EO432" s="240">
        <f t="shared" ca="1" si="994"/>
        <v>1.5881240521280421E-4</v>
      </c>
      <c r="EP432" s="240">
        <f t="shared" ca="1" si="995"/>
        <v>1.4873829814759492E-4</v>
      </c>
      <c r="EQ432" s="240">
        <f t="shared" ca="1" si="996"/>
        <v>-2.0966956597741506E-4</v>
      </c>
      <c r="ER432" s="240">
        <f t="shared" ca="1" si="997"/>
        <v>-7.7047288117492615E-5</v>
      </c>
      <c r="ES432" s="240">
        <f t="shared" ca="1" si="998"/>
        <v>2.3601386577826611E-4</v>
      </c>
      <c r="ET432" s="240">
        <f t="shared" ca="1" si="999"/>
        <v>-3.6514644166518734E-6</v>
      </c>
      <c r="EU432" s="240">
        <f t="shared" ca="1" si="1000"/>
        <v>-2.3476534327144242E-4</v>
      </c>
      <c r="EV432" s="240">
        <f t="shared" ca="1" si="1001"/>
        <v>8.3923317418943698E-5</v>
      </c>
      <c r="EW432" s="240">
        <f t="shared" ca="1" si="1002"/>
        <v>2.0606996555749688E-4</v>
      </c>
      <c r="EX432" s="240">
        <f t="shared" ca="1" si="1003"/>
        <v>-1.5438353847590283E-4</v>
      </c>
      <c r="EY432" s="240">
        <f t="shared" ca="1" si="1004"/>
        <v>-1.5328256289481938E-4</v>
      </c>
      <c r="EZ432" s="240">
        <f t="shared" ca="1" si="1005"/>
        <v>2.0679449140893833E-4</v>
      </c>
      <c r="FA432" s="240">
        <f t="shared" ca="1" si="1006"/>
        <v>8.2574609221824043E-5</v>
      </c>
      <c r="FB432" s="240">
        <f t="shared" ca="1" si="1007"/>
        <v>-2.3502871372135177E-4</v>
      </c>
      <c r="FC432" s="240">
        <f t="shared" ca="1" si="1008"/>
        <v>-2.2127036004118998E-6</v>
      </c>
      <c r="FD432" s="240">
        <f t="shared" ca="1" si="1009"/>
        <v>2.3578528969493803E-4</v>
      </c>
      <c r="FE432" s="240">
        <f t="shared" ca="1" si="1010"/>
        <v>-7.8407893335870172E-5</v>
      </c>
      <c r="FF432" s="240">
        <f t="shared" ca="1" si="1011"/>
        <v>-2.0897576661810507E-4</v>
      </c>
      <c r="FG432" s="240">
        <f t="shared" ca="1" si="1012"/>
        <v>1.4986167686819582E-4</v>
      </c>
      <c r="FH432" s="240">
        <f t="shared" ca="1" si="1013"/>
        <v>1.5773449595776014E-4</v>
      </c>
      <c r="FI432" s="240">
        <f t="shared" ca="1" si="1014"/>
        <v>-2.0379485157138088E-4</v>
      </c>
      <c r="FJ432" s="240">
        <f t="shared" ca="1" si="1015"/>
        <v>-8.8052190469223703E-5</v>
      </c>
      <c r="FK432" s="240">
        <f t="shared" ca="1" si="1016"/>
        <v>2.3390198915558118E-4</v>
      </c>
      <c r="FL432" s="240">
        <f t="shared" ca="1" si="1017"/>
        <v>8.0755387675651003E-6</v>
      </c>
      <c r="FM432" s="240">
        <f t="shared" ca="1" si="1018"/>
        <v>-2.3666320787650108E-4</v>
      </c>
      <c r="FN432" s="240">
        <f t="shared" ca="1" si="1019"/>
        <v>7.2845239269711044E-5</v>
      </c>
      <c r="FO432" s="240">
        <f t="shared" ca="1" si="1020"/>
        <v>2.1175568849100327E-4</v>
      </c>
      <c r="FP432" s="240">
        <f t="shared" ca="1" si="1021"/>
        <v>-1.4524954419004312E-4</v>
      </c>
      <c r="FQ432" s="240">
        <f t="shared" ca="1" si="1022"/>
        <v>-1.6209141565839849E-4</v>
      </c>
      <c r="FR432" s="240">
        <f t="shared" ca="1" si="1023"/>
        <v>2.006724533356244E-4</v>
      </c>
      <c r="FS432" s="240">
        <f t="shared" ca="1" si="1024"/>
        <v>9.3476732369555596E-5</v>
      </c>
      <c r="FT432" s="240">
        <f t="shared" ca="1" si="1025"/>
        <v>-2.3263437077770493E-4</v>
      </c>
      <c r="FU432" s="240">
        <f t="shared" ca="1" si="1026"/>
        <v>-1.3933509532114977E-5</v>
      </c>
      <c r="FV432" s="240">
        <f t="shared" ca="1" si="1027"/>
        <v>2.3739856899104495E-4</v>
      </c>
      <c r="FW432" s="240">
        <f t="shared" ca="1" si="1028"/>
        <v>-6.723870595528774E-5</v>
      </c>
      <c r="FX432" s="240">
        <f t="shared" ca="1" si="1029"/>
        <v>-2.1440805665521616E-4</v>
      </c>
      <c r="FY432" s="240">
        <f t="shared" ca="1" si="1030"/>
        <v>1.4054991861768993E-4</v>
      </c>
      <c r="FZ432" s="240">
        <f t="shared" ca="1" si="1031"/>
        <v>1.6635069755124279E-4</v>
      </c>
      <c r="GA432" s="240">
        <f t="shared" ca="1" si="1032"/>
        <v>-1.974291775175976E-4</v>
      </c>
      <c r="GB432" s="240">
        <f t="shared" ca="1" si="1033"/>
        <v>-9.8844967381640807E-5</v>
      </c>
      <c r="GC432" s="240">
        <f t="shared" ca="1" si="1034"/>
        <v>2.3122662215362868E-4</v>
      </c>
      <c r="GD432" s="240">
        <f t="shared" ca="1" si="1035"/>
        <v>1.9783087271543789E-5</v>
      </c>
      <c r="GE432" s="240">
        <f t="shared" ca="1" si="1036"/>
        <v>-2.3799093008453458E-4</v>
      </c>
      <c r="GF432" s="240">
        <f t="shared" ca="1" si="1037"/>
        <v>6.1591670558601159E-5</v>
      </c>
      <c r="GG432" s="240">
        <f t="shared" ca="1" si="1038"/>
        <v>2.1693127342333339E-4</v>
      </c>
      <c r="GH432" s="240">
        <f t="shared" ca="1" si="1039"/>
        <v>-1.3576563102986132E-4</v>
      </c>
      <c r="GI432" s="240">
        <f t="shared" ca="1" si="1040"/>
        <v>-1.705097760041353E-4</v>
      </c>
      <c r="GJ432" s="240">
        <f t="shared" ca="1" si="1041"/>
        <v>1.9406697774538656E-4</v>
      </c>
      <c r="GK432" s="240">
        <f t="shared" ca="1" si="1042"/>
        <v>1.0415366188142664E-4</v>
      </c>
      <c r="GL432" s="240">
        <f t="shared" ca="1" si="1043"/>
        <v>-2.2967959125848718E-4</v>
      </c>
      <c r="GM432" s="240">
        <f t="shared" ca="1" si="1044"/>
        <v>-2.5620748418937449E-5</v>
      </c>
      <c r="GN432" s="240">
        <f t="shared" ca="1" si="1045"/>
        <v>2.384399343407952E-4</v>
      </c>
      <c r="GO432" s="240">
        <f t="shared" ca="1" si="1046"/>
        <v>-5.590753464263094E-5</v>
      </c>
      <c r="GP432" s="240">
        <f t="shared" ca="1" si="1047"/>
        <v>-2.1932381890392305E-4</v>
      </c>
      <c r="GQ432" s="240">
        <f t="shared" ca="1" si="1048"/>
        <v>1.3089956330250416E-4</v>
      </c>
      <c r="GR432" s="240">
        <f t="shared" ca="1" si="1049"/>
        <v>1.74566145743734E-4</v>
      </c>
      <c r="GS432" s="240">
        <f t="shared" ca="1" si="1050"/>
        <v>-1.9058787928241322E-4</v>
      </c>
      <c r="GT432" s="240">
        <f t="shared" ca="1" si="1051"/>
        <v>-1.0939961810985127E-4</v>
      </c>
      <c r="GU432" s="240">
        <f t="shared" ca="1" si="1052"/>
        <v>2.2799420996584454E-4</v>
      </c>
      <c r="GV432" s="240">
        <f t="shared" ca="1" si="1053"/>
        <v>3.1442976585505024E-5</v>
      </c>
      <c r="GW432" s="240">
        <f t="shared" ca="1" si="1054"/>
        <v>-2.3874531129645219E-4</v>
      </c>
      <c r="GX432" s="240">
        <f t="shared" ca="1" si="1055"/>
        <v>5.0189722118309339E-5</v>
      </c>
      <c r="GY432" s="240">
        <f t="shared" ca="1" si="1056"/>
        <v>2.2158425191705068E-4</v>
      </c>
      <c r="GZ432" s="240">
        <f t="shared" ca="1" si="1057"/>
        <v>-1.2595464657287497E-4</v>
      </c>
      <c r="HA432" s="240">
        <f t="shared" ca="1" si="1058"/>
        <v>-1.7851736336457617E-4</v>
      </c>
      <c r="HB432" s="240">
        <f t="shared" ca="1" si="1059"/>
        <v>1.8699397780750832E-4</v>
      </c>
      <c r="HC432" s="240">
        <f t="shared" ca="1" si="1060"/>
        <v>1.1457967609902979E-4</v>
      </c>
      <c r="HD432" s="240">
        <f t="shared" ca="1" si="1061"/>
        <v>-2.261714934863753E-4</v>
      </c>
      <c r="HE432" s="240">
        <f t="shared" ca="1" si="1062"/>
        <v>-3.7246264678692689E-5</v>
      </c>
      <c r="HF432" s="240">
        <f t="shared" ca="1" si="1063"/>
        <v>2.38906877003846E-4</v>
      </c>
      <c r="HG432" s="240">
        <f t="shared" ca="1" si="1064"/>
        <v>-4.4441677182111557E-5</v>
      </c>
      <c r="HH432" s="240">
        <f t="shared" ca="1" si="1065"/>
        <v>-2.2371121086238739E-4</v>
      </c>
      <c r="HI432" s="240">
        <f t="shared" ca="1" si="1066"/>
        <v>1.209338594738864E-4</v>
      </c>
      <c r="HJ432" s="240">
        <f t="shared" ca="1" si="1067"/>
        <v>1.8236104880093082E-4</v>
      </c>
      <c r="HK432" s="240">
        <f t="shared" ca="1" si="1068"/>
        <v>-1.8328743815251904E-4</v>
      </c>
      <c r="HL432" s="240">
        <f t="shared" ca="1" si="1069"/>
        <v>-1.1969071557574826E-4</v>
      </c>
      <c r="HM432" s="240">
        <f t="shared" ca="1" si="1070"/>
        <v>2.2421253975632251E-4</v>
      </c>
      <c r="HN432" s="240">
        <f t="shared" ca="1" si="1071"/>
        <v>4.3027117014778895E-5</v>
      </c>
      <c r="HO432" s="240">
        <f t="shared" ca="1" si="1072"/>
        <v>-2.3892453414183661E-4</v>
      </c>
      <c r="HP432" s="240">
        <f t="shared" ca="1" si="1073"/>
        <v>3.8666862241347303E-5</v>
      </c>
      <c r="HQ432" s="240">
        <f t="shared" ca="1" si="1074"/>
        <v>2.2570341453940649E-4</v>
      </c>
      <c r="HR432" s="240">
        <f t="shared" ca="1" si="1075"/>
        <v>-1.1584022633995896E-4</v>
      </c>
      <c r="HS432" s="240">
        <f t="shared" ca="1" si="1076"/>
        <v>-1.8609488676040649E-4</v>
      </c>
      <c r="HT432" s="240">
        <f t="shared" ca="1" si="1077"/>
        <v>1.7947049299834531E-4</v>
      </c>
      <c r="HU432" s="240">
        <f t="shared" ca="1" si="1078"/>
        <v>1.2472965784092796E-4</v>
      </c>
      <c r="HV432" s="240">
        <f t="shared" ca="1" si="1079"/>
        <v>-2.2211852877616726E-4</v>
      </c>
      <c r="HW432" s="240">
        <f t="shared" ca="1" si="1080"/>
        <v>-4.8782051424462868E-5</v>
      </c>
      <c r="HX432" s="240">
        <f t="shared" ca="1" si="1081"/>
        <v>2.3879827207442373E-4</v>
      </c>
      <c r="HY432" s="240">
        <f t="shared" ca="1" si="1082"/>
        <v>-3.2868755828615954E-5</v>
      </c>
      <c r="HZ432" s="240">
        <f t="shared" ca="1" si="1083"/>
        <v>-2.2755966291910116E-4</v>
      </c>
      <c r="IA432" s="240">
        <f t="shared" ca="1" si="1084"/>
        <v>1.1067681538522932E-4</v>
      </c>
      <c r="IB432" s="240">
        <f t="shared" ca="1" si="1085"/>
        <v>1.8971662811863356E-4</v>
      </c>
      <c r="IC432" s="240">
        <f t="shared" ca="1" si="1086"/>
        <v>-1.7554544153002325E-4</v>
      </c>
      <c r="ID432" s="240">
        <f t="shared" ca="1" si="1087"/>
        <v>-1.296934676241665E-4</v>
      </c>
      <c r="IE432" s="240">
        <f t="shared" ca="1" si="1088"/>
        <v>2.4797387983725754E-4</v>
      </c>
      <c r="IF432" s="240">
        <f t="shared" ca="1" si="1089"/>
        <v>5.4507601350447152E-5</v>
      </c>
      <c r="IG432" s="240">
        <f t="shared" ca="1" si="1090"/>
        <v>-2.3852816685715565E-4</v>
      </c>
      <c r="IH432" s="240">
        <f t="shared" ca="1" si="1091"/>
        <v>2.7050850506415356E-5</v>
      </c>
      <c r="II432" s="240">
        <f t="shared" ca="1" si="1092"/>
        <v>2.2927883786685708E-4</v>
      </c>
      <c r="IJ432" s="240">
        <f t="shared" ca="1" si="1093"/>
        <v>-1.0544673685539638E-4</v>
      </c>
      <c r="IK432" s="240">
        <f t="shared" ca="1" si="1094"/>
        <v>-1.9322409127403551E-4</v>
      </c>
      <c r="IL432" s="240">
        <f t="shared" ca="1" si="1095"/>
        <v>1.7151464805179969E-4</v>
      </c>
      <c r="IM432" s="240">
        <f t="shared" ca="1" si="1096"/>
        <v>1.3457915491204805E-4</v>
      </c>
      <c r="IN432" s="240">
        <f t="shared" ca="1" si="1097"/>
        <v>-2.1753046107485713E-4</v>
      </c>
      <c r="IO432" s="240">
        <f t="shared" ca="1" si="1098"/>
        <v>-6.0200317935535171E-5</v>
      </c>
      <c r="IP432" s="240">
        <f t="shared" ca="1" si="1099"/>
        <v>2.381143811913164E-4</v>
      </c>
      <c r="IQ432" s="240">
        <f t="shared" ca="1" si="1100"/>
        <v>-2.1216650763379661E-5</v>
      </c>
      <c r="IR432" s="240">
        <f t="shared" ca="1" si="1101"/>
        <v>-2.308599038159663E-4</v>
      </c>
      <c r="IS432" s="240">
        <f t="shared" ca="1" si="1102"/>
        <v>1.0015314115417712E-4</v>
      </c>
      <c r="IT432" s="240">
        <f t="shared" ca="1" si="1103"/>
        <v>1.9661516346197627E-4</v>
      </c>
      <c r="IU432" s="240">
        <f t="shared" ca="1" si="1104"/>
        <v>-1.6738054056292617E-4</v>
      </c>
      <c r="IV432" s="240">
        <f t="shared" ca="1" si="1105"/>
        <v>-1.3938377674926065E-4</v>
      </c>
      <c r="IW432" s="240">
        <f t="shared" ca="1" si="1106"/>
        <v>2.1503916803412127E-4</v>
      </c>
      <c r="IX432" s="240">
        <f t="shared" ca="1" si="1107"/>
        <v>6.5856772100146948E-5</v>
      </c>
      <c r="IY432" s="240">
        <f t="shared" ca="1" si="1108"/>
        <v>-2.3755716432591673E-4</v>
      </c>
      <c r="IZ432" s="240">
        <f t="shared" ca="1" si="1109"/>
        <v>1.5369670903252273E-5</v>
      </c>
      <c r="JA432" s="240">
        <f t="shared" ca="1" si="1110"/>
        <v>2.3230190839142826E-4</v>
      </c>
      <c r="JB432" s="240">
        <f t="shared" ca="1" si="1111"/>
        <v>-9.4799216945693653E-5</v>
      </c>
    </row>
    <row r="433" spans="2:262">
      <c r="B433" s="248">
        <v>72</v>
      </c>
      <c r="C433" s="247">
        <f t="shared" si="1112"/>
        <v>1.4062500000000008E-3</v>
      </c>
      <c r="D433" s="244">
        <f t="shared" ca="1" si="855"/>
        <v>5.9006325927540022</v>
      </c>
      <c r="E433" s="243">
        <f ca="1">BZ361</f>
        <v>-9.9367407245998143E-2</v>
      </c>
      <c r="F433" s="242">
        <v>72</v>
      </c>
      <c r="G433" s="240">
        <f t="shared" ca="1" si="856"/>
        <v>-8.7996830453224839E-5</v>
      </c>
      <c r="H433" s="240">
        <f t="shared" ca="1" si="857"/>
        <v>7.4441588278130949E-5</v>
      </c>
      <c r="I433" s="240">
        <f t="shared" ca="1" si="858"/>
        <v>5.8951163596079661E-5</v>
      </c>
      <c r="J433" s="240">
        <f t="shared" ca="1" si="859"/>
        <v>-9.7443191256500202E-5</v>
      </c>
      <c r="K433" s="240">
        <f t="shared" ca="1" si="860"/>
        <v>-2.0930716475060038E-5</v>
      </c>
      <c r="L433" s="240">
        <f t="shared" ca="1" si="861"/>
        <v>1.0560995169079569E-4</v>
      </c>
      <c r="M433" s="240">
        <f t="shared" ca="1" si="862"/>
        <v>-2.0276242491870165E-5</v>
      </c>
      <c r="N433" s="240">
        <f t="shared" ca="1" si="863"/>
        <v>-9.7698554336763624E-5</v>
      </c>
      <c r="O433" s="240">
        <f t="shared" ca="1" si="864"/>
        <v>5.8396327344008861E-5</v>
      </c>
      <c r="P433" s="240">
        <f t="shared" ca="1" si="865"/>
        <v>7.4913437724559716E-5</v>
      </c>
      <c r="Q433" s="240">
        <f t="shared" ca="1" si="866"/>
        <v>-8.762610072204807E-5</v>
      </c>
      <c r="R433" s="240">
        <f t="shared" ca="1" si="867"/>
        <v>-4.0723429310795785E-5</v>
      </c>
      <c r="S433" s="240">
        <f t="shared" ca="1" si="868"/>
        <v>1.0351559459773632E-4</v>
      </c>
      <c r="T433" s="240">
        <f t="shared" ca="1" si="869"/>
        <v>3.3364794326885464E-7</v>
      </c>
      <c r="U433" s="241">
        <f t="shared" ca="1" si="870"/>
        <v>-1.0364577756712107E-4</v>
      </c>
      <c r="V433" s="240">
        <f t="shared" ca="1" si="871"/>
        <v>4.010692829909429E-5</v>
      </c>
      <c r="W433" s="240">
        <f t="shared" ca="1" si="872"/>
        <v>8.7996830453224839E-5</v>
      </c>
      <c r="X433" s="240">
        <f t="shared" ca="1" si="873"/>
        <v>-7.4441588278130759E-5</v>
      </c>
      <c r="Y433" s="240">
        <f t="shared" ca="1" si="874"/>
        <v>-5.8951163596079763E-5</v>
      </c>
      <c r="Z433" s="240">
        <f t="shared" ca="1" si="875"/>
        <v>9.7443191256500202E-5</v>
      </c>
      <c r="AA433" s="240">
        <f t="shared" ca="1" si="876"/>
        <v>2.0930716475059963E-5</v>
      </c>
      <c r="AB433" s="240">
        <f t="shared" ca="1" si="877"/>
        <v>-1.0560995169079569E-4</v>
      </c>
      <c r="AC433" s="240">
        <f t="shared" ca="1" si="878"/>
        <v>2.0276242491869677E-5</v>
      </c>
      <c r="AD433" s="240">
        <f t="shared" ca="1" si="879"/>
        <v>9.7698554336763733E-5</v>
      </c>
      <c r="AE433" s="240">
        <f t="shared" ca="1" si="880"/>
        <v>-5.839632734400876E-5</v>
      </c>
      <c r="AF433" s="240">
        <f t="shared" ca="1" si="881"/>
        <v>-7.4913437724559797E-5</v>
      </c>
      <c r="AG433" s="240">
        <f t="shared" ca="1" si="882"/>
        <v>8.7626100722048002E-5</v>
      </c>
      <c r="AH433" s="240">
        <f t="shared" ca="1" si="883"/>
        <v>4.0723429310795555E-5</v>
      </c>
      <c r="AI433" s="240">
        <f t="shared" ca="1" si="884"/>
        <v>-1.0351559459773621E-4</v>
      </c>
      <c r="AJ433" s="240">
        <f t="shared" ca="1" si="885"/>
        <v>-3.3364794326934253E-7</v>
      </c>
      <c r="AK433" s="240">
        <f t="shared" ca="1" si="886"/>
        <v>1.0364577756712108E-4</v>
      </c>
      <c r="AL433" s="240">
        <f t="shared" ca="1" si="887"/>
        <v>-4.0106928299094182E-5</v>
      </c>
      <c r="AM433" s="240">
        <f t="shared" ca="1" si="888"/>
        <v>-8.7996830453224907E-5</v>
      </c>
      <c r="AN433" s="240">
        <f t="shared" ca="1" si="889"/>
        <v>7.4441588278130949E-5</v>
      </c>
      <c r="AO433" s="240">
        <f t="shared" ca="1" si="890"/>
        <v>5.8951163596079539E-5</v>
      </c>
      <c r="AP433" s="240">
        <f t="shared" ca="1" si="891"/>
        <v>-9.7443191256500012E-5</v>
      </c>
      <c r="AQ433" s="240">
        <f t="shared" ca="1" si="892"/>
        <v>-2.0930716475060451E-5</v>
      </c>
      <c r="AR433" s="240">
        <f t="shared" ca="1" si="893"/>
        <v>1.0560995169079569E-4</v>
      </c>
      <c r="AS433" s="240">
        <f t="shared" ca="1" si="894"/>
        <v>-2.0276242491869938E-5</v>
      </c>
      <c r="AT433" s="240">
        <f t="shared" ca="1" si="895"/>
        <v>-9.7698554336763638E-5</v>
      </c>
      <c r="AU433" s="240">
        <f t="shared" ca="1" si="896"/>
        <v>5.8396327344008983E-5</v>
      </c>
      <c r="AV433" s="240">
        <f t="shared" ca="1" si="897"/>
        <v>7.4913437724559608E-5</v>
      </c>
      <c r="AW433" s="240">
        <f t="shared" ca="1" si="898"/>
        <v>-8.7626100722048151E-5</v>
      </c>
      <c r="AX433" s="240">
        <f t="shared" ca="1" si="899"/>
        <v>-4.0723429310795311E-5</v>
      </c>
      <c r="AY433" s="240">
        <f t="shared" ca="1" si="900"/>
        <v>1.0351559459773612E-4</v>
      </c>
      <c r="AZ433" s="240">
        <f t="shared" ca="1" si="901"/>
        <v>3.336479432698372E-7</v>
      </c>
      <c r="BA433" s="240">
        <f t="shared" ca="1" si="902"/>
        <v>-1.0364577756712118E-4</v>
      </c>
      <c r="BB433" s="240">
        <f t="shared" ca="1" si="903"/>
        <v>4.0106928299093728E-5</v>
      </c>
      <c r="BC433" s="240">
        <f t="shared" ca="1" si="904"/>
        <v>8.7996830453225164E-5</v>
      </c>
      <c r="BD433" s="240">
        <f t="shared" ca="1" si="905"/>
        <v>-7.4441588278130596E-5</v>
      </c>
      <c r="BE433" s="240">
        <f t="shared" ca="1" si="906"/>
        <v>-5.8951163596079959E-5</v>
      </c>
      <c r="BF433" s="240">
        <f t="shared" ca="1" si="907"/>
        <v>9.7443191256500107E-5</v>
      </c>
      <c r="BG433" s="240">
        <f t="shared" ca="1" si="908"/>
        <v>2.0930716475060193E-5</v>
      </c>
      <c r="BH433" s="240">
        <f t="shared" ca="1" si="909"/>
        <v>-1.0560995169079569E-4</v>
      </c>
      <c r="BI433" s="240">
        <f t="shared" ca="1" si="910"/>
        <v>2.0276242491870185E-5</v>
      </c>
      <c r="BJ433" s="240">
        <f t="shared" ca="1" si="911"/>
        <v>9.7698554336763543E-5</v>
      </c>
      <c r="BK433" s="240">
        <f t="shared" ca="1" si="912"/>
        <v>-5.8396327344009193E-5</v>
      </c>
      <c r="BL433" s="240">
        <f t="shared" ca="1" si="913"/>
        <v>-7.4913437724560502E-5</v>
      </c>
      <c r="BM433" s="240">
        <f t="shared" ca="1" si="914"/>
        <v>8.7626100722047447E-5</v>
      </c>
      <c r="BN433" s="240">
        <f t="shared" ca="1" si="915"/>
        <v>4.0723429310796463E-5</v>
      </c>
      <c r="BO433" s="240">
        <f t="shared" ca="1" si="916"/>
        <v>-1.0351559459773617E-4</v>
      </c>
      <c r="BP433" s="240">
        <f t="shared" ca="1" si="917"/>
        <v>-3.336479432695797E-7</v>
      </c>
      <c r="BQ433" s="240">
        <f t="shared" ca="1" si="918"/>
        <v>1.0364577756712114E-4</v>
      </c>
      <c r="BR433" s="240">
        <f t="shared" ca="1" si="919"/>
        <v>-4.0106928299093965E-5</v>
      </c>
      <c r="BS433" s="240">
        <f t="shared" ca="1" si="920"/>
        <v>-8.7996830453225029E-5</v>
      </c>
      <c r="BT433" s="240">
        <f t="shared" ca="1" si="921"/>
        <v>7.4441588278130772E-5</v>
      </c>
      <c r="BU433" s="240">
        <f t="shared" ca="1" si="922"/>
        <v>5.8951163596079729E-5</v>
      </c>
      <c r="BV433" s="240">
        <f t="shared" ca="1" si="923"/>
        <v>-9.7443191256500202E-5</v>
      </c>
      <c r="BW433" s="240">
        <f t="shared" ca="1" si="924"/>
        <v>-2.0930716475059929E-5</v>
      </c>
      <c r="BX433" s="240">
        <f t="shared" ca="1" si="925"/>
        <v>1.0560995169079569E-4</v>
      </c>
      <c r="BY433" s="240">
        <f t="shared" ca="1" si="926"/>
        <v>-2.0276242491868965E-5</v>
      </c>
      <c r="BZ433" s="240">
        <f t="shared" ca="1" si="927"/>
        <v>-9.7698554336764004E-5</v>
      </c>
      <c r="CA433" s="240">
        <f t="shared" ca="1" si="928"/>
        <v>5.839632734400941E-5</v>
      </c>
      <c r="CB433" s="240">
        <f t="shared" ca="1" si="929"/>
        <v>7.4913437724560312E-5</v>
      </c>
      <c r="CC433" s="240">
        <f t="shared" ca="1" si="930"/>
        <v>-8.7626100722048436E-5</v>
      </c>
      <c r="CD433" s="240">
        <f t="shared" ca="1" si="931"/>
        <v>-4.0723429310796226E-5</v>
      </c>
      <c r="CE433" s="240">
        <f t="shared" ca="1" si="932"/>
        <v>1.0351559459773593E-4</v>
      </c>
      <c r="CF433" s="240">
        <f t="shared" ca="1" si="933"/>
        <v>3.3364794326931543E-7</v>
      </c>
      <c r="CG433" s="240">
        <f t="shared" ca="1" si="934"/>
        <v>-1.0364577756712137E-4</v>
      </c>
      <c r="CH433" s="240">
        <f t="shared" ca="1" si="935"/>
        <v>4.0106928299094209E-5</v>
      </c>
      <c r="CI433" s="240">
        <f t="shared" ca="1" si="936"/>
        <v>8.7996830453225734E-5</v>
      </c>
      <c r="CJ433" s="240">
        <f t="shared" ca="1" si="937"/>
        <v>-7.4441588278130962E-5</v>
      </c>
      <c r="CK433" s="240">
        <f t="shared" ca="1" si="938"/>
        <v>-5.8951163596080759E-5</v>
      </c>
      <c r="CL433" s="240">
        <f t="shared" ca="1" si="939"/>
        <v>9.7443191256500311E-5</v>
      </c>
      <c r="CM433" s="240">
        <f t="shared" ca="1" si="940"/>
        <v>2.0930716475061162E-5</v>
      </c>
      <c r="CN433" s="240">
        <f t="shared" ca="1" si="941"/>
        <v>-1.0560995169079569E-4</v>
      </c>
      <c r="CO433" s="240">
        <f t="shared" ca="1" si="942"/>
        <v>2.0276242491869226E-5</v>
      </c>
      <c r="CP433" s="240">
        <f t="shared" ca="1" si="943"/>
        <v>9.769855433676334E-5</v>
      </c>
      <c r="CQ433" s="240">
        <f t="shared" ca="1" si="944"/>
        <v>-5.8396327344008373E-5</v>
      </c>
      <c r="CR433" s="240">
        <f t="shared" ca="1" si="945"/>
        <v>-7.4913437724561193E-5</v>
      </c>
      <c r="CS433" s="240">
        <f t="shared" ca="1" si="946"/>
        <v>8.7626100722047745E-5</v>
      </c>
      <c r="CT433" s="240">
        <f t="shared" ca="1" si="947"/>
        <v>4.0723429310797357E-5</v>
      </c>
      <c r="CU433" s="240">
        <f t="shared" ca="1" si="948"/>
        <v>-1.0351559459773627E-4</v>
      </c>
      <c r="CV433" s="240">
        <f t="shared" ca="1" si="949"/>
        <v>-3.3364794327056226E-7</v>
      </c>
      <c r="CW433" s="240">
        <f t="shared" ca="1" si="950"/>
        <v>1.0364577756712103E-4</v>
      </c>
      <c r="CX433" s="240">
        <f t="shared" ca="1" si="951"/>
        <v>-4.0106928299093057E-5</v>
      </c>
      <c r="CY433" s="240">
        <f t="shared" ca="1" si="952"/>
        <v>-8.7996830453224744E-5</v>
      </c>
      <c r="CZ433" s="240">
        <f t="shared" ca="1" si="953"/>
        <v>7.4441588278130081E-5</v>
      </c>
      <c r="DA433" s="240">
        <f t="shared" ca="1" si="954"/>
        <v>5.8951163596079309E-5</v>
      </c>
      <c r="DB433" s="240">
        <f t="shared" ca="1" si="955"/>
        <v>-9.7443191256499823E-5</v>
      </c>
      <c r="DC433" s="240">
        <f t="shared" ca="1" si="956"/>
        <v>-2.0930716475059435E-5</v>
      </c>
      <c r="DD433" s="240">
        <f t="shared" ca="1" si="957"/>
        <v>1.0560995169079569E-4</v>
      </c>
      <c r="DE433" s="240">
        <f t="shared" ca="1" si="958"/>
        <v>-2.0276242491868006E-5</v>
      </c>
      <c r="DF433" s="240">
        <f t="shared" ca="1" si="959"/>
        <v>-9.7698554336763814E-5</v>
      </c>
      <c r="DG433" s="240">
        <f t="shared" ca="1" si="960"/>
        <v>5.8396327344007343E-5</v>
      </c>
      <c r="DH433" s="240">
        <f t="shared" ca="1" si="961"/>
        <v>7.491343772455996E-5</v>
      </c>
      <c r="DI433" s="240">
        <f t="shared" ca="1" si="962"/>
        <v>-8.762610072204704E-5</v>
      </c>
      <c r="DJ433" s="240">
        <f t="shared" ca="1" si="963"/>
        <v>-4.0723429310795745E-5</v>
      </c>
      <c r="DK433" s="240">
        <f t="shared" ca="1" si="964"/>
        <v>1.0351559459773603E-4</v>
      </c>
      <c r="DL433" s="240">
        <f t="shared" ca="1" si="965"/>
        <v>3.3364794326880043E-7</v>
      </c>
      <c r="DM433" s="240">
        <f t="shared" ca="1" si="966"/>
        <v>-1.0364577756712127E-4</v>
      </c>
      <c r="DN433" s="240">
        <f t="shared" ca="1" si="967"/>
        <v>4.0106928299094683E-5</v>
      </c>
      <c r="DO433" s="240">
        <f t="shared" ca="1" si="968"/>
        <v>8.7996830453225422E-5</v>
      </c>
      <c r="DP433" s="240">
        <f t="shared" ca="1" si="969"/>
        <v>-7.4441588278131328E-5</v>
      </c>
      <c r="DQ433" s="240">
        <f t="shared" ca="1" si="970"/>
        <v>-5.8951163596080339E-5</v>
      </c>
      <c r="DR433" s="240">
        <f t="shared" ca="1" si="971"/>
        <v>9.7443191256499348E-5</v>
      </c>
      <c r="DS433" s="240">
        <f t="shared" ca="1" si="972"/>
        <v>2.0930716475060654E-5</v>
      </c>
      <c r="DT433" s="240">
        <f t="shared" ca="1" si="973"/>
        <v>-1.0560995169079569E-4</v>
      </c>
      <c r="DU433" s="240">
        <f t="shared" ca="1" si="974"/>
        <v>2.0276242491869731E-5</v>
      </c>
      <c r="DV433" s="240">
        <f t="shared" ca="1" si="975"/>
        <v>9.7698554336764288E-5</v>
      </c>
      <c r="DW433" s="240">
        <f t="shared" ca="1" si="976"/>
        <v>-5.8396327344008807E-5</v>
      </c>
      <c r="DX433" s="240">
        <f t="shared" ca="1" si="977"/>
        <v>-7.4913437724560827E-5</v>
      </c>
      <c r="DY433" s="240">
        <f t="shared" ca="1" si="978"/>
        <v>8.762610072204803E-5</v>
      </c>
      <c r="DZ433" s="240">
        <f t="shared" ca="1" si="979"/>
        <v>4.0723429310796896E-5</v>
      </c>
      <c r="EA433" s="240">
        <f t="shared" ca="1" si="980"/>
        <v>-1.0351559459773638E-4</v>
      </c>
      <c r="EB433" s="240">
        <f t="shared" ca="1" si="981"/>
        <v>-3.3364794327003371E-7</v>
      </c>
      <c r="EC433" s="240">
        <f t="shared" ca="1" si="982"/>
        <v>1.0364577756712094E-4</v>
      </c>
      <c r="ED433" s="240">
        <f t="shared" ca="1" si="983"/>
        <v>-4.0106928299093538E-5</v>
      </c>
      <c r="EE433" s="240">
        <f t="shared" ca="1" si="984"/>
        <v>-8.7996830453226113E-5</v>
      </c>
      <c r="EF433" s="240">
        <f t="shared" ca="1" si="985"/>
        <v>7.4441588278130447E-5</v>
      </c>
      <c r="EG433" s="240">
        <f t="shared" ca="1" si="986"/>
        <v>5.8951163596081369E-5</v>
      </c>
      <c r="EH433" s="240">
        <f t="shared" ca="1" si="987"/>
        <v>-9.7443191256500026E-5</v>
      </c>
      <c r="EI433" s="240">
        <f t="shared" ca="1" si="988"/>
        <v>-2.093071647506186E-5</v>
      </c>
      <c r="EJ433" s="240">
        <f t="shared" ca="1" si="989"/>
        <v>1.0560995169079569E-4</v>
      </c>
      <c r="EK433" s="240">
        <f t="shared" ca="1" si="990"/>
        <v>-2.0276242491868515E-5</v>
      </c>
      <c r="EL433" s="240">
        <f t="shared" ca="1" si="991"/>
        <v>-9.7698554336763611E-5</v>
      </c>
      <c r="EM433" s="240">
        <f t="shared" ca="1" si="992"/>
        <v>5.8396327344007763E-5</v>
      </c>
      <c r="EN433" s="240">
        <f t="shared" ca="1" si="993"/>
        <v>7.4913437724559581E-5</v>
      </c>
      <c r="EO433" s="240">
        <f t="shared" ca="1" si="994"/>
        <v>-8.7626100722047338E-5</v>
      </c>
      <c r="EP433" s="240">
        <f t="shared" ca="1" si="995"/>
        <v>-4.072342931079527E-5</v>
      </c>
      <c r="EQ433" s="240">
        <f t="shared" ca="1" si="996"/>
        <v>1.0351559459773613E-4</v>
      </c>
      <c r="ER433" s="240">
        <f t="shared" ca="1" si="997"/>
        <v>3.3364794327128054E-7</v>
      </c>
      <c r="ES433" s="240">
        <f t="shared" ca="1" si="998"/>
        <v>-1.0364577756712118E-4</v>
      </c>
      <c r="ET433" s="240">
        <f t="shared" ca="1" si="999"/>
        <v>4.0106928299092386E-5</v>
      </c>
      <c r="EU433" s="240">
        <f t="shared" ca="1" si="1000"/>
        <v>8.7996830453225151E-5</v>
      </c>
      <c r="EV433" s="240">
        <f t="shared" ca="1" si="1001"/>
        <v>-7.4441588278131694E-5</v>
      </c>
      <c r="EW433" s="240">
        <f t="shared" ca="1" si="1002"/>
        <v>-5.8951163596082399E-5</v>
      </c>
      <c r="EX433" s="240">
        <f t="shared" ca="1" si="1003"/>
        <v>9.7443191256499552E-5</v>
      </c>
      <c r="EY433" s="240">
        <f t="shared" ca="1" si="1004"/>
        <v>2.0930716475060139E-5</v>
      </c>
      <c r="EZ433" s="240">
        <f t="shared" ca="1" si="1005"/>
        <v>-1.0560995169079571E-4</v>
      </c>
      <c r="FA433" s="240">
        <f t="shared" ca="1" si="1006"/>
        <v>2.0276242491867291E-5</v>
      </c>
      <c r="FB433" s="240">
        <f t="shared" ca="1" si="1007"/>
        <v>9.7698554336764085E-5</v>
      </c>
      <c r="FC433" s="240">
        <f t="shared" ca="1" si="1008"/>
        <v>-5.8396327344009241E-5</v>
      </c>
      <c r="FD433" s="240">
        <f t="shared" ca="1" si="1009"/>
        <v>-7.4913437724562576E-5</v>
      </c>
      <c r="FE433" s="240">
        <f t="shared" ca="1" si="1010"/>
        <v>8.7626100722046647E-5</v>
      </c>
      <c r="FF433" s="240">
        <f t="shared" ca="1" si="1011"/>
        <v>4.0723429310796422E-5</v>
      </c>
      <c r="FG433" s="240">
        <f t="shared" ca="1" si="1012"/>
        <v>-1.0351559459773649E-4</v>
      </c>
      <c r="FH433" s="240">
        <f t="shared" ca="1" si="1013"/>
        <v>-3.3364794327252737E-7</v>
      </c>
      <c r="FI433" s="240">
        <f t="shared" ca="1" si="1014"/>
        <v>1.0364577756712141E-4</v>
      </c>
      <c r="FJ433" s="240">
        <f t="shared" ca="1" si="1015"/>
        <v>-4.0106928299094012E-5</v>
      </c>
      <c r="FK433" s="240">
        <f t="shared" ca="1" si="1016"/>
        <v>-8.7996830453224175E-5</v>
      </c>
      <c r="FL433" s="240">
        <f t="shared" ca="1" si="1017"/>
        <v>7.4441588278128672E-5</v>
      </c>
      <c r="FM433" s="240">
        <f t="shared" ca="1" si="1018"/>
        <v>5.8951163596080935E-5</v>
      </c>
      <c r="FN433" s="240">
        <f t="shared" ca="1" si="1019"/>
        <v>-9.7443191256500229E-5</v>
      </c>
      <c r="FO433" s="240">
        <f t="shared" ca="1" si="1020"/>
        <v>-2.0930716475058411E-5</v>
      </c>
      <c r="FP433" s="240">
        <f t="shared" ca="1" si="1021"/>
        <v>1.0560995169079568E-4</v>
      </c>
      <c r="FQ433" s="240">
        <f t="shared" ca="1" si="1022"/>
        <v>-2.0276242491869019E-5</v>
      </c>
      <c r="FR433" s="240">
        <f t="shared" ca="1" si="1023"/>
        <v>-9.7698554336763421E-5</v>
      </c>
      <c r="FS433" s="240">
        <f t="shared" ca="1" si="1024"/>
        <v>5.8396327344005703E-5</v>
      </c>
      <c r="FT433" s="240">
        <f t="shared" ca="1" si="1025"/>
        <v>7.4913437724561342E-5</v>
      </c>
      <c r="FU433" s="240">
        <f t="shared" ca="1" si="1026"/>
        <v>-8.7626100722047623E-5</v>
      </c>
      <c r="FV433" s="240">
        <f t="shared" ca="1" si="1027"/>
        <v>-4.0723429310794796E-5</v>
      </c>
      <c r="FW433" s="240">
        <f t="shared" ca="1" si="1028"/>
        <v>1.0351559459773565E-4</v>
      </c>
      <c r="FX433" s="240">
        <f t="shared" ca="1" si="1029"/>
        <v>3.3364794327075877E-7</v>
      </c>
      <c r="FY433" s="240">
        <f t="shared" ca="1" si="1030"/>
        <v>-1.0364577756712108E-4</v>
      </c>
      <c r="FZ433" s="240">
        <f t="shared" ca="1" si="1031"/>
        <v>4.0106928299095645E-5</v>
      </c>
      <c r="GA433" s="240">
        <f t="shared" ca="1" si="1032"/>
        <v>8.799683045322652E-5</v>
      </c>
      <c r="GB433" s="240">
        <f t="shared" ca="1" si="1033"/>
        <v>-7.4441588278129932E-5</v>
      </c>
      <c r="GC433" s="240">
        <f t="shared" ca="1" si="1034"/>
        <v>-5.8951163596079485E-5</v>
      </c>
      <c r="GD433" s="240">
        <f t="shared" ca="1" si="1035"/>
        <v>9.7443191256498589E-5</v>
      </c>
      <c r="GE433" s="240">
        <f t="shared" ca="1" si="1036"/>
        <v>2.0930716475062572E-5</v>
      </c>
      <c r="GF433" s="240">
        <f t="shared" ca="1" si="1037"/>
        <v>-1.0560995169079569E-4</v>
      </c>
      <c r="GG433" s="240">
        <f t="shared" ca="1" si="1038"/>
        <v>2.0276242491870744E-5</v>
      </c>
      <c r="GH433" s="240">
        <f t="shared" ca="1" si="1039"/>
        <v>9.7698554336765034E-5</v>
      </c>
      <c r="GI433" s="240">
        <f t="shared" ca="1" si="1040"/>
        <v>-5.8396327344007167E-5</v>
      </c>
      <c r="GJ433" s="240">
        <f t="shared" ca="1" si="1041"/>
        <v>-7.4913437724560096E-5</v>
      </c>
      <c r="GK433" s="240">
        <f t="shared" ca="1" si="1042"/>
        <v>8.7626100722048612E-5</v>
      </c>
      <c r="GL433" s="240">
        <f t="shared" ca="1" si="1043"/>
        <v>4.0723429310798713E-5</v>
      </c>
      <c r="GM433" s="240">
        <f t="shared" ca="1" si="1044"/>
        <v>-1.03515594597736E-4</v>
      </c>
      <c r="GN433" s="240">
        <f t="shared" ca="1" si="1045"/>
        <v>-3.3364794326901049E-7</v>
      </c>
      <c r="GO433" s="240">
        <f t="shared" ca="1" si="1046"/>
        <v>1.0364577756712073E-4</v>
      </c>
      <c r="GP433" s="240">
        <f t="shared" ca="1" si="1047"/>
        <v>-4.0106928299091715E-5</v>
      </c>
      <c r="GQ433" s="240">
        <f t="shared" ca="1" si="1048"/>
        <v>-8.7996830453225558E-5</v>
      </c>
      <c r="GR433" s="240">
        <f t="shared" ca="1" si="1049"/>
        <v>7.4441588278131179E-5</v>
      </c>
      <c r="GS433" s="240">
        <f t="shared" ca="1" si="1050"/>
        <v>5.8951163596083002E-5</v>
      </c>
      <c r="GT433" s="240">
        <f t="shared" ca="1" si="1051"/>
        <v>-9.7443191256499267E-5</v>
      </c>
      <c r="GU433" s="240">
        <f t="shared" ca="1" si="1052"/>
        <v>-2.0930716475060858E-5</v>
      </c>
      <c r="GV433" s="240">
        <f t="shared" ca="1" si="1053"/>
        <v>1.0560995169079569E-4</v>
      </c>
      <c r="GW433" s="240">
        <f t="shared" ca="1" si="1054"/>
        <v>-2.027624249186658E-5</v>
      </c>
      <c r="GX433" s="240">
        <f t="shared" ca="1" si="1055"/>
        <v>-9.769855433676437E-5</v>
      </c>
      <c r="GY433" s="240">
        <f t="shared" ca="1" si="1056"/>
        <v>5.8396327344008631E-5</v>
      </c>
      <c r="GZ433" s="240">
        <f t="shared" ca="1" si="1057"/>
        <v>7.4913437724558849E-5</v>
      </c>
      <c r="HA433" s="240">
        <f t="shared" ca="1" si="1058"/>
        <v>-8.7626100722046227E-5</v>
      </c>
      <c r="HB433" s="240">
        <f t="shared" ca="1" si="1059"/>
        <v>-4.0723429310797086E-5</v>
      </c>
      <c r="HC433" s="240">
        <f t="shared" ca="1" si="1060"/>
        <v>1.0351559459773634E-4</v>
      </c>
      <c r="HD433" s="240">
        <f t="shared" ca="1" si="1061"/>
        <v>3.3364794327324566E-7</v>
      </c>
      <c r="HE433" s="240">
        <f t="shared" ca="1" si="1062"/>
        <v>-1.0364577756712155E-4</v>
      </c>
      <c r="HF433" s="240">
        <f t="shared" ca="1" si="1063"/>
        <v>4.0106928299093348E-5</v>
      </c>
      <c r="HG433" s="240">
        <f t="shared" ca="1" si="1064"/>
        <v>8.7996830453224582E-5</v>
      </c>
      <c r="HH433" s="240">
        <f t="shared" ca="1" si="1065"/>
        <v>-7.444158827812817E-5</v>
      </c>
      <c r="HI433" s="240">
        <f t="shared" ca="1" si="1066"/>
        <v>-5.8951163596081538E-5</v>
      </c>
      <c r="HJ433" s="240">
        <f t="shared" ca="1" si="1067"/>
        <v>9.7443191256499945E-5</v>
      </c>
      <c r="HK433" s="240">
        <f t="shared" ca="1" si="1068"/>
        <v>2.0930716475059136E-5</v>
      </c>
      <c r="HL433" s="240">
        <f t="shared" ca="1" si="1069"/>
        <v>-1.0560995169079569E-4</v>
      </c>
      <c r="HM433" s="240">
        <f t="shared" ca="1" si="1070"/>
        <v>2.0276242491868308E-5</v>
      </c>
      <c r="HN433" s="240">
        <f t="shared" ca="1" si="1071"/>
        <v>9.7698554336763692E-5</v>
      </c>
      <c r="HO433" s="240">
        <f t="shared" ca="1" si="1072"/>
        <v>-5.8396327344010101E-5</v>
      </c>
      <c r="HP433" s="240">
        <f t="shared" ca="1" si="1073"/>
        <v>-7.4913437724561844E-5</v>
      </c>
      <c r="HQ433" s="240">
        <f t="shared" ca="1" si="1074"/>
        <v>8.762610072204723E-5</v>
      </c>
      <c r="HR433" s="240">
        <f t="shared" ca="1" si="1075"/>
        <v>4.072342931079546E-5</v>
      </c>
      <c r="HS433" s="240">
        <f t="shared" ca="1" si="1076"/>
        <v>-1.0351559459773548E-4</v>
      </c>
      <c r="HT433" s="240">
        <f t="shared" ca="1" si="1077"/>
        <v>-3.3364794327149738E-7</v>
      </c>
      <c r="HU433" s="240">
        <f t="shared" ca="1" si="1078"/>
        <v>1.0364577756712122E-4</v>
      </c>
      <c r="HV433" s="240">
        <f t="shared" ca="1" si="1079"/>
        <v>-4.0106928299094974E-5</v>
      </c>
      <c r="HW433" s="240">
        <f t="shared" ca="1" si="1080"/>
        <v>-8.7996830453226926E-5</v>
      </c>
      <c r="HX433" s="240">
        <f t="shared" ca="1" si="1081"/>
        <v>7.4441588278129417E-5</v>
      </c>
      <c r="HY433" s="240">
        <f t="shared" ca="1" si="1082"/>
        <v>5.8951163596080081E-5</v>
      </c>
      <c r="HZ433" s="240">
        <f t="shared" ca="1" si="1083"/>
        <v>-9.7443191256500636E-5</v>
      </c>
      <c r="IA433" s="240">
        <f t="shared" ca="1" si="1084"/>
        <v>-2.093071647506329E-5</v>
      </c>
      <c r="IB433" s="240">
        <f t="shared" ca="1" si="1085"/>
        <v>1.0560995169079569E-4</v>
      </c>
      <c r="IC433" s="240">
        <f t="shared" ca="1" si="1086"/>
        <v>-2.0276242491870029E-5</v>
      </c>
      <c r="ID433" s="240">
        <f t="shared" ca="1" si="1087"/>
        <v>-9.7698554336765305E-5</v>
      </c>
      <c r="IE433" s="240">
        <f t="shared" ca="1" si="1088"/>
        <v>1.3515758892811253E-4</v>
      </c>
      <c r="IF433" s="240">
        <f t="shared" ca="1" si="1089"/>
        <v>7.4913437724560611E-5</v>
      </c>
      <c r="IG433" s="240">
        <f t="shared" ca="1" si="1090"/>
        <v>-8.7626100722048206E-5</v>
      </c>
      <c r="IH433" s="240">
        <f t="shared" ca="1" si="1091"/>
        <v>-4.0723429310799377E-5</v>
      </c>
      <c r="II433" s="240">
        <f t="shared" ca="1" si="1092"/>
        <v>1.0351559459773585E-4</v>
      </c>
      <c r="IJ433" s="240">
        <f t="shared" ca="1" si="1093"/>
        <v>3.3364794326972878E-7</v>
      </c>
      <c r="IK433" s="240">
        <f t="shared" ca="1" si="1094"/>
        <v>-1.0364577756712087E-4</v>
      </c>
      <c r="IL433" s="240">
        <f t="shared" ca="1" si="1095"/>
        <v>4.0106928299091044E-5</v>
      </c>
      <c r="IM433" s="240">
        <f t="shared" ca="1" si="1096"/>
        <v>8.7996830453225951E-5</v>
      </c>
      <c r="IN433" s="240">
        <f t="shared" ca="1" si="1097"/>
        <v>-7.4441588278130664E-5</v>
      </c>
      <c r="IO433" s="240">
        <f t="shared" ca="1" si="1098"/>
        <v>-5.8951163596078631E-5</v>
      </c>
      <c r="IP433" s="240">
        <f t="shared" ca="1" si="1099"/>
        <v>9.7443191256498982E-5</v>
      </c>
      <c r="IQ433" s="240">
        <f t="shared" ca="1" si="1100"/>
        <v>2.0930716475061562E-5</v>
      </c>
      <c r="IR433" s="240">
        <f t="shared" ca="1" si="1101"/>
        <v>-1.0560995169079569E-4</v>
      </c>
      <c r="IS433" s="240">
        <f t="shared" ca="1" si="1102"/>
        <v>2.0276242491865872E-5</v>
      </c>
      <c r="IT433" s="240">
        <f t="shared" ca="1" si="1103"/>
        <v>9.7698554336764641E-5</v>
      </c>
      <c r="IU433" s="240">
        <f t="shared" ca="1" si="1104"/>
        <v>-5.8396327344008034E-5</v>
      </c>
      <c r="IV433" s="240">
        <f t="shared" ca="1" si="1105"/>
        <v>-7.4913437724559364E-5</v>
      </c>
      <c r="IW433" s="240">
        <f t="shared" ca="1" si="1106"/>
        <v>8.7626100722045848E-5</v>
      </c>
      <c r="IX433" s="240">
        <f t="shared" ca="1" si="1107"/>
        <v>4.0723429310797737E-5</v>
      </c>
      <c r="IY433" s="240">
        <f t="shared" ca="1" si="1108"/>
        <v>-1.0351559459773619E-4</v>
      </c>
      <c r="IZ433" s="240">
        <f t="shared" ca="1" si="1109"/>
        <v>-3.3364794326796695E-7</v>
      </c>
      <c r="JA433" s="240">
        <f t="shared" ca="1" si="1110"/>
        <v>1.0364577756712169E-4</v>
      </c>
      <c r="JB433" s="240">
        <f t="shared" ca="1" si="1111"/>
        <v>-4.0106928299092677E-5</v>
      </c>
    </row>
    <row r="434" spans="2:262">
      <c r="B434" s="248">
        <v>73</v>
      </c>
      <c r="C434" s="247">
        <f t="shared" si="1112"/>
        <v>1.4257812500000008E-3</v>
      </c>
      <c r="D434" s="244">
        <f t="shared" ca="1" si="855"/>
        <v>5.8936590401932545</v>
      </c>
      <c r="E434" s="243">
        <f ca="1">CA361</f>
        <v>-0.10634095980674522</v>
      </c>
      <c r="F434" s="242">
        <v>73</v>
      </c>
      <c r="G434" s="240">
        <f t="shared" ca="1" si="856"/>
        <v>2.5107696605669126E-5</v>
      </c>
      <c r="H434" s="240">
        <f t="shared" ca="1" si="857"/>
        <v>-2.7337841002461342E-5</v>
      </c>
      <c r="I434" s="240">
        <f t="shared" ca="1" si="858"/>
        <v>-1.3128186871967929E-5</v>
      </c>
      <c r="J434" s="240">
        <f t="shared" ca="1" si="859"/>
        <v>3.3090645051779959E-5</v>
      </c>
      <c r="K434" s="240">
        <f t="shared" ca="1" si="860"/>
        <v>-1.3722158649035954E-6</v>
      </c>
      <c r="L434" s="240">
        <f t="shared" ca="1" si="861"/>
        <v>-3.2489336656253337E-5</v>
      </c>
      <c r="M434" s="240">
        <f t="shared" ca="1" si="862"/>
        <v>1.560912377142191E-5</v>
      </c>
      <c r="N434" s="240">
        <f t="shared" ca="1" si="863"/>
        <v>2.5649379904092097E-5</v>
      </c>
      <c r="O434" s="240">
        <f t="shared" ca="1" si="864"/>
        <v>-2.6848745663904423E-5</v>
      </c>
      <c r="P434" s="240">
        <f t="shared" ca="1" si="865"/>
        <v>-1.3884192960856454E-5</v>
      </c>
      <c r="Q434" s="240">
        <f t="shared" ca="1" si="866"/>
        <v>3.2932833456506287E-5</v>
      </c>
      <c r="R434" s="240">
        <f t="shared" ca="1" si="867"/>
        <v>-5.4705634354391199E-7</v>
      </c>
      <c r="S434" s="240">
        <f t="shared" ca="1" si="868"/>
        <v>-3.2693112009893982E-5</v>
      </c>
      <c r="T434" s="240">
        <f t="shared" ca="1" si="869"/>
        <v>1.4873259115454367E-5</v>
      </c>
      <c r="U434" s="241">
        <f t="shared" ca="1" si="870"/>
        <v>2.6175612975152935E-5</v>
      </c>
      <c r="V434" s="240">
        <f t="shared" ca="1" si="871"/>
        <v>-2.6343477644898892E-5</v>
      </c>
      <c r="W434" s="240">
        <f t="shared" ca="1" si="872"/>
        <v>-1.4631835731068689E-5</v>
      </c>
      <c r="X434" s="240">
        <f t="shared" ca="1" si="873"/>
        <v>3.2755184353796362E-5</v>
      </c>
      <c r="Y434" s="240">
        <f t="shared" ca="1" si="874"/>
        <v>2.7843270410130916E-7</v>
      </c>
      <c r="Z434" s="240">
        <f t="shared" ca="1" si="875"/>
        <v>-3.2877194255334072E-5</v>
      </c>
      <c r="AA434" s="240">
        <f t="shared" ca="1" si="876"/>
        <v>1.4128435364342707E-5</v>
      </c>
      <c r="AB434" s="240">
        <f t="shared" ca="1" si="877"/>
        <v>2.668607883572679E-5</v>
      </c>
      <c r="AC434" s="240">
        <f t="shared" ca="1" si="878"/>
        <v>-2.5822341300006152E-5</v>
      </c>
      <c r="AD434" s="240">
        <f t="shared" ca="1" si="879"/>
        <v>-1.5370664830556212E-5</v>
      </c>
      <c r="AE434" s="240">
        <f t="shared" ca="1" si="880"/>
        <v>3.2557804752826999E-5</v>
      </c>
      <c r="AF434" s="240">
        <f t="shared" ca="1" si="881"/>
        <v>1.1037540342969709E-6</v>
      </c>
      <c r="AG434" s="240">
        <f t="shared" ca="1" si="882"/>
        <v>-3.3041472508312178E-5</v>
      </c>
      <c r="AH434" s="240">
        <f t="shared" ca="1" si="883"/>
        <v>1.337510117206368E-5</v>
      </c>
      <c r="AI434" s="240">
        <f t="shared" ca="1" si="884"/>
        <v>2.7180470000266619E-5</v>
      </c>
      <c r="AJ434" s="240">
        <f t="shared" ca="1" si="885"/>
        <v>-2.5285650542273736E-5</v>
      </c>
      <c r="AK434" s="240">
        <f t="shared" ca="1" si="886"/>
        <v>-1.6100235216295773E-5</v>
      </c>
      <c r="AL434" s="240">
        <f t="shared" ca="1" si="887"/>
        <v>3.2340813547689209E-5</v>
      </c>
      <c r="AM434" s="240">
        <f t="shared" ca="1" si="888"/>
        <v>1.92841050433439E-6</v>
      </c>
      <c r="AN434" s="240">
        <f t="shared" ca="1" si="889"/>
        <v>-3.3185847813751558E-5</v>
      </c>
      <c r="AO434" s="240">
        <f t="shared" ca="1" si="890"/>
        <v>1.261371031896585E-5</v>
      </c>
      <c r="AP434" s="240">
        <f t="shared" ca="1" si="891"/>
        <v>2.7658488666021796E-5</v>
      </c>
      <c r="AQ434" s="240">
        <f t="shared" ca="1" si="892"/>
        <v>-2.4733728654146028E-5</v>
      </c>
      <c r="AR434" s="240">
        <f t="shared" ca="1" si="893"/>
        <v>-1.682010742236782E-5</v>
      </c>
      <c r="AS434" s="240">
        <f t="shared" ca="1" si="894"/>
        <v>3.2104341445771271E-5</v>
      </c>
      <c r="AT434" s="240">
        <f t="shared" ca="1" si="895"/>
        <v>2.7519053719919086E-6</v>
      </c>
      <c r="AU434" s="240">
        <f t="shared" ca="1" si="896"/>
        <v>-3.3310233205366704E-5</v>
      </c>
      <c r="AV434" s="240">
        <f t="shared" ca="1" si="897"/>
        <v>1.1844721438429105E-5</v>
      </c>
      <c r="AW434" s="240">
        <f t="shared" ca="1" si="898"/>
        <v>2.8119846892421659E-5</v>
      </c>
      <c r="AX434" s="240">
        <f t="shared" ca="1" si="899"/>
        <v>-2.4166908092730744E-5</v>
      </c>
      <c r="AY434" s="240">
        <f t="shared" ca="1" si="900"/>
        <v>-1.7529847824672956E-5</v>
      </c>
      <c r="AZ434" s="240">
        <f t="shared" ca="1" si="901"/>
        <v>3.1848530889024972E-5</v>
      </c>
      <c r="BA434" s="240">
        <f t="shared" ca="1" si="902"/>
        <v>3.5737425947532379E-6</v>
      </c>
      <c r="BB434" s="240">
        <f t="shared" ca="1" si="903"/>
        <v>-3.3414553758048777E-5</v>
      </c>
      <c r="BC434" s="240">
        <f t="shared" ca="1" si="904"/>
        <v>1.1068597740600284E-5</v>
      </c>
      <c r="BD434" s="240">
        <f t="shared" ca="1" si="905"/>
        <v>2.8564266774522601E-5</v>
      </c>
      <c r="BE434" s="240">
        <f t="shared" ca="1" si="906"/>
        <v>-2.3585530289539296E-5</v>
      </c>
      <c r="BF434" s="240">
        <f t="shared" ca="1" si="907"/>
        <v>-1.8229028902131737E-5</v>
      </c>
      <c r="BG434" s="240">
        <f t="shared" ca="1" si="908"/>
        <v>3.1573535968164392E-5</v>
      </c>
      <c r="BH434" s="240">
        <f t="shared" ca="1" si="909"/>
        <v>4.3934271286068062E-6</v>
      </c>
      <c r="BI434" s="240">
        <f t="shared" ca="1" si="910"/>
        <v>-3.3498746632997639E-5</v>
      </c>
      <c r="BJ434" s="240">
        <f t="shared" ca="1" si="911"/>
        <v>1.0285806733374057E-5</v>
      </c>
      <c r="BK434" s="240">
        <f t="shared" ca="1" si="912"/>
        <v>2.8991480610405295E-5</v>
      </c>
      <c r="BL434" s="240">
        <f t="shared" ca="1" si="913"/>
        <v>-2.2989945444821552E-5</v>
      </c>
      <c r="BM434" s="240">
        <f t="shared" ca="1" si="914"/>
        <v>-1.8917229494207165E-5</v>
      </c>
      <c r="BN434" s="240">
        <f t="shared" ca="1" si="915"/>
        <v>3.1279522329847143E-5</v>
      </c>
      <c r="BO434" s="240">
        <f t="shared" ca="1" si="916"/>
        <v>5.2104652262389219E-6</v>
      </c>
      <c r="BP434" s="240">
        <f t="shared" ca="1" si="917"/>
        <v>-3.356276111557357E-5</v>
      </c>
      <c r="BQ434" s="240">
        <f t="shared" ca="1" si="918"/>
        <v>9.4968199407827256E-6</v>
      </c>
      <c r="BR434" s="240">
        <f t="shared" ca="1" si="919"/>
        <v>2.9401231062429558E-5</v>
      </c>
      <c r="BS434" s="240">
        <f t="shared" ca="1" si="920"/>
        <v>-2.2380512316616931E-5</v>
      </c>
      <c r="BT434" s="240">
        <f t="shared" ca="1" si="921"/>
        <v>-1.9594035054596052E-5</v>
      </c>
      <c r="BU434" s="240">
        <f t="shared" ca="1" si="922"/>
        <v>3.0966667076895066E-5</v>
      </c>
      <c r="BV434" s="240">
        <f t="shared" ca="1" si="923"/>
        <v>6.0243647344505941E-6</v>
      </c>
      <c r="BW434" s="240">
        <f t="shared" ca="1" si="924"/>
        <v>-3.3606558645845983E-5</v>
      </c>
      <c r="BX434" s="240">
        <f t="shared" ca="1" si="925"/>
        <v>8.7021126189680391E-6</v>
      </c>
      <c r="BY434" s="240">
        <f t="shared" ca="1" si="926"/>
        <v>2.9793271312244651E-5</v>
      </c>
      <c r="BZ434" s="240">
        <f t="shared" ca="1" si="927"/>
        <v>-2.1757598004653671E-5</v>
      </c>
      <c r="CA434" s="240">
        <f t="shared" ca="1" si="928"/>
        <v>-2.0259037900936208E-5</v>
      </c>
      <c r="CB434" s="240">
        <f t="shared" ca="1" si="929"/>
        <v>3.0635158661614121E-5</v>
      </c>
      <c r="CC434" s="240">
        <f t="shared" ca="1" si="930"/>
        <v>6.8346353906117386E-6</v>
      </c>
      <c r="CD434" s="240">
        <f t="shared" ca="1" si="931"/>
        <v>-3.3630112841820301E-5</v>
      </c>
      <c r="CE434" s="240">
        <f t="shared" ca="1" si="932"/>
        <v>7.9021634699050961E-6</v>
      </c>
      <c r="CF434" s="240">
        <f t="shared" ca="1" si="933"/>
        <v>3.0167365209463204E-5</v>
      </c>
      <c r="CG434" s="240">
        <f t="shared" ca="1" si="934"/>
        <v>-2.1121577729222501E-5</v>
      </c>
      <c r="CH434" s="240">
        <f t="shared" ca="1" si="935"/>
        <v>-2.0911837460379056E-5</v>
      </c>
      <c r="CI434" s="240">
        <f t="shared" ca="1" si="936"/>
        <v>3.0285196772277785E-5</v>
      </c>
      <c r="CJ434" s="240">
        <f t="shared" ca="1" si="937"/>
        <v>7.6407891179770593E-6</v>
      </c>
      <c r="CK434" s="240">
        <f t="shared" ca="1" si="938"/>
        <v>-3.3633409515329614E-5</v>
      </c>
      <c r="CL434" s="240">
        <f t="shared" ca="1" si="939"/>
        <v>7.0974543530483454E-6</v>
      </c>
      <c r="CM434" s="240">
        <f t="shared" ca="1" si="940"/>
        <v>3.052328741391023E-5</v>
      </c>
      <c r="CN434" s="240">
        <f t="shared" ca="1" si="941"/>
        <v>-2.0472834605153173E-5</v>
      </c>
      <c r="CO434" s="240">
        <f t="shared" ca="1" si="942"/>
        <v>-2.1552040510879739E-5</v>
      </c>
      <c r="CP434" s="240">
        <f t="shared" ca="1" si="943"/>
        <v>2.9916992212842266E-5</v>
      </c>
      <c r="CQ434" s="240">
        <f t="shared" ca="1" si="944"/>
        <v>8.4423403196852131E-6</v>
      </c>
      <c r="CR434" s="240">
        <f t="shared" ca="1" si="945"/>
        <v>-3.3616446680581078E-5</v>
      </c>
      <c r="CS434" s="240">
        <f t="shared" ca="1" si="946"/>
        <v>6.2884699950802264E-6</v>
      </c>
      <c r="CT434" s="240">
        <f t="shared" ca="1" si="947"/>
        <v>3.0860823531358348E-5</v>
      </c>
      <c r="CU434" s="240">
        <f t="shared" ca="1" si="948"/>
        <v>-1.9811759411046292E-5</v>
      </c>
      <c r="CV434" s="240">
        <f t="shared" ca="1" si="949"/>
        <v>-2.2179261418058647E-5</v>
      </c>
      <c r="CW434" s="240">
        <f t="shared" ca="1" si="950"/>
        <v>2.953076677596612E-5</v>
      </c>
      <c r="CX434" s="240">
        <f t="shared" ca="1" si="951"/>
        <v>9.2388061712642243E-6</v>
      </c>
      <c r="CY434" s="240">
        <f t="shared" ca="1" si="952"/>
        <v>-3.3579234555352054E-5</v>
      </c>
      <c r="CZ434" s="240">
        <f t="shared" ca="1" si="953"/>
        <v>5.4756976979281139E-6</v>
      </c>
      <c r="DA434" s="240">
        <f t="shared" ca="1" si="954"/>
        <v>3.117977024267168E-5</v>
      </c>
      <c r="DB434" s="240">
        <f t="shared" ca="1" si="955"/>
        <v>-1.9138750353879595E-5</v>
      </c>
      <c r="DC434" s="240">
        <f t="shared" ca="1" si="956"/>
        <v>-2.2793122367496043E-5</v>
      </c>
      <c r="DD434" s="240">
        <f t="shared" ca="1" si="957"/>
        <v>2.9126753109410621E-5</v>
      </c>
      <c r="DE434" s="240">
        <f t="shared" ca="1" si="958"/>
        <v>1.002970691146688E-5</v>
      </c>
      <c r="DF434" s="240">
        <f t="shared" ca="1" si="959"/>
        <v>-3.352179555483534E-5</v>
      </c>
      <c r="DG434" s="240">
        <f t="shared" ca="1" si="960"/>
        <v>4.6596270452322903E-6</v>
      </c>
      <c r="DH434" s="240">
        <f t="shared" ca="1" si="961"/>
        <v>3.1479935426277536E-5</v>
      </c>
      <c r="DI434" s="240">
        <f t="shared" ca="1" si="962"/>
        <v>-1.8454212829143686E-5</v>
      </c>
      <c r="DJ434" s="240">
        <f t="shared" ca="1" si="963"/>
        <v>-2.3393253592309001E-5</v>
      </c>
      <c r="DK434" s="240">
        <f t="shared" ca="1" si="964"/>
        <v>2.8705194575901957E-5</v>
      </c>
      <c r="DL434" s="240">
        <f t="shared" ca="1" si="965"/>
        <v>1.0814566131260964E-5</v>
      </c>
      <c r="DM434" s="240">
        <f t="shared" ca="1" si="966"/>
        <v>-3.3444164278137053E-5</v>
      </c>
      <c r="DN434" s="240">
        <f t="shared" ca="1" si="967"/>
        <v>3.840749607439098E-6</v>
      </c>
      <c r="DO434" s="240">
        <f t="shared" ca="1" si="968"/>
        <v>3.1761138273893193E-5</v>
      </c>
      <c r="DP434" s="240">
        <f t="shared" ca="1" si="969"/>
        <v>-1.7758559176646964E-5</v>
      </c>
      <c r="DQ434" s="240">
        <f t="shared" ca="1" si="970"/>
        <v>-2.3979293595888048E-5</v>
      </c>
      <c r="DR434" s="240">
        <f t="shared" ca="1" si="971"/>
        <v>2.8266345106536647E-5</v>
      </c>
      <c r="DS434" s="240">
        <f t="shared" ca="1" si="972"/>
        <v>1.1592911060800247E-5</v>
      </c>
      <c r="DT434" s="240">
        <f t="shared" ca="1" si="973"/>
        <v>-3.3346387487435465E-5</v>
      </c>
      <c r="DU434" s="240">
        <f t="shared" ca="1" si="974"/>
        <v>3.0195586456972585E-6</v>
      </c>
      <c r="DV434" s="240">
        <f t="shared" ca="1" si="975"/>
        <v>3.2023209399438112E-5</v>
      </c>
      <c r="DW434" s="240">
        <f t="shared" ca="1" si="976"/>
        <v>-1.7052208432137522E-5</v>
      </c>
      <c r="DX434" s="240">
        <f t="shared" ca="1" si="977"/>
        <v>-2.4550889369648457E-5</v>
      </c>
      <c r="DY434" s="240">
        <f t="shared" ca="1" si="978"/>
        <v>2.7810469047825875E-5</v>
      </c>
      <c r="DZ434" s="240">
        <f t="shared" ca="1" si="979"/>
        <v>1.2364272854202483E-5</v>
      </c>
      <c r="EA434" s="240">
        <f t="shared" ca="1" si="980"/>
        <v>-3.3228524079813185E-5</v>
      </c>
      <c r="EB434" s="240">
        <f t="shared" ca="1" si="981"/>
        <v>2.1965488147358229E-6</v>
      </c>
      <c r="EC434" s="240">
        <f t="shared" ca="1" si="982"/>
        <v>3.2265990941065725E-5</v>
      </c>
      <c r="ED434" s="240">
        <f t="shared" ca="1" si="983"/>
        <v>-1.6335586074891704E-5</v>
      </c>
      <c r="EE434" s="240">
        <f t="shared" ca="1" si="984"/>
        <v>-2.5107696605669478E-5</v>
      </c>
      <c r="EF434" s="240">
        <f t="shared" ca="1" si="985"/>
        <v>2.7337841002461108E-5</v>
      </c>
      <c r="EG434" s="240">
        <f t="shared" ca="1" si="986"/>
        <v>1.3128186871968182E-5</v>
      </c>
      <c r="EH434" s="240">
        <f t="shared" ca="1" si="987"/>
        <v>-3.3090645051779762E-5</v>
      </c>
      <c r="EI434" s="240">
        <f t="shared" ca="1" si="988"/>
        <v>1.3722158649026399E-6</v>
      </c>
      <c r="EJ434" s="240">
        <f t="shared" ca="1" si="989"/>
        <v>3.2489336656253554E-5</v>
      </c>
      <c r="EK434" s="240">
        <f t="shared" ca="1" si="990"/>
        <v>-1.5609123771421273E-5</v>
      </c>
      <c r="EL434" s="240">
        <f t="shared" ca="1" si="991"/>
        <v>-2.5649379904092486E-5</v>
      </c>
      <c r="EM434" s="240">
        <f t="shared" ca="1" si="992"/>
        <v>2.6848745663904169E-5</v>
      </c>
      <c r="EN434" s="240">
        <f t="shared" ca="1" si="993"/>
        <v>1.3884192960856728E-5</v>
      </c>
      <c r="EO434" s="240">
        <f t="shared" ca="1" si="994"/>
        <v>-3.2932833456506246E-5</v>
      </c>
      <c r="EP434" s="240">
        <f t="shared" ca="1" si="995"/>
        <v>5.4705634354289555E-7</v>
      </c>
      <c r="EQ434" s="240">
        <f t="shared" ca="1" si="996"/>
        <v>3.2693112009894192E-5</v>
      </c>
      <c r="ER434" s="240">
        <f t="shared" ca="1" si="997"/>
        <v>-1.487325911545367E-5</v>
      </c>
      <c r="ES434" s="240">
        <f t="shared" ca="1" si="998"/>
        <v>-2.6175612975153348E-5</v>
      </c>
      <c r="ET434" s="240">
        <f t="shared" ca="1" si="999"/>
        <v>2.634347764489796E-5</v>
      </c>
      <c r="EU434" s="240">
        <f t="shared" ca="1" si="1000"/>
        <v>1.4631835731069065E-5</v>
      </c>
      <c r="EV434" s="240">
        <f t="shared" ca="1" si="1001"/>
        <v>-3.2755184353796105E-5</v>
      </c>
      <c r="EW434" s="240">
        <f t="shared" ca="1" si="1002"/>
        <v>-2.7843270410149212E-7</v>
      </c>
      <c r="EX434" s="240">
        <f t="shared" ca="1" si="1003"/>
        <v>3.2877194255334261E-5</v>
      </c>
      <c r="EY434" s="240">
        <f t="shared" ca="1" si="1004"/>
        <v>-1.4128435364342756E-5</v>
      </c>
      <c r="EZ434" s="240">
        <f t="shared" ca="1" si="1005"/>
        <v>-2.6686078835727194E-5</v>
      </c>
      <c r="FA434" s="240">
        <f t="shared" ca="1" si="1006"/>
        <v>2.5822341300005111E-5</v>
      </c>
      <c r="FB434" s="240">
        <f t="shared" ca="1" si="1007"/>
        <v>1.5370664830556588E-5</v>
      </c>
      <c r="FC434" s="240">
        <f t="shared" ca="1" si="1008"/>
        <v>-3.2557804752826661E-5</v>
      </c>
      <c r="FD434" s="240">
        <f t="shared" ca="1" si="1009"/>
        <v>-1.1037540342971487E-6</v>
      </c>
      <c r="FE434" s="240">
        <f t="shared" ca="1" si="1010"/>
        <v>3.3041472508312395E-5</v>
      </c>
      <c r="FF434" s="240">
        <f t="shared" ca="1" si="1011"/>
        <v>-1.3375101172063735E-5</v>
      </c>
      <c r="FG434" s="240">
        <f t="shared" ca="1" si="1012"/>
        <v>-2.7180470000267147E-5</v>
      </c>
      <c r="FH434" s="240">
        <f t="shared" ca="1" si="1013"/>
        <v>2.5285650542273933E-5</v>
      </c>
      <c r="FI434" s="240">
        <f t="shared" ca="1" si="1014"/>
        <v>1.6100235216296356E-5</v>
      </c>
      <c r="FJ434" s="240">
        <f t="shared" ca="1" si="1015"/>
        <v>-3.2340813547688837E-5</v>
      </c>
      <c r="FK434" s="240">
        <f t="shared" ca="1" si="1016"/>
        <v>-1.9284105043345679E-6</v>
      </c>
      <c r="FL434" s="240">
        <f t="shared" ca="1" si="1017"/>
        <v>3.3185847813751741E-5</v>
      </c>
      <c r="FM434" s="240">
        <f t="shared" ca="1" si="1018"/>
        <v>-1.2613710318965904E-5</v>
      </c>
      <c r="FN434" s="240">
        <f t="shared" ca="1" si="1019"/>
        <v>-2.7658488666022169E-5</v>
      </c>
      <c r="FO434" s="240">
        <f t="shared" ca="1" si="1020"/>
        <v>2.4733728654146232E-5</v>
      </c>
      <c r="FP434" s="240">
        <f t="shared" ca="1" si="1021"/>
        <v>1.6820107422368389E-5</v>
      </c>
      <c r="FQ434" s="240">
        <f t="shared" ca="1" si="1022"/>
        <v>-3.210434144577079E-5</v>
      </c>
      <c r="FR434" s="240">
        <f t="shared" ca="1" si="1023"/>
        <v>-2.7519053719920932E-6</v>
      </c>
      <c r="FS434" s="240">
        <f t="shared" ca="1" si="1024"/>
        <v>3.331023320536686E-5</v>
      </c>
      <c r="FT434" s="240">
        <f t="shared" ca="1" si="1025"/>
        <v>-1.1844721438428934E-5</v>
      </c>
      <c r="FU434" s="240">
        <f t="shared" ca="1" si="1026"/>
        <v>-2.8119846892422289E-5</v>
      </c>
      <c r="FV434" s="240">
        <f t="shared" ca="1" si="1027"/>
        <v>2.416690809273095E-5</v>
      </c>
      <c r="FW434" s="240">
        <f t="shared" ca="1" si="1028"/>
        <v>1.7529847824673518E-5</v>
      </c>
      <c r="FX434" s="240">
        <f t="shared" ca="1" si="1029"/>
        <v>-3.184853088902445E-5</v>
      </c>
      <c r="FY434" s="240">
        <f t="shared" ca="1" si="1030"/>
        <v>-3.5737425947538918E-6</v>
      </c>
      <c r="FZ434" s="240">
        <f t="shared" ca="1" si="1031"/>
        <v>3.3414553758048912E-5</v>
      </c>
      <c r="GA434" s="240">
        <f t="shared" ca="1" si="1032"/>
        <v>-1.1068597740600114E-5</v>
      </c>
      <c r="GB434" s="240">
        <f t="shared" ca="1" si="1033"/>
        <v>-2.8564266774523201E-5</v>
      </c>
      <c r="GC434" s="240">
        <f t="shared" ca="1" si="1034"/>
        <v>2.3585530289539502E-5</v>
      </c>
      <c r="GD434" s="240">
        <f t="shared" ca="1" si="1035"/>
        <v>1.8229028902132292E-5</v>
      </c>
      <c r="GE434" s="240">
        <f t="shared" ca="1" si="1036"/>
        <v>-3.1573535968163837E-5</v>
      </c>
      <c r="GF434" s="240">
        <f t="shared" ca="1" si="1037"/>
        <v>-4.3934271286074618E-6</v>
      </c>
      <c r="GG434" s="240">
        <f t="shared" ca="1" si="1038"/>
        <v>3.3498746632997741E-5</v>
      </c>
      <c r="GH434" s="240">
        <f t="shared" ca="1" si="1039"/>
        <v>-1.0285806733373884E-5</v>
      </c>
      <c r="GI434" s="240">
        <f t="shared" ca="1" si="1040"/>
        <v>-2.8991480610405874E-5</v>
      </c>
      <c r="GJ434" s="240">
        <f t="shared" ca="1" si="1041"/>
        <v>2.2989945444821417E-5</v>
      </c>
      <c r="GK434" s="240">
        <f t="shared" ca="1" si="1042"/>
        <v>1.8917229494207711E-5</v>
      </c>
      <c r="GL434" s="240">
        <f t="shared" ca="1" si="1043"/>
        <v>-3.1279522329847252E-5</v>
      </c>
      <c r="GM434" s="240">
        <f t="shared" ca="1" si="1044"/>
        <v>-5.2104652262395741E-6</v>
      </c>
      <c r="GN434" s="240">
        <f t="shared" ca="1" si="1045"/>
        <v>3.3562761115573671E-5</v>
      </c>
      <c r="GO434" s="240">
        <f t="shared" ca="1" si="1046"/>
        <v>-9.4968199407825528E-6</v>
      </c>
      <c r="GP434" s="240">
        <f t="shared" ca="1" si="1047"/>
        <v>-2.940123106243011E-5</v>
      </c>
      <c r="GQ434" s="240">
        <f t="shared" ca="1" si="1048"/>
        <v>2.2380512316616795E-5</v>
      </c>
      <c r="GR434" s="240">
        <f t="shared" ca="1" si="1049"/>
        <v>1.9594035054596584E-5</v>
      </c>
      <c r="GS434" s="240">
        <f t="shared" ca="1" si="1050"/>
        <v>-3.0966667076895182E-5</v>
      </c>
      <c r="GT434" s="240">
        <f t="shared" ca="1" si="1051"/>
        <v>-6.0243647344512446E-6</v>
      </c>
      <c r="GU434" s="240">
        <f t="shared" ca="1" si="1052"/>
        <v>3.360655864584605E-5</v>
      </c>
      <c r="GV434" s="240">
        <f t="shared" ca="1" si="1053"/>
        <v>-8.7021126189678613E-6</v>
      </c>
      <c r="GW434" s="240">
        <f t="shared" ca="1" si="1054"/>
        <v>-2.9793271312245176E-5</v>
      </c>
      <c r="GX434" s="240">
        <f t="shared" ca="1" si="1055"/>
        <v>2.1757598004653898E-5</v>
      </c>
      <c r="GY434" s="240">
        <f t="shared" ca="1" si="1056"/>
        <v>2.0259037900936733E-5</v>
      </c>
      <c r="GZ434" s="240">
        <f t="shared" ca="1" si="1057"/>
        <v>-3.0635158661614243E-5</v>
      </c>
      <c r="HA434" s="240">
        <f t="shared" ca="1" si="1058"/>
        <v>-6.8346353906123858E-6</v>
      </c>
      <c r="HB434" s="240">
        <f t="shared" ca="1" si="1059"/>
        <v>3.3630112841820321E-5</v>
      </c>
      <c r="HC434" s="240">
        <f t="shared" ca="1" si="1060"/>
        <v>-7.902163469904454E-6</v>
      </c>
      <c r="HD434" s="240">
        <f t="shared" ca="1" si="1061"/>
        <v>-3.0167365209463915E-5</v>
      </c>
      <c r="HE434" s="240">
        <f t="shared" ca="1" si="1062"/>
        <v>2.1121577729221989E-5</v>
      </c>
      <c r="HF434" s="240">
        <f t="shared" ca="1" si="1063"/>
        <v>2.0911837460379574E-5</v>
      </c>
      <c r="HG434" s="240">
        <f t="shared" ca="1" si="1064"/>
        <v>-3.0285196772277911E-5</v>
      </c>
      <c r="HH434" s="240">
        <f t="shared" ca="1" si="1065"/>
        <v>-7.6407891179776996E-6</v>
      </c>
      <c r="HI434" s="240">
        <f t="shared" ca="1" si="1066"/>
        <v>3.36334095153296E-5</v>
      </c>
      <c r="HJ434" s="240">
        <f t="shared" ca="1" si="1067"/>
        <v>-7.0974543530477E-6</v>
      </c>
      <c r="HK434" s="240">
        <f t="shared" ca="1" si="1068"/>
        <v>-3.0523287413910907E-5</v>
      </c>
      <c r="HL434" s="240">
        <f t="shared" ca="1" si="1069"/>
        <v>2.0472834605152651E-5</v>
      </c>
      <c r="HM434" s="240">
        <f t="shared" ca="1" si="1070"/>
        <v>2.1552040510880244E-5</v>
      </c>
      <c r="HN434" s="240">
        <f t="shared" ca="1" si="1071"/>
        <v>-2.9916992212842402E-5</v>
      </c>
      <c r="HO434" s="240">
        <f t="shared" ca="1" si="1072"/>
        <v>-8.4423403196858518E-6</v>
      </c>
      <c r="HP434" s="240">
        <f t="shared" ca="1" si="1073"/>
        <v>3.3616446680581085E-5</v>
      </c>
      <c r="HQ434" s="240">
        <f t="shared" ca="1" si="1074"/>
        <v>-6.2884699950795827E-6</v>
      </c>
      <c r="HR434" s="240">
        <f t="shared" ca="1" si="1075"/>
        <v>-3.0860823531358985E-5</v>
      </c>
      <c r="HS434" s="240">
        <f t="shared" ca="1" si="1076"/>
        <v>1.9811759411045764E-5</v>
      </c>
      <c r="HT434" s="240">
        <f t="shared" ca="1" si="1077"/>
        <v>2.2179261418059856E-5</v>
      </c>
      <c r="HU434" s="240">
        <f t="shared" ca="1" si="1078"/>
        <v>-2.9530766775966265E-5</v>
      </c>
      <c r="HV434" s="240">
        <f t="shared" ca="1" si="1079"/>
        <v>-9.2388061712648562E-6</v>
      </c>
      <c r="HW434" s="240">
        <f t="shared" ca="1" si="1080"/>
        <v>3.3579234555352068E-5</v>
      </c>
      <c r="HX434" s="240">
        <f t="shared" ca="1" si="1081"/>
        <v>-5.4756976979274633E-6</v>
      </c>
      <c r="HY434" s="240">
        <f t="shared" ca="1" si="1082"/>
        <v>-3.1179770242672284E-5</v>
      </c>
      <c r="HZ434" s="240">
        <f t="shared" ca="1" si="1083"/>
        <v>1.9138750353879053E-5</v>
      </c>
      <c r="IA434" s="240">
        <f t="shared" ca="1" si="1084"/>
        <v>2.2793122367497232E-5</v>
      </c>
      <c r="IB434" s="240">
        <f t="shared" ca="1" si="1085"/>
        <v>-2.912675310941077E-5</v>
      </c>
      <c r="IC434" s="240">
        <f t="shared" ca="1" si="1086"/>
        <v>-1.0029706911467512E-5</v>
      </c>
      <c r="ID434" s="240">
        <f t="shared" ca="1" si="1087"/>
        <v>3.352179555483536E-5</v>
      </c>
      <c r="IE434" s="240">
        <f t="shared" ca="1" si="1088"/>
        <v>-3.0970572812769219E-5</v>
      </c>
      <c r="IF434" s="240">
        <f t="shared" ca="1" si="1089"/>
        <v>-3.1479935426278105E-5</v>
      </c>
      <c r="IG434" s="240">
        <f t="shared" ca="1" si="1090"/>
        <v>1.8454212829143137E-5</v>
      </c>
      <c r="IH434" s="240">
        <f t="shared" ca="1" si="1091"/>
        <v>2.3393253592310167E-5</v>
      </c>
      <c r="II434" s="240">
        <f t="shared" ca="1" si="1092"/>
        <v>-2.8705194575901612E-5</v>
      </c>
      <c r="IJ434" s="240">
        <f t="shared" ca="1" si="1093"/>
        <v>-1.0814566131261587E-5</v>
      </c>
      <c r="IK434" s="240">
        <f t="shared" ca="1" si="1094"/>
        <v>3.3444164278137081E-5</v>
      </c>
      <c r="IL434" s="240">
        <f t="shared" ca="1" si="1095"/>
        <v>-3.8407496074384408E-6</v>
      </c>
      <c r="IM434" s="240">
        <f t="shared" ca="1" si="1096"/>
        <v>-3.1761138273893722E-5</v>
      </c>
      <c r="IN434" s="240">
        <f t="shared" ca="1" si="1097"/>
        <v>1.7758559176646405E-5</v>
      </c>
      <c r="IO434" s="240">
        <f t="shared" ca="1" si="1098"/>
        <v>2.3979293595889179E-5</v>
      </c>
      <c r="IP434" s="240">
        <f t="shared" ca="1" si="1099"/>
        <v>-2.8266345106536288E-5</v>
      </c>
      <c r="IQ434" s="240">
        <f t="shared" ca="1" si="1100"/>
        <v>-1.1592911060800871E-5</v>
      </c>
      <c r="IR434" s="240">
        <f t="shared" ca="1" si="1101"/>
        <v>3.3346387487435505E-5</v>
      </c>
      <c r="IS434" s="240">
        <f t="shared" ca="1" si="1102"/>
        <v>-3.0195586456965996E-6</v>
      </c>
      <c r="IT434" s="240">
        <f t="shared" ca="1" si="1103"/>
        <v>-3.2023209399438017E-5</v>
      </c>
      <c r="IU434" s="240">
        <f t="shared" ca="1" si="1104"/>
        <v>1.7052208432136956E-5</v>
      </c>
      <c r="IV434" s="240">
        <f t="shared" ca="1" si="1105"/>
        <v>2.4550889369649568E-5</v>
      </c>
      <c r="IW434" s="240">
        <f t="shared" ca="1" si="1106"/>
        <v>-2.7810469047825506E-5</v>
      </c>
      <c r="IX434" s="240">
        <f t="shared" ca="1" si="1107"/>
        <v>-1.2364272854203985E-5</v>
      </c>
      <c r="IY434" s="240">
        <f t="shared" ca="1" si="1108"/>
        <v>3.3228524079813226E-5</v>
      </c>
      <c r="IZ434" s="240">
        <f t="shared" ca="1" si="1109"/>
        <v>-2.1965488147351639E-6</v>
      </c>
      <c r="JA434" s="240">
        <f t="shared" ca="1" si="1110"/>
        <v>-3.2265990941065637E-5</v>
      </c>
      <c r="JB434" s="240">
        <f t="shared" ca="1" si="1111"/>
        <v>1.6335586074891128E-5</v>
      </c>
    </row>
    <row r="435" spans="2:262">
      <c r="B435" s="248">
        <v>74</v>
      </c>
      <c r="C435" s="247">
        <f t="shared" si="1112"/>
        <v>1.4453125000000009E-3</v>
      </c>
      <c r="D435" s="244">
        <f t="shared" ca="1" si="855"/>
        <v>5.8885949395802299</v>
      </c>
      <c r="E435" s="243">
        <f ca="1">CB361</f>
        <v>-0.11140506041977022</v>
      </c>
      <c r="F435" s="242">
        <v>74</v>
      </c>
      <c r="G435" s="240">
        <f t="shared" ca="1" si="856"/>
        <v>-7.049221799649873E-5</v>
      </c>
      <c r="H435" s="240">
        <f t="shared" ca="1" si="857"/>
        <v>6.7442244973882131E-5</v>
      </c>
      <c r="I435" s="240">
        <f t="shared" ca="1" si="858"/>
        <v>3.7717960362830992E-5</v>
      </c>
      <c r="J435" s="240">
        <f t="shared" ca="1" si="859"/>
        <v>-8.5771678562971833E-5</v>
      </c>
      <c r="K435" s="240">
        <f t="shared" ca="1" si="860"/>
        <v>3.9636754128405608E-6</v>
      </c>
      <c r="L435" s="240">
        <f t="shared" ca="1" si="861"/>
        <v>8.3845489433191506E-5</v>
      </c>
      <c r="M435" s="240">
        <f t="shared" ca="1" si="862"/>
        <v>-4.4709259625948861E-5</v>
      </c>
      <c r="N435" s="240">
        <f t="shared" ca="1" si="863"/>
        <v>-6.2118561538681958E-5</v>
      </c>
      <c r="O435" s="240">
        <f t="shared" ca="1" si="864"/>
        <v>7.4896418141950571E-5</v>
      </c>
      <c r="P435" s="240">
        <f t="shared" ca="1" si="865"/>
        <v>2.5721871230199634E-5</v>
      </c>
      <c r="Q435" s="240">
        <f t="shared" ca="1" si="866"/>
        <v>-8.7396227939875526E-5</v>
      </c>
      <c r="R435" s="240">
        <f t="shared" ca="1" si="867"/>
        <v>1.6749231145195745E-5</v>
      </c>
      <c r="S435" s="240">
        <f t="shared" ca="1" si="868"/>
        <v>7.9256765546073529E-5</v>
      </c>
      <c r="T435" s="240">
        <f t="shared" ca="1" si="869"/>
        <v>-5.5264877447067361E-5</v>
      </c>
      <c r="U435" s="241">
        <f t="shared" ca="1" si="870"/>
        <v>-5.2400225817232988E-5</v>
      </c>
      <c r="V435" s="240">
        <f t="shared" ca="1" si="871"/>
        <v>8.0729310039153116E-5</v>
      </c>
      <c r="W435" s="240">
        <f t="shared" ca="1" si="872"/>
        <v>1.3168981263673547E-5</v>
      </c>
      <c r="X435" s="240">
        <f t="shared" ca="1" si="873"/>
        <v>-8.7128912912333317E-5</v>
      </c>
      <c r="Y435" s="240">
        <f t="shared" ca="1" si="874"/>
        <v>2.9172216604755418E-5</v>
      </c>
      <c r="Z435" s="240">
        <f t="shared" ca="1" si="875"/>
        <v>7.295237203473245E-5</v>
      </c>
      <c r="AA435" s="240">
        <f t="shared" ca="1" si="876"/>
        <v>-6.4624177567493963E-5</v>
      </c>
      <c r="AB435" s="240">
        <f t="shared" ca="1" si="877"/>
        <v>-4.1547583451831906E-5</v>
      </c>
      <c r="AC435" s="240">
        <f t="shared" ca="1" si="878"/>
        <v>8.4814656170837885E-5</v>
      </c>
      <c r="AD435" s="240">
        <f t="shared" ca="1" si="879"/>
        <v>3.310226221847455E-7</v>
      </c>
      <c r="AE435" s="240">
        <f t="shared" ca="1" si="880"/>
        <v>-8.4975520043418883E-5</v>
      </c>
      <c r="AF435" s="240">
        <f t="shared" ca="1" si="881"/>
        <v>4.0963711672861756E-5</v>
      </c>
      <c r="AG435" s="240">
        <f t="shared" ca="1" si="882"/>
        <v>6.5068779979864192E-5</v>
      </c>
      <c r="AH435" s="240">
        <f t="shared" ca="1" si="883"/>
        <v>-7.2584559404048577E-5</v>
      </c>
      <c r="AI435" s="240">
        <f t="shared" ca="1" si="884"/>
        <v>-2.9795561375474167E-5</v>
      </c>
      <c r="AJ435" s="240">
        <f t="shared" ca="1" si="885"/>
        <v>8.706402113071143E-5</v>
      </c>
      <c r="AK435" s="240">
        <f t="shared" ca="1" si="886"/>
        <v>-1.2514101659409348E-5</v>
      </c>
      <c r="AL435" s="240">
        <f t="shared" ca="1" si="887"/>
        <v>-8.0982663785649417E-5</v>
      </c>
      <c r="AM435" s="240">
        <f t="shared" ca="1" si="888"/>
        <v>5.1868466090774468E-5</v>
      </c>
      <c r="AN435" s="240">
        <f t="shared" ca="1" si="889"/>
        <v>5.5776645341564071E-5</v>
      </c>
      <c r="AO435" s="240">
        <f t="shared" ca="1" si="890"/>
        <v>-7.8973704729761924E-5</v>
      </c>
      <c r="AP435" s="240">
        <f t="shared" ca="1" si="891"/>
        <v>-1.7398555375834614E-5</v>
      </c>
      <c r="AQ435" s="240">
        <f t="shared" ca="1" si="892"/>
        <v>8.7428712960316263E-5</v>
      </c>
      <c r="AR435" s="240">
        <f t="shared" ca="1" si="893"/>
        <v>-2.5088333431782179E-5</v>
      </c>
      <c r="AS435" s="240">
        <f t="shared" ca="1" si="894"/>
        <v>-7.5236777418861013E-5</v>
      </c>
      <c r="AT435" s="240">
        <f t="shared" ca="1" si="895"/>
        <v>6.1650424856935542E-5</v>
      </c>
      <c r="AU435" s="240">
        <f t="shared" ca="1" si="896"/>
        <v>4.5277114773159205E-5</v>
      </c>
      <c r="AV435" s="240">
        <f t="shared" ca="1" si="897"/>
        <v>-8.3653307843101983E-5</v>
      </c>
      <c r="AW435" s="240">
        <f t="shared" ca="1" si="898"/>
        <v>-4.6249231947193627E-6</v>
      </c>
      <c r="AX435" s="240">
        <f t="shared" ca="1" si="899"/>
        <v>8.5900837182885056E-5</v>
      </c>
      <c r="AY435" s="240">
        <f t="shared" ca="1" si="900"/>
        <v>-3.7119478550357322E-5</v>
      </c>
      <c r="AZ435" s="240">
        <f t="shared" ca="1" si="901"/>
        <v>-6.7862242030722512E-5</v>
      </c>
      <c r="BA435" s="240">
        <f t="shared" ca="1" si="902"/>
        <v>7.0097838104884975E-5</v>
      </c>
      <c r="BB435" s="240">
        <f t="shared" ca="1" si="903"/>
        <v>3.3797471403612816E-5</v>
      </c>
      <c r="BC435" s="240">
        <f t="shared" ca="1" si="904"/>
        <v>-8.6522069468735895E-5</v>
      </c>
      <c r="BD435" s="240">
        <f t="shared" ca="1" si="905"/>
        <v>8.2488246066192846E-6</v>
      </c>
      <c r="BE435" s="240">
        <f t="shared" ca="1" si="906"/>
        <v>8.2513467694921976E-5</v>
      </c>
      <c r="BF435" s="240">
        <f t="shared" ca="1" si="907"/>
        <v>-4.8347099056527822E-5</v>
      </c>
      <c r="BG435" s="240">
        <f t="shared" ca="1" si="908"/>
        <v>-5.901869404180971E-5</v>
      </c>
      <c r="BH435" s="240">
        <f t="shared" ca="1" si="909"/>
        <v>7.7027844848397167E-5</v>
      </c>
      <c r="BI435" s="240">
        <f t="shared" ca="1" si="910"/>
        <v>2.1586214844161213E-5</v>
      </c>
      <c r="BJ435" s="240">
        <f t="shared" ca="1" si="911"/>
        <v>-8.7517889580927024E-5</v>
      </c>
      <c r="BK435" s="240">
        <f t="shared" ca="1" si="912"/>
        <v>2.0944010266093891E-5</v>
      </c>
      <c r="BL435" s="240">
        <f t="shared" ca="1" si="913"/>
        <v>7.733993081622416E-5</v>
      </c>
      <c r="BM435" s="240">
        <f t="shared" ca="1" si="914"/>
        <v>-5.8528150872958162E-5</v>
      </c>
      <c r="BN435" s="240">
        <f t="shared" ca="1" si="915"/>
        <v>-4.8897569559190545E-5</v>
      </c>
      <c r="BO435" s="240">
        <f t="shared" ca="1" si="916"/>
        <v>8.2290431369607271E-5</v>
      </c>
      <c r="BP435" s="240">
        <f t="shared" ca="1" si="917"/>
        <v>8.9076819221818535E-6</v>
      </c>
      <c r="BQ435" s="240">
        <f t="shared" ca="1" si="918"/>
        <v>-8.6619211681553164E-5</v>
      </c>
      <c r="BR435" s="240">
        <f t="shared" ca="1" si="919"/>
        <v>3.3185821352743321E-5</v>
      </c>
      <c r="BS435" s="240">
        <f t="shared" ca="1" si="920"/>
        <v>7.0492217996498473E-5</v>
      </c>
      <c r="BT435" s="240">
        <f t="shared" ca="1" si="921"/>
        <v>-6.7442244973881969E-5</v>
      </c>
      <c r="BU435" s="240">
        <f t="shared" ca="1" si="922"/>
        <v>-3.7717960362830714E-5</v>
      </c>
      <c r="BV435" s="240">
        <f t="shared" ca="1" si="923"/>
        <v>8.5771678562971738E-5</v>
      </c>
      <c r="BW435" s="240">
        <f t="shared" ca="1" si="924"/>
        <v>-3.963675412840781E-6</v>
      </c>
      <c r="BX435" s="240">
        <f t="shared" ca="1" si="925"/>
        <v>-8.3845489433191669E-5</v>
      </c>
      <c r="BY435" s="240">
        <f t="shared" ca="1" si="926"/>
        <v>4.4709259625948786E-5</v>
      </c>
      <c r="BZ435" s="240">
        <f t="shared" ca="1" si="927"/>
        <v>6.211856153868246E-5</v>
      </c>
      <c r="CA435" s="240">
        <f t="shared" ca="1" si="928"/>
        <v>-7.4896418141951181E-5</v>
      </c>
      <c r="CB435" s="240">
        <f t="shared" ca="1" si="929"/>
        <v>-2.5721871230199119E-5</v>
      </c>
      <c r="CC435" s="240">
        <f t="shared" ca="1" si="930"/>
        <v>8.7396227939875499E-5</v>
      </c>
      <c r="CD435" s="240">
        <f t="shared" ca="1" si="931"/>
        <v>-1.6749231145194742E-5</v>
      </c>
      <c r="CE435" s="240">
        <f t="shared" ca="1" si="932"/>
        <v>-7.925676554607319E-5</v>
      </c>
      <c r="CF435" s="240">
        <f t="shared" ca="1" si="933"/>
        <v>5.5264877447067293E-5</v>
      </c>
      <c r="CG435" s="240">
        <f t="shared" ca="1" si="934"/>
        <v>5.2400225817233558E-5</v>
      </c>
      <c r="CH435" s="240">
        <f t="shared" ca="1" si="935"/>
        <v>-8.0729310039152601E-5</v>
      </c>
      <c r="CI435" s="240">
        <f t="shared" ca="1" si="936"/>
        <v>-1.3168981263673015E-5</v>
      </c>
      <c r="CJ435" s="240">
        <f t="shared" ca="1" si="937"/>
        <v>8.7128912912333317E-5</v>
      </c>
      <c r="CK435" s="240">
        <f t="shared" ca="1" si="938"/>
        <v>-2.9172216604754753E-5</v>
      </c>
      <c r="CL435" s="240">
        <f t="shared" ca="1" si="939"/>
        <v>-7.2952372034731827E-5</v>
      </c>
      <c r="CM435" s="240">
        <f t="shared" ca="1" si="940"/>
        <v>6.4624177567493908E-5</v>
      </c>
      <c r="CN435" s="240">
        <f t="shared" ca="1" si="941"/>
        <v>4.154758345183253E-5</v>
      </c>
      <c r="CO435" s="240">
        <f t="shared" ca="1" si="942"/>
        <v>-8.4814656170837546E-5</v>
      </c>
      <c r="CP435" s="240">
        <f t="shared" ca="1" si="943"/>
        <v>-3.3102262218421695E-7</v>
      </c>
      <c r="CQ435" s="240">
        <f t="shared" ca="1" si="944"/>
        <v>8.4975520043418897E-5</v>
      </c>
      <c r="CR435" s="240">
        <f t="shared" ca="1" si="945"/>
        <v>-4.0963711672861126E-5</v>
      </c>
      <c r="CS435" s="240">
        <f t="shared" ca="1" si="946"/>
        <v>-6.5068779979863419E-5</v>
      </c>
      <c r="CT435" s="240">
        <f t="shared" ca="1" si="947"/>
        <v>7.2584559404048523E-5</v>
      </c>
      <c r="CU435" s="240">
        <f t="shared" ca="1" si="948"/>
        <v>2.9795561375474828E-5</v>
      </c>
      <c r="CV435" s="240">
        <f t="shared" ca="1" si="949"/>
        <v>-8.7064021130711295E-5</v>
      </c>
      <c r="CW435" s="240">
        <f t="shared" ca="1" si="950"/>
        <v>1.2514101659409876E-5</v>
      </c>
      <c r="CX435" s="240">
        <f t="shared" ca="1" si="951"/>
        <v>8.0982663785649457E-5</v>
      </c>
      <c r="CY435" s="240">
        <f t="shared" ca="1" si="952"/>
        <v>-5.1868466090773899E-5</v>
      </c>
      <c r="CZ435" s="240">
        <f t="shared" ca="1" si="953"/>
        <v>-5.5776645341563163E-5</v>
      </c>
      <c r="DA435" s="240">
        <f t="shared" ca="1" si="954"/>
        <v>7.8973704729762168E-5</v>
      </c>
      <c r="DB435" s="240">
        <f t="shared" ca="1" si="955"/>
        <v>1.7398555375834695E-5</v>
      </c>
      <c r="DC435" s="240">
        <f t="shared" ca="1" si="956"/>
        <v>-8.7428712960316318E-5</v>
      </c>
      <c r="DD435" s="240">
        <f t="shared" ca="1" si="957"/>
        <v>2.5088333431783287E-5</v>
      </c>
      <c r="DE435" s="240">
        <f t="shared" ca="1" si="958"/>
        <v>7.5236777418861053E-5</v>
      </c>
      <c r="DF435" s="240">
        <f t="shared" ca="1" si="959"/>
        <v>-6.1650424856935475E-5</v>
      </c>
      <c r="DG435" s="240">
        <f t="shared" ca="1" si="960"/>
        <v>-4.5277114773158215E-5</v>
      </c>
      <c r="DH435" s="240">
        <f t="shared" ca="1" si="961"/>
        <v>8.3653307843101955E-5</v>
      </c>
      <c r="DI435" s="240">
        <f t="shared" ca="1" si="962"/>
        <v>4.6249231947194474E-6</v>
      </c>
      <c r="DJ435" s="240">
        <f t="shared" ca="1" si="963"/>
        <v>-8.59008371828853E-5</v>
      </c>
      <c r="DK435" s="240">
        <f t="shared" ca="1" si="964"/>
        <v>3.7119478550358372E-5</v>
      </c>
      <c r="DL435" s="240">
        <f t="shared" ca="1" si="965"/>
        <v>6.7862242030722566E-5</v>
      </c>
      <c r="DM435" s="240">
        <f t="shared" ca="1" si="966"/>
        <v>-7.0097838104884921E-5</v>
      </c>
      <c r="DN435" s="240">
        <f t="shared" ca="1" si="967"/>
        <v>-3.3797471403611745E-5</v>
      </c>
      <c r="DO435" s="240">
        <f t="shared" ca="1" si="968"/>
        <v>8.6522069468735895E-5</v>
      </c>
      <c r="DP435" s="240">
        <f t="shared" ca="1" si="969"/>
        <v>-8.2488246066191966E-6</v>
      </c>
      <c r="DQ435" s="240">
        <f t="shared" ca="1" si="970"/>
        <v>-8.251346769492241E-5</v>
      </c>
      <c r="DR435" s="240">
        <f t="shared" ca="1" si="971"/>
        <v>4.8347099056528798E-5</v>
      </c>
      <c r="DS435" s="240">
        <f t="shared" ca="1" si="972"/>
        <v>5.9018694041809765E-5</v>
      </c>
      <c r="DT435" s="240">
        <f t="shared" ca="1" si="973"/>
        <v>-7.7027844848397112E-5</v>
      </c>
      <c r="DU435" s="240">
        <f t="shared" ca="1" si="974"/>
        <v>-2.15862148441625E-5</v>
      </c>
      <c r="DV435" s="240">
        <f t="shared" ca="1" si="975"/>
        <v>8.7517889580927011E-5</v>
      </c>
      <c r="DW435" s="240">
        <f t="shared" ca="1" si="976"/>
        <v>-2.0944010266093817E-5</v>
      </c>
      <c r="DX435" s="240">
        <f t="shared" ca="1" si="977"/>
        <v>-7.7339930816224783E-5</v>
      </c>
      <c r="DY435" s="240">
        <f t="shared" ca="1" si="978"/>
        <v>5.8528150872959016E-5</v>
      </c>
      <c r="DZ435" s="240">
        <f t="shared" ca="1" si="979"/>
        <v>4.8897569559190612E-5</v>
      </c>
      <c r="EA435" s="240">
        <f t="shared" ca="1" si="980"/>
        <v>-8.2290431369607257E-5</v>
      </c>
      <c r="EB435" s="240">
        <f t="shared" ca="1" si="981"/>
        <v>-8.9076819221831714E-6</v>
      </c>
      <c r="EC435" s="240">
        <f t="shared" ca="1" si="982"/>
        <v>8.6619211681553002E-5</v>
      </c>
      <c r="ED435" s="240">
        <f t="shared" ca="1" si="983"/>
        <v>-3.3185821352743246E-5</v>
      </c>
      <c r="EE435" s="240">
        <f t="shared" ca="1" si="984"/>
        <v>-7.0492217996499259E-5</v>
      </c>
      <c r="EF435" s="240">
        <f t="shared" ca="1" si="985"/>
        <v>6.7442244973882701E-5</v>
      </c>
      <c r="EG435" s="240">
        <f t="shared" ca="1" si="986"/>
        <v>3.7717960362830796E-5</v>
      </c>
      <c r="EH435" s="240">
        <f t="shared" ca="1" si="987"/>
        <v>-8.5771678562971725E-5</v>
      </c>
      <c r="EI435" s="240">
        <f t="shared" ca="1" si="988"/>
        <v>3.9636754128394563E-6</v>
      </c>
      <c r="EJ435" s="240">
        <f t="shared" ca="1" si="989"/>
        <v>8.384548943319133E-5</v>
      </c>
      <c r="EK435" s="240">
        <f t="shared" ca="1" si="990"/>
        <v>-4.4709259625948712E-5</v>
      </c>
      <c r="EL435" s="240">
        <f t="shared" ca="1" si="991"/>
        <v>-6.2118561538682514E-5</v>
      </c>
      <c r="EM435" s="240">
        <f t="shared" ca="1" si="992"/>
        <v>7.4896418141951127E-5</v>
      </c>
      <c r="EN435" s="240">
        <f t="shared" ca="1" si="993"/>
        <v>2.5721871230199207E-5</v>
      </c>
      <c r="EO435" s="240">
        <f t="shared" ca="1" si="994"/>
        <v>-8.7396227939875513E-5</v>
      </c>
      <c r="EP435" s="240">
        <f t="shared" ca="1" si="995"/>
        <v>1.6749231145194661E-5</v>
      </c>
      <c r="EQ435" s="240">
        <f t="shared" ca="1" si="996"/>
        <v>7.9256765546073218E-5</v>
      </c>
      <c r="ER435" s="240">
        <f t="shared" ca="1" si="997"/>
        <v>-5.5264877447067226E-5</v>
      </c>
      <c r="ES435" s="240">
        <f t="shared" ca="1" si="998"/>
        <v>-5.2400225817233625E-5</v>
      </c>
      <c r="ET435" s="240">
        <f t="shared" ca="1" si="999"/>
        <v>8.072931003915256E-5</v>
      </c>
      <c r="EU435" s="240">
        <f t="shared" ca="1" si="1000"/>
        <v>1.316898126367556E-5</v>
      </c>
      <c r="EV435" s="240">
        <f t="shared" ca="1" si="1001"/>
        <v>-8.71289129123331E-5</v>
      </c>
      <c r="EW435" s="240">
        <f t="shared" ca="1" si="1002"/>
        <v>2.9172216604757017E-5</v>
      </c>
      <c r="EX435" s="240">
        <f t="shared" ca="1" si="1003"/>
        <v>7.2952372034731854E-5</v>
      </c>
      <c r="EY435" s="240">
        <f t="shared" ca="1" si="1004"/>
        <v>-6.4624177567493854E-5</v>
      </c>
      <c r="EZ435" s="240">
        <f t="shared" ca="1" si="1005"/>
        <v>-4.1547583451832611E-5</v>
      </c>
      <c r="FA435" s="240">
        <f t="shared" ca="1" si="1006"/>
        <v>8.4814656170837532E-5</v>
      </c>
      <c r="FB435" s="240">
        <f t="shared" ca="1" si="1007"/>
        <v>3.3102262218678516E-7</v>
      </c>
      <c r="FC435" s="240">
        <f t="shared" ca="1" si="1008"/>
        <v>-8.4975520043418314E-5</v>
      </c>
      <c r="FD435" s="240">
        <f t="shared" ca="1" si="1009"/>
        <v>4.0963711672863246E-5</v>
      </c>
      <c r="FE435" s="240">
        <f t="shared" ca="1" si="1010"/>
        <v>6.5068779979863474E-5</v>
      </c>
      <c r="FF435" s="240">
        <f t="shared" ca="1" si="1011"/>
        <v>-7.2584559404048483E-5</v>
      </c>
      <c r="FG435" s="240">
        <f t="shared" ca="1" si="1012"/>
        <v>-2.9795561375474906E-5</v>
      </c>
      <c r="FH435" s="240">
        <f t="shared" ca="1" si="1013"/>
        <v>8.7064021130711281E-5</v>
      </c>
      <c r="FI435" s="240">
        <f t="shared" ca="1" si="1014"/>
        <v>-1.2514101659407328E-5</v>
      </c>
      <c r="FJ435" s="240">
        <f t="shared" ca="1" si="1015"/>
        <v>-8.0982663785650433E-5</v>
      </c>
      <c r="FK435" s="240">
        <f t="shared" ca="1" si="1016"/>
        <v>5.1868466090775823E-5</v>
      </c>
      <c r="FL435" s="240">
        <f t="shared" ca="1" si="1017"/>
        <v>5.5776645341563238E-5</v>
      </c>
      <c r="FM435" s="240">
        <f t="shared" ca="1" si="1018"/>
        <v>-7.8973704729762127E-5</v>
      </c>
      <c r="FN435" s="240">
        <f t="shared" ca="1" si="1019"/>
        <v>-1.7398555375834773E-5</v>
      </c>
      <c r="FO435" s="240">
        <f t="shared" ca="1" si="1020"/>
        <v>8.7428712960316318E-5</v>
      </c>
      <c r="FP435" s="240">
        <f t="shared" ca="1" si="1021"/>
        <v>-2.5088333431780824E-5</v>
      </c>
      <c r="FQ435" s="240">
        <f t="shared" ca="1" si="1022"/>
        <v>-7.5236777418862354E-5</v>
      </c>
      <c r="FR435" s="240">
        <f t="shared" ca="1" si="1023"/>
        <v>6.1650424856937182E-5</v>
      </c>
      <c r="FS435" s="240">
        <f t="shared" ca="1" si="1024"/>
        <v>4.5277114773158283E-5</v>
      </c>
      <c r="FT435" s="240">
        <f t="shared" ca="1" si="1025"/>
        <v>-8.3653307843101928E-5</v>
      </c>
      <c r="FU435" s="240">
        <f t="shared" ca="1" si="1026"/>
        <v>-4.6249231947195321E-6</v>
      </c>
      <c r="FV435" s="240">
        <f t="shared" ca="1" si="1027"/>
        <v>8.5900837182885327E-5</v>
      </c>
      <c r="FW435" s="240">
        <f t="shared" ca="1" si="1028"/>
        <v>-3.7119478550356041E-5</v>
      </c>
      <c r="FX435" s="240">
        <f t="shared" ca="1" si="1029"/>
        <v>-6.7862242030724179E-5</v>
      </c>
      <c r="FY435" s="240">
        <f t="shared" ca="1" si="1030"/>
        <v>7.0097838104886357E-5</v>
      </c>
      <c r="FZ435" s="240">
        <f t="shared" ca="1" si="1031"/>
        <v>3.379747140361182E-5</v>
      </c>
      <c r="GA435" s="240">
        <f t="shared" ca="1" si="1032"/>
        <v>-8.6522069468735881E-5</v>
      </c>
      <c r="GB435" s="240">
        <f t="shared" ca="1" si="1033"/>
        <v>8.2488246066191119E-6</v>
      </c>
      <c r="GC435" s="240">
        <f t="shared" ca="1" si="1034"/>
        <v>8.2513467694922437E-5</v>
      </c>
      <c r="GD435" s="240">
        <f t="shared" ca="1" si="1035"/>
        <v>-4.8347099056526643E-5</v>
      </c>
      <c r="GE435" s="240">
        <f t="shared" ca="1" si="1036"/>
        <v>-5.9018694041811662E-5</v>
      </c>
      <c r="GF435" s="240">
        <f t="shared" ca="1" si="1037"/>
        <v>7.7027844848398264E-5</v>
      </c>
      <c r="GG435" s="240">
        <f t="shared" ca="1" si="1038"/>
        <v>2.1586214844160172E-5</v>
      </c>
      <c r="GH435" s="240">
        <f t="shared" ca="1" si="1039"/>
        <v>-8.7517889580927011E-5</v>
      </c>
      <c r="GI435" s="240">
        <f t="shared" ca="1" si="1040"/>
        <v>2.0944010266093729E-5</v>
      </c>
      <c r="GJ435" s="240">
        <f t="shared" ca="1" si="1041"/>
        <v>7.7339930816224824E-5</v>
      </c>
      <c r="GK435" s="240">
        <f t="shared" ca="1" si="1042"/>
        <v>-5.8528150872957105E-5</v>
      </c>
      <c r="GL435" s="240">
        <f t="shared" ca="1" si="1043"/>
        <v>-4.8897569559192754E-5</v>
      </c>
      <c r="GM435" s="240">
        <f t="shared" ca="1" si="1044"/>
        <v>8.229043136960807E-5</v>
      </c>
      <c r="GN435" s="240">
        <f t="shared" ca="1" si="1045"/>
        <v>8.9076819221807862E-6</v>
      </c>
      <c r="GO435" s="240">
        <f t="shared" ca="1" si="1046"/>
        <v>-8.6619211681553015E-5</v>
      </c>
      <c r="GP435" s="240">
        <f t="shared" ca="1" si="1047"/>
        <v>3.3185821352743165E-5</v>
      </c>
      <c r="GQ435" s="240">
        <f t="shared" ca="1" si="1048"/>
        <v>7.0492217996499299E-5</v>
      </c>
      <c r="GR435" s="240">
        <f t="shared" ca="1" si="1049"/>
        <v>-6.7442244973881061E-5</v>
      </c>
      <c r="GS435" s="240">
        <f t="shared" ca="1" si="1050"/>
        <v>-3.7717960362833127E-5</v>
      </c>
      <c r="GT435" s="240">
        <f t="shared" ca="1" si="1051"/>
        <v>8.5771678562972199E-5</v>
      </c>
      <c r="GU435" s="240">
        <f t="shared" ca="1" si="1052"/>
        <v>-3.9636754128418517E-6</v>
      </c>
      <c r="GV435" s="240">
        <f t="shared" ca="1" si="1053"/>
        <v>-8.3845489433191357E-5</v>
      </c>
      <c r="GW435" s="240">
        <f t="shared" ca="1" si="1054"/>
        <v>4.4709259625948637E-5</v>
      </c>
      <c r="GX435" s="240">
        <f t="shared" ca="1" si="1055"/>
        <v>6.2118561538682568E-5</v>
      </c>
      <c r="GY435" s="240">
        <f t="shared" ca="1" si="1056"/>
        <v>-7.4896418141949799E-5</v>
      </c>
      <c r="GZ435" s="240">
        <f t="shared" ca="1" si="1057"/>
        <v>-2.5721871230201657E-5</v>
      </c>
      <c r="HA435" s="240">
        <f t="shared" ca="1" si="1058"/>
        <v>8.7396227939875635E-5</v>
      </c>
      <c r="HB435" s="240">
        <f t="shared" ca="1" si="1059"/>
        <v>-1.6749231145197019E-5</v>
      </c>
      <c r="HC435" s="240">
        <f t="shared" ca="1" si="1060"/>
        <v>-7.9256765546073258E-5</v>
      </c>
      <c r="HD435" s="240">
        <f t="shared" ca="1" si="1061"/>
        <v>5.5264877447067158E-5</v>
      </c>
      <c r="HE435" s="240">
        <f t="shared" ca="1" si="1062"/>
        <v>5.24002258172337E-5</v>
      </c>
      <c r="HF435" s="240">
        <f t="shared" ca="1" si="1063"/>
        <v>-8.0729310039152533E-5</v>
      </c>
      <c r="HG435" s="240">
        <f t="shared" ca="1" si="1064"/>
        <v>-1.3168981263675648E-5</v>
      </c>
      <c r="HH435" s="240">
        <f t="shared" ca="1" si="1065"/>
        <v>8.71289129123331E-5</v>
      </c>
      <c r="HI435" s="240">
        <f t="shared" ca="1" si="1066"/>
        <v>-2.9172216604756939E-5</v>
      </c>
      <c r="HJ435" s="240">
        <f t="shared" ca="1" si="1067"/>
        <v>-7.2952372034731908E-5</v>
      </c>
      <c r="HK435" s="240">
        <f t="shared" ca="1" si="1068"/>
        <v>6.46241775674938E-5</v>
      </c>
      <c r="HL435" s="240">
        <f t="shared" ca="1" si="1069"/>
        <v>4.1547583451832692E-5</v>
      </c>
      <c r="HM435" s="240">
        <f t="shared" ca="1" si="1070"/>
        <v>-8.4814656170837519E-5</v>
      </c>
      <c r="HN435" s="240">
        <f t="shared" ca="1" si="1071"/>
        <v>-3.3102262218687325E-7</v>
      </c>
      <c r="HO435" s="240">
        <f t="shared" ca="1" si="1072"/>
        <v>8.4975520043418341E-5</v>
      </c>
      <c r="HP435" s="240">
        <f t="shared" ca="1" si="1073"/>
        <v>-4.0963711672863172E-5</v>
      </c>
      <c r="HQ435" s="240">
        <f t="shared" ca="1" si="1074"/>
        <v>-6.5068779979863528E-5</v>
      </c>
      <c r="HR435" s="240">
        <f t="shared" ca="1" si="1075"/>
        <v>7.2584559404048442E-5</v>
      </c>
      <c r="HS435" s="240">
        <f t="shared" ca="1" si="1076"/>
        <v>2.9795561375474984E-5</v>
      </c>
      <c r="HT435" s="240">
        <f t="shared" ca="1" si="1077"/>
        <v>-8.7064021130711281E-5</v>
      </c>
      <c r="HU435" s="240">
        <f t="shared" ca="1" si="1078"/>
        <v>1.2514101659407247E-5</v>
      </c>
      <c r="HV435" s="240">
        <f t="shared" ca="1" si="1079"/>
        <v>8.0982663785648576E-5</v>
      </c>
      <c r="HW435" s="240">
        <f t="shared" ca="1" si="1080"/>
        <v>-5.1868466090775755E-5</v>
      </c>
      <c r="HX435" s="240">
        <f t="shared" ca="1" si="1081"/>
        <v>-5.5776645341563305E-5</v>
      </c>
      <c r="HY435" s="240">
        <f t="shared" ca="1" si="1082"/>
        <v>7.8973704729762086E-5</v>
      </c>
      <c r="HZ435" s="240">
        <f t="shared" ca="1" si="1083"/>
        <v>1.7398555375834861E-5</v>
      </c>
      <c r="IA435" s="240">
        <f t="shared" ca="1" si="1084"/>
        <v>-8.7428712960316331E-5</v>
      </c>
      <c r="IB435" s="240">
        <f t="shared" ca="1" si="1085"/>
        <v>2.5088333431780742E-5</v>
      </c>
      <c r="IC435" s="240">
        <f t="shared" ca="1" si="1086"/>
        <v>7.5236777418862409E-5</v>
      </c>
      <c r="ID435" s="240">
        <f t="shared" ca="1" si="1087"/>
        <v>-6.1650424856937128E-5</v>
      </c>
      <c r="IE435" s="240">
        <f t="shared" ca="1" si="1088"/>
        <v>9.1588483155146728E-8</v>
      </c>
      <c r="IF435" s="240">
        <f t="shared" ca="1" si="1089"/>
        <v>8.3653307843101915E-5</v>
      </c>
      <c r="IG435" s="240">
        <f t="shared" ca="1" si="1090"/>
        <v>4.6249231947196202E-6</v>
      </c>
      <c r="IH435" s="240">
        <f t="shared" ca="1" si="1091"/>
        <v>-8.5900837182885341E-5</v>
      </c>
      <c r="II435" s="240">
        <f t="shared" ca="1" si="1092"/>
        <v>3.7119478550355967E-5</v>
      </c>
      <c r="IJ435" s="240">
        <f t="shared" ca="1" si="1093"/>
        <v>6.7862242030724247E-5</v>
      </c>
      <c r="IK435" s="240">
        <f t="shared" ca="1" si="1094"/>
        <v>-7.0097838104886317E-5</v>
      </c>
      <c r="IL435" s="240">
        <f t="shared" ca="1" si="1095"/>
        <v>-3.3797471403611894E-5</v>
      </c>
      <c r="IM435" s="240">
        <f t="shared" ca="1" si="1096"/>
        <v>8.6522069468735868E-5</v>
      </c>
      <c r="IN435" s="240">
        <f t="shared" ca="1" si="1097"/>
        <v>-8.2488246066190238E-6</v>
      </c>
      <c r="IO435" s="240">
        <f t="shared" ca="1" si="1098"/>
        <v>-8.2513467694922464E-5</v>
      </c>
      <c r="IP435" s="240">
        <f t="shared" ca="1" si="1099"/>
        <v>4.8347099056526575E-5</v>
      </c>
      <c r="IQ435" s="240">
        <f t="shared" ca="1" si="1100"/>
        <v>5.901869404181173E-5</v>
      </c>
      <c r="IR435" s="240">
        <f t="shared" ca="1" si="1101"/>
        <v>-7.7027844848398224E-5</v>
      </c>
      <c r="IS435" s="240">
        <f t="shared" ca="1" si="1102"/>
        <v>-2.1586214844160254E-5</v>
      </c>
      <c r="IT435" s="240">
        <f t="shared" ca="1" si="1103"/>
        <v>8.7517889580927024E-5</v>
      </c>
      <c r="IU435" s="240">
        <f t="shared" ca="1" si="1104"/>
        <v>-2.0944010266093644E-5</v>
      </c>
      <c r="IV435" s="240">
        <f t="shared" ca="1" si="1105"/>
        <v>-7.7339930816224865E-5</v>
      </c>
      <c r="IW435" s="240">
        <f t="shared" ca="1" si="1106"/>
        <v>5.8528150872957051E-5</v>
      </c>
      <c r="IX435" s="240">
        <f t="shared" ca="1" si="1107"/>
        <v>4.8897569559192821E-5</v>
      </c>
      <c r="IY435" s="240">
        <f t="shared" ca="1" si="1108"/>
        <v>-8.229043136960803E-5</v>
      </c>
      <c r="IZ435" s="240">
        <f t="shared" ca="1" si="1109"/>
        <v>-8.9076819221808709E-6</v>
      </c>
      <c r="JA435" s="240">
        <f t="shared" ca="1" si="1110"/>
        <v>8.6619211681553015E-5</v>
      </c>
      <c r="JB435" s="240">
        <f t="shared" ca="1" si="1111"/>
        <v>-3.3185821352743084E-5</v>
      </c>
    </row>
    <row r="436" spans="2:262">
      <c r="B436" s="248">
        <v>75</v>
      </c>
      <c r="C436" s="247">
        <f t="shared" si="1112"/>
        <v>1.4648437500000009E-3</v>
      </c>
      <c r="D436" s="244">
        <f t="shared" ca="1" si="855"/>
        <v>5.8844179545113207</v>
      </c>
      <c r="E436" s="243">
        <f ca="1">CC361</f>
        <v>-0.11558204548867951</v>
      </c>
      <c r="F436" s="242">
        <v>75</v>
      </c>
      <c r="G436" s="240">
        <f t="shared" ca="1" si="856"/>
        <v>-1.6749505610603617E-4</v>
      </c>
      <c r="H436" s="240">
        <f t="shared" ca="1" si="857"/>
        <v>1.7401538839407221E-4</v>
      </c>
      <c r="I436" s="240">
        <f t="shared" ca="1" si="858"/>
        <v>7.4670807942739365E-5</v>
      </c>
      <c r="J436" s="240">
        <f t="shared" ca="1" si="859"/>
        <v>-2.1384670257264531E-4</v>
      </c>
      <c r="K436" s="240">
        <f t="shared" ca="1" si="860"/>
        <v>3.940047949738997E-5</v>
      </c>
      <c r="L436" s="240">
        <f t="shared" ca="1" si="861"/>
        <v>1.9282948150748115E-4</v>
      </c>
      <c r="M436" s="240">
        <f t="shared" ca="1" si="862"/>
        <v>-1.4226064496802038E-4</v>
      </c>
      <c r="N436" s="240">
        <f t="shared" ca="1" si="863"/>
        <v>-1.169440237083247E-4</v>
      </c>
      <c r="O436" s="240">
        <f t="shared" ca="1" si="864"/>
        <v>2.0464157103493481E-4</v>
      </c>
      <c r="P436" s="240">
        <f t="shared" ca="1" si="865"/>
        <v>7.7829882988792723E-6</v>
      </c>
      <c r="Q436" s="240">
        <f t="shared" ca="1" si="866"/>
        <v>-2.0879321557611271E-4</v>
      </c>
      <c r="R436" s="240">
        <f t="shared" ca="1" si="867"/>
        <v>1.0359264023783248E-4</v>
      </c>
      <c r="S436" s="240">
        <f t="shared" ca="1" si="868"/>
        <v>1.5353425811223757E-4</v>
      </c>
      <c r="T436" s="240">
        <f t="shared" ca="1" si="869"/>
        <v>-1.8549173093378792E-4</v>
      </c>
      <c r="U436" s="241">
        <f t="shared" ca="1" si="870"/>
        <v>-5.4588236019953242E-5</v>
      </c>
      <c r="V436" s="240">
        <f t="shared" ca="1" si="871"/>
        <v>2.1461048884293231E-4</v>
      </c>
      <c r="W436" s="240">
        <f t="shared" ca="1" si="872"/>
        <v>-5.9890474504716238E-5</v>
      </c>
      <c r="X436" s="240">
        <f t="shared" ca="1" si="873"/>
        <v>-1.8266338163966619E-4</v>
      </c>
      <c r="Y436" s="240">
        <f t="shared" ca="1" si="874"/>
        <v>1.57327782918326E-4</v>
      </c>
      <c r="Z436" s="240">
        <f t="shared" ca="1" si="875"/>
        <v>9.8740728020548624E-5</v>
      </c>
      <c r="AA436" s="240">
        <f t="shared" ca="1" si="876"/>
        <v>-2.0999860660920528E-4</v>
      </c>
      <c r="AB436" s="240">
        <f t="shared" ca="1" si="877"/>
        <v>1.3277886848705667E-5</v>
      </c>
      <c r="AC436" s="240">
        <f t="shared" ca="1" si="878"/>
        <v>2.0291584297948894E-4</v>
      </c>
      <c r="AD436" s="240">
        <f t="shared" ca="1" si="879"/>
        <v>-1.2151837488151232E-4</v>
      </c>
      <c r="AE436" s="240">
        <f t="shared" ca="1" si="880"/>
        <v>-1.3809484128245541E-4</v>
      </c>
      <c r="AF436" s="240">
        <f t="shared" ca="1" si="881"/>
        <v>1.9518168670451701E-4</v>
      </c>
      <c r="AG436" s="240">
        <f t="shared" ca="1" si="882"/>
        <v>3.3979949543329389E-5</v>
      </c>
      <c r="AH436" s="240">
        <f t="shared" ca="1" si="883"/>
        <v>-2.1330745878763506E-4</v>
      </c>
      <c r="AI436" s="240">
        <f t="shared" ca="1" si="884"/>
        <v>7.9803691503098077E-5</v>
      </c>
      <c r="AJ436" s="240">
        <f t="shared" ca="1" si="885"/>
        <v>1.7073813355270091E-4</v>
      </c>
      <c r="AK436" s="240">
        <f t="shared" ca="1" si="886"/>
        <v>-1.7087976831501391E-4</v>
      </c>
      <c r="AL436" s="240">
        <f t="shared" ca="1" si="887"/>
        <v>-7.9586505144762154E-5</v>
      </c>
      <c r="AM436" s="240">
        <f t="shared" ca="1" si="888"/>
        <v>2.1333324080491354E-4</v>
      </c>
      <c r="AN436" s="240">
        <f t="shared" ca="1" si="889"/>
        <v>-3.4210888687508564E-5</v>
      </c>
      <c r="AO436" s="240">
        <f t="shared" ca="1" si="890"/>
        <v>-1.9508427988988963E-4</v>
      </c>
      <c r="AP436" s="240">
        <f t="shared" ca="1" si="891"/>
        <v>1.3827382114638348E-4</v>
      </c>
      <c r="AQ436" s="240">
        <f t="shared" ca="1" si="892"/>
        <v>1.2132549564080408E-4</v>
      </c>
      <c r="AR436" s="240">
        <f t="shared" ca="1" si="893"/>
        <v>-2.0299193613511747E-4</v>
      </c>
      <c r="AS436" s="240">
        <f t="shared" ca="1" si="894"/>
        <v>-1.3044417577271852E-5</v>
      </c>
      <c r="AT436" s="240">
        <f t="shared" ca="1" si="895"/>
        <v>2.0995016129849475E-4</v>
      </c>
      <c r="AU436" s="240">
        <f t="shared" ca="1" si="896"/>
        <v>-9.8948355327168393E-5</v>
      </c>
      <c r="AV436" s="240">
        <f t="shared" ca="1" si="897"/>
        <v>-1.5716858390466345E-4</v>
      </c>
      <c r="AW436" s="240">
        <f t="shared" ca="1" si="898"/>
        <v>1.8278608813044489E-4</v>
      </c>
      <c r="AX436" s="240">
        <f t="shared" ca="1" si="899"/>
        <v>5.9665820718023848E-5</v>
      </c>
      <c r="AY436" s="240">
        <f t="shared" ca="1" si="900"/>
        <v>-2.1461335927185841E-4</v>
      </c>
      <c r="AZ436" s="240">
        <f t="shared" ca="1" si="901"/>
        <v>5.4814420966673664E-5</v>
      </c>
      <c r="BA436" s="240">
        <f t="shared" ca="1" si="902"/>
        <v>1.8537394854103463E-4</v>
      </c>
      <c r="BB436" s="240">
        <f t="shared" ca="1" si="903"/>
        <v>-1.536976149254532E-4</v>
      </c>
      <c r="BC436" s="240">
        <f t="shared" ca="1" si="904"/>
        <v>-1.033877191528708E-4</v>
      </c>
      <c r="BD436" s="240">
        <f t="shared" ca="1" si="905"/>
        <v>2.0884726225405789E-4</v>
      </c>
      <c r="BE436" s="240">
        <f t="shared" ca="1" si="906"/>
        <v>-8.0167392608557637E-6</v>
      </c>
      <c r="BF436" s="240">
        <f t="shared" ca="1" si="907"/>
        <v>-2.0457092898561679E-4</v>
      </c>
      <c r="BG436" s="240">
        <f t="shared" ca="1" si="908"/>
        <v>1.1714009239876763E-4</v>
      </c>
      <c r="BH436" s="240">
        <f t="shared" ca="1" si="909"/>
        <v>1.4208541487653861E-4</v>
      </c>
      <c r="BI436" s="240">
        <f t="shared" ca="1" si="910"/>
        <v>-1.9293207799614062E-4</v>
      </c>
      <c r="BJ436" s="240">
        <f t="shared" ca="1" si="911"/>
        <v>-3.9170521821112693E-5</v>
      </c>
      <c r="BK436" s="240">
        <f t="shared" ca="1" si="912"/>
        <v>2.1382663376941951E-4</v>
      </c>
      <c r="BL436" s="240">
        <f t="shared" ca="1" si="913"/>
        <v>-7.4890060407322126E-5</v>
      </c>
      <c r="BM436" s="240">
        <f t="shared" ca="1" si="914"/>
        <v>-1.7387836473202283E-4</v>
      </c>
      <c r="BN436" s="240">
        <f t="shared" ca="1" si="915"/>
        <v>1.6764121665312817E-4</v>
      </c>
      <c r="BO436" s="240">
        <f t="shared" ca="1" si="916"/>
        <v>8.4454262412016434E-5</v>
      </c>
      <c r="BP436" s="240">
        <f t="shared" ca="1" si="917"/>
        <v>-2.1269127506996435E-4</v>
      </c>
      <c r="BQ436" s="240">
        <f t="shared" ca="1" si="918"/>
        <v>2.9000690517508936E-5</v>
      </c>
      <c r="BR436" s="240">
        <f t="shared" ca="1" si="919"/>
        <v>1.9722156679676314E-4</v>
      </c>
      <c r="BS436" s="240">
        <f t="shared" ca="1" si="920"/>
        <v>-1.34203706345276E-4</v>
      </c>
      <c r="BT436" s="240">
        <f t="shared" ca="1" si="921"/>
        <v>-1.2563388563136194E-4</v>
      </c>
      <c r="BU436" s="240">
        <f t="shared" ca="1" si="922"/>
        <v>2.0122002648333018E-4</v>
      </c>
      <c r="BV436" s="240">
        <f t="shared" ca="1" si="923"/>
        <v>1.8297989386278842E-5</v>
      </c>
      <c r="BW436" s="240">
        <f t="shared" ca="1" si="924"/>
        <v>-2.1098064089425275E-4</v>
      </c>
      <c r="BX436" s="240">
        <f t="shared" ca="1" si="925"/>
        <v>9.4244467627173882E-5</v>
      </c>
      <c r="BY436" s="240">
        <f t="shared" ca="1" si="926"/>
        <v>1.6070823721905703E-4</v>
      </c>
      <c r="BZ436" s="240">
        <f t="shared" ca="1" si="927"/>
        <v>-1.7997034182242619E-4</v>
      </c>
      <c r="CA436" s="240">
        <f t="shared" ca="1" si="928"/>
        <v>-6.4707464956741175E-5</v>
      </c>
      <c r="CB436" s="240">
        <f t="shared" ca="1" si="929"/>
        <v>2.1448695463806956E-4</v>
      </c>
      <c r="CC436" s="240">
        <f t="shared" ca="1" si="930"/>
        <v>-4.9705349271088416E-5</v>
      </c>
      <c r="CD436" s="240">
        <f t="shared" ca="1" si="931"/>
        <v>-1.8797285310738181E-4</v>
      </c>
      <c r="CE436" s="240">
        <f t="shared" ca="1" si="932"/>
        <v>1.4997486523647333E-4</v>
      </c>
      <c r="CF436" s="240">
        <f t="shared" ca="1" si="933"/>
        <v>1.0797243338908713E-4</v>
      </c>
      <c r="CG436" s="240">
        <f t="shared" ca="1" si="934"/>
        <v>-2.0757011611743001E-4</v>
      </c>
      <c r="CH436" s="240">
        <f t="shared" ca="1" si="935"/>
        <v>2.7507626890403404E-6</v>
      </c>
      <c r="CI436" s="240">
        <f t="shared" ca="1" si="936"/>
        <v>2.0610278911352393E-4</v>
      </c>
      <c r="CJ436" s="240">
        <f t="shared" ca="1" si="937"/>
        <v>-1.126912491045095E-4</v>
      </c>
      <c r="CK436" s="240">
        <f t="shared" ca="1" si="938"/>
        <v>-1.4599040152961493E-4</v>
      </c>
      <c r="CL436" s="240">
        <f t="shared" ca="1" si="939"/>
        <v>1.905662542181744E-4</v>
      </c>
      <c r="CM436" s="240">
        <f t="shared" ca="1" si="940"/>
        <v>4.433749924123412E-5</v>
      </c>
      <c r="CN436" s="240">
        <f t="shared" ca="1" si="941"/>
        <v>-2.1421700758251388E-4</v>
      </c>
      <c r="CO436" s="240">
        <f t="shared" ca="1" si="942"/>
        <v>6.9931318339476516E-5</v>
      </c>
      <c r="CP436" s="240">
        <f t="shared" ca="1" si="943"/>
        <v>1.7691385808616273E-4</v>
      </c>
      <c r="CQ436" s="240">
        <f t="shared" ca="1" si="944"/>
        <v>-1.6430168419084037E-4</v>
      </c>
      <c r="CR436" s="240">
        <f t="shared" ca="1" si="945"/>
        <v>-8.9271147589542048E-5</v>
      </c>
      <c r="CS436" s="240">
        <f t="shared" ca="1" si="946"/>
        <v>2.1192119206395267E-4</v>
      </c>
      <c r="CT436" s="240">
        <f t="shared" ca="1" si="947"/>
        <v>-2.3773023415944216E-5</v>
      </c>
      <c r="CU436" s="240">
        <f t="shared" ca="1" si="948"/>
        <v>-1.9924005480638767E-4</v>
      </c>
      <c r="CV436" s="240">
        <f t="shared" ca="1" si="949"/>
        <v>1.3005275224967064E-4</v>
      </c>
      <c r="CW436" s="240">
        <f t="shared" ca="1" si="950"/>
        <v>1.2986659846697142E-4</v>
      </c>
      <c r="CX436" s="240">
        <f t="shared" ca="1" si="951"/>
        <v>-1.993269094116907E-4</v>
      </c>
      <c r="CY436" s="240">
        <f t="shared" ca="1" si="952"/>
        <v>-2.3540539170685429E-5</v>
      </c>
      <c r="CZ436" s="240">
        <f t="shared" ca="1" si="953"/>
        <v>2.1188403364101079E-4</v>
      </c>
      <c r="DA436" s="240">
        <f t="shared" ca="1" si="954"/>
        <v>-8.9483810583908355E-5</v>
      </c>
      <c r="DB436" s="240">
        <f t="shared" ca="1" si="955"/>
        <v>-1.6415108590061791E-4</v>
      </c>
      <c r="DC436" s="240">
        <f t="shared" ca="1" si="956"/>
        <v>1.7704618811001312E-4</v>
      </c>
      <c r="DD436" s="240">
        <f t="shared" ca="1" si="957"/>
        <v>6.9710131838136499E-5</v>
      </c>
      <c r="DE436" s="240">
        <f t="shared" ca="1" si="958"/>
        <v>-2.1423135108299048E-4</v>
      </c>
      <c r="DF436" s="240">
        <f t="shared" ca="1" si="959"/>
        <v>4.4566336931702021E-5</v>
      </c>
      <c r="DG436" s="240">
        <f t="shared" ca="1" si="960"/>
        <v>1.9045852985577326E-4</v>
      </c>
      <c r="DH436" s="240">
        <f t="shared" ca="1" si="961"/>
        <v>-1.4616177629659635E-4</v>
      </c>
      <c r="DI436" s="240">
        <f t="shared" ca="1" si="962"/>
        <v>-1.1249210906878186E-4</v>
      </c>
      <c r="DJ436" s="240">
        <f t="shared" ca="1" si="963"/>
        <v>2.0616793750440025E-4</v>
      </c>
      <c r="DK436" s="240">
        <f t="shared" ca="1" si="964"/>
        <v>2.5168708393613436E-6</v>
      </c>
      <c r="DL436" s="240">
        <f t="shared" ca="1" si="965"/>
        <v>-2.0751050062794873E-4</v>
      </c>
      <c r="DM436" s="240">
        <f t="shared" ca="1" si="966"/>
        <v>1.0817452481559059E-4</v>
      </c>
      <c r="DN436" s="240">
        <f t="shared" ca="1" si="967"/>
        <v>1.4980744902374252E-4</v>
      </c>
      <c r="DO436" s="240">
        <f t="shared" ca="1" si="968"/>
        <v>-1.8808564045439839E-4</v>
      </c>
      <c r="DP436" s="240">
        <f t="shared" ca="1" si="969"/>
        <v>-4.9477769409695448E-5</v>
      </c>
      <c r="DQ436" s="240">
        <f t="shared" ca="1" si="970"/>
        <v>2.1447834508033037E-4</v>
      </c>
      <c r="DR436" s="240">
        <f t="shared" ca="1" si="971"/>
        <v>-6.493045226036363E-5</v>
      </c>
      <c r="DS436" s="240">
        <f t="shared" ca="1" si="972"/>
        <v>-1.7984278514742496E-4</v>
      </c>
      <c r="DT436" s="240">
        <f t="shared" ca="1" si="973"/>
        <v>1.6086318253763168E-4</v>
      </c>
      <c r="DU436" s="240">
        <f t="shared" ca="1" si="974"/>
        <v>9.4034259165822891E-5</v>
      </c>
      <c r="DV436" s="240">
        <f t="shared" ca="1" si="975"/>
        <v>-2.1102345565608387E-4</v>
      </c>
      <c r="DW436" s="240">
        <f t="shared" ca="1" si="976"/>
        <v>1.8531036334007352E-5</v>
      </c>
      <c r="DX436" s="240">
        <f t="shared" ca="1" si="977"/>
        <v>2.0113852805706231E-4</v>
      </c>
      <c r="DY436" s="240">
        <f t="shared" ca="1" si="978"/>
        <v>-1.2582345923909335E-4</v>
      </c>
      <c r="DZ436" s="240">
        <f t="shared" ca="1" si="979"/>
        <v>-1.3402108451968681E-4</v>
      </c>
      <c r="EA436" s="240">
        <f t="shared" ca="1" si="980"/>
        <v>1.9731372526313485E-4</v>
      </c>
      <c r="EB436" s="240">
        <f t="shared" ca="1" si="981"/>
        <v>2.8768909014533032E-5</v>
      </c>
      <c r="EC436" s="240">
        <f t="shared" ca="1" si="982"/>
        <v>-2.1265979536875729E-4</v>
      </c>
      <c r="ED436" s="240">
        <f t="shared" ca="1" si="983"/>
        <v>8.4669251839162289E-5</v>
      </c>
      <c r="EE436" s="240">
        <f t="shared" ca="1" si="984"/>
        <v>1.6749505610603668E-4</v>
      </c>
      <c r="EF436" s="240">
        <f t="shared" ca="1" si="985"/>
        <v>-1.7401538839406926E-4</v>
      </c>
      <c r="EG436" s="240">
        <f t="shared" ca="1" si="986"/>
        <v>-7.4670807942742265E-5</v>
      </c>
      <c r="EH436" s="240">
        <f t="shared" ca="1" si="987"/>
        <v>2.138467025726452E-4</v>
      </c>
      <c r="EI436" s="240">
        <f t="shared" ca="1" si="988"/>
        <v>-3.9400479497384664E-5</v>
      </c>
      <c r="EJ436" s="240">
        <f t="shared" ca="1" si="989"/>
        <v>-1.928294815074827E-4</v>
      </c>
      <c r="EK436" s="240">
        <f t="shared" ca="1" si="990"/>
        <v>1.4226064496801922E-4</v>
      </c>
      <c r="EL436" s="240">
        <f t="shared" ca="1" si="991"/>
        <v>1.1694402370832443E-4</v>
      </c>
      <c r="EM436" s="240">
        <f t="shared" ca="1" si="992"/>
        <v>-2.0464157103493351E-4</v>
      </c>
      <c r="EN436" s="240">
        <f t="shared" ca="1" si="993"/>
        <v>-7.7829882988812509E-6</v>
      </c>
      <c r="EO436" s="240">
        <f t="shared" ca="1" si="994"/>
        <v>2.0879321557611263E-4</v>
      </c>
      <c r="EP436" s="240">
        <f t="shared" ca="1" si="995"/>
        <v>-1.0359264023782876E-4</v>
      </c>
      <c r="EQ436" s="240">
        <f t="shared" ca="1" si="996"/>
        <v>-1.5353425811223946E-4</v>
      </c>
      <c r="ER436" s="240">
        <f t="shared" ca="1" si="997"/>
        <v>1.854917309337877E-4</v>
      </c>
      <c r="ES436" s="240">
        <f t="shared" ca="1" si="998"/>
        <v>5.4588236019951467E-5</v>
      </c>
      <c r="ET436" s="240">
        <f t="shared" ca="1" si="999"/>
        <v>-2.1461048884293229E-4</v>
      </c>
      <c r="EU436" s="240">
        <f t="shared" ca="1" si="1000"/>
        <v>5.9890474504709217E-5</v>
      </c>
      <c r="EV436" s="240">
        <f t="shared" ca="1" si="1001"/>
        <v>1.8266338163966923E-4</v>
      </c>
      <c r="EW436" s="240">
        <f t="shared" ca="1" si="1002"/>
        <v>-1.573277829183241E-4</v>
      </c>
      <c r="EX436" s="240">
        <f t="shared" ca="1" si="1003"/>
        <v>-9.8740728020549681E-5</v>
      </c>
      <c r="EY436" s="240">
        <f t="shared" ca="1" si="1004"/>
        <v>2.0999860660920534E-4</v>
      </c>
      <c r="EZ436" s="240">
        <f t="shared" ca="1" si="1005"/>
        <v>-1.3277886848709028E-5</v>
      </c>
      <c r="FA436" s="240">
        <f t="shared" ca="1" si="1006"/>
        <v>-2.0291584297949132E-4</v>
      </c>
      <c r="FB436" s="240">
        <f t="shared" ca="1" si="1007"/>
        <v>1.2151837488150756E-4</v>
      </c>
      <c r="FC436" s="240">
        <f t="shared" ca="1" si="1008"/>
        <v>1.3809484128245869E-4</v>
      </c>
      <c r="FD436" s="240">
        <f t="shared" ca="1" si="1009"/>
        <v>-1.9518168670451584E-4</v>
      </c>
      <c r="FE436" s="240">
        <f t="shared" ca="1" si="1010"/>
        <v>-3.3979949543329078E-5</v>
      </c>
      <c r="FF436" s="240">
        <f t="shared" ca="1" si="1011"/>
        <v>2.1330745878763487E-4</v>
      </c>
      <c r="FG436" s="240">
        <f t="shared" ca="1" si="1012"/>
        <v>-7.9803691503089878E-5</v>
      </c>
      <c r="FH436" s="240">
        <f t="shared" ca="1" si="1013"/>
        <v>-1.7073813355270441E-4</v>
      </c>
      <c r="FI436" s="240">
        <f t="shared" ca="1" si="1014"/>
        <v>1.708797683150113E-4</v>
      </c>
      <c r="FJ436" s="240">
        <f t="shared" ca="1" si="1015"/>
        <v>7.9586505144764675E-5</v>
      </c>
      <c r="FK436" s="240">
        <f t="shared" ca="1" si="1016"/>
        <v>-2.133332408049134E-4</v>
      </c>
      <c r="FL436" s="240">
        <f t="shared" ca="1" si="1017"/>
        <v>3.4210888687508876E-5</v>
      </c>
      <c r="FM436" s="240">
        <f t="shared" ca="1" si="1018"/>
        <v>1.9508427988988822E-4</v>
      </c>
      <c r="FN436" s="240">
        <f t="shared" ca="1" si="1019"/>
        <v>-1.3827382114637676E-4</v>
      </c>
      <c r="FO436" s="240">
        <f t="shared" ca="1" si="1020"/>
        <v>-1.2132549564080885E-4</v>
      </c>
      <c r="FP436" s="240">
        <f t="shared" ca="1" si="1021"/>
        <v>2.0299193613511658E-4</v>
      </c>
      <c r="FQ436" s="240">
        <f t="shared" ca="1" si="1022"/>
        <v>1.304441757727459E-5</v>
      </c>
      <c r="FR436" s="240">
        <f t="shared" ca="1" si="1023"/>
        <v>-2.0995016129849467E-4</v>
      </c>
      <c r="FS436" s="240">
        <f t="shared" ca="1" si="1024"/>
        <v>9.8948355327171375E-5</v>
      </c>
      <c r="FT436" s="240">
        <f t="shared" ca="1" si="1025"/>
        <v>1.5716858390466947E-4</v>
      </c>
      <c r="FU436" s="240">
        <f t="shared" ca="1" si="1026"/>
        <v>-1.8278608813044185E-4</v>
      </c>
      <c r="FV436" s="240">
        <f t="shared" ca="1" si="1027"/>
        <v>-5.9665820718026491E-5</v>
      </c>
      <c r="FW436" s="240">
        <f t="shared" ca="1" si="1028"/>
        <v>2.1461335927185841E-4</v>
      </c>
      <c r="FX436" s="240">
        <f t="shared" ca="1" si="1029"/>
        <v>-5.4814420966673962E-5</v>
      </c>
      <c r="FY436" s="240">
        <f t="shared" ca="1" si="1030"/>
        <v>-1.8537394854103447E-4</v>
      </c>
      <c r="FZ436" s="240">
        <f t="shared" ca="1" si="1031"/>
        <v>1.5369761492544704E-4</v>
      </c>
      <c r="GA436" s="240">
        <f t="shared" ca="1" si="1032"/>
        <v>1.0338771915287587E-4</v>
      </c>
      <c r="GB436" s="240">
        <f t="shared" ca="1" si="1033"/>
        <v>-2.0884726225405654E-4</v>
      </c>
      <c r="GC436" s="240">
        <f t="shared" ca="1" si="1034"/>
        <v>8.0167392608530532E-6</v>
      </c>
      <c r="GD436" s="240">
        <f t="shared" ca="1" si="1035"/>
        <v>2.0457092898561763E-4</v>
      </c>
      <c r="GE436" s="240">
        <f t="shared" ca="1" si="1036"/>
        <v>-1.171400923987679E-4</v>
      </c>
      <c r="GF436" s="240">
        <f t="shared" ca="1" si="1037"/>
        <v>-1.4208541487653611E-4</v>
      </c>
      <c r="GG436" s="240">
        <f t="shared" ca="1" si="1038"/>
        <v>1.9293207799613672E-4</v>
      </c>
      <c r="GH436" s="240">
        <f t="shared" ca="1" si="1039"/>
        <v>3.9170521821118399E-5</v>
      </c>
      <c r="GI436" s="240">
        <f t="shared" ca="1" si="1040"/>
        <v>-2.1382663376941975E-4</v>
      </c>
      <c r="GJ436" s="240">
        <f t="shared" ca="1" si="1041"/>
        <v>7.4890060407319551E-5</v>
      </c>
      <c r="GK436" s="240">
        <f t="shared" ca="1" si="1042"/>
        <v>1.7387836473202264E-4</v>
      </c>
      <c r="GL436" s="240">
        <f t="shared" ca="1" si="1043"/>
        <v>-1.6764121665313025E-4</v>
      </c>
      <c r="GM436" s="240">
        <f t="shared" ca="1" si="1044"/>
        <v>-8.4454262412024593E-5</v>
      </c>
      <c r="GN436" s="240">
        <f t="shared" ca="1" si="1045"/>
        <v>2.1269127506996357E-4</v>
      </c>
      <c r="GO436" s="240">
        <f t="shared" ca="1" si="1046"/>
        <v>-2.9000690517503203E-5</v>
      </c>
      <c r="GP436" s="240">
        <f t="shared" ca="1" si="1047"/>
        <v>-1.9722156679676423E-4</v>
      </c>
      <c r="GQ436" s="240">
        <f t="shared" ca="1" si="1048"/>
        <v>1.3420370634527624E-4</v>
      </c>
      <c r="GR436" s="240">
        <f t="shared" ca="1" si="1049"/>
        <v>1.2563388563136167E-4</v>
      </c>
      <c r="GS436" s="240">
        <f t="shared" ca="1" si="1050"/>
        <v>-2.0122002648333134E-4</v>
      </c>
      <c r="GT436" s="240">
        <f t="shared" ca="1" si="1051"/>
        <v>-1.8297989386287651E-5</v>
      </c>
      <c r="GU436" s="240">
        <f t="shared" ca="1" si="1052"/>
        <v>2.1098064089425381E-4</v>
      </c>
      <c r="GV436" s="240">
        <f t="shared" ca="1" si="1053"/>
        <v>-9.4244467627171416E-5</v>
      </c>
      <c r="GW436" s="240">
        <f t="shared" ca="1" si="1054"/>
        <v>-1.6070823721905884E-4</v>
      </c>
      <c r="GX436" s="240">
        <f t="shared" ca="1" si="1055"/>
        <v>1.7997034182242469E-4</v>
      </c>
      <c r="GY436" s="240">
        <f t="shared" ca="1" si="1056"/>
        <v>6.4707464956737949E-5</v>
      </c>
      <c r="GZ436" s="240">
        <f t="shared" ca="1" si="1057"/>
        <v>-2.1448695463806923E-4</v>
      </c>
      <c r="HA436" s="240">
        <f t="shared" ca="1" si="1058"/>
        <v>4.970534927107981E-5</v>
      </c>
      <c r="HB436" s="240">
        <f t="shared" ca="1" si="1059"/>
        <v>1.8797285310738314E-4</v>
      </c>
      <c r="HC436" s="240">
        <f t="shared" ca="1" si="1060"/>
        <v>-1.4997486523647138E-4</v>
      </c>
      <c r="HD436" s="240">
        <f t="shared" ca="1" si="1061"/>
        <v>-1.0797243338908948E-4</v>
      </c>
      <c r="HE436" s="240">
        <f t="shared" ca="1" si="1062"/>
        <v>2.0757011611743085E-4</v>
      </c>
      <c r="HF436" s="240">
        <f t="shared" ca="1" si="1063"/>
        <v>-2.7507626890437015E-6</v>
      </c>
      <c r="HG436" s="240">
        <f t="shared" ca="1" si="1064"/>
        <v>-2.0610278911352642E-4</v>
      </c>
      <c r="HH436" s="240">
        <f t="shared" ca="1" si="1065"/>
        <v>1.1269124910450717E-4</v>
      </c>
      <c r="HI436" s="240">
        <f t="shared" ca="1" si="1066"/>
        <v>1.4599040152961693E-4</v>
      </c>
      <c r="HJ436" s="240">
        <f t="shared" ca="1" si="1067"/>
        <v>-1.9056625421817318E-4</v>
      </c>
      <c r="HK436" s="240">
        <f t="shared" ca="1" si="1068"/>
        <v>-4.43374992412308E-5</v>
      </c>
      <c r="HL436" s="240">
        <f t="shared" ca="1" si="1069"/>
        <v>2.1421700758251366E-4</v>
      </c>
      <c r="HM436" s="240">
        <f t="shared" ca="1" si="1070"/>
        <v>-6.9931318339468167E-5</v>
      </c>
      <c r="HN436" s="240">
        <f t="shared" ca="1" si="1071"/>
        <v>-1.7691385808616425E-4</v>
      </c>
      <c r="HO436" s="240">
        <f t="shared" ca="1" si="1072"/>
        <v>1.6430168419083859E-4</v>
      </c>
      <c r="HP436" s="240">
        <f t="shared" ca="1" si="1073"/>
        <v>8.9271147589544515E-5</v>
      </c>
      <c r="HQ436" s="240">
        <f t="shared" ca="1" si="1074"/>
        <v>-2.1192119206395221E-4</v>
      </c>
      <c r="HR436" s="240">
        <f t="shared" ca="1" si="1075"/>
        <v>2.377302341594755E-5</v>
      </c>
      <c r="HS436" s="240">
        <f t="shared" ca="1" si="1076"/>
        <v>1.9924005480639095E-4</v>
      </c>
      <c r="HT436" s="240">
        <f t="shared" ca="1" si="1077"/>
        <v>-1.3005275224966362E-4</v>
      </c>
      <c r="HU436" s="240">
        <f t="shared" ca="1" si="1078"/>
        <v>-1.2986659846697359E-4</v>
      </c>
      <c r="HV436" s="240">
        <f t="shared" ca="1" si="1079"/>
        <v>1.9932690941168972E-4</v>
      </c>
      <c r="HW436" s="240">
        <f t="shared" ca="1" si="1080"/>
        <v>2.3540539170688139E-5</v>
      </c>
      <c r="HX436" s="240">
        <f t="shared" ca="1" si="1081"/>
        <v>-2.1188403364101027E-4</v>
      </c>
      <c r="HY436" s="240">
        <f t="shared" ca="1" si="1082"/>
        <v>8.9483810583911418E-5</v>
      </c>
      <c r="HZ436" s="240">
        <f t="shared" ca="1" si="1083"/>
        <v>1.641510859006236E-4</v>
      </c>
      <c r="IA436" s="240">
        <f t="shared" ca="1" si="1084"/>
        <v>-1.7704618811001155E-4</v>
      </c>
      <c r="IB436" s="240">
        <f t="shared" ca="1" si="1085"/>
        <v>-6.9710131838139088E-5</v>
      </c>
      <c r="IC436" s="240">
        <f t="shared" ca="1" si="1086"/>
        <v>2.1423135108299029E-4</v>
      </c>
      <c r="ID436" s="240">
        <f t="shared" ca="1" si="1087"/>
        <v>-4.4566336931699344E-5</v>
      </c>
      <c r="IE436" s="240">
        <f t="shared" ca="1" si="1088"/>
        <v>-1.6537126307408548E-4</v>
      </c>
      <c r="IF436" s="240">
        <f t="shared" ca="1" si="1089"/>
        <v>1.461617762965899E-4</v>
      </c>
      <c r="IG436" s="240">
        <f t="shared" ca="1" si="1090"/>
        <v>1.1249210906878937E-4</v>
      </c>
      <c r="IH436" s="240">
        <f t="shared" ca="1" si="1091"/>
        <v>-2.0616793750439949E-4</v>
      </c>
      <c r="II436" s="240">
        <f t="shared" ca="1" si="1092"/>
        <v>-2.5168708393640812E-6</v>
      </c>
      <c r="IJ436" s="240">
        <f t="shared" ca="1" si="1093"/>
        <v>2.0751050062794941E-4</v>
      </c>
      <c r="IK436" s="240">
        <f t="shared" ca="1" si="1094"/>
        <v>-1.0817452481559349E-4</v>
      </c>
      <c r="IL436" s="240">
        <f t="shared" ca="1" si="1095"/>
        <v>-1.498074490237488E-4</v>
      </c>
      <c r="IM436" s="240">
        <f t="shared" ca="1" si="1096"/>
        <v>1.8808564045439413E-4</v>
      </c>
      <c r="IN436" s="240">
        <f t="shared" ca="1" si="1097"/>
        <v>4.9477769409698118E-5</v>
      </c>
      <c r="IO436" s="240">
        <f t="shared" ca="1" si="1098"/>
        <v>-2.1447834508033048E-4</v>
      </c>
      <c r="IP436" s="240">
        <f t="shared" ca="1" si="1099"/>
        <v>6.4930452260361014E-5</v>
      </c>
      <c r="IQ436" s="240">
        <f t="shared" ca="1" si="1100"/>
        <v>1.7984278514742311E-4</v>
      </c>
      <c r="IR436" s="240">
        <f t="shared" ca="1" si="1101"/>
        <v>-1.608631825376339E-4</v>
      </c>
      <c r="IS436" s="240">
        <f t="shared" ca="1" si="1102"/>
        <v>-9.4034259165830833E-5</v>
      </c>
      <c r="IT436" s="240">
        <f t="shared" ca="1" si="1103"/>
        <v>2.1102345565608336E-4</v>
      </c>
      <c r="IU436" s="240">
        <f t="shared" ca="1" si="1104"/>
        <v>-1.8531036334004615E-5</v>
      </c>
      <c r="IV436" s="240">
        <f t="shared" ca="1" si="1105"/>
        <v>-2.0113852805706323E-4</v>
      </c>
      <c r="IW436" s="240">
        <f t="shared" ca="1" si="1106"/>
        <v>1.2582345923909112E-4</v>
      </c>
      <c r="IX436" s="240">
        <f t="shared" ca="1" si="1107"/>
        <v>1.340210845196842E-4</v>
      </c>
      <c r="IY436" s="240">
        <f t="shared" ca="1" si="1108"/>
        <v>-1.9731372526313136E-4</v>
      </c>
      <c r="IZ436" s="240">
        <f t="shared" ca="1" si="1109"/>
        <v>-2.8768909014541787E-5</v>
      </c>
      <c r="JA436" s="240">
        <f t="shared" ca="1" si="1110"/>
        <v>2.1265979536875767E-4</v>
      </c>
      <c r="JB436" s="240">
        <f t="shared" ca="1" si="1111"/>
        <v>-8.4669251839159768E-5</v>
      </c>
    </row>
    <row r="437" spans="2:262">
      <c r="B437" s="248">
        <v>76</v>
      </c>
      <c r="C437" s="247">
        <f t="shared" si="1112"/>
        <v>1.4843750000000009E-3</v>
      </c>
      <c r="D437" s="244">
        <f t="shared" ca="1" si="855"/>
        <v>5.8811472037054138</v>
      </c>
      <c r="E437" s="243">
        <f ca="1">CD361</f>
        <v>-0.11885279629458589</v>
      </c>
      <c r="F437" s="242">
        <v>76</v>
      </c>
      <c r="G437" s="240">
        <f t="shared" ca="1" si="856"/>
        <v>-7.8364278422666172E-5</v>
      </c>
      <c r="H437" s="240">
        <f t="shared" ca="1" si="857"/>
        <v>8.3481863477960136E-5</v>
      </c>
      <c r="I437" s="240">
        <f t="shared" ca="1" si="858"/>
        <v>2.9897266830064708E-5</v>
      </c>
      <c r="J437" s="240">
        <f t="shared" ca="1" si="859"/>
        <v>-1.0083930038307188E-4</v>
      </c>
      <c r="K437" s="240">
        <f t="shared" ca="1" si="860"/>
        <v>2.8646940702466949E-5</v>
      </c>
      <c r="L437" s="240">
        <f t="shared" ca="1" si="861"/>
        <v>8.420776451078526E-5</v>
      </c>
      <c r="M437" s="240">
        <f t="shared" ca="1" si="862"/>
        <v>-7.7535388189132906E-5</v>
      </c>
      <c r="N437" s="240">
        <f t="shared" ca="1" si="863"/>
        <v>-3.9193094238221456E-5</v>
      </c>
      <c r="O437" s="240">
        <f t="shared" ca="1" si="864"/>
        <v>1.0028969761222465E-4</v>
      </c>
      <c r="P437" s="240">
        <f t="shared" ca="1" si="865"/>
        <v>-1.9032030768403203E-5</v>
      </c>
      <c r="Q437" s="240">
        <f t="shared" ca="1" si="866"/>
        <v>-8.9240283794018958E-5</v>
      </c>
      <c r="R437" s="240">
        <f t="shared" ca="1" si="867"/>
        <v>7.0842204726889816E-5</v>
      </c>
      <c r="S437" s="240">
        <f t="shared" ca="1" si="868"/>
        <v>4.8111470723739339E-5</v>
      </c>
      <c r="T437" s="240">
        <f t="shared" ca="1" si="869"/>
        <v>-9.8774250229446186E-5</v>
      </c>
      <c r="U437" s="241">
        <f t="shared" ca="1" si="870"/>
        <v>9.2338319740730572E-6</v>
      </c>
      <c r="V437" s="240">
        <f t="shared" ca="1" si="871"/>
        <v>9.3413370360614703E-5</v>
      </c>
      <c r="W437" s="240">
        <f t="shared" ca="1" si="872"/>
        <v>-6.3466772106838377E-5</v>
      </c>
      <c r="X437" s="240">
        <f t="shared" ca="1" si="873"/>
        <v>-5.6566507445782443E-5</v>
      </c>
      <c r="Y437" s="240">
        <f t="shared" ca="1" si="874"/>
        <v>9.630755282146055E-5</v>
      </c>
      <c r="Z437" s="240">
        <f t="shared" ca="1" si="875"/>
        <v>6.5329366989272017E-7</v>
      </c>
      <c r="AA437" s="240">
        <f t="shared" ca="1" si="876"/>
        <v>-9.6686835105695143E-5</v>
      </c>
      <c r="AB437" s="240">
        <f t="shared" ca="1" si="877"/>
        <v>5.5480119776931026E-5</v>
      </c>
      <c r="AC437" s="240">
        <f t="shared" ca="1" si="878"/>
        <v>6.4476777778724208E-5</v>
      </c>
      <c r="AD437" s="240">
        <f t="shared" ca="1" si="879"/>
        <v>-9.2913361032740565E-5</v>
      </c>
      <c r="AE437" s="240">
        <f t="shared" ca="1" si="880"/>
        <v>-1.0534127738691848E-5</v>
      </c>
      <c r="AF437" s="240">
        <f t="shared" ca="1" si="881"/>
        <v>9.902915277430726E-5</v>
      </c>
      <c r="AG437" s="240">
        <f t="shared" ca="1" si="882"/>
        <v>-4.695916356505358E-5</v>
      </c>
      <c r="AH437" s="240">
        <f t="shared" ca="1" si="883"/>
        <v>-7.176610149506534E-5</v>
      </c>
      <c r="AI437" s="240">
        <f t="shared" ca="1" si="884"/>
        <v>8.8624362785665587E-5</v>
      </c>
      <c r="AJ437" s="240">
        <f t="shared" ca="1" si="885"/>
        <v>2.0313512398826677E-5</v>
      </c>
      <c r="AK437" s="240">
        <f t="shared" ca="1" si="886"/>
        <v>-1.0041776556686126E-4</v>
      </c>
      <c r="AL437" s="240">
        <f t="shared" ca="1" si="887"/>
        <v>3.7985964937554654E-5</v>
      </c>
      <c r="AM437" s="240">
        <f t="shared" ca="1" si="888"/>
        <v>7.8364278422666714E-5</v>
      </c>
      <c r="AN437" s="240">
        <f t="shared" ca="1" si="889"/>
        <v>-8.3481863477959906E-5</v>
      </c>
      <c r="AO437" s="240">
        <f t="shared" ca="1" si="890"/>
        <v>-2.9897266830064685E-5</v>
      </c>
      <c r="AP437" s="240">
        <f t="shared" ca="1" si="891"/>
        <v>1.0083930038307188E-4</v>
      </c>
      <c r="AQ437" s="240">
        <f t="shared" ca="1" si="892"/>
        <v>-2.8646940702466379E-5</v>
      </c>
      <c r="AR437" s="240">
        <f t="shared" ca="1" si="893"/>
        <v>-8.420776451078568E-5</v>
      </c>
      <c r="AS437" s="240">
        <f t="shared" ca="1" si="894"/>
        <v>7.753538818913231E-5</v>
      </c>
      <c r="AT437" s="240">
        <f t="shared" ca="1" si="895"/>
        <v>3.9193094238221341E-5</v>
      </c>
      <c r="AU437" s="240">
        <f t="shared" ca="1" si="896"/>
        <v>-1.0028969761222462E-4</v>
      </c>
      <c r="AV437" s="240">
        <f t="shared" ca="1" si="897"/>
        <v>1.9032030768402617E-5</v>
      </c>
      <c r="AW437" s="240">
        <f t="shared" ca="1" si="898"/>
        <v>8.9240283794019229E-5</v>
      </c>
      <c r="AX437" s="240">
        <f t="shared" ca="1" si="899"/>
        <v>-7.0842204726889138E-5</v>
      </c>
      <c r="AY437" s="240">
        <f t="shared" ca="1" si="900"/>
        <v>-4.8111470723740485E-5</v>
      </c>
      <c r="AZ437" s="240">
        <f t="shared" ca="1" si="901"/>
        <v>9.87742502294462E-5</v>
      </c>
      <c r="BA437" s="240">
        <f t="shared" ca="1" si="902"/>
        <v>-9.2338319740728166E-6</v>
      </c>
      <c r="BB437" s="240">
        <f t="shared" ca="1" si="903"/>
        <v>-9.3413370360614933E-5</v>
      </c>
      <c r="BC437" s="240">
        <f t="shared" ca="1" si="904"/>
        <v>6.3466772106837645E-5</v>
      </c>
      <c r="BD437" s="240">
        <f t="shared" ca="1" si="905"/>
        <v>5.6566507445783513E-5</v>
      </c>
      <c r="BE437" s="240">
        <f t="shared" ca="1" si="906"/>
        <v>-9.630755282146059E-5</v>
      </c>
      <c r="BF437" s="240">
        <f t="shared" ca="1" si="907"/>
        <v>-6.5329366989331649E-7</v>
      </c>
      <c r="BG437" s="240">
        <f t="shared" ca="1" si="908"/>
        <v>9.6686835105695305E-5</v>
      </c>
      <c r="BH437" s="240">
        <f t="shared" ca="1" si="909"/>
        <v>-5.5480119776930532E-5</v>
      </c>
      <c r="BI437" s="240">
        <f t="shared" ca="1" si="910"/>
        <v>-6.4476777778725225E-5</v>
      </c>
      <c r="BJ437" s="240">
        <f t="shared" ca="1" si="911"/>
        <v>9.2913361032740063E-5</v>
      </c>
      <c r="BK437" s="240">
        <f t="shared" ca="1" si="912"/>
        <v>1.0534127738691726E-5</v>
      </c>
      <c r="BL437" s="240">
        <f t="shared" ca="1" si="913"/>
        <v>-9.9029152774307382E-5</v>
      </c>
      <c r="BM437" s="240">
        <f t="shared" ca="1" si="914"/>
        <v>4.6959163565053058E-5</v>
      </c>
      <c r="BN437" s="240">
        <f t="shared" ca="1" si="915"/>
        <v>7.176610149506576E-5</v>
      </c>
      <c r="BO437" s="240">
        <f t="shared" ca="1" si="916"/>
        <v>-8.8624362785664977E-5</v>
      </c>
      <c r="BP437" s="240">
        <f t="shared" ca="1" si="917"/>
        <v>-2.0313512398826555E-5</v>
      </c>
      <c r="BQ437" s="240">
        <f t="shared" ca="1" si="918"/>
        <v>1.0041776556686131E-4</v>
      </c>
      <c r="BR437" s="240">
        <f t="shared" ca="1" si="919"/>
        <v>-3.7985964937554105E-5</v>
      </c>
      <c r="BS437" s="240">
        <f t="shared" ca="1" si="920"/>
        <v>-7.8364278422667094E-5</v>
      </c>
      <c r="BT437" s="240">
        <f t="shared" ca="1" si="921"/>
        <v>8.348186347795916E-5</v>
      </c>
      <c r="BU437" s="240">
        <f t="shared" ca="1" si="922"/>
        <v>2.9897266830065251E-5</v>
      </c>
      <c r="BV437" s="240">
        <f t="shared" ca="1" si="923"/>
        <v>-1.0083930038307188E-4</v>
      </c>
      <c r="BW437" s="240">
        <f t="shared" ca="1" si="924"/>
        <v>2.8646940702464438E-5</v>
      </c>
      <c r="BX437" s="240">
        <f t="shared" ca="1" si="925"/>
        <v>8.4207764510785233E-5</v>
      </c>
      <c r="BY437" s="240">
        <f t="shared" ca="1" si="926"/>
        <v>-7.7535388189132838E-5</v>
      </c>
      <c r="BZ437" s="240">
        <f t="shared" ca="1" si="927"/>
        <v>-3.919309423822189E-5</v>
      </c>
      <c r="CA437" s="240">
        <f t="shared" ca="1" si="928"/>
        <v>1.0028969761222457E-4</v>
      </c>
      <c r="CB437" s="240">
        <f t="shared" ca="1" si="929"/>
        <v>-1.9032030768402031E-5</v>
      </c>
      <c r="CC437" s="240">
        <f t="shared" ca="1" si="930"/>
        <v>-8.9240283794019513E-5</v>
      </c>
      <c r="CD437" s="240">
        <f t="shared" ca="1" si="931"/>
        <v>7.0842204726888705E-5</v>
      </c>
      <c r="CE437" s="240">
        <f t="shared" ca="1" si="932"/>
        <v>4.8111470723741006E-5</v>
      </c>
      <c r="CF437" s="240">
        <f t="shared" ca="1" si="933"/>
        <v>-9.8774250229445807E-5</v>
      </c>
      <c r="CG437" s="240">
        <f t="shared" ca="1" si="934"/>
        <v>9.2338319740708007E-6</v>
      </c>
      <c r="CH437" s="240">
        <f t="shared" ca="1" si="935"/>
        <v>9.3413370360614608E-5</v>
      </c>
      <c r="CI437" s="240">
        <f t="shared" ca="1" si="936"/>
        <v>-6.3466772106838295E-5</v>
      </c>
      <c r="CJ437" s="240">
        <f t="shared" ca="1" si="937"/>
        <v>-5.6566507445782822E-5</v>
      </c>
      <c r="CK437" s="240">
        <f t="shared" ca="1" si="938"/>
        <v>9.6307552821460414E-5</v>
      </c>
      <c r="CL437" s="240">
        <f t="shared" ca="1" si="939"/>
        <v>6.5329366989390602E-7</v>
      </c>
      <c r="CM437" s="240">
        <f t="shared" ca="1" si="940"/>
        <v>-9.6686835105695468E-5</v>
      </c>
      <c r="CN437" s="240">
        <f t="shared" ca="1" si="941"/>
        <v>5.5480119776930037E-5</v>
      </c>
      <c r="CO437" s="240">
        <f t="shared" ca="1" si="942"/>
        <v>6.4476777778725686E-5</v>
      </c>
      <c r="CP437" s="240">
        <f t="shared" ca="1" si="943"/>
        <v>-9.2913361032739833E-5</v>
      </c>
      <c r="CQ437" s="240">
        <f t="shared" ca="1" si="944"/>
        <v>-1.0534127738693739E-5</v>
      </c>
      <c r="CR437" s="240">
        <f t="shared" ca="1" si="945"/>
        <v>9.9029152774307748E-5</v>
      </c>
      <c r="CS437" s="240">
        <f t="shared" ca="1" si="946"/>
        <v>-4.6959163565053803E-5</v>
      </c>
      <c r="CT437" s="240">
        <f t="shared" ca="1" si="947"/>
        <v>-7.1766101495065177E-5</v>
      </c>
      <c r="CU437" s="240">
        <f t="shared" ca="1" si="948"/>
        <v>8.862436278566537E-5</v>
      </c>
      <c r="CV437" s="240">
        <f t="shared" ca="1" si="949"/>
        <v>2.0313512398827138E-5</v>
      </c>
      <c r="CW437" s="240">
        <f t="shared" ca="1" si="950"/>
        <v>-1.0041776556686137E-4</v>
      </c>
      <c r="CX437" s="240">
        <f t="shared" ca="1" si="951"/>
        <v>3.7985964937553556E-5</v>
      </c>
      <c r="CY437" s="240">
        <f t="shared" ca="1" si="952"/>
        <v>7.8364278422667473E-5</v>
      </c>
      <c r="CZ437" s="240">
        <f t="shared" ca="1" si="953"/>
        <v>-8.3481863477958835E-5</v>
      </c>
      <c r="DA437" s="240">
        <f t="shared" ca="1" si="954"/>
        <v>-2.9897266830067172E-5</v>
      </c>
      <c r="DB437" s="240">
        <f t="shared" ca="1" si="955"/>
        <v>1.0083930038307185E-4</v>
      </c>
      <c r="DC437" s="240">
        <f t="shared" ca="1" si="956"/>
        <v>-2.8646940702463865E-5</v>
      </c>
      <c r="DD437" s="240">
        <f t="shared" ca="1" si="957"/>
        <v>-8.4207764510785545E-5</v>
      </c>
      <c r="DE437" s="240">
        <f t="shared" ca="1" si="958"/>
        <v>7.7535388189132472E-5</v>
      </c>
      <c r="DF437" s="240">
        <f t="shared" ca="1" si="959"/>
        <v>3.9193094238222425E-5</v>
      </c>
      <c r="DG437" s="240">
        <f t="shared" ca="1" si="960"/>
        <v>-1.0028969761222451E-4</v>
      </c>
      <c r="DH437" s="240">
        <f t="shared" ca="1" si="961"/>
        <v>1.9032030768401451E-5</v>
      </c>
      <c r="DI437" s="240">
        <f t="shared" ca="1" si="962"/>
        <v>8.9240283794019784E-5</v>
      </c>
      <c r="DJ437" s="240">
        <f t="shared" ca="1" si="963"/>
        <v>-7.0842204726888285E-5</v>
      </c>
      <c r="DK437" s="240">
        <f t="shared" ca="1" si="964"/>
        <v>-4.8111470723741535E-5</v>
      </c>
      <c r="DL437" s="240">
        <f t="shared" ca="1" si="965"/>
        <v>9.8774250229445685E-5</v>
      </c>
      <c r="DM437" s="240">
        <f t="shared" ca="1" si="966"/>
        <v>-9.2338319740702145E-6</v>
      </c>
      <c r="DN437" s="240">
        <f t="shared" ca="1" si="967"/>
        <v>-9.3413370360615923E-5</v>
      </c>
      <c r="DO437" s="240">
        <f t="shared" ca="1" si="968"/>
        <v>6.3466772106837835E-5</v>
      </c>
      <c r="DP437" s="240">
        <f t="shared" ca="1" si="969"/>
        <v>5.6566507445783296E-5</v>
      </c>
      <c r="DQ437" s="240">
        <f t="shared" ca="1" si="970"/>
        <v>-9.6307552821460224E-5</v>
      </c>
      <c r="DR437" s="240">
        <f t="shared" ca="1" si="971"/>
        <v>-6.5329366989449556E-7</v>
      </c>
      <c r="DS437" s="240">
        <f t="shared" ca="1" si="972"/>
        <v>9.6686835105695644E-5</v>
      </c>
      <c r="DT437" s="240">
        <f t="shared" ca="1" si="973"/>
        <v>-5.5480119776929536E-5</v>
      </c>
      <c r="DU437" s="240">
        <f t="shared" ca="1" si="974"/>
        <v>-6.4476777778726133E-5</v>
      </c>
      <c r="DV437" s="240">
        <f t="shared" ca="1" si="975"/>
        <v>9.2913361032739603E-5</v>
      </c>
      <c r="DW437" s="240">
        <f t="shared" ca="1" si="976"/>
        <v>1.0534127738694335E-5</v>
      </c>
      <c r="DX437" s="240">
        <f t="shared" ca="1" si="977"/>
        <v>-9.9029152774307856E-5</v>
      </c>
      <c r="DY437" s="240">
        <f t="shared" ca="1" si="978"/>
        <v>4.6959163565053275E-5</v>
      </c>
      <c r="DZ437" s="240">
        <f t="shared" ca="1" si="979"/>
        <v>7.1766101495065584E-5</v>
      </c>
      <c r="EA437" s="240">
        <f t="shared" ca="1" si="980"/>
        <v>-8.8624362785665099E-5</v>
      </c>
      <c r="EB437" s="240">
        <f t="shared" ca="1" si="981"/>
        <v>-2.0313512398827714E-5</v>
      </c>
      <c r="EC437" s="240">
        <f t="shared" ca="1" si="982"/>
        <v>1.0041776556686142E-4</v>
      </c>
      <c r="ED437" s="240">
        <f t="shared" ca="1" si="983"/>
        <v>-3.7985964937553007E-5</v>
      </c>
      <c r="EE437" s="240">
        <f t="shared" ca="1" si="984"/>
        <v>-7.8364278422667826E-5</v>
      </c>
      <c r="EF437" s="240">
        <f t="shared" ca="1" si="985"/>
        <v>8.348186347795851E-5</v>
      </c>
      <c r="EG437" s="240">
        <f t="shared" ca="1" si="986"/>
        <v>2.9897266830067741E-5</v>
      </c>
      <c r="EH437" s="240">
        <f t="shared" ca="1" si="987"/>
        <v>-1.0083930038307187E-4</v>
      </c>
      <c r="EI437" s="240">
        <f t="shared" ca="1" si="988"/>
        <v>2.8646940702463296E-5</v>
      </c>
      <c r="EJ437" s="240">
        <f t="shared" ca="1" si="989"/>
        <v>8.4207764510785884E-5</v>
      </c>
      <c r="EK437" s="240">
        <f t="shared" ca="1" si="990"/>
        <v>-7.7535388189132093E-5</v>
      </c>
      <c r="EL437" s="240">
        <f t="shared" ca="1" si="991"/>
        <v>-3.9193094238222968E-5</v>
      </c>
      <c r="EM437" s="240">
        <f t="shared" ca="1" si="992"/>
        <v>1.0028969761222444E-4</v>
      </c>
      <c r="EN437" s="240">
        <f t="shared" ca="1" si="993"/>
        <v>-1.903203076839806E-5</v>
      </c>
      <c r="EO437" s="240">
        <f t="shared" ca="1" si="994"/>
        <v>-8.9240283794020056E-5</v>
      </c>
      <c r="EP437" s="240">
        <f t="shared" ca="1" si="995"/>
        <v>7.0842204726889911E-5</v>
      </c>
      <c r="EQ437" s="240">
        <f t="shared" ca="1" si="996"/>
        <v>4.8111470723742063E-5</v>
      </c>
      <c r="ER437" s="240">
        <f t="shared" ca="1" si="997"/>
        <v>-9.8774250229446132E-5</v>
      </c>
      <c r="ES437" s="240">
        <f t="shared" ca="1" si="998"/>
        <v>9.2338319740696182E-6</v>
      </c>
      <c r="ET437" s="240">
        <f t="shared" ca="1" si="999"/>
        <v>9.3413370360615055E-5</v>
      </c>
      <c r="EU437" s="240">
        <f t="shared" ca="1" si="1000"/>
        <v>-6.3466772106835151E-5</v>
      </c>
      <c r="EV437" s="240">
        <f t="shared" ca="1" si="1001"/>
        <v>-5.6566507445783798E-5</v>
      </c>
      <c r="EW437" s="240">
        <f t="shared" ca="1" si="1002"/>
        <v>9.6307552821459194E-5</v>
      </c>
      <c r="EX437" s="240">
        <f t="shared" ca="1" si="1003"/>
        <v>6.5329366989508509E-7</v>
      </c>
      <c r="EY437" s="240">
        <f t="shared" ca="1" si="1004"/>
        <v>-9.6686835105696633E-5</v>
      </c>
      <c r="EZ437" s="240">
        <f t="shared" ca="1" si="1005"/>
        <v>5.5480119776929048E-5</v>
      </c>
      <c r="FA437" s="240">
        <f t="shared" ca="1" si="1006"/>
        <v>6.4476777778724398E-5</v>
      </c>
      <c r="FB437" s="240">
        <f t="shared" ca="1" si="1007"/>
        <v>-9.2913361032739359E-5</v>
      </c>
      <c r="FC437" s="240">
        <f t="shared" ca="1" si="1008"/>
        <v>-1.0534127738692065E-5</v>
      </c>
      <c r="FD437" s="240">
        <f t="shared" ca="1" si="1009"/>
        <v>9.9029152774307992E-5</v>
      </c>
      <c r="FE437" s="240">
        <f t="shared" ca="1" si="1010"/>
        <v>-4.6959163565052753E-5</v>
      </c>
      <c r="FF437" s="240">
        <f t="shared" ca="1" si="1011"/>
        <v>-7.176610149506801E-5</v>
      </c>
      <c r="FG437" s="240">
        <f t="shared" ca="1" si="1012"/>
        <v>8.8624362785664815E-5</v>
      </c>
      <c r="FH437" s="240">
        <f t="shared" ca="1" si="1013"/>
        <v>2.0313512398831109E-5</v>
      </c>
      <c r="FI437" s="240">
        <f t="shared" ca="1" si="1014"/>
        <v>-1.0041776556686149E-4</v>
      </c>
      <c r="FJ437" s="240">
        <f t="shared" ca="1" si="1015"/>
        <v>3.7985964937555108E-5</v>
      </c>
      <c r="FK437" s="240">
        <f t="shared" ca="1" si="1016"/>
        <v>7.8364278422668219E-5</v>
      </c>
      <c r="FL437" s="240">
        <f t="shared" ca="1" si="1017"/>
        <v>-8.348186347795977E-5</v>
      </c>
      <c r="FM437" s="240">
        <f t="shared" ca="1" si="1018"/>
        <v>-2.989726683006831E-5</v>
      </c>
      <c r="FN437" s="240">
        <f t="shared" ca="1" si="1019"/>
        <v>1.0083930038307188E-4</v>
      </c>
      <c r="FO437" s="240">
        <f t="shared" ca="1" si="1020"/>
        <v>-2.864694070246273E-5</v>
      </c>
      <c r="FP437" s="240">
        <f t="shared" ca="1" si="1021"/>
        <v>-8.4207764510786209E-5</v>
      </c>
      <c r="FQ437" s="240">
        <f t="shared" ca="1" si="1022"/>
        <v>7.753538818912987E-5</v>
      </c>
      <c r="FR437" s="240">
        <f t="shared" ca="1" si="1023"/>
        <v>3.9193094238223523E-5</v>
      </c>
      <c r="FS437" s="240">
        <f t="shared" ca="1" si="1024"/>
        <v>-1.0028969761222408E-4</v>
      </c>
      <c r="FT437" s="240">
        <f t="shared" ca="1" si="1025"/>
        <v>1.9032030768400286E-5</v>
      </c>
      <c r="FU437" s="240">
        <f t="shared" ca="1" si="1026"/>
        <v>8.9240283794018998E-5</v>
      </c>
      <c r="FV437" s="240">
        <f t="shared" ca="1" si="1027"/>
        <v>-7.0842204726887444E-5</v>
      </c>
      <c r="FW437" s="240">
        <f t="shared" ca="1" si="1028"/>
        <v>-4.8111470723740058E-5</v>
      </c>
      <c r="FX437" s="240">
        <f t="shared" ca="1" si="1029"/>
        <v>9.8774250229445441E-5</v>
      </c>
      <c r="FY437" s="240">
        <f t="shared" ca="1" si="1030"/>
        <v>-9.2338319740718849E-6</v>
      </c>
      <c r="FZ437" s="240">
        <f t="shared" ca="1" si="1031"/>
        <v>-9.3413370360616356E-5</v>
      </c>
      <c r="GA437" s="240">
        <f t="shared" ca="1" si="1032"/>
        <v>6.3466772106836913E-5</v>
      </c>
      <c r="GB437" s="240">
        <f t="shared" ca="1" si="1033"/>
        <v>5.6566507445786658E-5</v>
      </c>
      <c r="GC437" s="240">
        <f t="shared" ca="1" si="1034"/>
        <v>-9.6307552821459886E-5</v>
      </c>
      <c r="GD437" s="240">
        <f t="shared" ca="1" si="1035"/>
        <v>-6.5329366989854776E-7</v>
      </c>
      <c r="GE437" s="240">
        <f t="shared" ca="1" si="1036"/>
        <v>9.6686835105695983E-5</v>
      </c>
      <c r="GF437" s="240">
        <f t="shared" ca="1" si="1037"/>
        <v>-5.5480119776930938E-5</v>
      </c>
      <c r="GG437" s="240">
        <f t="shared" ca="1" si="1038"/>
        <v>-6.4476777778727055E-5</v>
      </c>
      <c r="GH437" s="240">
        <f t="shared" ca="1" si="1039"/>
        <v>9.2913361032740253E-5</v>
      </c>
      <c r="GI437" s="240">
        <f t="shared" ca="1" si="1040"/>
        <v>1.0534127738695507E-5</v>
      </c>
      <c r="GJ437" s="240">
        <f t="shared" ca="1" si="1041"/>
        <v>-9.9029152774307558E-5</v>
      </c>
      <c r="GK437" s="240">
        <f t="shared" ca="1" si="1042"/>
        <v>4.695916356504969E-5</v>
      </c>
      <c r="GL437" s="240">
        <f t="shared" ca="1" si="1043"/>
        <v>7.1766101495066424E-5</v>
      </c>
      <c r="GM437" s="240">
        <f t="shared" ca="1" si="1044"/>
        <v>-8.8624362785663161E-5</v>
      </c>
      <c r="GN437" s="240">
        <f t="shared" ca="1" si="1045"/>
        <v>-2.0313512398828872E-5</v>
      </c>
      <c r="GO437" s="240">
        <f t="shared" ca="1" si="1046"/>
        <v>1.004177655668618E-4</v>
      </c>
      <c r="GP437" s="240">
        <f t="shared" ca="1" si="1047"/>
        <v>-3.7985964937551909E-5</v>
      </c>
      <c r="GQ437" s="240">
        <f t="shared" ca="1" si="1048"/>
        <v>-7.8364278422666782E-5</v>
      </c>
      <c r="GR437" s="240">
        <f t="shared" ca="1" si="1049"/>
        <v>8.3481863477957832E-5</v>
      </c>
      <c r="GS437" s="240">
        <f t="shared" ca="1" si="1050"/>
        <v>2.9897266830066138E-5</v>
      </c>
      <c r="GT437" s="240">
        <f t="shared" ca="1" si="1051"/>
        <v>-1.0083930038307184E-4</v>
      </c>
      <c r="GU437" s="240">
        <f t="shared" ca="1" si="1052"/>
        <v>2.8646940702464909E-5</v>
      </c>
      <c r="GV437" s="240">
        <f t="shared" ca="1" si="1053"/>
        <v>8.4207764510788093E-5</v>
      </c>
      <c r="GW437" s="240">
        <f t="shared" ca="1" si="1054"/>
        <v>-7.7535388189131334E-5</v>
      </c>
      <c r="GX437" s="240">
        <f t="shared" ca="1" si="1055"/>
        <v>-3.9193094238226701E-5</v>
      </c>
      <c r="GY437" s="240">
        <f t="shared" ca="1" si="1056"/>
        <v>1.0028969761222432E-4</v>
      </c>
      <c r="GZ437" s="240">
        <f t="shared" ca="1" si="1057"/>
        <v>-1.9032030768396891E-5</v>
      </c>
      <c r="HA437" s="240">
        <f t="shared" ca="1" si="1058"/>
        <v>-8.9240283794020598E-5</v>
      </c>
      <c r="HB437" s="240">
        <f t="shared" ca="1" si="1059"/>
        <v>7.0842204726889057E-5</v>
      </c>
      <c r="HC437" s="240">
        <f t="shared" ca="1" si="1060"/>
        <v>4.8111470723743093E-5</v>
      </c>
      <c r="HD437" s="240">
        <f t="shared" ca="1" si="1061"/>
        <v>-9.8774250229445901E-5</v>
      </c>
      <c r="HE437" s="240">
        <f t="shared" ca="1" si="1062"/>
        <v>9.2338319740684493E-6</v>
      </c>
      <c r="HF437" s="240">
        <f t="shared" ca="1" si="1063"/>
        <v>9.3413370360615502E-5</v>
      </c>
      <c r="HG437" s="240">
        <f t="shared" ca="1" si="1064"/>
        <v>-6.346677210683423E-5</v>
      </c>
      <c r="HH437" s="240">
        <f t="shared" ca="1" si="1065"/>
        <v>-5.6566507445784794E-5</v>
      </c>
      <c r="HI437" s="240">
        <f t="shared" ca="1" si="1066"/>
        <v>9.6307552821458856E-5</v>
      </c>
      <c r="HJ437" s="240">
        <f t="shared" ca="1" si="1067"/>
        <v>6.5329366989627771E-7</v>
      </c>
      <c r="HK437" s="240">
        <f t="shared" ca="1" si="1068"/>
        <v>-9.6686835105696959E-5</v>
      </c>
      <c r="HL437" s="240">
        <f t="shared" ca="1" si="1069"/>
        <v>5.5480119776928045E-5</v>
      </c>
      <c r="HM437" s="240">
        <f t="shared" ca="1" si="1070"/>
        <v>6.4476777778725306E-5</v>
      </c>
      <c r="HN437" s="240">
        <f t="shared" ca="1" si="1071"/>
        <v>-9.2913361032738911E-5</v>
      </c>
      <c r="HO437" s="240">
        <f t="shared" ca="1" si="1072"/>
        <v>-1.0534127738693244E-5</v>
      </c>
      <c r="HP437" s="240">
        <f t="shared" ca="1" si="1073"/>
        <v>9.9029152774308209E-5</v>
      </c>
      <c r="HQ437" s="240">
        <f t="shared" ca="1" si="1074"/>
        <v>-4.6959163565051703E-5</v>
      </c>
      <c r="HR437" s="240">
        <f t="shared" ca="1" si="1075"/>
        <v>-7.176610149506885E-5</v>
      </c>
      <c r="HS437" s="240">
        <f t="shared" ca="1" si="1076"/>
        <v>8.8624362785664232E-5</v>
      </c>
      <c r="HT437" s="240">
        <f t="shared" ca="1" si="1077"/>
        <v>2.0313512398832261E-5</v>
      </c>
      <c r="HU437" s="240">
        <f t="shared" ca="1" si="1078"/>
        <v>-1.0041776556686158E-4</v>
      </c>
      <c r="HV437" s="240">
        <f t="shared" ca="1" si="1079"/>
        <v>3.7985964937548704E-5</v>
      </c>
      <c r="HW437" s="240">
        <f t="shared" ca="1" si="1080"/>
        <v>7.836427842266895E-5</v>
      </c>
      <c r="HX437" s="240">
        <f t="shared" ca="1" si="1081"/>
        <v>-8.3481863477959106E-5</v>
      </c>
      <c r="HY437" s="240">
        <f t="shared" ca="1" si="1082"/>
        <v>-2.9897266830069438E-5</v>
      </c>
      <c r="HZ437" s="240">
        <f t="shared" ca="1" si="1083"/>
        <v>1.0083930038307187E-4</v>
      </c>
      <c r="IA437" s="240">
        <f t="shared" ca="1" si="1084"/>
        <v>-2.8646940702461595E-5</v>
      </c>
      <c r="IB437" s="240">
        <f t="shared" ca="1" si="1085"/>
        <v>-8.4207764510786859E-5</v>
      </c>
      <c r="IC437" s="240">
        <f t="shared" ca="1" si="1086"/>
        <v>7.7535388189129111E-5</v>
      </c>
      <c r="ID437" s="240">
        <f t="shared" ca="1" si="1087"/>
        <v>3.9193094238224621E-5</v>
      </c>
      <c r="IE437" s="240">
        <f t="shared" ca="1" si="1088"/>
        <v>-1.0729748191151518E-4</v>
      </c>
      <c r="IF437" s="240">
        <f t="shared" ca="1" si="1089"/>
        <v>1.9032030768399127E-5</v>
      </c>
      <c r="IG437" s="240">
        <f t="shared" ca="1" si="1090"/>
        <v>8.9240283794019541E-5</v>
      </c>
      <c r="IH437" s="240">
        <f t="shared" ca="1" si="1091"/>
        <v>-7.0842204726886604E-5</v>
      </c>
      <c r="II437" s="240">
        <f t="shared" ca="1" si="1092"/>
        <v>-4.8111470723741108E-5</v>
      </c>
      <c r="IJ437" s="240">
        <f t="shared" ca="1" si="1093"/>
        <v>9.8774250229445197E-5</v>
      </c>
      <c r="IK437" s="240">
        <f t="shared" ca="1" si="1094"/>
        <v>-9.2338319740707058E-6</v>
      </c>
      <c r="IL437" s="240">
        <f t="shared" ca="1" si="1095"/>
        <v>-9.3413370360616803E-5</v>
      </c>
      <c r="IM437" s="240">
        <f t="shared" ca="1" si="1096"/>
        <v>6.3466772106835992E-5</v>
      </c>
      <c r="IN437" s="240">
        <f t="shared" ca="1" si="1097"/>
        <v>5.656650744578764E-5</v>
      </c>
      <c r="IO437" s="240">
        <f t="shared" ca="1" si="1098"/>
        <v>-9.630755282145952E-5</v>
      </c>
      <c r="IP437" s="240">
        <f t="shared" ca="1" si="1099"/>
        <v>-6.5329366989973361E-7</v>
      </c>
      <c r="IQ437" s="240">
        <f t="shared" ca="1" si="1100"/>
        <v>9.6686835105696308E-5</v>
      </c>
      <c r="IR437" s="240">
        <f t="shared" ca="1" si="1101"/>
        <v>-5.5480119776929949E-5</v>
      </c>
      <c r="IS437" s="240">
        <f t="shared" ca="1" si="1102"/>
        <v>-6.4476777778727949E-5</v>
      </c>
      <c r="IT437" s="240">
        <f t="shared" ca="1" si="1103"/>
        <v>9.2913361032739779E-5</v>
      </c>
      <c r="IU437" s="240">
        <f t="shared" ca="1" si="1104"/>
        <v>1.0534127738696686E-5</v>
      </c>
      <c r="IV437" s="240">
        <f t="shared" ca="1" si="1105"/>
        <v>-9.9029152774307775E-5</v>
      </c>
      <c r="IW437" s="240">
        <f t="shared" ca="1" si="1106"/>
        <v>4.6959163565048647E-5</v>
      </c>
      <c r="IX437" s="240">
        <f t="shared" ca="1" si="1107"/>
        <v>7.1766101495067251E-5</v>
      </c>
      <c r="IY437" s="240">
        <f t="shared" ca="1" si="1108"/>
        <v>-8.8624362785662592E-5</v>
      </c>
      <c r="IZ437" s="240">
        <f t="shared" ca="1" si="1109"/>
        <v>-2.0313512398830038E-5</v>
      </c>
      <c r="JA437" s="240">
        <f t="shared" ca="1" si="1110"/>
        <v>1.004177655668619E-4</v>
      </c>
      <c r="JB437" s="240">
        <f t="shared" ca="1" si="1111"/>
        <v>-3.7985964937550805E-5</v>
      </c>
    </row>
    <row r="438" spans="2:262">
      <c r="B438" s="248">
        <v>77</v>
      </c>
      <c r="C438" s="247">
        <f t="shared" si="1112"/>
        <v>1.5039062500000009E-3</v>
      </c>
      <c r="D438" s="244">
        <f t="shared" ca="1" si="855"/>
        <v>5.8779980870148991</v>
      </c>
      <c r="E438" s="243">
        <f ca="1">CE361</f>
        <v>-0.12200191298510074</v>
      </c>
      <c r="F438" s="242">
        <v>77</v>
      </c>
      <c r="G438" s="240">
        <f t="shared" ca="1" si="856"/>
        <v>1.2284374203018017E-5</v>
      </c>
      <c r="H438" s="240">
        <f t="shared" ca="1" si="857"/>
        <v>-1.8494164350247431E-5</v>
      </c>
      <c r="I438" s="240">
        <f t="shared" ca="1" si="858"/>
        <v>-6.8181088180051555E-7</v>
      </c>
      <c r="J438" s="240">
        <f t="shared" ca="1" si="859"/>
        <v>1.8921907598299613E-5</v>
      </c>
      <c r="K438" s="240">
        <f t="shared" ca="1" si="860"/>
        <v>-1.1189102932402752E-5</v>
      </c>
      <c r="L438" s="240">
        <f t="shared" ca="1" si="861"/>
        <v>-1.1902273035622742E-5</v>
      </c>
      <c r="M438" s="240">
        <f t="shared" ca="1" si="862"/>
        <v>1.8656154373436627E-5</v>
      </c>
      <c r="N438" s="240">
        <f t="shared" ca="1" si="863"/>
        <v>1.9808308960277132E-7</v>
      </c>
      <c r="O438" s="240">
        <f t="shared" ca="1" si="864"/>
        <v>-1.8780424470016986E-5</v>
      </c>
      <c r="P438" s="240">
        <f t="shared" ca="1" si="865"/>
        <v>1.158406937676697E-5</v>
      </c>
      <c r="Q438" s="240">
        <f t="shared" ca="1" si="866"/>
        <v>1.1513002384005462E-5</v>
      </c>
      <c r="R438" s="240">
        <f t="shared" ca="1" si="867"/>
        <v>-1.8806906626829803E-5</v>
      </c>
      <c r="S438" s="240">
        <f t="shared" ca="1" si="868"/>
        <v>2.8576402044136453E-7</v>
      </c>
      <c r="T438" s="240">
        <f t="shared" ca="1" si="869"/>
        <v>1.8627628716278942E-5</v>
      </c>
      <c r="U438" s="241">
        <f t="shared" ca="1" si="870"/>
        <v>-1.1972058010894848E-5</v>
      </c>
      <c r="V438" s="240">
        <f t="shared" ca="1" si="871"/>
        <v>-1.1116796730250974E-5</v>
      </c>
      <c r="W438" s="240">
        <f t="shared" ca="1" si="872"/>
        <v>1.8946330302906525E-5</v>
      </c>
      <c r="X438" s="240">
        <f t="shared" ca="1" si="873"/>
        <v>-7.6943899692502626E-7</v>
      </c>
      <c r="Y438" s="240">
        <f t="shared" ca="1" si="874"/>
        <v>-1.8463612375534087E-5</v>
      </c>
      <c r="Z438" s="240">
        <f t="shared" ca="1" si="875"/>
        <v>1.2352835124941104E-5</v>
      </c>
      <c r="AA438" s="240">
        <f t="shared" ca="1" si="876"/>
        <v>1.0713894733829924E-5</v>
      </c>
      <c r="AB438" s="240">
        <f t="shared" ca="1" si="877"/>
        <v>-1.9074341418057678E-5</v>
      </c>
      <c r="AC438" s="240">
        <f t="shared" ca="1" si="878"/>
        <v>1.2526504921280471E-6</v>
      </c>
      <c r="AD438" s="240">
        <f t="shared" ca="1" si="879"/>
        <v>1.8288474245093169E-5</v>
      </c>
      <c r="AE438" s="240">
        <f t="shared" ca="1" si="880"/>
        <v>-1.2726171353010296E-5</v>
      </c>
      <c r="AF438" s="240">
        <f t="shared" ca="1" si="881"/>
        <v>-1.0304539087839605E-5</v>
      </c>
      <c r="AG438" s="240">
        <f t="shared" ca="1" si="882"/>
        <v>1.9190862863174155E-5</v>
      </c>
      <c r="AH438" s="240">
        <f t="shared" ca="1" si="883"/>
        <v>-1.7351074375142306E-6</v>
      </c>
      <c r="AI438" s="240">
        <f t="shared" ca="1" si="884"/>
        <v>-1.810231982161711E-5</v>
      </c>
      <c r="AJ438" s="240">
        <f t="shared" ca="1" si="885"/>
        <v>1.3091841811318631E-5</v>
      </c>
      <c r="AK438" s="240">
        <f t="shared" ca="1" si="886"/>
        <v>9.8889763728143069E-6</v>
      </c>
      <c r="AL438" s="240">
        <f t="shared" ca="1" si="887"/>
        <v>-1.9295824450094441E-5</v>
      </c>
      <c r="AM438" s="240">
        <f t="shared" ca="1" si="888"/>
        <v>2.2165192190599007E-6</v>
      </c>
      <c r="AN438" s="240">
        <f t="shared" ca="1" si="889"/>
        <v>1.7905261237569783E-5</v>
      </c>
      <c r="AO438" s="240">
        <f t="shared" ca="1" si="890"/>
        <v>-1.344962623365543E-5</v>
      </c>
      <c r="AP438" s="240">
        <f t="shared" ca="1" si="891"/>
        <v>-9.4674569081945435E-6</v>
      </c>
      <c r="AQ438" s="240">
        <f t="shared" ca="1" si="892"/>
        <v>1.9389162953883372E-5</v>
      </c>
      <c r="AR438" s="240">
        <f t="shared" ca="1" si="893"/>
        <v>-2.6965958523091386E-6</v>
      </c>
      <c r="AS438" s="240">
        <f t="shared" ca="1" si="894"/>
        <v>-1.7697417193673844E-5</v>
      </c>
      <c r="AT438" s="240">
        <f t="shared" ca="1" si="895"/>
        <v>1.3799309104062886E-5</v>
      </c>
      <c r="AU438" s="240">
        <f t="shared" ca="1" si="896"/>
        <v>9.0402346015444236E-6</v>
      </c>
      <c r="AV438" s="240">
        <f t="shared" ca="1" si="897"/>
        <v>-1.9470822150916348E-5</v>
      </c>
      <c r="AW438" s="240">
        <f t="shared" ca="1" si="898"/>
        <v>3.1750481570490197E-6</v>
      </c>
      <c r="AX438" s="240">
        <f t="shared" ca="1" si="899"/>
        <v>1.7478912887409492E-5</v>
      </c>
      <c r="AY438" s="240">
        <f t="shared" ca="1" si="900"/>
        <v>-1.4140679786655457E-5</v>
      </c>
      <c r="AZ438" s="240">
        <f t="shared" ca="1" si="901"/>
        <v>-8.6075667956064793E-6</v>
      </c>
      <c r="BA438" s="240">
        <f t="shared" ca="1" si="902"/>
        <v>1.9540752852746553E-5</v>
      </c>
      <c r="BB438" s="240">
        <f t="shared" ca="1" si="903"/>
        <v>-3.6515879315017953E-6</v>
      </c>
      <c r="BC438" s="240">
        <f t="shared" ca="1" si="904"/>
        <v>-1.7249879937600412E-5</v>
      </c>
      <c r="BD438" s="240">
        <f t="shared" ca="1" si="905"/>
        <v>1.4473532652498624E-5</v>
      </c>
      <c r="BE438" s="240">
        <f t="shared" ca="1" si="906"/>
        <v>8.1697141132885144E-6</v>
      </c>
      <c r="BF438" s="240">
        <f t="shared" ca="1" si="907"/>
        <v>-1.9598912935734074E-5</v>
      </c>
      <c r="BG438" s="240">
        <f t="shared" ca="1" si="908"/>
        <v>4.1259281259262992E-6</v>
      </c>
      <c r="BH438" s="240">
        <f t="shared" ca="1" si="909"/>
        <v>1.7010456305131482E-5</v>
      </c>
      <c r="BI438" s="240">
        <f t="shared" ca="1" si="910"/>
        <v>-1.4797667203472171E-5</v>
      </c>
      <c r="BJ438" s="240">
        <f t="shared" ca="1" si="911"/>
        <v>-7.726940300673994E-6</v>
      </c>
      <c r="BK438" s="240">
        <f t="shared" ca="1" si="912"/>
        <v>1.9645267366419669E-5</v>
      </c>
      <c r="BL438" s="240">
        <f t="shared" ca="1" si="913"/>
        <v>-4.5977830155261372E-6</v>
      </c>
      <c r="BM438" s="240">
        <f t="shared" ca="1" si="914"/>
        <v>-1.6760786209846269E-5</v>
      </c>
      <c r="BN438" s="240">
        <f t="shared" ca="1" si="915"/>
        <v>1.5112888193042762E-5</v>
      </c>
      <c r="BO438" s="240">
        <f t="shared" ca="1" si="916"/>
        <v>7.2795120681512526E-6</v>
      </c>
      <c r="BP438" s="240">
        <f t="shared" ca="1" si="917"/>
        <v>-1.9679788222627595E-5</v>
      </c>
      <c r="BQ438" s="240">
        <f t="shared" ca="1" si="918"/>
        <v>5.0668683725596014E-6</v>
      </c>
      <c r="BR438" s="240">
        <f t="shared" ca="1" si="919"/>
        <v>1.6501020043674409E-5</v>
      </c>
      <c r="BS438" s="240">
        <f t="shared" ca="1" si="920"/>
        <v>-1.5419005743873157E-5</v>
      </c>
      <c r="BT438" s="240">
        <f t="shared" ca="1" si="921"/>
        <v>-6.8276989297571455E-6</v>
      </c>
      <c r="BU438" s="240">
        <f t="shared" ca="1" si="922"/>
        <v>1.9702454710284893E-5</v>
      </c>
      <c r="BV438" s="240">
        <f t="shared" ca="1" si="923"/>
        <v>-5.5329016375481166E-6</v>
      </c>
      <c r="BW438" s="240">
        <f t="shared" ca="1" si="924"/>
        <v>-1.6231314280041124E-5</v>
      </c>
      <c r="BX438" s="240">
        <f t="shared" ca="1" si="925"/>
        <v>1.571583546219737E-5</v>
      </c>
      <c r="BY438" s="240">
        <f t="shared" ca="1" si="926"/>
        <v>6.3717730408318636E-6</v>
      </c>
      <c r="BZ438" s="240">
        <f t="shared" ca="1" si="927"/>
        <v>-1.9713253175946952E-5</v>
      </c>
      <c r="CA438" s="240">
        <f t="shared" ca="1" si="928"/>
        <v>5.9956020894781544E-6</v>
      </c>
      <c r="CB438" s="240">
        <f t="shared" ca="1" si="929"/>
        <v>1.5951831379613313E-5</v>
      </c>
      <c r="CC438" s="240">
        <f t="shared" ca="1" si="930"/>
        <v>-1.6003198548891757E-5</v>
      </c>
      <c r="CD438" s="240">
        <f t="shared" ca="1" si="931"/>
        <v>-5.9120090340824577E-6</v>
      </c>
      <c r="CE438" s="240">
        <f t="shared" ca="1" si="932"/>
        <v>1.9712177115021831E-5</v>
      </c>
      <c r="CF438" s="240">
        <f t="shared" ca="1" si="933"/>
        <v>-6.4546910149000267E-6</v>
      </c>
      <c r="CG438" s="240">
        <f t="shared" ca="1" si="934"/>
        <v>-1.5662739692440142E-5</v>
      </c>
      <c r="CH438" s="240">
        <f t="shared" ca="1" si="935"/>
        <v>1.6280921907178757E-5</v>
      </c>
      <c r="CI438" s="240">
        <f t="shared" ca="1" si="936"/>
        <v>5.4486838541557076E-6</v>
      </c>
      <c r="CJ438" s="240">
        <f t="shared" ca="1" si="937"/>
        <v>-1.9699227175688389E-5</v>
      </c>
      <c r="CK438" s="240">
        <f t="shared" ca="1" si="938"/>
        <v>6.909891875810436E-6</v>
      </c>
      <c r="CL438" s="240">
        <f t="shared" ca="1" si="939"/>
        <v>1.5364213356543472E-5</v>
      </c>
      <c r="CM438" s="240">
        <f t="shared" ca="1" si="940"/>
        <v>-1.6548838246891439E-5</v>
      </c>
      <c r="CN438" s="240">
        <f t="shared" ca="1" si="941"/>
        <v>-4.9820765908140894E-6</v>
      </c>
      <c r="CO438" s="240">
        <f t="shared" ca="1" si="942"/>
        <v>1.9674411158505885E-5</v>
      </c>
      <c r="CP438" s="240">
        <f t="shared" ca="1" si="943"/>
        <v>-7.3609304762328817E-6</v>
      </c>
      <c r="CQ438" s="240">
        <f t="shared" ca="1" si="944"/>
        <v>-1.5056432193026111E-5</v>
      </c>
      <c r="CR438" s="240">
        <f t="shared" ca="1" si="945"/>
        <v>1.6806786185245416E-5</v>
      </c>
      <c r="CS438" s="240">
        <f t="shared" ca="1" si="946"/>
        <v>4.5124683108265534E-6</v>
      </c>
      <c r="CT438" s="240">
        <f t="shared" ca="1" si="947"/>
        <v>-1.9637744011715083E-5</v>
      </c>
      <c r="CU438" s="240">
        <f t="shared" ca="1" si="948"/>
        <v>7.8075351273788442E-6</v>
      </c>
      <c r="CV438" s="240">
        <f t="shared" ca="1" si="949"/>
        <v>1.4739581597751569E-5</v>
      </c>
      <c r="CW438" s="240">
        <f t="shared" ca="1" si="950"/>
        <v>-1.7054610344047326E-5</v>
      </c>
      <c r="CX438" s="240">
        <f t="shared" ca="1" si="951"/>
        <v>-4.0401418886600843E-6</v>
      </c>
      <c r="CY438" s="240">
        <f t="shared" ca="1" si="952"/>
        <v>1.9589247822234215E-5</v>
      </c>
      <c r="CZ438" s="240">
        <f t="shared" ca="1" si="953"/>
        <v>-8.2494368113071316E-6</v>
      </c>
      <c r="DA438" s="240">
        <f t="shared" ca="1" si="954"/>
        <v>-1.4413852429671374E-5</v>
      </c>
      <c r="DB438" s="240">
        <f t="shared" ca="1" si="955"/>
        <v>1.729216144329122E-5</v>
      </c>
      <c r="DC438" s="240">
        <f t="shared" ca="1" si="956"/>
        <v>3.5653818360910751E-6</v>
      </c>
      <c r="DD438" s="240">
        <f t="shared" ca="1" si="957"/>
        <v>-1.9528951802354333E-5</v>
      </c>
      <c r="DE438" s="240">
        <f t="shared" ca="1" si="958"/>
        <v>8.6863693429660906E-6</v>
      </c>
      <c r="DF438" s="240">
        <f t="shared" ca="1" si="959"/>
        <v>1.4079440895855822E-5</v>
      </c>
      <c r="DG438" s="240">
        <f t="shared" ca="1" si="960"/>
        <v>-1.7519296391076971E-5</v>
      </c>
      <c r="DH438" s="240">
        <f t="shared" ca="1" si="961"/>
        <v>-3.0884741308216653E-6</v>
      </c>
      <c r="DI438" s="240">
        <f t="shared" ca="1" si="962"/>
        <v>1.9456892272143329E-5</v>
      </c>
      <c r="DJ438" s="240">
        <f t="shared" ca="1" si="963"/>
        <v>-9.1180695305376196E-6</v>
      </c>
      <c r="DK438" s="240">
        <f t="shared" ca="1" si="964"/>
        <v>-1.3736548433309199E-5</v>
      </c>
      <c r="DL438" s="240">
        <f t="shared" ca="1" si="965"/>
        <v>1.7735878369805678E-5</v>
      </c>
      <c r="DM438" s="240">
        <f t="shared" ca="1" si="966"/>
        <v>2.6097060442218888E-6</v>
      </c>
      <c r="DN438" s="240">
        <f t="shared" ca="1" si="967"/>
        <v>-1.937311263756756E-5</v>
      </c>
      <c r="DO438" s="240">
        <f t="shared" ca="1" si="968"/>
        <v>9.5442773339700358E-6</v>
      </c>
      <c r="DP438" s="240">
        <f t="shared" ca="1" si="969"/>
        <v>1.3385381587628587E-5</v>
      </c>
      <c r="DQ438" s="240">
        <f t="shared" ca="1" si="970"/>
        <v>-1.7941776918591384E-5</v>
      </c>
      <c r="DR438" s="240">
        <f t="shared" ca="1" si="971"/>
        <v>-2.1293659682837125E-6</v>
      </c>
      <c r="DS438" s="240">
        <f t="shared" ca="1" si="972"/>
        <v>1.9277663364346366E-5</v>
      </c>
      <c r="DT438" s="240">
        <f t="shared" ca="1" si="973"/>
        <v>-9.9647360216204768E-6</v>
      </c>
      <c r="DU438" s="240">
        <f t="shared" ca="1" si="974"/>
        <v>-1.302615188859165E-5</v>
      </c>
      <c r="DV438" s="240">
        <f t="shared" ca="1" si="975"/>
        <v>1.8136868011847811E-5</v>
      </c>
      <c r="DW438" s="240">
        <f t="shared" ca="1" si="976"/>
        <v>1.6477432419089205E-6</v>
      </c>
      <c r="DX438" s="240">
        <f t="shared" ca="1" si="977"/>
        <v>-1.9170601947552636E-5</v>
      </c>
      <c r="DY438" s="240">
        <f t="shared" ca="1" si="978"/>
        <v>1.0379192324896492E-5</v>
      </c>
      <c r="DZ438" s="240">
        <f t="shared" ca="1" si="979"/>
        <v>1.2659075722735796E-5</v>
      </c>
      <c r="EA438" s="240">
        <f t="shared" ca="1" si="980"/>
        <v>-1.8321034133994862E-5</v>
      </c>
      <c r="EB438" s="240">
        <f t="shared" ca="1" si="981"/>
        <v>-1.1651279766177317E-6</v>
      </c>
      <c r="EC438" s="240">
        <f t="shared" ca="1" si="982"/>
        <v>1.9051992876980815E-5</v>
      </c>
      <c r="ED438" s="240">
        <f t="shared" ca="1" si="983"/>
        <v>-1.0787396590819464E-5</v>
      </c>
      <c r="EE438" s="240">
        <f t="shared" ca="1" si="984"/>
        <v>-1.228437420301789E-5</v>
      </c>
      <c r="EF438" s="240">
        <f t="shared" ca="1" si="985"/>
        <v>1.849416435024739E-5</v>
      </c>
      <c r="EG438" s="240">
        <f t="shared" ca="1" si="986"/>
        <v>6.8181088180036986E-7</v>
      </c>
      <c r="EH438" s="240">
        <f t="shared" ca="1" si="987"/>
        <v>-1.892190759829965E-5</v>
      </c>
      <c r="EI438" s="240">
        <f t="shared" ca="1" si="988"/>
        <v>1.1189102932402858E-5</v>
      </c>
      <c r="EJ438" s="240">
        <f t="shared" ca="1" si="989"/>
        <v>1.1902273035622861E-5</v>
      </c>
      <c r="EK438" s="240">
        <f t="shared" ca="1" si="990"/>
        <v>-1.8656154373436667E-5</v>
      </c>
      <c r="EL438" s="240">
        <f t="shared" ca="1" si="991"/>
        <v>-1.9808308960236136E-7</v>
      </c>
      <c r="EM438" s="240">
        <f t="shared" ca="1" si="992"/>
        <v>1.8780424470016956E-5</v>
      </c>
      <c r="EN438" s="240">
        <f t="shared" ca="1" si="993"/>
        <v>-1.1584069376766819E-5</v>
      </c>
      <c r="EO438" s="240">
        <f t="shared" ca="1" si="994"/>
        <v>-1.1513002384005841E-5</v>
      </c>
      <c r="EP438" s="240">
        <f t="shared" ca="1" si="995"/>
        <v>1.8806906626829915E-5</v>
      </c>
      <c r="EQ438" s="240">
        <f t="shared" ca="1" si="996"/>
        <v>-2.857640204414577E-7</v>
      </c>
      <c r="ER438" s="240">
        <f t="shared" ca="1" si="997"/>
        <v>-1.8627628716279003E-5</v>
      </c>
      <c r="ES438" s="240">
        <f t="shared" ca="1" si="998"/>
        <v>1.1972058010894477E-5</v>
      </c>
      <c r="ET438" s="240">
        <f t="shared" ca="1" si="999"/>
        <v>1.1116796730250662E-5</v>
      </c>
      <c r="EU438" s="240">
        <f t="shared" ca="1" si="1000"/>
        <v>-1.8946330302906531E-5</v>
      </c>
      <c r="EV438" s="240">
        <f t="shared" ca="1" si="1001"/>
        <v>7.6943899692477045E-7</v>
      </c>
      <c r="EW438" s="240">
        <f t="shared" ca="1" si="1002"/>
        <v>1.8463612375534276E-5</v>
      </c>
      <c r="EX438" s="240">
        <f t="shared" ca="1" si="1003"/>
        <v>-1.235283512494134E-5</v>
      </c>
      <c r="EY438" s="240">
        <f t="shared" ca="1" si="1004"/>
        <v>-1.0713894733829907E-5</v>
      </c>
      <c r="EZ438" s="240">
        <f t="shared" ca="1" si="1005"/>
        <v>1.9074341418057611E-5</v>
      </c>
      <c r="FA438" s="240">
        <f t="shared" ca="1" si="1006"/>
        <v>-1.2526504921275135E-6</v>
      </c>
      <c r="FB438" s="240">
        <f t="shared" ca="1" si="1007"/>
        <v>-1.8288474245093058E-5</v>
      </c>
      <c r="FC438" s="240">
        <f t="shared" ca="1" si="1008"/>
        <v>1.2726171353010313E-5</v>
      </c>
      <c r="FD438" s="240">
        <f t="shared" ca="1" si="1009"/>
        <v>1.0304539087839823E-5</v>
      </c>
      <c r="FE438" s="240">
        <f t="shared" ca="1" si="1010"/>
        <v>-1.9190862863174036E-5</v>
      </c>
      <c r="FF438" s="240">
        <f t="shared" ca="1" si="1011"/>
        <v>1.7351074375145339E-6</v>
      </c>
      <c r="FG438" s="240">
        <f t="shared" ca="1" si="1012"/>
        <v>1.81023198216171E-5</v>
      </c>
      <c r="FH438" s="240">
        <f t="shared" ca="1" si="1013"/>
        <v>-1.3091841811318439E-5</v>
      </c>
      <c r="FI438" s="240">
        <f t="shared" ca="1" si="1014"/>
        <v>-9.8889763728147711E-6</v>
      </c>
      <c r="FJ438" s="240">
        <f t="shared" ca="1" si="1015"/>
        <v>1.9295824450094509E-5</v>
      </c>
      <c r="FK438" s="240">
        <f t="shared" ca="1" si="1016"/>
        <v>-2.2165192190599236E-6</v>
      </c>
      <c r="FL438" s="240">
        <f t="shared" ca="1" si="1017"/>
        <v>-1.7905261237569949E-5</v>
      </c>
      <c r="FM438" s="240">
        <f t="shared" ca="1" si="1018"/>
        <v>1.3449626233654933E-5</v>
      </c>
      <c r="FN438" s="240">
        <f t="shared" ca="1" si="1019"/>
        <v>9.4674569081944012E-6</v>
      </c>
      <c r="FO438" s="240">
        <f t="shared" ca="1" si="1020"/>
        <v>-1.9389162953883348E-5</v>
      </c>
      <c r="FP438" s="240">
        <f t="shared" ca="1" si="1021"/>
        <v>2.6965958523087456E-6</v>
      </c>
      <c r="FQ438" s="240">
        <f t="shared" ca="1" si="1022"/>
        <v>1.7697417193674145E-5</v>
      </c>
      <c r="FR438" s="240">
        <f t="shared" ca="1" si="1023"/>
        <v>-1.3799309104063002E-5</v>
      </c>
      <c r="FS438" s="240">
        <f t="shared" ca="1" si="1024"/>
        <v>-9.0402346015445286E-6</v>
      </c>
      <c r="FT438" s="240">
        <f t="shared" ca="1" si="1025"/>
        <v>1.9470822150916287E-5</v>
      </c>
      <c r="FU438" s="240">
        <f t="shared" ca="1" si="1026"/>
        <v>-3.1750481570483531E-6</v>
      </c>
      <c r="FV438" s="240">
        <f t="shared" ca="1" si="1027"/>
        <v>-1.7478912887409415E-5</v>
      </c>
      <c r="FW438" s="240">
        <f t="shared" ca="1" si="1028"/>
        <v>1.4140679786655376E-5</v>
      </c>
      <c r="FX438" s="240">
        <f t="shared" ca="1" si="1029"/>
        <v>8.6075667956068368E-6</v>
      </c>
      <c r="FY438" s="240">
        <f t="shared" ca="1" si="1030"/>
        <v>-1.9540752852746465E-5</v>
      </c>
      <c r="FZ438" s="240">
        <f t="shared" ca="1" si="1031"/>
        <v>3.6515879315019571E-6</v>
      </c>
      <c r="GA438" s="240">
        <f t="shared" ca="1" si="1032"/>
        <v>1.7249879937600469E-5</v>
      </c>
      <c r="GB438" s="240">
        <f t="shared" ca="1" si="1033"/>
        <v>-1.4473532652498353E-5</v>
      </c>
      <c r="GC438" s="240">
        <f t="shared" ca="1" si="1034"/>
        <v>-8.169714113289131E-6</v>
      </c>
      <c r="GD438" s="240">
        <f t="shared" ca="1" si="1035"/>
        <v>1.9598912935734094E-5</v>
      </c>
      <c r="GE438" s="240">
        <f t="shared" ca="1" si="1036"/>
        <v>-4.1259281259261874E-6</v>
      </c>
      <c r="GF438" s="240">
        <f t="shared" ca="1" si="1037"/>
        <v>-1.7010456305131682E-5</v>
      </c>
      <c r="GG438" s="240">
        <f t="shared" ca="1" si="1038"/>
        <v>1.4797667203471724E-5</v>
      </c>
      <c r="GH438" s="240">
        <f t="shared" ca="1" si="1039"/>
        <v>7.7269403006738399E-6</v>
      </c>
      <c r="GI438" s="240">
        <f t="shared" ca="1" si="1040"/>
        <v>-1.9645267366419659E-5</v>
      </c>
      <c r="GJ438" s="240">
        <f t="shared" ca="1" si="1041"/>
        <v>4.5977830155257527E-6</v>
      </c>
      <c r="GK438" s="240">
        <f t="shared" ca="1" si="1042"/>
        <v>1.6760786209846628E-5</v>
      </c>
      <c r="GL438" s="240">
        <f t="shared" ca="1" si="1043"/>
        <v>-1.5112888193042869E-5</v>
      </c>
      <c r="GM438" s="240">
        <f t="shared" ca="1" si="1044"/>
        <v>-7.2795120681513585E-6</v>
      </c>
      <c r="GN438" s="240">
        <f t="shared" ca="1" si="1045"/>
        <v>1.9679788222627575E-5</v>
      </c>
      <c r="GO438" s="240">
        <f t="shared" ca="1" si="1046"/>
        <v>-5.0668683725589466E-6</v>
      </c>
      <c r="GP438" s="240">
        <f t="shared" ca="1" si="1047"/>
        <v>-1.6501020043674321E-5</v>
      </c>
      <c r="GQ438" s="240">
        <f t="shared" ca="1" si="1048"/>
        <v>1.5419005743873085E-5</v>
      </c>
      <c r="GR438" s="240">
        <f t="shared" ca="1" si="1049"/>
        <v>6.8276989297575182E-6</v>
      </c>
      <c r="GS438" s="240">
        <f t="shared" ca="1" si="1050"/>
        <v>-1.970245471028491E-5</v>
      </c>
      <c r="GT438" s="240">
        <f t="shared" ca="1" si="1051"/>
        <v>5.5329016375480057E-6</v>
      </c>
      <c r="GU438" s="240">
        <f t="shared" ca="1" si="1052"/>
        <v>1.6231314280041191E-5</v>
      </c>
      <c r="GV438" s="240">
        <f t="shared" ca="1" si="1053"/>
        <v>-1.5715835462196964E-5</v>
      </c>
      <c r="GW438" s="240">
        <f t="shared" ca="1" si="1054"/>
        <v>-6.3717730408314435E-6</v>
      </c>
      <c r="GX438" s="240">
        <f t="shared" ca="1" si="1055"/>
        <v>1.9713253175946949E-5</v>
      </c>
      <c r="GY438" s="240">
        <f t="shared" ca="1" si="1056"/>
        <v>-5.9956020894780443E-6</v>
      </c>
      <c r="GZ438" s="240">
        <f t="shared" ca="1" si="1057"/>
        <v>-1.5951831379613709E-5</v>
      </c>
      <c r="HA438" s="240">
        <f t="shared" ca="1" si="1058"/>
        <v>1.6003198548892018E-5</v>
      </c>
      <c r="HB438" s="240">
        <f t="shared" ca="1" si="1059"/>
        <v>5.9120090340825661E-6</v>
      </c>
      <c r="HC438" s="240">
        <f t="shared" ca="1" si="1060"/>
        <v>-1.9712177115021831E-5</v>
      </c>
      <c r="HD438" s="240">
        <f t="shared" ca="1" si="1061"/>
        <v>6.4546910148993872E-6</v>
      </c>
      <c r="HE438" s="240">
        <f t="shared" ca="1" si="1062"/>
        <v>1.5662739692439875E-5</v>
      </c>
      <c r="HF438" s="240">
        <f t="shared" ca="1" si="1063"/>
        <v>-1.6280921907178689E-5</v>
      </c>
      <c r="HG438" s="240">
        <f t="shared" ca="1" si="1064"/>
        <v>-5.4486838541558203E-6</v>
      </c>
      <c r="HH438" s="240">
        <f t="shared" ca="1" si="1065"/>
        <v>1.9699227175688419E-5</v>
      </c>
      <c r="HI438" s="240">
        <f t="shared" ca="1" si="1066"/>
        <v>-6.9098918758108511E-6</v>
      </c>
      <c r="HJ438" s="240">
        <f t="shared" ca="1" si="1067"/>
        <v>-1.5364213356543544E-5</v>
      </c>
      <c r="HK438" s="240">
        <f t="shared" ca="1" si="1068"/>
        <v>1.6548838246891375E-5</v>
      </c>
      <c r="HL438" s="240">
        <f t="shared" ca="1" si="1069"/>
        <v>4.982076590814745E-6</v>
      </c>
      <c r="HM438" s="240">
        <f t="shared" ca="1" si="1070"/>
        <v>-1.9674411158505857E-5</v>
      </c>
      <c r="HN438" s="240">
        <f t="shared" ca="1" si="1071"/>
        <v>7.3609304762327733E-6</v>
      </c>
      <c r="HO438" s="240">
        <f t="shared" ca="1" si="1072"/>
        <v>1.5056432193026184E-5</v>
      </c>
      <c r="HP438" s="240">
        <f t="shared" ca="1" si="1073"/>
        <v>-1.6806786185245064E-5</v>
      </c>
      <c r="HQ438" s="240">
        <f t="shared" ca="1" si="1074"/>
        <v>-4.5124683108261197E-6</v>
      </c>
      <c r="HR438" s="240">
        <f t="shared" ca="1" si="1075"/>
        <v>1.9637744011715093E-5</v>
      </c>
      <c r="HS438" s="240">
        <f t="shared" ca="1" si="1076"/>
        <v>-7.8075351273787392E-6</v>
      </c>
      <c r="HT438" s="240">
        <f t="shared" ca="1" si="1077"/>
        <v>-1.473958159775202E-5</v>
      </c>
      <c r="HU438" s="240">
        <f t="shared" ca="1" si="1078"/>
        <v>1.7054610344047549E-5</v>
      </c>
      <c r="HV438" s="240">
        <f t="shared" ca="1" si="1079"/>
        <v>4.0401418886602012E-6</v>
      </c>
      <c r="HW438" s="240">
        <f t="shared" ca="1" si="1080"/>
        <v>-1.9589247822234229E-5</v>
      </c>
      <c r="HX438" s="240">
        <f t="shared" ca="1" si="1081"/>
        <v>8.2494368113065183E-6</v>
      </c>
      <c r="HY438" s="240">
        <f t="shared" ca="1" si="1082"/>
        <v>1.4413852429671071E-5</v>
      </c>
      <c r="HZ438" s="240">
        <f t="shared" ca="1" si="1083"/>
        <v>-1.7292161443291163E-5</v>
      </c>
      <c r="IA438" s="240">
        <f t="shared" ca="1" si="1084"/>
        <v>-3.5653818360911886E-6</v>
      </c>
      <c r="IB438" s="240">
        <f t="shared" ca="1" si="1085"/>
        <v>1.9528951802354424E-5</v>
      </c>
      <c r="IC438" s="240">
        <f t="shared" ca="1" si="1086"/>
        <v>-8.6863693429664887E-6</v>
      </c>
      <c r="ID438" s="240">
        <f t="shared" ca="1" si="1087"/>
        <v>-1.4079440895855905E-5</v>
      </c>
      <c r="IE438" s="240">
        <f t="shared" ca="1" si="1088"/>
        <v>1.6805019004096588E-5</v>
      </c>
      <c r="IF438" s="240">
        <f t="shared" ca="1" si="1089"/>
        <v>3.0884741308223327E-6</v>
      </c>
      <c r="IG438" s="240">
        <f t="shared" ca="1" si="1090"/>
        <v>-1.9456892272143258E-5</v>
      </c>
      <c r="IH438" s="240">
        <f t="shared" ca="1" si="1091"/>
        <v>9.1180695305375163E-6</v>
      </c>
      <c r="II438" s="240">
        <f t="shared" ca="1" si="1092"/>
        <v>1.3736548433309285E-5</v>
      </c>
      <c r="IJ438" s="240">
        <f t="shared" ca="1" si="1093"/>
        <v>-1.7735878369805383E-5</v>
      </c>
      <c r="IK438" s="240">
        <f t="shared" ca="1" si="1094"/>
        <v>-2.6097060442214467E-6</v>
      </c>
      <c r="IL438" s="240">
        <f t="shared" ca="1" si="1095"/>
        <v>1.937311263756758E-5</v>
      </c>
      <c r="IM438" s="240">
        <f t="shared" ca="1" si="1096"/>
        <v>-9.5442773339699358E-6</v>
      </c>
      <c r="IN438" s="240">
        <f t="shared" ca="1" si="1097"/>
        <v>-1.3385381587629082E-5</v>
      </c>
      <c r="IO438" s="240">
        <f t="shared" ca="1" si="1098"/>
        <v>1.7941776918591571E-5</v>
      </c>
      <c r="IP438" s="240">
        <f t="shared" ca="1" si="1099"/>
        <v>2.1293659682838277E-6</v>
      </c>
      <c r="IQ438" s="240">
        <f t="shared" ca="1" si="1100"/>
        <v>-1.9277663364346393E-5</v>
      </c>
      <c r="IR438" s="240">
        <f t="shared" ca="1" si="1101"/>
        <v>9.9647360216198941E-6</v>
      </c>
      <c r="IS438" s="240">
        <f t="shared" ca="1" si="1102"/>
        <v>1.3026151888591318E-5</v>
      </c>
      <c r="IT438" s="240">
        <f t="shared" ca="1" si="1103"/>
        <v>-1.8136868011847767E-5</v>
      </c>
      <c r="IU438" s="240">
        <f t="shared" ca="1" si="1104"/>
        <v>-1.6477432419090323E-6</v>
      </c>
      <c r="IV438" s="240">
        <f t="shared" ca="1" si="1105"/>
        <v>1.9170601947552795E-5</v>
      </c>
      <c r="IW438" s="240">
        <f t="shared" ca="1" si="1106"/>
        <v>-1.037919232489687E-5</v>
      </c>
      <c r="IX438" s="240">
        <f t="shared" ca="1" si="1107"/>
        <v>-1.2659075722735886E-5</v>
      </c>
      <c r="IY438" s="240">
        <f t="shared" ca="1" si="1108"/>
        <v>1.8321034133994814E-5</v>
      </c>
      <c r="IZ438" s="240">
        <f t="shared" ca="1" si="1109"/>
        <v>1.1651279766184077E-6</v>
      </c>
      <c r="JA438" s="240">
        <f t="shared" ca="1" si="1110"/>
        <v>-1.9051992876980696E-5</v>
      </c>
      <c r="JB438" s="240">
        <f t="shared" ca="1" si="1111"/>
        <v>1.0787396590819365E-5</v>
      </c>
    </row>
    <row r="439" spans="2:262">
      <c r="B439" s="248">
        <v>78</v>
      </c>
      <c r="C439" s="247">
        <f t="shared" si="1112"/>
        <v>1.5234375000000009E-3</v>
      </c>
      <c r="D439" s="244">
        <f t="shared" ca="1" si="855"/>
        <v>5.875158265527368</v>
      </c>
      <c r="E439" s="243">
        <f ca="1">CF361</f>
        <v>-0.12484173447263203</v>
      </c>
      <c r="F439" s="242">
        <v>78</v>
      </c>
      <c r="G439" s="240">
        <f t="shared" ca="1" si="856"/>
        <v>-6.235628084333799E-5</v>
      </c>
      <c r="H439" s="240">
        <f t="shared" ca="1" si="857"/>
        <v>7.3492495881259659E-5</v>
      </c>
      <c r="I439" s="240">
        <f t="shared" ca="1" si="858"/>
        <v>1.283852851760619E-5</v>
      </c>
      <c r="J439" s="240">
        <f t="shared" ca="1" si="859"/>
        <v>-8.2142835861396036E-5</v>
      </c>
      <c r="K439" s="240">
        <f t="shared" ca="1" si="860"/>
        <v>4.2507647343527569E-5</v>
      </c>
      <c r="L439" s="240">
        <f t="shared" ca="1" si="861"/>
        <v>5.3502045698177627E-5</v>
      </c>
      <c r="M439" s="240">
        <f t="shared" ca="1" si="862"/>
        <v>-7.8556240006413409E-5</v>
      </c>
      <c r="N439" s="240">
        <f t="shared" ca="1" si="863"/>
        <v>-5.724453405683273E-7</v>
      </c>
      <c r="O439" s="240">
        <f t="shared" ca="1" si="864"/>
        <v>7.8941942060131647E-5</v>
      </c>
      <c r="P439" s="240">
        <f t="shared" ca="1" si="865"/>
        <v>-5.2617033233701403E-5</v>
      </c>
      <c r="Q439" s="240">
        <f t="shared" ca="1" si="866"/>
        <v>-4.3489652836061309E-5</v>
      </c>
      <c r="R439" s="240">
        <f t="shared" ca="1" si="867"/>
        <v>8.191947876973985E-5</v>
      </c>
      <c r="S439" s="240">
        <f t="shared" ca="1" si="868"/>
        <v>-1.1706029549348231E-5</v>
      </c>
      <c r="T439" s="240">
        <f t="shared" ca="1" si="869"/>
        <v>-7.4032193612370018E-5</v>
      </c>
      <c r="U439" s="241">
        <f t="shared" ca="1" si="870"/>
        <v>6.1587419254099826E-5</v>
      </c>
      <c r="V439" s="240">
        <f t="shared" ca="1" si="871"/>
        <v>3.2535840325732263E-5</v>
      </c>
      <c r="W439" s="240">
        <f t="shared" ca="1" si="872"/>
        <v>-8.3509408208757015E-5</v>
      </c>
      <c r="X439" s="240">
        <f t="shared" ca="1" si="873"/>
        <v>2.3731104250906238E-5</v>
      </c>
      <c r="Y439" s="240">
        <f t="shared" ca="1" si="874"/>
        <v>6.7519871744910675E-5</v>
      </c>
      <c r="Z439" s="240">
        <f t="shared" ca="1" si="875"/>
        <v>-6.9224623637314858E-5</v>
      </c>
      <c r="AA439" s="240">
        <f t="shared" ca="1" si="876"/>
        <v>-2.0877725128297126E-5</v>
      </c>
      <c r="AB439" s="240">
        <f t="shared" ca="1" si="877"/>
        <v>8.329161115258519E-5</v>
      </c>
      <c r="AC439" s="240">
        <f t="shared" ca="1" si="878"/>
        <v>-3.5242472211695113E-5</v>
      </c>
      <c r="AD439" s="240">
        <f t="shared" ca="1" si="879"/>
        <v>-5.9545948559430337E-5</v>
      </c>
      <c r="AE439" s="240">
        <f t="shared" ca="1" si="880"/>
        <v>7.5363323972269439E-5</v>
      </c>
      <c r="AF439" s="240">
        <f t="shared" ca="1" si="881"/>
        <v>8.7676702310939546E-6</v>
      </c>
      <c r="AG439" s="240">
        <f t="shared" ca="1" si="882"/>
        <v>-8.1270802249758622E-5</v>
      </c>
      <c r="AH439" s="240">
        <f t="shared" ca="1" si="883"/>
        <v>4.5990947078884486E-5</v>
      </c>
      <c r="AI439" s="240">
        <f t="shared" ca="1" si="884"/>
        <v>5.0283035412209074E-5</v>
      </c>
      <c r="AJ439" s="240">
        <f t="shared" ca="1" si="885"/>
        <v>-7.9870635935154558E-5</v>
      </c>
      <c r="AK439" s="240">
        <f t="shared" ca="1" si="886"/>
        <v>3.5321782488658757E-6</v>
      </c>
      <c r="AL439" s="240">
        <f t="shared" ca="1" si="887"/>
        <v>7.7490725910323136E-5</v>
      </c>
      <c r="AM439" s="240">
        <f t="shared" ca="1" si="888"/>
        <v>-5.5743856831237144E-5</v>
      </c>
      <c r="AN439" s="240">
        <f t="shared" ca="1" si="889"/>
        <v>-3.9931646399538639E-5</v>
      </c>
      <c r="AO439" s="240">
        <f t="shared" ca="1" si="890"/>
        <v>8.264898983373795E-5</v>
      </c>
      <c r="AP439" s="240">
        <f t="shared" ca="1" si="891"/>
        <v>-1.5755565736667861E-5</v>
      </c>
      <c r="AQ439" s="240">
        <f t="shared" ca="1" si="892"/>
        <v>-7.2033209371462855E-5</v>
      </c>
      <c r="AR439" s="240">
        <f t="shared" ca="1" si="893"/>
        <v>6.4290080425713841E-5</v>
      </c>
      <c r="AS439" s="240">
        <f t="shared" ca="1" si="894"/>
        <v>2.8715857833077639E-5</v>
      </c>
      <c r="AT439" s="240">
        <f t="shared" ca="1" si="895"/>
        <v>-8.3638242696548691E-5</v>
      </c>
      <c r="AU439" s="240">
        <f t="shared" ca="1" si="896"/>
        <v>2.7637892806969136E-5</v>
      </c>
      <c r="AV439" s="240">
        <f t="shared" ca="1" si="897"/>
        <v>6.5016391384929107E-5</v>
      </c>
      <c r="AW439" s="240">
        <f t="shared" ca="1" si="898"/>
        <v>-7.1444617930489359E-5</v>
      </c>
      <c r="AX439" s="240">
        <f t="shared" ca="1" si="899"/>
        <v>-1.6878457664398499E-5</v>
      </c>
      <c r="AY439" s="240">
        <f t="shared" ca="1" si="900"/>
        <v>8.2816980186580801E-5</v>
      </c>
      <c r="AZ439" s="240">
        <f t="shared" ca="1" si="901"/>
        <v>-3.8921942962489073E-5</v>
      </c>
      <c r="BA439" s="240">
        <f t="shared" ca="1" si="902"/>
        <v>-5.6592164869834056E-5</v>
      </c>
      <c r="BB439" s="240">
        <f t="shared" ca="1" si="903"/>
        <v>7.7052595214782796E-5</v>
      </c>
      <c r="BC439" s="240">
        <f t="shared" ca="1" si="904"/>
        <v>4.6756898590372133E-6</v>
      </c>
      <c r="BD439" s="240">
        <f t="shared" ca="1" si="905"/>
        <v>-8.0202980157020233E-5</v>
      </c>
      <c r="BE439" s="240">
        <f t="shared" ca="1" si="906"/>
        <v>4.9363450594397306E-5</v>
      </c>
      <c r="BF439" s="240">
        <f t="shared" ca="1" si="907"/>
        <v>4.6942888889658804E-5</v>
      </c>
      <c r="BG439" s="240">
        <f t="shared" ca="1" si="908"/>
        <v>-8.0992616506086375E-5</v>
      </c>
      <c r="BH439" s="240">
        <f t="shared" ca="1" si="909"/>
        <v>7.628292511517028E-6</v>
      </c>
      <c r="BI439" s="240">
        <f t="shared" ca="1" si="910"/>
        <v>7.585282781441045E-5</v>
      </c>
      <c r="BJ439" s="240">
        <f t="shared" ca="1" si="911"/>
        <v>-5.8736388595080615E-5</v>
      </c>
      <c r="BK439" s="240">
        <f t="shared" ca="1" si="912"/>
        <v>-3.6277441129240346E-5</v>
      </c>
      <c r="BL439" s="240">
        <f t="shared" ca="1" si="913"/>
        <v>8.3179392242030114E-5</v>
      </c>
      <c r="BM439" s="240">
        <f t="shared" ca="1" si="914"/>
        <v>-1.9767145386102993E-5</v>
      </c>
      <c r="BN439" s="240">
        <f t="shared" ca="1" si="915"/>
        <v>-6.9860690819816159E-5</v>
      </c>
      <c r="BO439" s="240">
        <f t="shared" ca="1" si="916"/>
        <v>6.6837861162437459E-5</v>
      </c>
      <c r="BP439" s="240">
        <f t="shared" ca="1" si="917"/>
        <v>2.4826696323690774E-5</v>
      </c>
      <c r="BQ439" s="240">
        <f t="shared" ca="1" si="918"/>
        <v>-8.3565585331839547E-5</v>
      </c>
      <c r="BR439" s="240">
        <f t="shared" ca="1" si="919"/>
        <v>3.1478099258466557E-5</v>
      </c>
      <c r="BS439" s="240">
        <f t="shared" ca="1" si="920"/>
        <v>6.2356280843338328E-5</v>
      </c>
      <c r="BT439" s="240">
        <f t="shared" ca="1" si="921"/>
        <v>-7.349249588125951E-5</v>
      </c>
      <c r="BU439" s="240">
        <f t="shared" ca="1" si="922"/>
        <v>-1.2838528517607467E-5</v>
      </c>
      <c r="BV439" s="240">
        <f t="shared" ca="1" si="923"/>
        <v>8.2142835861396239E-5</v>
      </c>
      <c r="BW439" s="240">
        <f t="shared" ca="1" si="924"/>
        <v>-4.2507647343526837E-5</v>
      </c>
      <c r="BX439" s="240">
        <f t="shared" ca="1" si="925"/>
        <v>-5.3502045698178156E-5</v>
      </c>
      <c r="BY439" s="240">
        <f t="shared" ca="1" si="926"/>
        <v>7.855624000641326E-5</v>
      </c>
      <c r="BZ439" s="240">
        <f t="shared" ca="1" si="927"/>
        <v>5.7244534056857802E-7</v>
      </c>
      <c r="CA439" s="240">
        <f t="shared" ca="1" si="928"/>
        <v>-7.8941942060131688E-5</v>
      </c>
      <c r="CB439" s="240">
        <f t="shared" ca="1" si="929"/>
        <v>5.2617033233701559E-5</v>
      </c>
      <c r="CC439" s="240">
        <f t="shared" ca="1" si="930"/>
        <v>4.3489652836060889E-5</v>
      </c>
      <c r="CD439" s="240">
        <f t="shared" ca="1" si="931"/>
        <v>-8.191947876973947E-5</v>
      </c>
      <c r="CE439" s="240">
        <f t="shared" ca="1" si="932"/>
        <v>1.1706029549346656E-5</v>
      </c>
      <c r="CF439" s="240">
        <f t="shared" ca="1" si="933"/>
        <v>7.4032193612370628E-5</v>
      </c>
      <c r="CG439" s="240">
        <f t="shared" ca="1" si="934"/>
        <v>-6.1587419254098959E-5</v>
      </c>
      <c r="CH439" s="240">
        <f t="shared" ca="1" si="935"/>
        <v>-3.2535840325733185E-5</v>
      </c>
      <c r="CI439" s="240">
        <f t="shared" ca="1" si="936"/>
        <v>8.3509408208756961E-5</v>
      </c>
      <c r="CJ439" s="240">
        <f t="shared" ca="1" si="937"/>
        <v>-2.3731104250905567E-5</v>
      </c>
      <c r="CK439" s="240">
        <f t="shared" ca="1" si="938"/>
        <v>-6.7519871744910729E-5</v>
      </c>
      <c r="CL439" s="240">
        <f t="shared" ca="1" si="939"/>
        <v>6.9224623637314817E-5</v>
      </c>
      <c r="CM439" s="240">
        <f t="shared" ca="1" si="940"/>
        <v>2.0877725128297228E-5</v>
      </c>
      <c r="CN439" s="240">
        <f t="shared" ca="1" si="941"/>
        <v>-8.3291611152585149E-5</v>
      </c>
      <c r="CO439" s="240">
        <f t="shared" ca="1" si="942"/>
        <v>3.524247221169556E-5</v>
      </c>
      <c r="CP439" s="240">
        <f t="shared" ca="1" si="943"/>
        <v>5.9545948559431672E-5</v>
      </c>
      <c r="CQ439" s="240">
        <f t="shared" ca="1" si="944"/>
        <v>-7.5363323972268883E-5</v>
      </c>
      <c r="CR439" s="240">
        <f t="shared" ca="1" si="945"/>
        <v>-8.7676702310952421E-6</v>
      </c>
      <c r="CS439" s="240">
        <f t="shared" ca="1" si="946"/>
        <v>8.127080224975892E-5</v>
      </c>
      <c r="CT439" s="240">
        <f t="shared" ca="1" si="947"/>
        <v>-4.5990947078883896E-5</v>
      </c>
      <c r="CU439" s="240">
        <f t="shared" ca="1" si="948"/>
        <v>-5.0283035412209643E-5</v>
      </c>
      <c r="CV439" s="240">
        <f t="shared" ca="1" si="949"/>
        <v>7.9870635935154341E-5</v>
      </c>
      <c r="CW439" s="240">
        <f t="shared" ca="1" si="950"/>
        <v>-3.5321782488657707E-6</v>
      </c>
      <c r="CX439" s="240">
        <f t="shared" ca="1" si="951"/>
        <v>-7.7490725910323176E-5</v>
      </c>
      <c r="CY439" s="240">
        <f t="shared" ca="1" si="952"/>
        <v>5.5743856831237077E-5</v>
      </c>
      <c r="CZ439" s="240">
        <f t="shared" ca="1" si="953"/>
        <v>3.9931646399538206E-5</v>
      </c>
      <c r="DA439" s="240">
        <f t="shared" ca="1" si="954"/>
        <v>-8.2648989833737678E-5</v>
      </c>
      <c r="DB439" s="240">
        <f t="shared" ca="1" si="955"/>
        <v>1.5755565736666011E-5</v>
      </c>
      <c r="DC439" s="240">
        <f t="shared" ca="1" si="956"/>
        <v>7.2033209371463817E-5</v>
      </c>
      <c r="DD439" s="240">
        <f t="shared" ca="1" si="957"/>
        <v>-6.4290080425713394E-5</v>
      </c>
      <c r="DE439" s="240">
        <f t="shared" ca="1" si="958"/>
        <v>-2.8715857833078289E-5</v>
      </c>
      <c r="DF439" s="240">
        <f t="shared" ca="1" si="959"/>
        <v>8.3638242696548677E-5</v>
      </c>
      <c r="DG439" s="240">
        <f t="shared" ca="1" si="960"/>
        <v>-2.7637892806968478E-5</v>
      </c>
      <c r="DH439" s="240">
        <f t="shared" ca="1" si="961"/>
        <v>-6.5016391384929554E-5</v>
      </c>
      <c r="DI439" s="240">
        <f t="shared" ca="1" si="962"/>
        <v>7.1444617930488993E-5</v>
      </c>
      <c r="DJ439" s="240">
        <f t="shared" ca="1" si="963"/>
        <v>1.6878457664398014E-5</v>
      </c>
      <c r="DK439" s="240">
        <f t="shared" ca="1" si="964"/>
        <v>-8.2816980186580747E-5</v>
      </c>
      <c r="DL439" s="240">
        <f t="shared" ca="1" si="965"/>
        <v>3.8921942962489507E-5</v>
      </c>
      <c r="DM439" s="240">
        <f t="shared" ca="1" si="966"/>
        <v>5.6592164869835438E-5</v>
      </c>
      <c r="DN439" s="240">
        <f t="shared" ca="1" si="967"/>
        <v>-7.7052595214782064E-5</v>
      </c>
      <c r="DO439" s="240">
        <f t="shared" ca="1" si="968"/>
        <v>-4.6756898590390937E-6</v>
      </c>
      <c r="DP439" s="240">
        <f t="shared" ca="1" si="969"/>
        <v>8.0202980157020423E-5</v>
      </c>
      <c r="DQ439" s="240">
        <f t="shared" ca="1" si="970"/>
        <v>-4.936345059439675E-5</v>
      </c>
      <c r="DR439" s="240">
        <f t="shared" ca="1" si="971"/>
        <v>-4.6942888889659373E-5</v>
      </c>
      <c r="DS439" s="240">
        <f t="shared" ca="1" si="972"/>
        <v>8.0992616506086199E-5</v>
      </c>
      <c r="DT439" s="240">
        <f t="shared" ca="1" si="973"/>
        <v>-7.6282925115163334E-6</v>
      </c>
      <c r="DU439" s="240">
        <f t="shared" ca="1" si="974"/>
        <v>-7.5852827814410748E-5</v>
      </c>
      <c r="DV439" s="240">
        <f t="shared" ca="1" si="975"/>
        <v>5.873638859508096E-5</v>
      </c>
      <c r="DW439" s="240">
        <f t="shared" ca="1" si="976"/>
        <v>3.6277441129239913E-5</v>
      </c>
      <c r="DX439" s="240">
        <f t="shared" ca="1" si="977"/>
        <v>-8.3179392242030168E-5</v>
      </c>
      <c r="DY439" s="240">
        <f t="shared" ca="1" si="978"/>
        <v>1.9767145386101164E-5</v>
      </c>
      <c r="DZ439" s="240">
        <f t="shared" ca="1" si="979"/>
        <v>6.9860690819817202E-5</v>
      </c>
      <c r="EA439" s="240">
        <f t="shared" ca="1" si="980"/>
        <v>-6.6837861162436321E-5</v>
      </c>
      <c r="EB439" s="240">
        <f t="shared" ca="1" si="981"/>
        <v>-2.4826696323691435E-5</v>
      </c>
      <c r="EC439" s="240">
        <f t="shared" ca="1" si="982"/>
        <v>8.3565585331839588E-5</v>
      </c>
      <c r="ED439" s="240">
        <f t="shared" ca="1" si="983"/>
        <v>-3.1478099258465907E-5</v>
      </c>
      <c r="EE439" s="240">
        <f t="shared" ca="1" si="984"/>
        <v>-6.2356280843338789E-5</v>
      </c>
      <c r="EF439" s="240">
        <f t="shared" ca="1" si="985"/>
        <v>7.3492495881259185E-5</v>
      </c>
      <c r="EG439" s="240">
        <f t="shared" ca="1" si="986"/>
        <v>1.2838528517606983E-5</v>
      </c>
      <c r="EH439" s="240">
        <f t="shared" ca="1" si="987"/>
        <v>-8.2142835861396144E-5</v>
      </c>
      <c r="EI439" s="240">
        <f t="shared" ca="1" si="988"/>
        <v>4.2507647343527264E-5</v>
      </c>
      <c r="EJ439" s="240">
        <f t="shared" ca="1" si="989"/>
        <v>5.3502045698179606E-5</v>
      </c>
      <c r="EK439" s="240">
        <f t="shared" ca="1" si="990"/>
        <v>-7.8556240006412623E-5</v>
      </c>
      <c r="EL439" s="240">
        <f t="shared" ca="1" si="991"/>
        <v>-5.7244534057046182E-7</v>
      </c>
      <c r="EM439" s="240">
        <f t="shared" ca="1" si="992"/>
        <v>7.8941942060132311E-5</v>
      </c>
      <c r="EN439" s="240">
        <f t="shared" ca="1" si="993"/>
        <v>-5.2617033233700088E-5</v>
      </c>
      <c r="EO439" s="240">
        <f t="shared" ca="1" si="994"/>
        <v>-4.3489652836062502E-5</v>
      </c>
      <c r="EP439" s="240">
        <f t="shared" ca="1" si="995"/>
        <v>8.1919478769739551E-5</v>
      </c>
      <c r="EQ439" s="240">
        <f t="shared" ca="1" si="996"/>
        <v>-1.1706029549347147E-5</v>
      </c>
      <c r="ER439" s="240">
        <f t="shared" ca="1" si="997"/>
        <v>-7.4032193612370397E-5</v>
      </c>
      <c r="ES439" s="240">
        <f t="shared" ca="1" si="998"/>
        <v>6.1587419254099298E-5</v>
      </c>
      <c r="ET439" s="240">
        <f t="shared" ca="1" si="999"/>
        <v>3.2535840325732731E-5</v>
      </c>
      <c r="EU439" s="240">
        <f t="shared" ca="1" si="1000"/>
        <v>-8.3509408208757002E-5</v>
      </c>
      <c r="EV439" s="240">
        <f t="shared" ca="1" si="1001"/>
        <v>2.3731104250906041E-5</v>
      </c>
      <c r="EW439" s="240">
        <f t="shared" ca="1" si="1002"/>
        <v>6.7519871744910445E-5</v>
      </c>
      <c r="EX439" s="240">
        <f t="shared" ca="1" si="1003"/>
        <v>-6.9224623637315088E-5</v>
      </c>
      <c r="EY439" s="240">
        <f t="shared" ca="1" si="1004"/>
        <v>-2.0877725128296753E-5</v>
      </c>
      <c r="EZ439" s="240">
        <f t="shared" ca="1" si="1005"/>
        <v>8.3291611152585095E-5</v>
      </c>
      <c r="FA439" s="240">
        <f t="shared" ca="1" si="1006"/>
        <v>-3.5242472211696E-5</v>
      </c>
      <c r="FB439" s="240">
        <f t="shared" ca="1" si="1007"/>
        <v>-5.9545948559432973E-5</v>
      </c>
      <c r="FC439" s="240">
        <f t="shared" ca="1" si="1008"/>
        <v>7.5363323972268056E-5</v>
      </c>
      <c r="FD439" s="240">
        <f t="shared" ca="1" si="1009"/>
        <v>8.7676702310971158E-6</v>
      </c>
      <c r="FE439" s="240">
        <f t="shared" ca="1" si="1010"/>
        <v>-8.1270802249759367E-5</v>
      </c>
      <c r="FF439" s="240">
        <f t="shared" ca="1" si="1011"/>
        <v>4.5990947078882331E-5</v>
      </c>
      <c r="FG439" s="240">
        <f t="shared" ca="1" si="1012"/>
        <v>5.028303541221114E-5</v>
      </c>
      <c r="FH439" s="240">
        <f t="shared" ca="1" si="1013"/>
        <v>-7.9870635935153786E-5</v>
      </c>
      <c r="FI439" s="240">
        <f t="shared" ca="1" si="1014"/>
        <v>3.5321782488638903E-6</v>
      </c>
      <c r="FJ439" s="240">
        <f t="shared" ca="1" si="1015"/>
        <v>7.7490725910323881E-5</v>
      </c>
      <c r="FK439" s="240">
        <f t="shared" ca="1" si="1016"/>
        <v>-5.574385683123566E-5</v>
      </c>
      <c r="FL439" s="240">
        <f t="shared" ca="1" si="1017"/>
        <v>-3.9931646399539859E-5</v>
      </c>
      <c r="FM439" s="240">
        <f t="shared" ca="1" si="1018"/>
        <v>8.2648989833737746E-5</v>
      </c>
      <c r="FN439" s="240">
        <f t="shared" ca="1" si="1019"/>
        <v>-1.5755565736666492E-5</v>
      </c>
      <c r="FO439" s="240">
        <f t="shared" ca="1" si="1020"/>
        <v>-7.2033209371463559E-5</v>
      </c>
      <c r="FP439" s="240">
        <f t="shared" ca="1" si="1021"/>
        <v>6.4290080425713719E-5</v>
      </c>
      <c r="FQ439" s="240">
        <f t="shared" ca="1" si="1022"/>
        <v>2.8715857833077825E-5</v>
      </c>
      <c r="FR439" s="240">
        <f t="shared" ca="1" si="1023"/>
        <v>-8.3638242696548691E-5</v>
      </c>
      <c r="FS439" s="240">
        <f t="shared" ca="1" si="1024"/>
        <v>2.7637892806968946E-5</v>
      </c>
      <c r="FT439" s="240">
        <f t="shared" ca="1" si="1025"/>
        <v>6.5016391384929242E-5</v>
      </c>
      <c r="FU439" s="240">
        <f t="shared" ca="1" si="1026"/>
        <v>-7.144461793048925E-5</v>
      </c>
      <c r="FV439" s="240">
        <f t="shared" ca="1" si="1027"/>
        <v>-1.6878457664397533E-5</v>
      </c>
      <c r="FW439" s="240">
        <f t="shared" ca="1" si="1028"/>
        <v>8.2816980186580679E-5</v>
      </c>
      <c r="FX439" s="240">
        <f t="shared" ca="1" si="1029"/>
        <v>-3.8921942962489947E-5</v>
      </c>
      <c r="FY439" s="240">
        <f t="shared" ca="1" si="1030"/>
        <v>-5.6592164869836827E-5</v>
      </c>
      <c r="FZ439" s="240">
        <f t="shared" ca="1" si="1031"/>
        <v>7.7052595214781332E-5</v>
      </c>
      <c r="GA439" s="240">
        <f t="shared" ca="1" si="1032"/>
        <v>4.6756898590409775E-6</v>
      </c>
      <c r="GB439" s="240">
        <f t="shared" ca="1" si="1033"/>
        <v>-8.0202980157020965E-5</v>
      </c>
      <c r="GC439" s="240">
        <f t="shared" ca="1" si="1034"/>
        <v>4.9363450594395219E-5</v>
      </c>
      <c r="GD439" s="240">
        <f t="shared" ca="1" si="1035"/>
        <v>4.6942888889660939E-5</v>
      </c>
      <c r="GE439" s="240">
        <f t="shared" ca="1" si="1036"/>
        <v>-8.0992616506085711E-5</v>
      </c>
      <c r="GF439" s="240">
        <f t="shared" ca="1" si="1037"/>
        <v>7.6282925115144564E-6</v>
      </c>
      <c r="GG439" s="240">
        <f t="shared" ca="1" si="1038"/>
        <v>7.5852827814411534E-5</v>
      </c>
      <c r="GH439" s="240">
        <f t="shared" ca="1" si="1039"/>
        <v>-5.8736388595079619E-5</v>
      </c>
      <c r="GI439" s="240">
        <f t="shared" ca="1" si="1040"/>
        <v>-3.6277441129241607E-5</v>
      </c>
      <c r="GJ439" s="240">
        <f t="shared" ca="1" si="1041"/>
        <v>8.3179392242029964E-5</v>
      </c>
      <c r="GK439" s="240">
        <f t="shared" ca="1" si="1042"/>
        <v>-1.9767145386101645E-5</v>
      </c>
      <c r="GL439" s="240">
        <f t="shared" ca="1" si="1043"/>
        <v>-6.9860690819816918E-5</v>
      </c>
      <c r="GM439" s="240">
        <f t="shared" ca="1" si="1044"/>
        <v>6.6837861162436619E-5</v>
      </c>
      <c r="GN439" s="240">
        <f t="shared" ca="1" si="1045"/>
        <v>2.4826696323690964E-5</v>
      </c>
      <c r="GO439" s="240">
        <f t="shared" ca="1" si="1046"/>
        <v>-8.3565585331839574E-5</v>
      </c>
      <c r="GP439" s="240">
        <f t="shared" ca="1" si="1047"/>
        <v>3.1478099258466368E-5</v>
      </c>
      <c r="GQ439" s="240">
        <f t="shared" ca="1" si="1048"/>
        <v>6.235628084333845E-5</v>
      </c>
      <c r="GR439" s="240">
        <f t="shared" ca="1" si="1049"/>
        <v>-7.3492495881259429E-5</v>
      </c>
      <c r="GS439" s="240">
        <f t="shared" ca="1" si="1050"/>
        <v>-1.2838528517606488E-5</v>
      </c>
      <c r="GT439" s="240">
        <f t="shared" ca="1" si="1051"/>
        <v>8.2142835861396063E-5</v>
      </c>
      <c r="GU439" s="240">
        <f t="shared" ca="1" si="1052"/>
        <v>-4.2507647343527691E-5</v>
      </c>
      <c r="GV439" s="240">
        <f t="shared" ca="1" si="1053"/>
        <v>-5.3502045698181056E-5</v>
      </c>
      <c r="GW439" s="240">
        <f t="shared" ca="1" si="1054"/>
        <v>7.8556240006411986E-5</v>
      </c>
      <c r="GX439" s="240">
        <f t="shared" ca="1" si="1055"/>
        <v>5.7244534057234562E-7</v>
      </c>
      <c r="GY439" s="240">
        <f t="shared" ca="1" si="1056"/>
        <v>-7.8941942060132934E-5</v>
      </c>
      <c r="GZ439" s="240">
        <f t="shared" ca="1" si="1057"/>
        <v>5.2617033233698624E-5</v>
      </c>
      <c r="HA439" s="240">
        <f t="shared" ca="1" si="1058"/>
        <v>4.3489652836064115E-5</v>
      </c>
      <c r="HB439" s="240">
        <f t="shared" ca="1" si="1059"/>
        <v>-8.1919478769739172E-5</v>
      </c>
      <c r="HC439" s="240">
        <f t="shared" ca="1" si="1060"/>
        <v>1.170602954934528E-5</v>
      </c>
      <c r="HD439" s="240">
        <f t="shared" ca="1" si="1061"/>
        <v>7.4032193612371278E-5</v>
      </c>
      <c r="HE439" s="240">
        <f t="shared" ca="1" si="1062"/>
        <v>-6.1587419254098024E-5</v>
      </c>
      <c r="HF439" s="240">
        <f t="shared" ca="1" si="1063"/>
        <v>-3.2535840325734466E-5</v>
      </c>
      <c r="HG439" s="240">
        <f t="shared" ca="1" si="1064"/>
        <v>8.3509408208756893E-5</v>
      </c>
      <c r="HH439" s="240">
        <f t="shared" ca="1" si="1065"/>
        <v>-2.3731104250904235E-5</v>
      </c>
      <c r="HI439" s="240">
        <f t="shared" ca="1" si="1066"/>
        <v>-6.7519871744911556E-5</v>
      </c>
      <c r="HJ439" s="240">
        <f t="shared" ca="1" si="1067"/>
        <v>6.9224623637314031E-5</v>
      </c>
      <c r="HK439" s="240">
        <f t="shared" ca="1" si="1068"/>
        <v>2.087772512829858E-5</v>
      </c>
      <c r="HL439" s="240">
        <f t="shared" ca="1" si="1069"/>
        <v>-8.3291611152585285E-5</v>
      </c>
      <c r="HM439" s="240">
        <f t="shared" ca="1" si="1070"/>
        <v>3.5242472211694293E-5</v>
      </c>
      <c r="HN439" s="240">
        <f t="shared" ca="1" si="1071"/>
        <v>5.9545948559430974E-5</v>
      </c>
      <c r="HO439" s="240">
        <f t="shared" ca="1" si="1072"/>
        <v>-7.5363323972269303E-5</v>
      </c>
      <c r="HP439" s="240">
        <f t="shared" ca="1" si="1073"/>
        <v>-8.7676702310942596E-6</v>
      </c>
      <c r="HQ439" s="240">
        <f t="shared" ca="1" si="1074"/>
        <v>8.1270802249758689E-5</v>
      </c>
      <c r="HR439" s="240">
        <f t="shared" ca="1" si="1075"/>
        <v>-4.5990947078884716E-5</v>
      </c>
      <c r="HS439" s="240">
        <f t="shared" ca="1" si="1076"/>
        <v>-5.0283035412208843E-5</v>
      </c>
      <c r="HT439" s="240">
        <f t="shared" ca="1" si="1077"/>
        <v>7.987063593515323E-5</v>
      </c>
      <c r="HU439" s="240">
        <f t="shared" ca="1" si="1078"/>
        <v>-3.5321782488620099E-6</v>
      </c>
      <c r="HV439" s="240">
        <f t="shared" ca="1" si="1079"/>
        <v>-7.7490725910324586E-5</v>
      </c>
      <c r="HW439" s="240">
        <f t="shared" ca="1" si="1080"/>
        <v>5.5743856831234258E-5</v>
      </c>
      <c r="HX439" s="240">
        <f t="shared" ca="1" si="1081"/>
        <v>3.9931646399541519E-5</v>
      </c>
      <c r="HY439" s="240">
        <f t="shared" ca="1" si="1082"/>
        <v>-8.2648989833737462E-5</v>
      </c>
      <c r="HZ439" s="240">
        <f t="shared" ca="1" si="1083"/>
        <v>1.5755565736664642E-5</v>
      </c>
      <c r="IA439" s="240">
        <f t="shared" ca="1" si="1084"/>
        <v>7.2033209371464522E-5</v>
      </c>
      <c r="IB439" s="240">
        <f t="shared" ca="1" si="1085"/>
        <v>-6.42900804257125E-5</v>
      </c>
      <c r="IC439" s="240">
        <f t="shared" ca="1" si="1086"/>
        <v>-2.8715857833079597E-5</v>
      </c>
      <c r="ID439" s="240">
        <f t="shared" ca="1" si="1087"/>
        <v>8.3638242696548664E-5</v>
      </c>
      <c r="IE439" s="240">
        <f t="shared" ca="1" si="1088"/>
        <v>-5.3343432181431255E-6</v>
      </c>
      <c r="IF439" s="240">
        <f t="shared" ca="1" si="1089"/>
        <v>-6.5016391384930435E-5</v>
      </c>
      <c r="IG439" s="240">
        <f t="shared" ca="1" si="1090"/>
        <v>7.1444617930488261E-5</v>
      </c>
      <c r="IH439" s="240">
        <f t="shared" ca="1" si="1091"/>
        <v>1.6878457664399386E-5</v>
      </c>
      <c r="II439" s="240">
        <f t="shared" ca="1" si="1092"/>
        <v>-8.2816980186580923E-5</v>
      </c>
      <c r="IJ439" s="240">
        <f t="shared" ca="1" si="1093"/>
        <v>3.8921942962488274E-5</v>
      </c>
      <c r="IK439" s="240">
        <f t="shared" ca="1" si="1094"/>
        <v>5.6592164869834727E-5</v>
      </c>
      <c r="IL439" s="240">
        <f t="shared" ca="1" si="1095"/>
        <v>-7.7052595214782444E-5</v>
      </c>
      <c r="IM439" s="240">
        <f t="shared" ca="1" si="1096"/>
        <v>-4.6756898590381111E-6</v>
      </c>
      <c r="IN439" s="240">
        <f t="shared" ca="1" si="1097"/>
        <v>8.0202980157020152E-5</v>
      </c>
      <c r="IO439" s="240">
        <f t="shared" ca="1" si="1098"/>
        <v>-4.9363450594397537E-5</v>
      </c>
      <c r="IP439" s="240">
        <f t="shared" ca="1" si="1099"/>
        <v>-4.694288888965856E-5</v>
      </c>
      <c r="IQ439" s="240">
        <f t="shared" ca="1" si="1100"/>
        <v>8.099261650608525E-5</v>
      </c>
      <c r="IR439" s="240">
        <f t="shared" ca="1" si="1101"/>
        <v>-7.6282925115125828E-6</v>
      </c>
      <c r="IS439" s="240">
        <f t="shared" ca="1" si="1102"/>
        <v>-7.5852827814412333E-5</v>
      </c>
      <c r="IT439" s="240">
        <f t="shared" ca="1" si="1103"/>
        <v>5.8736388595078277E-5</v>
      </c>
      <c r="IU439" s="240">
        <f t="shared" ca="1" si="1104"/>
        <v>3.6277441129243301E-5</v>
      </c>
      <c r="IV439" s="240">
        <f t="shared" ca="1" si="1105"/>
        <v>-8.3179392242029775E-5</v>
      </c>
      <c r="IW439" s="240">
        <f t="shared" ca="1" si="1106"/>
        <v>1.9767145386099809E-5</v>
      </c>
      <c r="IX439" s="240">
        <f t="shared" ca="1" si="1107"/>
        <v>6.9860690819817961E-5</v>
      </c>
      <c r="IY439" s="240">
        <f t="shared" ca="1" si="1108"/>
        <v>-6.6837861162435494E-5</v>
      </c>
      <c r="IZ439" s="240">
        <f t="shared" ca="1" si="1109"/>
        <v>-2.482669632369277E-5</v>
      </c>
      <c r="JA439" s="240">
        <f t="shared" ca="1" si="1110"/>
        <v>8.3565585331839656E-5</v>
      </c>
      <c r="JB439" s="240">
        <f t="shared" ca="1" si="1111"/>
        <v>-3.1478099258464619E-5</v>
      </c>
    </row>
    <row r="440" spans="2:262">
      <c r="B440" s="248">
        <v>79</v>
      </c>
      <c r="C440" s="247">
        <f t="shared" si="1112"/>
        <v>1.5429687500000009E-3</v>
      </c>
      <c r="D440" s="244">
        <f t="shared" ca="1" si="855"/>
        <v>5.8725442652965123</v>
      </c>
      <c r="E440" s="243">
        <f ca="1">CG361</f>
        <v>-0.12745573470348734</v>
      </c>
      <c r="F440" s="242">
        <v>79</v>
      </c>
      <c r="G440" s="240">
        <f t="shared" ca="1" si="856"/>
        <v>-1.3860042558309397E-4</v>
      </c>
      <c r="H440" s="240">
        <f t="shared" ca="1" si="857"/>
        <v>1.7575603698442285E-4</v>
      </c>
      <c r="I440" s="240">
        <f t="shared" ca="1" si="858"/>
        <v>1.2092974879586731E-5</v>
      </c>
      <c r="J440" s="240">
        <f t="shared" ca="1" si="859"/>
        <v>-1.8446044025663402E-4</v>
      </c>
      <c r="K440" s="240">
        <f t="shared" ca="1" si="860"/>
        <v>1.2067981889125571E-4</v>
      </c>
      <c r="L440" s="240">
        <f t="shared" ca="1" si="861"/>
        <v>9.7596304598825348E-5</v>
      </c>
      <c r="M440" s="240">
        <f t="shared" ca="1" si="862"/>
        <v>-1.9092867010980406E-4</v>
      </c>
      <c r="N440" s="240">
        <f t="shared" ca="1" si="863"/>
        <v>3.9832256810663759E-5</v>
      </c>
      <c r="O440" s="240">
        <f t="shared" ca="1" si="864"/>
        <v>1.6225780706951418E-4</v>
      </c>
      <c r="P440" s="240">
        <f t="shared" ca="1" si="865"/>
        <v>-1.5662381561740347E-4</v>
      </c>
      <c r="Q440" s="240">
        <f t="shared" ca="1" si="866"/>
        <v>-4.9521539381764807E-5</v>
      </c>
      <c r="R440" s="240">
        <f t="shared" ca="1" si="867"/>
        <v>1.9226892806754181E-4</v>
      </c>
      <c r="S440" s="240">
        <f t="shared" ca="1" si="868"/>
        <v>-8.8871726401057005E-5</v>
      </c>
      <c r="T440" s="240">
        <f t="shared" ca="1" si="869"/>
        <v>-1.2829994162746991E-4</v>
      </c>
      <c r="U440" s="241">
        <f t="shared" ca="1" si="870"/>
        <v>1.8122075075996735E-4</v>
      </c>
      <c r="V440" s="240">
        <f t="shared" ca="1" si="871"/>
        <v>-2.1409558038428818E-6</v>
      </c>
      <c r="W440" s="240">
        <f t="shared" ca="1" si="872"/>
        <v>-1.7967971202547994E-4</v>
      </c>
      <c r="X440" s="240">
        <f t="shared" ca="1" si="873"/>
        <v>1.3147262885185567E-4</v>
      </c>
      <c r="Y440" s="240">
        <f t="shared" ca="1" si="874"/>
        <v>8.5047018897500929E-5</v>
      </c>
      <c r="Z440" s="240">
        <f t="shared" ca="1" si="875"/>
        <v>-1.9268862879847116E-4</v>
      </c>
      <c r="AA440" s="240">
        <f t="shared" ca="1" si="876"/>
        <v>5.3648343305104693E-5</v>
      </c>
      <c r="AB440" s="240">
        <f t="shared" ca="1" si="877"/>
        <v>1.5407308385080701E-4</v>
      </c>
      <c r="AC440" s="240">
        <f t="shared" ca="1" si="878"/>
        <v>-1.6454861958819302E-4</v>
      </c>
      <c r="AD440" s="240">
        <f t="shared" ca="1" si="879"/>
        <v>-3.5632620933857148E-5</v>
      </c>
      <c r="AE440" s="240">
        <f t="shared" ca="1" si="880"/>
        <v>1.901966264138494E-4</v>
      </c>
      <c r="AF440" s="240">
        <f t="shared" ca="1" si="881"/>
        <v>-1.0126902269022971E-4</v>
      </c>
      <c r="AG440" s="240">
        <f t="shared" ca="1" si="882"/>
        <v>-1.1730418917192429E-4</v>
      </c>
      <c r="AH440" s="240">
        <f t="shared" ca="1" si="883"/>
        <v>1.8570341358570329E-4</v>
      </c>
      <c r="AI440" s="240">
        <f t="shared" ca="1" si="884"/>
        <v>-1.6363284462273445E-5</v>
      </c>
      <c r="AJ440" s="240">
        <f t="shared" ca="1" si="885"/>
        <v>-1.7392528386693878E-4</v>
      </c>
      <c r="AK440" s="240">
        <f t="shared" ca="1" si="886"/>
        <v>1.4155297724557388E-4</v>
      </c>
      <c r="AL440" s="240">
        <f t="shared" ca="1" si="887"/>
        <v>7.2036856032074421E-5</v>
      </c>
      <c r="AM440" s="240">
        <f t="shared" ca="1" si="888"/>
        <v>-1.934043911126318E-4</v>
      </c>
      <c r="AN440" s="240">
        <f t="shared" ca="1" si="889"/>
        <v>6.7173704778940288E-5</v>
      </c>
      <c r="AO440" s="240">
        <f t="shared" ca="1" si="890"/>
        <v>1.4505342524141673E-4</v>
      </c>
      <c r="AP440" s="240">
        <f t="shared" ca="1" si="891"/>
        <v>-1.7158172033251133E-4</v>
      </c>
      <c r="AQ440" s="240">
        <f t="shared" ca="1" si="892"/>
        <v>-2.1550606225807328E-5</v>
      </c>
      <c r="AR440" s="240">
        <f t="shared" ca="1" si="893"/>
        <v>1.8709363276248636E-4</v>
      </c>
      <c r="AS440" s="240">
        <f t="shared" ca="1" si="894"/>
        <v>-1.1311753337123177E-4</v>
      </c>
      <c r="AT440" s="240">
        <f t="shared" ca="1" si="895"/>
        <v>-1.0567275515171324E-4</v>
      </c>
      <c r="AU440" s="240">
        <f t="shared" ca="1" si="896"/>
        <v>1.891797335233879E-4</v>
      </c>
      <c r="AV440" s="240">
        <f t="shared" ca="1" si="897"/>
        <v>-3.0496939064446484E-5</v>
      </c>
      <c r="AW440" s="240">
        <f t="shared" ca="1" si="898"/>
        <v>-1.6722833952578046E-4</v>
      </c>
      <c r="AX440" s="240">
        <f t="shared" ca="1" si="899"/>
        <v>1.5086623779107762E-4</v>
      </c>
      <c r="AY440" s="240">
        <f t="shared" ca="1" si="900"/>
        <v>5.8636319202346893E-5</v>
      </c>
      <c r="AZ440" s="240">
        <f t="shared" ca="1" si="901"/>
        <v>-1.9307207827429004E-4</v>
      </c>
      <c r="BA440" s="240">
        <f t="shared" ca="1" si="902"/>
        <v>8.0335046126475668E-5</v>
      </c>
      <c r="BB440" s="240">
        <f t="shared" ca="1" si="903"/>
        <v>1.3524770955283347E-4</v>
      </c>
      <c r="BC440" s="240">
        <f t="shared" ca="1" si="904"/>
        <v>-1.7768500486805674E-4</v>
      </c>
      <c r="BD440" s="240">
        <f t="shared" ca="1" si="905"/>
        <v>-7.3518069154161493E-6</v>
      </c>
      <c r="BE440" s="240">
        <f t="shared" ca="1" si="906"/>
        <v>1.8297676250490145E-4</v>
      </c>
      <c r="BF440" s="240">
        <f t="shared" ca="1" si="907"/>
        <v>-1.2435305033809348E-4</v>
      </c>
      <c r="BG440" s="240">
        <f t="shared" ca="1" si="908"/>
        <v>-9.3468671315569574E-5</v>
      </c>
      <c r="BH440" s="240">
        <f t="shared" ca="1" si="909"/>
        <v>1.9163087209408139E-4</v>
      </c>
      <c r="BI440" s="240">
        <f t="shared" ca="1" si="910"/>
        <v>-4.446532811149189E-5</v>
      </c>
      <c r="BJ440" s="240">
        <f t="shared" ca="1" si="911"/>
        <v>-1.5962517032362976E-4</v>
      </c>
      <c r="BK440" s="240">
        <f t="shared" ca="1" si="912"/>
        <v>1.5936194112254465E-4</v>
      </c>
      <c r="BL440" s="240">
        <f t="shared" ca="1" si="913"/>
        <v>4.4918027078460167E-5</v>
      </c>
      <c r="BM440" s="240">
        <f t="shared" ca="1" si="914"/>
        <v>-1.916934911155091E-4</v>
      </c>
      <c r="BN440" s="240">
        <f t="shared" ca="1" si="915"/>
        <v>9.3061044898610311E-5</v>
      </c>
      <c r="BO440" s="240">
        <f t="shared" ca="1" si="916"/>
        <v>1.2470907480796955E-4</v>
      </c>
      <c r="BP440" s="240">
        <f t="shared" ca="1" si="917"/>
        <v>-1.8282539896712899E-4</v>
      </c>
      <c r="BQ440" s="240">
        <f t="shared" ca="1" si="918"/>
        <v>6.8868324736267233E-6</v>
      </c>
      <c r="BR440" s="240">
        <f t="shared" ca="1" si="919"/>
        <v>1.7786832531771558E-4</v>
      </c>
      <c r="BS440" s="240">
        <f t="shared" ca="1" si="920"/>
        <v>-1.3491468735090116E-4</v>
      </c>
      <c r="BT440" s="240">
        <f t="shared" ca="1" si="921"/>
        <v>-8.0758072651198698E-5</v>
      </c>
      <c r="BU440" s="240">
        <f t="shared" ca="1" si="922"/>
        <v>1.9304354636549668E-4</v>
      </c>
      <c r="BV440" s="240">
        <f t="shared" ca="1" si="923"/>
        <v>-5.8192755692908668E-5</v>
      </c>
      <c r="BW440" s="240">
        <f t="shared" ca="1" si="924"/>
        <v>-1.5115697849315223E-4</v>
      </c>
      <c r="BX440" s="240">
        <f t="shared" ca="1" si="925"/>
        <v>1.6699404828753419E-4</v>
      </c>
      <c r="BY440" s="240">
        <f t="shared" ca="1" si="926"/>
        <v>3.0956320274019782E-5</v>
      </c>
      <c r="BZ440" s="240">
        <f t="shared" ca="1" si="927"/>
        <v>-1.892761003195468E-4</v>
      </c>
      <c r="CA440" s="240">
        <f t="shared" ca="1" si="928"/>
        <v>1.052827378053891E-4</v>
      </c>
      <c r="CB440" s="240">
        <f t="shared" ca="1" si="929"/>
        <v>1.1349463078160045E-4</v>
      </c>
      <c r="CC440" s="240">
        <f t="shared" ca="1" si="930"/>
        <v>-1.8697504638872669E-4</v>
      </c>
      <c r="CD440" s="240">
        <f t="shared" ca="1" si="931"/>
        <v>2.1088151520804562E-5</v>
      </c>
      <c r="CE440" s="240">
        <f t="shared" ca="1" si="932"/>
        <v>1.7179600426465644E-4</v>
      </c>
      <c r="CF440" s="240">
        <f t="shared" ca="1" si="933"/>
        <v>-1.4474520998359222E-4</v>
      </c>
      <c r="CG440" s="240">
        <f t="shared" ca="1" si="934"/>
        <v>-6.7609838994037489E-5</v>
      </c>
      <c r="CH440" s="240">
        <f t="shared" ca="1" si="935"/>
        <v>1.9341010093335866E-4</v>
      </c>
      <c r="CI440" s="240">
        <f t="shared" ca="1" si="936"/>
        <v>-7.160483168925795E-5</v>
      </c>
      <c r="CJ440" s="240">
        <f t="shared" ca="1" si="937"/>
        <v>-1.418696538995855E-4</v>
      </c>
      <c r="CK440" s="240">
        <f t="shared" ca="1" si="938"/>
        <v>1.7372120023605037E-4</v>
      </c>
      <c r="CL440" s="240">
        <f t="shared" ca="1" si="939"/>
        <v>1.6826858487872361E-5</v>
      </c>
      <c r="CM440" s="240">
        <f t="shared" ca="1" si="940"/>
        <v>-1.8583300593657628E-4</v>
      </c>
      <c r="CN440" s="240">
        <f t="shared" ca="1" si="941"/>
        <v>1.16933894434026E-4</v>
      </c>
      <c r="CO440" s="240">
        <f t="shared" ca="1" si="942"/>
        <v>1.016651495175492E-4</v>
      </c>
      <c r="CP440" s="240">
        <f t="shared" ca="1" si="943"/>
        <v>-1.9011145983393538E-4</v>
      </c>
      <c r="CQ440" s="240">
        <f t="shared" ca="1" si="944"/>
        <v>3.5175192047755738E-5</v>
      </c>
      <c r="CR440" s="240">
        <f t="shared" ca="1" si="945"/>
        <v>1.6479270577962859E-4</v>
      </c>
      <c r="CS440" s="240">
        <f t="shared" ca="1" si="946"/>
        <v>-1.5379134578227626E-4</v>
      </c>
      <c r="CT440" s="240">
        <f t="shared" ca="1" si="947"/>
        <v>-5.4095221761476644E-5</v>
      </c>
      <c r="CU440" s="240">
        <f t="shared" ca="1" si="948"/>
        <v>1.9272854940670468E-4</v>
      </c>
      <c r="CV440" s="240">
        <f t="shared" ca="1" si="949"/>
        <v>-8.4628874898647768E-5</v>
      </c>
      <c r="CW440" s="240">
        <f t="shared" ca="1" si="950"/>
        <v>-1.3181352535957859E-4</v>
      </c>
      <c r="CX440" s="240">
        <f t="shared" ca="1" si="951"/>
        <v>1.7950694194882979E-4</v>
      </c>
      <c r="CY440" s="240">
        <f t="shared" ca="1" si="952"/>
        <v>2.6062104976615056E-6</v>
      </c>
      <c r="CZ440" s="240">
        <f t="shared" ca="1" si="953"/>
        <v>-1.8138286639337724E-4</v>
      </c>
      <c r="DA440" s="240">
        <f t="shared" ca="1" si="954"/>
        <v>1.279513761572661E-4</v>
      </c>
      <c r="DB440" s="240">
        <f t="shared" ca="1" si="955"/>
        <v>8.928473599973202E-5</v>
      </c>
      <c r="DC440" s="240">
        <f t="shared" ca="1" si="956"/>
        <v>-1.9221764280654931E-4</v>
      </c>
      <c r="DD440" s="240">
        <f t="shared" ca="1" si="957"/>
        <v>4.9071615161329379E-5</v>
      </c>
      <c r="DE440" s="240">
        <f t="shared" ca="1" si="958"/>
        <v>1.5689638134391192E-4</v>
      </c>
      <c r="DF440" s="240">
        <f t="shared" ca="1" si="959"/>
        <v>-1.6200407295328121E-4</v>
      </c>
      <c r="DG440" s="240">
        <f t="shared" ca="1" si="960"/>
        <v>-4.0287457835238704E-5</v>
      </c>
      <c r="DH440" s="240">
        <f t="shared" ca="1" si="961"/>
        <v>1.9100258517230968E-4</v>
      </c>
      <c r="DI440" s="240">
        <f t="shared" ca="1" si="962"/>
        <v>-9.7194306902494525E-5</v>
      </c>
      <c r="DJ440" s="240">
        <f t="shared" ca="1" si="963"/>
        <v>-1.2104308790497913E-4</v>
      </c>
      <c r="DK440" s="240">
        <f t="shared" ca="1" si="964"/>
        <v>1.8431991999023458E-4</v>
      </c>
      <c r="DL440" s="240">
        <f t="shared" ca="1" si="965"/>
        <v>-1.162856077304507E-5</v>
      </c>
      <c r="DM440" s="240">
        <f t="shared" ca="1" si="966"/>
        <v>-1.75949797381706E-4</v>
      </c>
      <c r="DN440" s="240">
        <f t="shared" ca="1" si="967"/>
        <v>1.3827547828707156E-4</v>
      </c>
      <c r="DO440" s="240">
        <f t="shared" ca="1" si="968"/>
        <v>7.6420480761668977E-5</v>
      </c>
      <c r="DP440" s="240">
        <f t="shared" ca="1" si="969"/>
        <v>-1.9328218171855464E-4</v>
      </c>
      <c r="DQ440" s="240">
        <f t="shared" ca="1" si="970"/>
        <v>6.2702114940655759E-5</v>
      </c>
      <c r="DR440" s="240">
        <f t="shared" ca="1" si="971"/>
        <v>1.4814982182377928E-4</v>
      </c>
      <c r="DS440" s="240">
        <f t="shared" ca="1" si="972"/>
        <v>-1.6933888601649525E-4</v>
      </c>
      <c r="DT440" s="240">
        <f t="shared" ca="1" si="973"/>
        <v>-2.6261372684375288E-5</v>
      </c>
      <c r="DU440" s="240">
        <f t="shared" ca="1" si="974"/>
        <v>1.8824156137990181E-4</v>
      </c>
      <c r="DV440" s="240">
        <f t="shared" ca="1" si="975"/>
        <v>-1.092330345360674E-4</v>
      </c>
      <c r="DW440" s="240">
        <f t="shared" ca="1" si="976"/>
        <v>-1.0961670746952796E-4</v>
      </c>
      <c r="DX440" s="240">
        <f t="shared" ca="1" si="977"/>
        <v>1.8813405241525178E-4</v>
      </c>
      <c r="DY440" s="240">
        <f t="shared" ca="1" si="978"/>
        <v>-2.5800315865393584E-5</v>
      </c>
      <c r="DZ440" s="240">
        <f t="shared" ca="1" si="979"/>
        <v>-1.6956324117326947E-4</v>
      </c>
      <c r="EA440" s="240">
        <f t="shared" ca="1" si="980"/>
        <v>1.4785025361948573E-4</v>
      </c>
      <c r="EB440" s="240">
        <f t="shared" ca="1" si="981"/>
        <v>6.3142096317087877E-5</v>
      </c>
      <c r="EC440" s="240">
        <f t="shared" ca="1" si="982"/>
        <v>-1.9329930774135263E-4</v>
      </c>
      <c r="ED440" s="240">
        <f t="shared" ca="1" si="983"/>
        <v>7.5992826526437976E-5</v>
      </c>
      <c r="EE440" s="240">
        <f t="shared" ca="1" si="984"/>
        <v>1.3860042558309509E-4</v>
      </c>
      <c r="EF440" s="240">
        <f t="shared" ca="1" si="985"/>
        <v>-1.7575603698442369E-4</v>
      </c>
      <c r="EG440" s="240">
        <f t="shared" ca="1" si="986"/>
        <v>-1.2092974879586541E-5</v>
      </c>
      <c r="EH440" s="240">
        <f t="shared" ca="1" si="987"/>
        <v>1.8446044025663449E-4</v>
      </c>
      <c r="EI440" s="240">
        <f t="shared" ca="1" si="988"/>
        <v>-1.2067981889125319E-4</v>
      </c>
      <c r="EJ440" s="240">
        <f t="shared" ca="1" si="989"/>
        <v>-9.7596304598825172E-5</v>
      </c>
      <c r="EK440" s="240">
        <f t="shared" ca="1" si="990"/>
        <v>1.9092867010980471E-4</v>
      </c>
      <c r="EL440" s="240">
        <f t="shared" ca="1" si="991"/>
        <v>-3.9832256810660588E-5</v>
      </c>
      <c r="EM440" s="240">
        <f t="shared" ca="1" si="992"/>
        <v>-1.622578070695141E-4</v>
      </c>
      <c r="EN440" s="240">
        <f t="shared" ca="1" si="993"/>
        <v>1.5662381561740602E-4</v>
      </c>
      <c r="EO440" s="240">
        <f t="shared" ca="1" si="994"/>
        <v>4.9521539381767965E-5</v>
      </c>
      <c r="EP440" s="240">
        <f t="shared" ca="1" si="995"/>
        <v>-1.9226892806754181E-4</v>
      </c>
      <c r="EQ440" s="240">
        <f t="shared" ca="1" si="996"/>
        <v>8.887172640106084E-5</v>
      </c>
      <c r="ER440" s="240">
        <f t="shared" ca="1" si="997"/>
        <v>1.2829994162747235E-4</v>
      </c>
      <c r="ES440" s="240">
        <f t="shared" ca="1" si="998"/>
        <v>-1.8122075075996765E-4</v>
      </c>
      <c r="ET440" s="240">
        <f t="shared" ca="1" si="999"/>
        <v>2.1409558038471916E-6</v>
      </c>
      <c r="EU440" s="240">
        <f t="shared" ca="1" si="1000"/>
        <v>1.7967971202548086E-4</v>
      </c>
      <c r="EV440" s="240">
        <f t="shared" ca="1" si="1001"/>
        <v>-1.3147262885185578E-4</v>
      </c>
      <c r="EW440" s="240">
        <f t="shared" ca="1" si="1002"/>
        <v>-8.5047018897497039E-5</v>
      </c>
      <c r="EX440" s="240">
        <f t="shared" ca="1" si="1003"/>
        <v>1.9268862879847092E-4</v>
      </c>
      <c r="EY440" s="240">
        <f t="shared" ca="1" si="1004"/>
        <v>-5.3648343305104876E-5</v>
      </c>
      <c r="EZ440" s="240">
        <f t="shared" ca="1" si="1005"/>
        <v>-1.5407308385080438E-4</v>
      </c>
      <c r="FA440" s="240">
        <f t="shared" ca="1" si="1006"/>
        <v>1.6454861958819166E-4</v>
      </c>
      <c r="FB440" s="240">
        <f t="shared" ca="1" si="1007"/>
        <v>3.5632620933856958E-5</v>
      </c>
      <c r="FC440" s="240">
        <f t="shared" ca="1" si="1008"/>
        <v>-1.9019662641384861E-4</v>
      </c>
      <c r="FD440" s="240">
        <f t="shared" ca="1" si="1009"/>
        <v>1.0126902269022751E-4</v>
      </c>
      <c r="FE440" s="240">
        <f t="shared" ca="1" si="1010"/>
        <v>1.1730418917192305E-4</v>
      </c>
      <c r="FF440" s="240">
        <f t="shared" ca="1" si="1011"/>
        <v>-1.8570341358570451E-4</v>
      </c>
      <c r="FG440" s="240">
        <f t="shared" ca="1" si="1012"/>
        <v>1.6363284462270903E-5</v>
      </c>
      <c r="FH440" s="240">
        <f t="shared" ca="1" si="1013"/>
        <v>1.7392528386693808E-4</v>
      </c>
      <c r="FI440" s="240">
        <f t="shared" ca="1" si="1014"/>
        <v>-1.4155297724557684E-4</v>
      </c>
      <c r="FJ440" s="240">
        <f t="shared" ca="1" si="1015"/>
        <v>-7.203685603207678E-5</v>
      </c>
      <c r="FK440" s="240">
        <f t="shared" ca="1" si="1016"/>
        <v>1.934043911126318E-4</v>
      </c>
      <c r="FL440" s="240">
        <f t="shared" ca="1" si="1017"/>
        <v>-6.7173704778945642E-5</v>
      </c>
      <c r="FM440" s="240">
        <f t="shared" ca="1" si="1018"/>
        <v>-1.4505342524141841E-4</v>
      </c>
      <c r="FN440" s="240">
        <f t="shared" ca="1" si="1019"/>
        <v>1.7158172033251138E-4</v>
      </c>
      <c r="FO440" s="240">
        <f t="shared" ca="1" si="1020"/>
        <v>2.1550606225801677E-5</v>
      </c>
      <c r="FP440" s="240">
        <f t="shared" ca="1" si="1021"/>
        <v>-1.8709363276248704E-4</v>
      </c>
      <c r="FQ440" s="240">
        <f t="shared" ca="1" si="1022"/>
        <v>1.1311753337123193E-4</v>
      </c>
      <c r="FR440" s="240">
        <f t="shared" ca="1" si="1023"/>
        <v>1.0567275515170849E-4</v>
      </c>
      <c r="FS440" s="240">
        <f t="shared" ca="1" si="1024"/>
        <v>-1.8917973352338736E-4</v>
      </c>
      <c r="FT440" s="240">
        <f t="shared" ca="1" si="1025"/>
        <v>3.0496939064446681E-5</v>
      </c>
      <c r="FU440" s="240">
        <f t="shared" ca="1" si="1026"/>
        <v>1.6722833952577759E-4</v>
      </c>
      <c r="FV440" s="240">
        <f t="shared" ca="1" si="1027"/>
        <v>-1.5086623779107599E-4</v>
      </c>
      <c r="FW440" s="240">
        <f t="shared" ca="1" si="1028"/>
        <v>-5.8636319202346716E-5</v>
      </c>
      <c r="FX440" s="240">
        <f t="shared" ca="1" si="1029"/>
        <v>1.9307207827428972E-4</v>
      </c>
      <c r="FY440" s="240">
        <f t="shared" ca="1" si="1030"/>
        <v>-8.0335046126473323E-5</v>
      </c>
      <c r="FZ440" s="240">
        <f t="shared" ca="1" si="1031"/>
        <v>-1.3524770955283333E-4</v>
      </c>
      <c r="GA440" s="240">
        <f t="shared" ca="1" si="1032"/>
        <v>1.7768500486805899E-4</v>
      </c>
      <c r="GB440" s="240">
        <f t="shared" ca="1" si="1033"/>
        <v>7.3518069154187107E-6</v>
      </c>
      <c r="GC440" s="240">
        <f t="shared" ca="1" si="1034"/>
        <v>-1.8297676250490048E-4</v>
      </c>
      <c r="GD440" s="240">
        <f t="shared" ca="1" si="1035"/>
        <v>1.2435305033809785E-4</v>
      </c>
      <c r="GE440" s="240">
        <f t="shared" ca="1" si="1036"/>
        <v>9.3468671315571797E-5</v>
      </c>
      <c r="GF440" s="240">
        <f t="shared" ca="1" si="1037"/>
        <v>-1.916308720940818E-4</v>
      </c>
      <c r="GG440" s="240">
        <f t="shared" ca="1" si="1038"/>
        <v>4.4465328111497433E-5</v>
      </c>
      <c r="GH440" s="240">
        <f t="shared" ca="1" si="1039"/>
        <v>1.5962517032363119E-4</v>
      </c>
      <c r="GI440" s="240">
        <f t="shared" ca="1" si="1040"/>
        <v>-1.5936194112254633E-4</v>
      </c>
      <c r="GJ440" s="240">
        <f t="shared" ca="1" si="1041"/>
        <v>-4.4918027078454624E-5</v>
      </c>
      <c r="GK440" s="240">
        <f t="shared" ca="1" si="1042"/>
        <v>1.9169349111550942E-4</v>
      </c>
      <c r="GL440" s="240">
        <f t="shared" ca="1" si="1043"/>
        <v>-9.3061044898612899E-5</v>
      </c>
      <c r="GM440" s="240">
        <f t="shared" ca="1" si="1044"/>
        <v>-1.2470907480796522E-4</v>
      </c>
      <c r="GN440" s="240">
        <f t="shared" ca="1" si="1045"/>
        <v>1.8282539896712817E-4</v>
      </c>
      <c r="GO440" s="240">
        <f t="shared" ca="1" si="1046"/>
        <v>-6.8868324736296642E-6</v>
      </c>
      <c r="GP440" s="240">
        <f t="shared" ca="1" si="1047"/>
        <v>-1.7786832531771333E-4</v>
      </c>
      <c r="GQ440" s="240">
        <f t="shared" ca="1" si="1048"/>
        <v>1.3491468735089932E-4</v>
      </c>
      <c r="GR440" s="240">
        <f t="shared" ca="1" si="1049"/>
        <v>8.0758072651196015E-5</v>
      </c>
      <c r="GS440" s="240">
        <f t="shared" ca="1" si="1050"/>
        <v>-1.9304354636549636E-4</v>
      </c>
      <c r="GT440" s="240">
        <f t="shared" ca="1" si="1051"/>
        <v>5.8192755692908845E-5</v>
      </c>
      <c r="GU440" s="240">
        <f t="shared" ca="1" si="1052"/>
        <v>1.5115697849315215E-4</v>
      </c>
      <c r="GV440" s="240">
        <f t="shared" ca="1" si="1053"/>
        <v>-1.6699404828753151E-4</v>
      </c>
      <c r="GW440" s="240">
        <f t="shared" ca="1" si="1054"/>
        <v>-3.0956320274019605E-5</v>
      </c>
      <c r="GX440" s="240">
        <f t="shared" ca="1" si="1055"/>
        <v>1.8927610031954677E-4</v>
      </c>
      <c r="GY440" s="240">
        <f t="shared" ca="1" si="1056"/>
        <v>-1.0528273780538464E-4</v>
      </c>
      <c r="GZ440" s="240">
        <f t="shared" ca="1" si="1057"/>
        <v>-1.1349463078160027E-4</v>
      </c>
      <c r="HA440" s="240">
        <f t="shared" ca="1" si="1058"/>
        <v>1.8697504638872674E-4</v>
      </c>
      <c r="HB440" s="240">
        <f t="shared" ca="1" si="1059"/>
        <v>-2.1088151520799277E-5</v>
      </c>
      <c r="HC440" s="240">
        <f t="shared" ca="1" si="1060"/>
        <v>-1.7179600426465633E-4</v>
      </c>
      <c r="HD440" s="240">
        <f t="shared" ca="1" si="1061"/>
        <v>1.4474520998359236E-4</v>
      </c>
      <c r="HE440" s="240">
        <f t="shared" ca="1" si="1062"/>
        <v>6.7609838994042476E-5</v>
      </c>
      <c r="HF440" s="240">
        <f t="shared" ca="1" si="1063"/>
        <v>-1.9341010093335863E-4</v>
      </c>
      <c r="HG440" s="240">
        <f t="shared" ca="1" si="1064"/>
        <v>7.1604831689258113E-5</v>
      </c>
      <c r="HH440" s="240">
        <f t="shared" ca="1" si="1065"/>
        <v>1.418696538995891E-4</v>
      </c>
      <c r="HI440" s="240">
        <f t="shared" ca="1" si="1066"/>
        <v>-1.7372120023605045E-4</v>
      </c>
      <c r="HJ440" s="240">
        <f t="shared" ca="1" si="1067"/>
        <v>-1.6826858487872172E-5</v>
      </c>
      <c r="HK440" s="240">
        <f t="shared" ca="1" si="1068"/>
        <v>1.8583300593657775E-4</v>
      </c>
      <c r="HL440" s="240">
        <f t="shared" ca="1" si="1069"/>
        <v>-1.1693389443402614E-4</v>
      </c>
      <c r="HM440" s="240">
        <f t="shared" ca="1" si="1070"/>
        <v>-1.0166514951754903E-4</v>
      </c>
      <c r="HN440" s="240">
        <f t="shared" ca="1" si="1071"/>
        <v>1.9011145983393441E-4</v>
      </c>
      <c r="HO440" s="240">
        <f t="shared" ca="1" si="1072"/>
        <v>-3.5175192047755914E-5</v>
      </c>
      <c r="HP440" s="240">
        <f t="shared" ca="1" si="1073"/>
        <v>-1.6479270577962848E-4</v>
      </c>
      <c r="HQ440" s="240">
        <f t="shared" ca="1" si="1074"/>
        <v>1.53791345782273E-4</v>
      </c>
      <c r="HR440" s="240">
        <f t="shared" ca="1" si="1075"/>
        <v>5.4095221761476454E-5</v>
      </c>
      <c r="HS440" s="240">
        <f t="shared" ca="1" si="1076"/>
        <v>-1.9272854940670468E-4</v>
      </c>
      <c r="HT440" s="240">
        <f t="shared" ca="1" si="1077"/>
        <v>8.4628874898643011E-5</v>
      </c>
      <c r="HU440" s="240">
        <f t="shared" ca="1" si="1078"/>
        <v>1.3181352535957842E-4</v>
      </c>
      <c r="HV440" s="240">
        <f t="shared" ca="1" si="1079"/>
        <v>-1.7950694194882985E-4</v>
      </c>
      <c r="HW440" s="240">
        <f t="shared" ca="1" si="1080"/>
        <v>-2.6062104976668047E-6</v>
      </c>
      <c r="HX440" s="240">
        <f t="shared" ca="1" si="1081"/>
        <v>1.8138286639337719E-4</v>
      </c>
      <c r="HY440" s="240">
        <f t="shared" ca="1" si="1082"/>
        <v>-1.2795137615727035E-4</v>
      </c>
      <c r="HZ440" s="240">
        <f t="shared" ca="1" si="1083"/>
        <v>-8.9284735999736736E-5</v>
      </c>
      <c r="IA440" s="240">
        <f t="shared" ca="1" si="1084"/>
        <v>1.9221764280654931E-4</v>
      </c>
      <c r="IB440" s="240">
        <f t="shared" ca="1" si="1085"/>
        <v>-4.9071615161334895E-5</v>
      </c>
      <c r="IC440" s="240">
        <f t="shared" ca="1" si="1086"/>
        <v>-1.5689638134391503E-4</v>
      </c>
      <c r="ID440" s="240">
        <f t="shared" ca="1" si="1087"/>
        <v>1.6200407295328132E-4</v>
      </c>
      <c r="IE440" s="240">
        <f t="shared" ca="1" si="1088"/>
        <v>1.0047837735962599E-4</v>
      </c>
      <c r="IF440" s="240">
        <f t="shared" ca="1" si="1089"/>
        <v>-1.9100258517231052E-4</v>
      </c>
      <c r="IG440" s="240">
        <f t="shared" ca="1" si="1090"/>
        <v>9.7194306902494688E-5</v>
      </c>
      <c r="IH440" s="240">
        <f t="shared" ca="1" si="1091"/>
        <v>1.2104308790497468E-4</v>
      </c>
      <c r="II440" s="240">
        <f t="shared" ca="1" si="1092"/>
        <v>-1.8431991999023298E-4</v>
      </c>
      <c r="IJ440" s="240">
        <f t="shared" ca="1" si="1093"/>
        <v>1.1628560773045266E-5</v>
      </c>
      <c r="IK440" s="240">
        <f t="shared" ca="1" si="1094"/>
        <v>1.7594979738170364E-4</v>
      </c>
      <c r="IL440" s="240">
        <f t="shared" ca="1" si="1095"/>
        <v>-1.3827547828706782E-4</v>
      </c>
      <c r="IM440" s="240">
        <f t="shared" ca="1" si="1096"/>
        <v>-7.6420480761668801E-5</v>
      </c>
      <c r="IN440" s="240">
        <f t="shared" ca="1" si="1097"/>
        <v>1.9328218171855486E-4</v>
      </c>
      <c r="IO440" s="240">
        <f t="shared" ca="1" si="1098"/>
        <v>-6.2702114940650731E-5</v>
      </c>
      <c r="IP440" s="240">
        <f t="shared" ca="1" si="1099"/>
        <v>-1.4814982182377915E-4</v>
      </c>
      <c r="IQ440" s="240">
        <f t="shared" ca="1" si="1100"/>
        <v>1.6933888601649799E-4</v>
      </c>
      <c r="IR440" s="240">
        <f t="shared" ca="1" si="1101"/>
        <v>2.6261372684380547E-5</v>
      </c>
      <c r="IS440" s="240">
        <f t="shared" ca="1" si="1102"/>
        <v>-1.8824156137990175E-4</v>
      </c>
      <c r="IT440" s="240">
        <f t="shared" ca="1" si="1103"/>
        <v>1.0923303453607208E-4</v>
      </c>
      <c r="IU440" s="240">
        <f t="shared" ca="1" si="1104"/>
        <v>1.0961670746953235E-4</v>
      </c>
      <c r="IV440" s="240">
        <f t="shared" ca="1" si="1105"/>
        <v>-1.8813405241525184E-4</v>
      </c>
      <c r="IW440" s="240">
        <f t="shared" ca="1" si="1106"/>
        <v>2.5800315865399215E-5</v>
      </c>
      <c r="IX440" s="240">
        <f t="shared" ca="1" si="1107"/>
        <v>1.6956324117327204E-4</v>
      </c>
      <c r="IY440" s="240">
        <f t="shared" ca="1" si="1108"/>
        <v>-1.4785025361948586E-4</v>
      </c>
      <c r="IZ440" s="240">
        <f t="shared" ca="1" si="1109"/>
        <v>-6.314209631708251E-5</v>
      </c>
      <c r="JA440" s="240">
        <f t="shared" ca="1" si="1110"/>
        <v>1.9329930774135282E-4</v>
      </c>
      <c r="JB440" s="240">
        <f t="shared" ca="1" si="1111"/>
        <v>-7.5992826526438152E-5</v>
      </c>
    </row>
    <row r="441" spans="2:262">
      <c r="B441" s="248">
        <v>80</v>
      </c>
      <c r="C441" s="247">
        <f t="shared" si="1112"/>
        <v>1.562500000000001E-3</v>
      </c>
      <c r="D441" s="244">
        <f t="shared" ca="1" si="855"/>
        <v>5.8704673141374384</v>
      </c>
      <c r="E441" s="243">
        <f ca="1">CH361</f>
        <v>-0.12953268586256125</v>
      </c>
      <c r="F441" s="242">
        <v>80</v>
      </c>
      <c r="G441" s="240">
        <f t="shared" ca="1" si="856"/>
        <v>-6.8822583241002003E-5</v>
      </c>
      <c r="H441" s="240">
        <f t="shared" ca="1" si="857"/>
        <v>8.8772279021072695E-5</v>
      </c>
      <c r="I441" s="240">
        <f t="shared" ca="1" si="858"/>
        <v>8.7922237169096282E-7</v>
      </c>
      <c r="J441" s="240">
        <f t="shared" ca="1" si="859"/>
        <v>-8.9445206691094411E-5</v>
      </c>
      <c r="K441" s="240">
        <f t="shared" ca="1" si="860"/>
        <v>6.7579175038614907E-5</v>
      </c>
      <c r="L441" s="240">
        <f t="shared" ca="1" si="861"/>
        <v>3.7722345370737823E-5</v>
      </c>
      <c r="M441" s="240">
        <f t="shared" ca="1" si="862"/>
        <v>-9.645060824528541E-5</v>
      </c>
      <c r="N441" s="240">
        <f t="shared" ca="1" si="863"/>
        <v>3.6097754263275146E-5</v>
      </c>
      <c r="O441" s="240">
        <f t="shared" ca="1" si="864"/>
        <v>6.8822583241002016E-5</v>
      </c>
      <c r="P441" s="240">
        <f t="shared" ca="1" si="865"/>
        <v>-8.8772279021072709E-5</v>
      </c>
      <c r="Q441" s="240">
        <f t="shared" ca="1" si="866"/>
        <v>-8.7922237169084762E-7</v>
      </c>
      <c r="R441" s="240">
        <f t="shared" ca="1" si="867"/>
        <v>8.9445206691094492E-5</v>
      </c>
      <c r="S441" s="240">
        <f t="shared" ca="1" si="868"/>
        <v>-6.7579175038614745E-5</v>
      </c>
      <c r="T441" s="240">
        <f t="shared" ca="1" si="869"/>
        <v>-3.7722345370737884E-5</v>
      </c>
      <c r="U441" s="241">
        <f t="shared" ca="1" si="870"/>
        <v>9.6450608245285423E-5</v>
      </c>
      <c r="V441" s="240">
        <f t="shared" ca="1" si="871"/>
        <v>-3.6097754263275092E-5</v>
      </c>
      <c r="W441" s="240">
        <f t="shared" ca="1" si="872"/>
        <v>-6.8822583241002057E-5</v>
      </c>
      <c r="X441" s="240">
        <f t="shared" ca="1" si="873"/>
        <v>8.8772279021072682E-5</v>
      </c>
      <c r="Y441" s="240">
        <f t="shared" ca="1" si="874"/>
        <v>8.7922237169090861E-7</v>
      </c>
      <c r="Z441" s="240">
        <f t="shared" ca="1" si="875"/>
        <v>-8.9445206691094383E-5</v>
      </c>
      <c r="AA441" s="240">
        <f t="shared" ca="1" si="876"/>
        <v>6.7579175038614934E-5</v>
      </c>
      <c r="AB441" s="240">
        <f t="shared" ca="1" si="877"/>
        <v>3.7722345370737613E-5</v>
      </c>
      <c r="AC441" s="240">
        <f t="shared" ca="1" si="878"/>
        <v>-9.645060824528541E-5</v>
      </c>
      <c r="AD441" s="240">
        <f t="shared" ca="1" si="879"/>
        <v>3.6097754263274719E-5</v>
      </c>
      <c r="AE441" s="240">
        <f t="shared" ca="1" si="880"/>
        <v>6.8822583241002342E-5</v>
      </c>
      <c r="AF441" s="240">
        <f t="shared" ca="1" si="881"/>
        <v>-8.8772279021072533E-5</v>
      </c>
      <c r="AG441" s="240">
        <f t="shared" ca="1" si="882"/>
        <v>-8.7922237169130841E-7</v>
      </c>
      <c r="AH441" s="240">
        <f t="shared" ca="1" si="883"/>
        <v>8.9445206691094532E-5</v>
      </c>
      <c r="AI441" s="240">
        <f t="shared" ca="1" si="884"/>
        <v>-6.7579175038614663E-5</v>
      </c>
      <c r="AJ441" s="240">
        <f t="shared" ca="1" si="885"/>
        <v>-3.7722345370737992E-5</v>
      </c>
      <c r="AK441" s="240">
        <f t="shared" ca="1" si="886"/>
        <v>9.645060824528541E-5</v>
      </c>
      <c r="AL441" s="240">
        <f t="shared" ca="1" si="887"/>
        <v>-3.6097754263274983E-5</v>
      </c>
      <c r="AM441" s="240">
        <f t="shared" ca="1" si="888"/>
        <v>-6.8822583241002626E-5</v>
      </c>
      <c r="AN441" s="240">
        <f t="shared" ca="1" si="889"/>
        <v>8.8772279021072641E-5</v>
      </c>
      <c r="AO441" s="240">
        <f t="shared" ca="1" si="890"/>
        <v>8.7922237169171498E-7</v>
      </c>
      <c r="AP441" s="240">
        <f t="shared" ca="1" si="891"/>
        <v>-8.9445206691094438E-5</v>
      </c>
      <c r="AQ441" s="240">
        <f t="shared" ca="1" si="892"/>
        <v>6.7579175038614365E-5</v>
      </c>
      <c r="AR441" s="240">
        <f t="shared" ca="1" si="893"/>
        <v>3.7722345370737728E-5</v>
      </c>
      <c r="AS441" s="240">
        <f t="shared" ca="1" si="894"/>
        <v>-9.645060824528541E-5</v>
      </c>
      <c r="AT441" s="240">
        <f t="shared" ca="1" si="895"/>
        <v>3.6097754263275241E-5</v>
      </c>
      <c r="AU441" s="240">
        <f t="shared" ca="1" si="896"/>
        <v>6.8822583241002436E-5</v>
      </c>
      <c r="AV441" s="240">
        <f t="shared" ca="1" si="897"/>
        <v>-8.877227902107275E-5</v>
      </c>
      <c r="AW441" s="240">
        <f t="shared" ca="1" si="898"/>
        <v>-8.7922237169143716E-7</v>
      </c>
      <c r="AX441" s="240">
        <f t="shared" ca="1" si="899"/>
        <v>8.9445206691094329E-5</v>
      </c>
      <c r="AY441" s="240">
        <f t="shared" ca="1" si="900"/>
        <v>-6.7579175038614582E-5</v>
      </c>
      <c r="AZ441" s="240">
        <f t="shared" ca="1" si="901"/>
        <v>-3.7722345370737464E-5</v>
      </c>
      <c r="BA441" s="240">
        <f t="shared" ca="1" si="902"/>
        <v>9.645060824528541E-5</v>
      </c>
      <c r="BB441" s="240">
        <f t="shared" ca="1" si="903"/>
        <v>-3.6097754263274238E-5</v>
      </c>
      <c r="BC441" s="240">
        <f t="shared" ca="1" si="904"/>
        <v>-6.882258324100222E-5</v>
      </c>
      <c r="BD441" s="240">
        <f t="shared" ca="1" si="905"/>
        <v>8.8772279021072329E-5</v>
      </c>
      <c r="BE441" s="240">
        <f t="shared" ca="1" si="906"/>
        <v>8.7922237169115255E-7</v>
      </c>
      <c r="BF441" s="240">
        <f t="shared" ca="1" si="907"/>
        <v>-8.9445206691094736E-5</v>
      </c>
      <c r="BG441" s="240">
        <f t="shared" ca="1" si="908"/>
        <v>6.7579175038614772E-5</v>
      </c>
      <c r="BH441" s="240">
        <f t="shared" ca="1" si="909"/>
        <v>3.7722345370738453E-5</v>
      </c>
      <c r="BI441" s="240">
        <f t="shared" ca="1" si="910"/>
        <v>-9.645060824528541E-5</v>
      </c>
      <c r="BJ441" s="240">
        <f t="shared" ca="1" si="911"/>
        <v>3.6097754263274502E-5</v>
      </c>
      <c r="BK441" s="240">
        <f t="shared" ca="1" si="912"/>
        <v>6.8822583241002016E-5</v>
      </c>
      <c r="BL441" s="240">
        <f t="shared" ca="1" si="913"/>
        <v>-8.8772279021072424E-5</v>
      </c>
      <c r="BM441" s="240">
        <f t="shared" ca="1" si="914"/>
        <v>-8.7922237169086795E-7</v>
      </c>
      <c r="BN441" s="240">
        <f t="shared" ca="1" si="915"/>
        <v>8.9445206691094627E-5</v>
      </c>
      <c r="BO441" s="240">
        <f t="shared" ca="1" si="916"/>
        <v>-6.7579175038614961E-5</v>
      </c>
      <c r="BP441" s="240">
        <f t="shared" ca="1" si="917"/>
        <v>-3.7722345370738202E-5</v>
      </c>
      <c r="BQ441" s="240">
        <f t="shared" ca="1" si="918"/>
        <v>9.645060824528541E-5</v>
      </c>
      <c r="BR441" s="240">
        <f t="shared" ca="1" si="919"/>
        <v>-3.609775426327476E-5</v>
      </c>
      <c r="BS441" s="240">
        <f t="shared" ca="1" si="920"/>
        <v>-6.8822583241002789E-5</v>
      </c>
      <c r="BT441" s="240">
        <f t="shared" ca="1" si="921"/>
        <v>8.8772279021072018E-5</v>
      </c>
      <c r="BU441" s="240">
        <f t="shared" ca="1" si="922"/>
        <v>8.7922237169194538E-7</v>
      </c>
      <c r="BV441" s="240">
        <f t="shared" ca="1" si="923"/>
        <v>-8.9445206691094519E-5</v>
      </c>
      <c r="BW441" s="240">
        <f t="shared" ca="1" si="924"/>
        <v>6.7579175038615178E-5</v>
      </c>
      <c r="BX441" s="240">
        <f t="shared" ca="1" si="925"/>
        <v>3.7722345370739199E-5</v>
      </c>
      <c r="BY441" s="240">
        <f t="shared" ca="1" si="926"/>
        <v>-9.645060824528541E-5</v>
      </c>
      <c r="BZ441" s="240">
        <f t="shared" ca="1" si="927"/>
        <v>3.6097754263275024E-5</v>
      </c>
      <c r="CA441" s="240">
        <f t="shared" ca="1" si="928"/>
        <v>6.8822583241001637E-5</v>
      </c>
      <c r="CB441" s="240">
        <f t="shared" ca="1" si="929"/>
        <v>-8.8772279021072113E-5</v>
      </c>
      <c r="CC441" s="240">
        <f t="shared" ca="1" si="930"/>
        <v>-8.7922237169166077E-7</v>
      </c>
      <c r="CD441" s="240">
        <f t="shared" ca="1" si="931"/>
        <v>8.9445206691094411E-5</v>
      </c>
      <c r="CE441" s="240">
        <f t="shared" ca="1" si="932"/>
        <v>-6.7579175038615368E-5</v>
      </c>
      <c r="CF441" s="240">
        <f t="shared" ca="1" si="933"/>
        <v>-3.7722345370738941E-5</v>
      </c>
      <c r="CG441" s="240">
        <f t="shared" ca="1" si="934"/>
        <v>9.6450608245285423E-5</v>
      </c>
      <c r="CH441" s="240">
        <f t="shared" ca="1" si="935"/>
        <v>-3.6097754263275288E-5</v>
      </c>
      <c r="CI441" s="240">
        <f t="shared" ca="1" si="936"/>
        <v>-6.8822583241003358E-5</v>
      </c>
      <c r="CJ441" s="240">
        <f t="shared" ca="1" si="937"/>
        <v>8.8772279021072235E-5</v>
      </c>
      <c r="CK441" s="240">
        <f t="shared" ca="1" si="938"/>
        <v>8.7922237169137617E-7</v>
      </c>
      <c r="CL441" s="240">
        <f t="shared" ca="1" si="939"/>
        <v>-8.9445206691094302E-5</v>
      </c>
      <c r="CM441" s="240">
        <f t="shared" ca="1" si="940"/>
        <v>6.757917503861362E-5</v>
      </c>
      <c r="CN441" s="240">
        <f t="shared" ca="1" si="941"/>
        <v>3.7722345370738684E-5</v>
      </c>
      <c r="CO441" s="240">
        <f t="shared" ca="1" si="942"/>
        <v>-9.645060824528541E-5</v>
      </c>
      <c r="CP441" s="240">
        <f t="shared" ca="1" si="943"/>
        <v>3.6097754263275553E-5</v>
      </c>
      <c r="CQ441" s="240">
        <f t="shared" ca="1" si="944"/>
        <v>6.8822583241003155E-5</v>
      </c>
      <c r="CR441" s="240">
        <f t="shared" ca="1" si="945"/>
        <v>-8.8772279021072343E-5</v>
      </c>
      <c r="CS441" s="240">
        <f t="shared" ca="1" si="946"/>
        <v>-8.7922237169109834E-7</v>
      </c>
      <c r="CT441" s="240">
        <f t="shared" ca="1" si="947"/>
        <v>8.9445206691094207E-5</v>
      </c>
      <c r="CU441" s="240">
        <f t="shared" ca="1" si="948"/>
        <v>-6.7579175038613823E-5</v>
      </c>
      <c r="CV441" s="240">
        <f t="shared" ca="1" si="949"/>
        <v>-3.7722345370738413E-5</v>
      </c>
      <c r="CW441" s="240">
        <f t="shared" ca="1" si="950"/>
        <v>9.645060824528541E-5</v>
      </c>
      <c r="CX441" s="240">
        <f t="shared" ca="1" si="951"/>
        <v>-3.6097754263273269E-5</v>
      </c>
      <c r="CY441" s="240">
        <f t="shared" ca="1" si="952"/>
        <v>-6.8822583241002965E-5</v>
      </c>
      <c r="CZ441" s="240">
        <f t="shared" ca="1" si="953"/>
        <v>8.8772279021072451E-5</v>
      </c>
      <c r="DA441" s="240">
        <f t="shared" ca="1" si="954"/>
        <v>8.7922237169082052E-7</v>
      </c>
      <c r="DB441" s="240">
        <f t="shared" ca="1" si="955"/>
        <v>-8.9445206691095129E-5</v>
      </c>
      <c r="DC441" s="240">
        <f t="shared" ca="1" si="956"/>
        <v>6.757917503861404E-5</v>
      </c>
      <c r="DD441" s="240">
        <f t="shared" ca="1" si="957"/>
        <v>3.7722345370738155E-5</v>
      </c>
      <c r="DE441" s="240">
        <f t="shared" ca="1" si="958"/>
        <v>-9.645060824528541E-5</v>
      </c>
      <c r="DF441" s="240">
        <f t="shared" ca="1" si="959"/>
        <v>3.6097754263273533E-5</v>
      </c>
      <c r="DG441" s="240">
        <f t="shared" ca="1" si="960"/>
        <v>6.8822583241002762E-5</v>
      </c>
      <c r="DH441" s="240">
        <f t="shared" ca="1" si="961"/>
        <v>-8.877227902107256E-5</v>
      </c>
      <c r="DI441" s="240">
        <f t="shared" ca="1" si="962"/>
        <v>-8.7922237169053591E-7</v>
      </c>
      <c r="DJ441" s="240">
        <f t="shared" ca="1" si="963"/>
        <v>8.944520669109502E-5</v>
      </c>
      <c r="DK441" s="240">
        <f t="shared" ca="1" si="964"/>
        <v>-6.757917503861423E-5</v>
      </c>
      <c r="DL441" s="240">
        <f t="shared" ca="1" si="965"/>
        <v>-3.7722345370737898E-5</v>
      </c>
      <c r="DM441" s="240">
        <f t="shared" ca="1" si="966"/>
        <v>9.6450608245285423E-5</v>
      </c>
      <c r="DN441" s="240">
        <f t="shared" ca="1" si="967"/>
        <v>-3.6097754263273797E-5</v>
      </c>
      <c r="DO441" s="240">
        <f t="shared" ca="1" si="968"/>
        <v>-6.8822583241002545E-5</v>
      </c>
      <c r="DP441" s="240">
        <f t="shared" ca="1" si="969"/>
        <v>8.8772279021072668E-5</v>
      </c>
      <c r="DQ441" s="240">
        <f t="shared" ca="1" si="970"/>
        <v>8.792223716929957E-7</v>
      </c>
      <c r="DR441" s="240">
        <f t="shared" ca="1" si="971"/>
        <v>-8.9445206691094912E-5</v>
      </c>
      <c r="DS441" s="240">
        <f t="shared" ca="1" si="972"/>
        <v>6.7579175038614433E-5</v>
      </c>
      <c r="DT441" s="240">
        <f t="shared" ca="1" si="973"/>
        <v>3.772234537073764E-5</v>
      </c>
      <c r="DU441" s="240">
        <f t="shared" ca="1" si="974"/>
        <v>-9.6450608245285383E-5</v>
      </c>
      <c r="DV441" s="240">
        <f t="shared" ca="1" si="975"/>
        <v>3.6097754263274062E-5</v>
      </c>
      <c r="DW441" s="240">
        <f t="shared" ca="1" si="976"/>
        <v>6.8822583241002355E-5</v>
      </c>
      <c r="DX441" s="240">
        <f t="shared" ca="1" si="977"/>
        <v>-8.877227902107279E-5</v>
      </c>
      <c r="DY441" s="240">
        <f t="shared" ca="1" si="978"/>
        <v>-8.7922237169270432E-7</v>
      </c>
      <c r="DZ441" s="240">
        <f t="shared" ca="1" si="979"/>
        <v>8.9445206691094804E-5</v>
      </c>
      <c r="EA441" s="240">
        <f t="shared" ca="1" si="980"/>
        <v>-6.7579175038614636E-5</v>
      </c>
      <c r="EB441" s="240">
        <f t="shared" ca="1" si="981"/>
        <v>-3.7722345370737369E-5</v>
      </c>
      <c r="EC441" s="240">
        <f t="shared" ca="1" si="982"/>
        <v>9.6450608245285396E-5</v>
      </c>
      <c r="ED441" s="240">
        <f t="shared" ca="1" si="983"/>
        <v>-3.6097754263274326E-5</v>
      </c>
      <c r="EE441" s="240">
        <f t="shared" ca="1" si="984"/>
        <v>-6.8822583241002152E-5</v>
      </c>
      <c r="EF441" s="240">
        <f t="shared" ca="1" si="985"/>
        <v>8.8772279021071828E-5</v>
      </c>
      <c r="EG441" s="240">
        <f t="shared" ca="1" si="986"/>
        <v>8.7922237169241971E-7</v>
      </c>
      <c r="EH441" s="240">
        <f t="shared" ca="1" si="987"/>
        <v>-8.9445206691095725E-5</v>
      </c>
      <c r="EI441" s="240">
        <f t="shared" ca="1" si="988"/>
        <v>6.757917503861484E-5</v>
      </c>
      <c r="EJ441" s="240">
        <f t="shared" ca="1" si="989"/>
        <v>3.7722345370739632E-5</v>
      </c>
      <c r="EK441" s="240">
        <f t="shared" ca="1" si="990"/>
        <v>-9.6450608245285437E-5</v>
      </c>
      <c r="EL441" s="240">
        <f t="shared" ca="1" si="991"/>
        <v>3.6097754263274584E-5</v>
      </c>
      <c r="EM441" s="240">
        <f t="shared" ca="1" si="992"/>
        <v>6.8822583241003887E-5</v>
      </c>
      <c r="EN441" s="240">
        <f t="shared" ca="1" si="993"/>
        <v>-8.8772279021073007E-5</v>
      </c>
      <c r="EO441" s="240">
        <f t="shared" ca="1" si="994"/>
        <v>-8.7922237169213511E-7</v>
      </c>
      <c r="EP441" s="240">
        <f t="shared" ca="1" si="995"/>
        <v>8.9445206691095617E-5</v>
      </c>
      <c r="EQ441" s="240">
        <f t="shared" ca="1" si="996"/>
        <v>-6.7579175038615043E-5</v>
      </c>
      <c r="ER441" s="240">
        <f t="shared" ca="1" si="997"/>
        <v>-3.7722345370739388E-5</v>
      </c>
      <c r="ES441" s="240">
        <f t="shared" ca="1" si="998"/>
        <v>9.6450608245285437E-5</v>
      </c>
      <c r="ET441" s="240">
        <f t="shared" ca="1" si="999"/>
        <v>-3.6097754263274848E-5</v>
      </c>
      <c r="EU441" s="240">
        <f t="shared" ca="1" si="1000"/>
        <v>-6.8822583241003683E-5</v>
      </c>
      <c r="EV441" s="240">
        <f t="shared" ca="1" si="1001"/>
        <v>8.8772279021073116E-5</v>
      </c>
      <c r="EW441" s="240">
        <f t="shared" ca="1" si="1002"/>
        <v>8.7922237169185728E-7</v>
      </c>
      <c r="EX441" s="240">
        <f t="shared" ca="1" si="1003"/>
        <v>-8.9445206691095508E-5</v>
      </c>
      <c r="EY441" s="240">
        <f t="shared" ca="1" si="1004"/>
        <v>6.7579175038615246E-5</v>
      </c>
      <c r="EZ441" s="240">
        <f t="shared" ca="1" si="1005"/>
        <v>3.7722345370739117E-5</v>
      </c>
      <c r="FA441" s="240">
        <f t="shared" ca="1" si="1006"/>
        <v>-9.6450608245285396E-5</v>
      </c>
      <c r="FB441" s="240">
        <f t="shared" ca="1" si="1007"/>
        <v>3.6097754263275112E-5</v>
      </c>
      <c r="FC441" s="240">
        <f t="shared" ca="1" si="1008"/>
        <v>6.882258324100348E-5</v>
      </c>
      <c r="FD441" s="240">
        <f t="shared" ca="1" si="1009"/>
        <v>-8.8772279021073238E-5</v>
      </c>
      <c r="FE441" s="240">
        <f t="shared" ca="1" si="1010"/>
        <v>-8.7922237169157268E-7</v>
      </c>
      <c r="FF441" s="240">
        <f t="shared" ca="1" si="1011"/>
        <v>8.94452066910954E-5</v>
      </c>
      <c r="FG441" s="240">
        <f t="shared" ca="1" si="1012"/>
        <v>-6.7579175038615449E-5</v>
      </c>
      <c r="FH441" s="240">
        <f t="shared" ca="1" si="1013"/>
        <v>-3.7722345370738853E-5</v>
      </c>
      <c r="FI441" s="240">
        <f t="shared" ca="1" si="1014"/>
        <v>9.6450608245285383E-5</v>
      </c>
      <c r="FJ441" s="240">
        <f t="shared" ca="1" si="1015"/>
        <v>-3.6097754263275376E-5</v>
      </c>
      <c r="FK441" s="240">
        <f t="shared" ca="1" si="1016"/>
        <v>-6.882258324100329E-5</v>
      </c>
      <c r="FL441" s="240">
        <f t="shared" ca="1" si="1017"/>
        <v>8.8772279021071191E-5</v>
      </c>
      <c r="FM441" s="240">
        <f t="shared" ca="1" si="1018"/>
        <v>8.7922237169128808E-7</v>
      </c>
      <c r="FN441" s="240">
        <f t="shared" ca="1" si="1019"/>
        <v>-8.9445206691095305E-5</v>
      </c>
      <c r="FO441" s="240">
        <f t="shared" ca="1" si="1020"/>
        <v>6.7579175038615653E-5</v>
      </c>
      <c r="FP441" s="240">
        <f t="shared" ca="1" si="1021"/>
        <v>3.7722345370738602E-5</v>
      </c>
      <c r="FQ441" s="240">
        <f t="shared" ca="1" si="1022"/>
        <v>-9.6450608245285383E-5</v>
      </c>
      <c r="FR441" s="240">
        <f t="shared" ca="1" si="1023"/>
        <v>3.6097754263275641E-5</v>
      </c>
      <c r="FS441" s="240">
        <f t="shared" ca="1" si="1024"/>
        <v>6.8822583241003087E-5</v>
      </c>
      <c r="FT441" s="240">
        <f t="shared" ca="1" si="1025"/>
        <v>-8.8772279021071313E-5</v>
      </c>
      <c r="FU441" s="240">
        <f t="shared" ca="1" si="1026"/>
        <v>-8.7922237169100348E-7</v>
      </c>
      <c r="FV441" s="240">
        <f t="shared" ca="1" si="1027"/>
        <v>8.9445206691095197E-5</v>
      </c>
      <c r="FW441" s="240">
        <f t="shared" ca="1" si="1028"/>
        <v>-6.7579175038615856E-5</v>
      </c>
      <c r="FX441" s="240">
        <f t="shared" ca="1" si="1029"/>
        <v>-3.7722345370738338E-5</v>
      </c>
      <c r="FY441" s="240">
        <f t="shared" ca="1" si="1030"/>
        <v>9.6450608245285396E-5</v>
      </c>
      <c r="FZ441" s="240">
        <f t="shared" ca="1" si="1031"/>
        <v>-3.6097754263275898E-5</v>
      </c>
      <c r="GA441" s="240">
        <f t="shared" ca="1" si="1032"/>
        <v>-6.8822583241002897E-5</v>
      </c>
      <c r="GB441" s="240">
        <f t="shared" ca="1" si="1033"/>
        <v>8.8772279021071421E-5</v>
      </c>
      <c r="GC441" s="240">
        <f t="shared" ca="1" si="1034"/>
        <v>8.7922237169071887E-7</v>
      </c>
      <c r="GD441" s="240">
        <f t="shared" ca="1" si="1035"/>
        <v>-8.9445206691095088E-5</v>
      </c>
      <c r="GE441" s="240">
        <f t="shared" ca="1" si="1036"/>
        <v>6.7579175038612143E-5</v>
      </c>
      <c r="GF441" s="240">
        <f t="shared" ca="1" si="1037"/>
        <v>3.7722345370738074E-5</v>
      </c>
      <c r="GG441" s="240">
        <f t="shared" ca="1" si="1038"/>
        <v>-9.6450608245285396E-5</v>
      </c>
      <c r="GH441" s="240">
        <f t="shared" ca="1" si="1039"/>
        <v>3.6097754263276162E-5</v>
      </c>
      <c r="GI441" s="240">
        <f t="shared" ca="1" si="1040"/>
        <v>6.882258324100268E-5</v>
      </c>
      <c r="GJ441" s="240">
        <f t="shared" ca="1" si="1041"/>
        <v>-8.877227902107153E-5</v>
      </c>
      <c r="GK441" s="240">
        <f t="shared" ca="1" si="1042"/>
        <v>-8.7922237169043427E-7</v>
      </c>
      <c r="GL441" s="240">
        <f t="shared" ca="1" si="1043"/>
        <v>8.944520669109498E-5</v>
      </c>
      <c r="GM441" s="240">
        <f t="shared" ca="1" si="1044"/>
        <v>-6.7579175038612332E-5</v>
      </c>
      <c r="GN441" s="240">
        <f t="shared" ca="1" si="1045"/>
        <v>-3.7722345370737803E-5</v>
      </c>
      <c r="GO441" s="240">
        <f t="shared" ca="1" si="1046"/>
        <v>9.6450608245285396E-5</v>
      </c>
      <c r="GP441" s="240">
        <f t="shared" ca="1" si="1047"/>
        <v>-3.6097754263271344E-5</v>
      </c>
      <c r="GQ441" s="240">
        <f t="shared" ca="1" si="1048"/>
        <v>-6.8822583241002491E-5</v>
      </c>
      <c r="GR441" s="240">
        <f t="shared" ca="1" si="1049"/>
        <v>8.8772279021071638E-5</v>
      </c>
      <c r="GS441" s="240">
        <f t="shared" ca="1" si="1050"/>
        <v>8.7922237169014967E-7</v>
      </c>
      <c r="GT441" s="240">
        <f t="shared" ca="1" si="1051"/>
        <v>-8.9445206691094871E-5</v>
      </c>
      <c r="GU441" s="240">
        <f t="shared" ca="1" si="1052"/>
        <v>6.7579175038612549E-5</v>
      </c>
      <c r="GV441" s="240">
        <f t="shared" ca="1" si="1053"/>
        <v>3.7722345370737559E-5</v>
      </c>
      <c r="GW441" s="240">
        <f t="shared" ca="1" si="1054"/>
        <v>-9.6450608245285396E-5</v>
      </c>
      <c r="GX441" s="240">
        <f t="shared" ca="1" si="1055"/>
        <v>3.6097754263271609E-5</v>
      </c>
      <c r="GY441" s="240">
        <f t="shared" ca="1" si="1056"/>
        <v>6.8822583241002301E-5</v>
      </c>
      <c r="GZ441" s="240">
        <f t="shared" ca="1" si="1057"/>
        <v>-8.8772279021071747E-5</v>
      </c>
      <c r="HA441" s="240">
        <f t="shared" ca="1" si="1058"/>
        <v>-8.7922237168987184E-7</v>
      </c>
      <c r="HB441" s="240">
        <f t="shared" ca="1" si="1059"/>
        <v>8.9445206691094763E-5</v>
      </c>
      <c r="HC441" s="240">
        <f t="shared" ca="1" si="1060"/>
        <v>-6.7579175038612739E-5</v>
      </c>
      <c r="HD441" s="240">
        <f t="shared" ca="1" si="1061"/>
        <v>-3.7722345370737288E-5</v>
      </c>
      <c r="HE441" s="240">
        <f t="shared" ca="1" si="1062"/>
        <v>9.645060824528541E-5</v>
      </c>
      <c r="HF441" s="240">
        <f t="shared" ca="1" si="1063"/>
        <v>-3.6097754263271866E-5</v>
      </c>
      <c r="HG441" s="240">
        <f t="shared" ca="1" si="1064"/>
        <v>-6.8822583241002098E-5</v>
      </c>
      <c r="HH441" s="240">
        <f t="shared" ca="1" si="1065"/>
        <v>8.8772279021071869E-5</v>
      </c>
      <c r="HI441" s="240">
        <f t="shared" ca="1" si="1066"/>
        <v>8.7922237169507601E-7</v>
      </c>
      <c r="HJ441" s="240">
        <f t="shared" ca="1" si="1067"/>
        <v>-8.9445206691094668E-5</v>
      </c>
      <c r="HK441" s="240">
        <f t="shared" ca="1" si="1068"/>
        <v>6.7579175038612956E-5</v>
      </c>
      <c r="HL441" s="240">
        <f t="shared" ca="1" si="1069"/>
        <v>3.772234537073703E-5</v>
      </c>
      <c r="HM441" s="240">
        <f t="shared" ca="1" si="1070"/>
        <v>-9.6450608245285396E-5</v>
      </c>
      <c r="HN441" s="240">
        <f t="shared" ca="1" si="1071"/>
        <v>3.6097754263272131E-5</v>
      </c>
      <c r="HO441" s="240">
        <f t="shared" ca="1" si="1072"/>
        <v>6.8822583241001894E-5</v>
      </c>
      <c r="HP441" s="240">
        <f t="shared" ca="1" si="1073"/>
        <v>-8.8772279021071964E-5</v>
      </c>
      <c r="HQ441" s="240">
        <f t="shared" ca="1" si="1074"/>
        <v>-8.7922237169479141E-7</v>
      </c>
      <c r="HR441" s="240">
        <f t="shared" ca="1" si="1075"/>
        <v>8.944520669109456E-5</v>
      </c>
      <c r="HS441" s="240">
        <f t="shared" ca="1" si="1076"/>
        <v>-6.7579175038613159E-5</v>
      </c>
      <c r="HT441" s="240">
        <f t="shared" ca="1" si="1077"/>
        <v>-3.7722345370736759E-5</v>
      </c>
      <c r="HU441" s="240">
        <f t="shared" ca="1" si="1078"/>
        <v>9.6450608245285396E-5</v>
      </c>
      <c r="HV441" s="240">
        <f t="shared" ca="1" si="1079"/>
        <v>-3.6097754263272395E-5</v>
      </c>
      <c r="HW441" s="240">
        <f t="shared" ca="1" si="1080"/>
        <v>-6.8822583241001705E-5</v>
      </c>
      <c r="HX441" s="240">
        <f t="shared" ca="1" si="1081"/>
        <v>8.8772279021072086E-5</v>
      </c>
      <c r="HY441" s="240">
        <f t="shared" ca="1" si="1082"/>
        <v>8.792223716945068E-7</v>
      </c>
      <c r="HZ441" s="240">
        <f t="shared" ca="1" si="1083"/>
        <v>-8.9445206691094451E-5</v>
      </c>
      <c r="IA441" s="240">
        <f t="shared" ca="1" si="1084"/>
        <v>6.7579175038613362E-5</v>
      </c>
      <c r="IB441" s="240">
        <f t="shared" ca="1" si="1085"/>
        <v>3.7722345370741557E-5</v>
      </c>
      <c r="IC441" s="240">
        <f t="shared" ca="1" si="1086"/>
        <v>-9.645060824528541E-5</v>
      </c>
      <c r="ID441" s="240">
        <f t="shared" ca="1" si="1087"/>
        <v>3.6097754263272659E-5</v>
      </c>
      <c r="IE441" s="240">
        <f t="shared" ca="1" si="1088"/>
        <v>6.8822583241001393E-5</v>
      </c>
      <c r="IF441" s="240">
        <f t="shared" ca="1" si="1089"/>
        <v>-8.8772279021072194E-5</v>
      </c>
      <c r="IG441" s="240">
        <f t="shared" ca="1" si="1090"/>
        <v>-8.792223716942222E-7</v>
      </c>
      <c r="IH441" s="240">
        <f t="shared" ca="1" si="1091"/>
        <v>8.9445206691094343E-5</v>
      </c>
      <c r="II441" s="240">
        <f t="shared" ca="1" si="1092"/>
        <v>-6.7579175038613552E-5</v>
      </c>
      <c r="IJ441" s="240">
        <f t="shared" ca="1" si="1093"/>
        <v>-3.7722345370741286E-5</v>
      </c>
      <c r="IK441" s="240">
        <f t="shared" ca="1" si="1094"/>
        <v>9.6450608245285423E-5</v>
      </c>
      <c r="IL441" s="240">
        <f t="shared" ca="1" si="1095"/>
        <v>-3.6097754263272923E-5</v>
      </c>
      <c r="IM441" s="240">
        <f t="shared" ca="1" si="1096"/>
        <v>-6.8822583241005147E-5</v>
      </c>
      <c r="IN441" s="240">
        <f t="shared" ca="1" si="1097"/>
        <v>8.8772279021072302E-5</v>
      </c>
      <c r="IO441" s="240">
        <f t="shared" ca="1" si="1098"/>
        <v>8.7922237169393082E-7</v>
      </c>
      <c r="IP441" s="240">
        <f t="shared" ca="1" si="1099"/>
        <v>-8.9445206691094234E-5</v>
      </c>
      <c r="IQ441" s="240">
        <f t="shared" ca="1" si="1100"/>
        <v>6.7579175038613769E-5</v>
      </c>
      <c r="IR441" s="240">
        <f t="shared" ca="1" si="1101"/>
        <v>3.7722345370741021E-5</v>
      </c>
      <c r="IS441" s="240">
        <f t="shared" ca="1" si="1102"/>
        <v>-9.6450608245285423E-5</v>
      </c>
      <c r="IT441" s="240">
        <f t="shared" ca="1" si="1103"/>
        <v>3.6097754263273181E-5</v>
      </c>
      <c r="IU441" s="240">
        <f t="shared" ca="1" si="1104"/>
        <v>6.8822583241004944E-5</v>
      </c>
      <c r="IV441" s="240">
        <f t="shared" ca="1" si="1105"/>
        <v>-8.8772279021072411E-5</v>
      </c>
      <c r="IW441" s="240">
        <f t="shared" ca="1" si="1106"/>
        <v>-8.7922237169364622E-7</v>
      </c>
      <c r="IX441" s="240">
        <f t="shared" ca="1" si="1107"/>
        <v>8.9445206691094126E-5</v>
      </c>
      <c r="IY441" s="240">
        <f t="shared" ca="1" si="1108"/>
        <v>-6.7579175038613959E-5</v>
      </c>
      <c r="IZ441" s="240">
        <f t="shared" ca="1" si="1109"/>
        <v>-3.7722345370740771E-5</v>
      </c>
      <c r="JA441" s="240">
        <f t="shared" ca="1" si="1110"/>
        <v>9.645060824528541E-5</v>
      </c>
      <c r="JB441" s="240">
        <f t="shared" ca="1" si="1111"/>
        <v>-3.6097754263273445E-5</v>
      </c>
    </row>
    <row r="442" spans="2:262">
      <c r="B442" s="248">
        <v>81</v>
      </c>
      <c r="C442" s="247">
        <f t="shared" si="1112"/>
        <v>1.582031250000001E-3</v>
      </c>
      <c r="D442" s="244">
        <f t="shared" ca="1" si="855"/>
        <v>5.8692340198430255</v>
      </c>
      <c r="E442" s="243">
        <f ca="1">CI361</f>
        <v>-0.13076598015697474</v>
      </c>
      <c r="F442" s="242">
        <v>81</v>
      </c>
      <c r="G442" s="240">
        <f t="shared" ca="1" si="856"/>
        <v>2.5743735828219468E-6</v>
      </c>
      <c r="H442" s="240">
        <f t="shared" ca="1" si="857"/>
        <v>-8.221888238265078E-6</v>
      </c>
      <c r="I442" s="240">
        <f t="shared" ca="1" si="858"/>
        <v>4.0893240037314764E-6</v>
      </c>
      <c r="J442" s="240">
        <f t="shared" ca="1" si="859"/>
        <v>4.9075621729365023E-6</v>
      </c>
      <c r="K442" s="240">
        <f t="shared" ca="1" si="860"/>
        <v>-8.0668178907754145E-6</v>
      </c>
      <c r="L442" s="240">
        <f t="shared" ca="1" si="861"/>
        <v>1.6304535908570825E-6</v>
      </c>
      <c r="M442" s="240">
        <f t="shared" ca="1" si="862"/>
        <v>6.7453635796092631E-6</v>
      </c>
      <c r="N442" s="240">
        <f t="shared" ca="1" si="863"/>
        <v>-7.0974535917415944E-6</v>
      </c>
      <c r="O442" s="240">
        <f t="shared" ca="1" si="864"/>
        <v>-9.9300074039567344E-7</v>
      </c>
      <c r="P442" s="240">
        <f t="shared" ca="1" si="865"/>
        <v>7.902263441433334E-6</v>
      </c>
      <c r="Q442" s="240">
        <f t="shared" ca="1" si="866"/>
        <v>-5.4116465008443941E-6</v>
      </c>
      <c r="R442" s="240">
        <f t="shared" ca="1" si="867"/>
        <v>-3.5162179635679385E-6</v>
      </c>
      <c r="S442" s="240">
        <f t="shared" ca="1" si="868"/>
        <v>8.2614800766128535E-6</v>
      </c>
      <c r="T442" s="240">
        <f t="shared" ca="1" si="869"/>
        <v>-3.1795681201773276E-6</v>
      </c>
      <c r="U442" s="241">
        <f t="shared" ca="1" si="870"/>
        <v>-5.6844953506347866E-6</v>
      </c>
      <c r="V442" s="240">
        <f t="shared" ca="1" si="871"/>
        <v>7.7867528508703132E-6</v>
      </c>
      <c r="W442" s="240">
        <f t="shared" ca="1" si="872"/>
        <v>-6.2653256360280827E-7</v>
      </c>
      <c r="X442" s="240">
        <f t="shared" ca="1" si="873"/>
        <v>-7.2789590921877037E-6</v>
      </c>
      <c r="Y442" s="240">
        <f t="shared" ca="1" si="874"/>
        <v>6.5260024578162168E-6</v>
      </c>
      <c r="Z442" s="240">
        <f t="shared" ca="1" si="875"/>
        <v>1.989747469777253E-6</v>
      </c>
      <c r="AA442" s="240">
        <f t="shared" ca="1" si="876"/>
        <v>-8.138658216197466E-6</v>
      </c>
      <c r="AB442" s="240">
        <f t="shared" ca="1" si="877"/>
        <v>4.6064936297614796E-6</v>
      </c>
      <c r="AC442" s="240">
        <f t="shared" ca="1" si="878"/>
        <v>4.4051751532371376E-6</v>
      </c>
      <c r="AD442" s="240">
        <f t="shared" ca="1" si="879"/>
        <v>-8.1768115648014027E-6</v>
      </c>
      <c r="AE442" s="240">
        <f t="shared" ca="1" si="880"/>
        <v>2.221988572545486E-6</v>
      </c>
      <c r="AF442" s="240">
        <f t="shared" ca="1" si="881"/>
        <v>6.3759284271165739E-6</v>
      </c>
      <c r="AG442" s="240">
        <f t="shared" ca="1" si="882"/>
        <v>-7.3895678001584718E-6</v>
      </c>
      <c r="AH442" s="240">
        <f t="shared" ca="1" si="883"/>
        <v>-3.8681209658620873E-7</v>
      </c>
      <c r="AI442" s="240">
        <f t="shared" ca="1" si="884"/>
        <v>7.7030722847457353E-6</v>
      </c>
      <c r="AJ442" s="240">
        <f t="shared" ca="1" si="885"/>
        <v>-5.8563941725053365E-6</v>
      </c>
      <c r="AK442" s="240">
        <f t="shared" ca="1" si="886"/>
        <v>-2.9565665451513028E-6</v>
      </c>
      <c r="AL442" s="240">
        <f t="shared" ca="1" si="887"/>
        <v>8.2526399959059245E-6</v>
      </c>
      <c r="AM442" s="240">
        <f t="shared" ca="1" si="888"/>
        <v>-3.7320548067507918E-6</v>
      </c>
      <c r="AN442" s="240">
        <f t="shared" ca="1" si="889"/>
        <v>-5.2278744082532043E-6</v>
      </c>
      <c r="AO442" s="240">
        <f t="shared" ca="1" si="890"/>
        <v>7.9691561960580317E-6</v>
      </c>
      <c r="AP442" s="240">
        <f t="shared" ca="1" si="891"/>
        <v>-1.2309882485498619E-6</v>
      </c>
      <c r="AQ442" s="240">
        <f t="shared" ca="1" si="892"/>
        <v>-6.9714616053239457E-6</v>
      </c>
      <c r="AR442" s="240">
        <f t="shared" ca="1" si="893"/>
        <v>6.8812367715034984E-6</v>
      </c>
      <c r="AS442" s="240">
        <f t="shared" ca="1" si="894"/>
        <v>1.3943387427968722E-6</v>
      </c>
      <c r="AT442" s="240">
        <f t="shared" ca="1" si="895"/>
        <v>-8.0113241001016266E-6</v>
      </c>
      <c r="AU442" s="240">
        <f t="shared" ca="1" si="896"/>
        <v>5.0987002676932128E-6</v>
      </c>
      <c r="AV442" s="240">
        <f t="shared" ca="1" si="897"/>
        <v>3.8789161077064546E-6</v>
      </c>
      <c r="AW442" s="240">
        <f t="shared" ca="1" si="898"/>
        <v>-8.242494388497353E-6</v>
      </c>
      <c r="AX442" s="240">
        <f t="shared" ca="1" si="899"/>
        <v>2.8014824056403279E-6</v>
      </c>
      <c r="AY442" s="240">
        <f t="shared" ca="1" si="900"/>
        <v>5.9719415660502E-6</v>
      </c>
      <c r="AZ442" s="240">
        <f t="shared" ca="1" si="901"/>
        <v>-7.6416373004147929E-6</v>
      </c>
      <c r="BA442" s="240">
        <f t="shared" ca="1" si="902"/>
        <v>2.2147271548900963E-7</v>
      </c>
      <c r="BB442" s="240">
        <f t="shared" ca="1" si="903"/>
        <v>7.4621375119327047E-6</v>
      </c>
      <c r="BC442" s="240">
        <f t="shared" ca="1" si="904"/>
        <v>-6.2694055367321408E-6</v>
      </c>
      <c r="BD442" s="240">
        <f t="shared" ca="1" si="905"/>
        <v>-2.3808932364617684E-6</v>
      </c>
      <c r="BE442" s="240">
        <f t="shared" ca="1" si="906"/>
        <v>8.1990781440308433E-6</v>
      </c>
      <c r="BF442" s="240">
        <f t="shared" ca="1" si="907"/>
        <v>-4.2643171649715747E-6</v>
      </c>
      <c r="BG442" s="240">
        <f t="shared" ca="1" si="908"/>
        <v>-4.7429231614966328E-6</v>
      </c>
      <c r="BH442" s="240">
        <f t="shared" ca="1" si="909"/>
        <v>8.1083739933507311E-6</v>
      </c>
      <c r="BI442" s="240">
        <f t="shared" ca="1" si="910"/>
        <v>-1.8287731015219793E-6</v>
      </c>
      <c r="BJ442" s="240">
        <f t="shared" ca="1" si="911"/>
        <v>-6.6261851639951797E-6</v>
      </c>
      <c r="BK442" s="240">
        <f t="shared" ca="1" si="912"/>
        <v>7.1991810669175952E-6</v>
      </c>
      <c r="BL442" s="240">
        <f t="shared" ca="1" si="913"/>
        <v>7.9137397336017163E-7</v>
      </c>
      <c r="BM442" s="240">
        <f t="shared" ca="1" si="914"/>
        <v>-7.8405759245852026E-6</v>
      </c>
      <c r="BN442" s="240">
        <f t="shared" ca="1" si="915"/>
        <v>5.5632766071094783E-6</v>
      </c>
      <c r="BO442" s="240">
        <f t="shared" ca="1" si="916"/>
        <v>3.3316368797087121E-6</v>
      </c>
      <c r="BP442" s="240">
        <f t="shared" ca="1" si="917"/>
        <v>-8.2635104209507401E-6</v>
      </c>
      <c r="BQ442" s="240">
        <f t="shared" ca="1" si="918"/>
        <v>3.3657947628513408E-6</v>
      </c>
      <c r="BR442" s="240">
        <f t="shared" ca="1" si="919"/>
        <v>5.5355922362127833E-6</v>
      </c>
      <c r="BS442" s="240">
        <f t="shared" ca="1" si="920"/>
        <v>-7.8522961060486758E-6</v>
      </c>
      <c r="BT442" s="240">
        <f t="shared" ca="1" si="921"/>
        <v>8.2855734773001827E-7</v>
      </c>
      <c r="BU442" s="240">
        <f t="shared" ca="1" si="922"/>
        <v>7.1807647694034777E-6</v>
      </c>
      <c r="BV442" s="240">
        <f t="shared" ca="1" si="923"/>
        <v>-6.6484424491577098E-6</v>
      </c>
      <c r="BW442" s="240">
        <f t="shared" ca="1" si="924"/>
        <v>-1.7923176610369651E-6</v>
      </c>
      <c r="BX442" s="240">
        <f t="shared" ca="1" si="925"/>
        <v>8.1010847773036355E-6</v>
      </c>
      <c r="BY442" s="240">
        <f t="shared" ca="1" si="926"/>
        <v>-4.7734708190036662E-6</v>
      </c>
      <c r="BZ442" s="240">
        <f t="shared" ca="1" si="927"/>
        <v>-4.2322696031886309E-6</v>
      </c>
      <c r="CA442" s="240">
        <f t="shared" ca="1" si="928"/>
        <v>8.2036518094427093E-6</v>
      </c>
      <c r="CB442" s="240">
        <f t="shared" ca="1" si="929"/>
        <v>-2.4166476746072597E-6</v>
      </c>
      <c r="CC442" s="240">
        <f t="shared" ca="1" si="930"/>
        <v>-6.2450008511526761E-6</v>
      </c>
      <c r="CD442" s="240">
        <f t="shared" ca="1" si="931"/>
        <v>7.4781123763742179E-6</v>
      </c>
      <c r="CE442" s="240">
        <f t="shared" ca="1" si="932"/>
        <v>1.8412067979500205E-7</v>
      </c>
      <c r="CF442" s="240">
        <f t="shared" ca="1" si="933"/>
        <v>-7.627338988805454E-6</v>
      </c>
      <c r="CG442" s="240">
        <f t="shared" ca="1" si="934"/>
        <v>5.9977050685749655E-6</v>
      </c>
      <c r="CH442" s="240">
        <f t="shared" ca="1" si="935"/>
        <v>2.7663032227980856E-6</v>
      </c>
      <c r="CI442" s="240">
        <f t="shared" ca="1" si="936"/>
        <v>-8.2397457744608125E-6</v>
      </c>
      <c r="CJ442" s="240">
        <f t="shared" ca="1" si="937"/>
        <v>3.911867586621184E-6</v>
      </c>
      <c r="CK442" s="240">
        <f t="shared" ca="1" si="938"/>
        <v>5.0692450524290307E-6</v>
      </c>
      <c r="CL442" s="240">
        <f t="shared" ca="1" si="939"/>
        <v>-8.0204026387404143E-6</v>
      </c>
      <c r="CM442" s="240">
        <f t="shared" ca="1" si="940"/>
        <v>1.4311519559154159E-6</v>
      </c>
      <c r="CN442" s="240">
        <f t="shared" ca="1" si="941"/>
        <v>6.860478840428476E-6</v>
      </c>
      <c r="CO442" s="240">
        <f t="shared" ca="1" si="942"/>
        <v>-6.9914508759126938E-6</v>
      </c>
      <c r="CP442" s="240">
        <f t="shared" ca="1" si="943"/>
        <v>-1.1940293609161344E-6</v>
      </c>
      <c r="CQ442" s="240">
        <f t="shared" ca="1" si="944"/>
        <v>7.9591909302690074E-6</v>
      </c>
      <c r="CR442" s="240">
        <f t="shared" ca="1" si="945"/>
        <v>-5.2567566210816568E-6</v>
      </c>
      <c r="CS442" s="240">
        <f t="shared" ca="1" si="946"/>
        <v>-3.6986810092059238E-6</v>
      </c>
      <c r="CT442" s="240">
        <f t="shared" ca="1" si="947"/>
        <v>8.2544733255934508E-6</v>
      </c>
      <c r="CU442" s="240">
        <f t="shared" ca="1" si="948"/>
        <v>-2.9914262245592701E-6</v>
      </c>
      <c r="CV442" s="240">
        <f t="shared" ca="1" si="949"/>
        <v>-5.8299743376147042E-6</v>
      </c>
      <c r="CW442" s="240">
        <f t="shared" ca="1" si="950"/>
        <v>7.7165191469399316E-6</v>
      </c>
      <c r="CX442" s="240">
        <f t="shared" ca="1" si="951"/>
        <v>-4.2413037968667529E-7</v>
      </c>
      <c r="CY442" s="240">
        <f t="shared" ca="1" si="952"/>
        <v>-7.3727688421926926E-6</v>
      </c>
      <c r="CZ442" s="240">
        <f t="shared" ca="1" si="953"/>
        <v>6.3996314466170479E-6</v>
      </c>
      <c r="DA442" s="240">
        <f t="shared" ca="1" si="954"/>
        <v>2.1859787290432475E-6</v>
      </c>
      <c r="DB442" s="240">
        <f t="shared" ca="1" si="955"/>
        <v>-8.1713292317059188E-6</v>
      </c>
      <c r="DC442" s="240">
        <f t="shared" ca="1" si="956"/>
        <v>4.4367416610044711E-6</v>
      </c>
      <c r="DD442" s="240">
        <f t="shared" ca="1" si="957"/>
        <v>4.5754271904936847E-6</v>
      </c>
      <c r="DE442" s="240">
        <f t="shared" ca="1" si="958"/>
        <v>-8.1450459146240764E-6</v>
      </c>
      <c r="DF442" s="240">
        <f t="shared" ca="1" si="959"/>
        <v>2.0259910276529518E-6</v>
      </c>
      <c r="DG442" s="240">
        <f t="shared" ca="1" si="960"/>
        <v>6.5030153822073286E-6</v>
      </c>
      <c r="DH442" s="240">
        <f t="shared" ca="1" si="961"/>
        <v>-7.2965720246136211E-6</v>
      </c>
      <c r="DI442" s="240">
        <f t="shared" ca="1" si="962"/>
        <v>-5.8927051223443774E-7</v>
      </c>
      <c r="DJ442" s="240">
        <f t="shared" ca="1" si="963"/>
        <v>7.7741655379781704E-6</v>
      </c>
      <c r="DK442" s="240">
        <f t="shared" ca="1" si="964"/>
        <v>-5.7115556035706678E-6</v>
      </c>
      <c r="DL442" s="240">
        <f t="shared" ca="1" si="965"/>
        <v>-3.1450489423711324E-6</v>
      </c>
      <c r="DM442" s="240">
        <f t="shared" ca="1" si="966"/>
        <v>8.2605631356036007E-6</v>
      </c>
      <c r="DN442" s="240">
        <f t="shared" ca="1" si="967"/>
        <v>-3.5499939766153869E-6</v>
      </c>
      <c r="DO442" s="240">
        <f t="shared" ca="1" si="968"/>
        <v>-5.3833546880167907E-6</v>
      </c>
      <c r="DP442" s="240">
        <f t="shared" ca="1" si="969"/>
        <v>7.9131094316690388E-6</v>
      </c>
      <c r="DQ442" s="240">
        <f t="shared" ca="1" si="970"/>
        <v>-1.0300830398928283E-6</v>
      </c>
      <c r="DR442" s="240">
        <f t="shared" ca="1" si="971"/>
        <v>-7.0782450224281975E-6</v>
      </c>
      <c r="DS442" s="240">
        <f t="shared" ca="1" si="972"/>
        <v>6.7668776673689387E-6</v>
      </c>
      <c r="DT442" s="240">
        <f t="shared" ca="1" si="973"/>
        <v>1.5938082271567995E-6</v>
      </c>
      <c r="DU442" s="240">
        <f t="shared" ca="1" si="974"/>
        <v>-8.0586315478590324E-6</v>
      </c>
      <c r="DV442" s="240">
        <f t="shared" ca="1" si="975"/>
        <v>4.937572647916058E-6</v>
      </c>
      <c r="DW442" s="240">
        <f t="shared" ca="1" si="976"/>
        <v>4.056814692185868E-6</v>
      </c>
      <c r="DX442" s="240">
        <f t="shared" ca="1" si="977"/>
        <v>-8.2255504809883261E-6</v>
      </c>
      <c r="DY442" s="240">
        <f t="shared" ca="1" si="978"/>
        <v>2.609851078474241E-6</v>
      </c>
      <c r="DZ442" s="240">
        <f t="shared" ca="1" si="979"/>
        <v>6.1103115201918632E-6</v>
      </c>
      <c r="EA442" s="240">
        <f t="shared" ca="1" si="980"/>
        <v>-7.5621524173190458E-6</v>
      </c>
      <c r="EB442" s="240">
        <f t="shared" ca="1" si="981"/>
        <v>1.8681644408998581E-8</v>
      </c>
      <c r="EC442" s="240">
        <f t="shared" ca="1" si="982"/>
        <v>7.5470112690628931E-6</v>
      </c>
      <c r="ED442" s="240">
        <f t="shared" ca="1" si="983"/>
        <v>-6.1354031713799658E-6</v>
      </c>
      <c r="EE442" s="240">
        <f t="shared" ca="1" si="984"/>
        <v>-2.5743735828221403E-6</v>
      </c>
      <c r="EF442" s="240">
        <f t="shared" ca="1" si="985"/>
        <v>8.2218882382651017E-6</v>
      </c>
      <c r="EG442" s="240">
        <f t="shared" ca="1" si="986"/>
        <v>-4.0893240037312401E-6</v>
      </c>
      <c r="EH442" s="240">
        <f t="shared" ca="1" si="987"/>
        <v>-4.9075621729367454E-6</v>
      </c>
      <c r="EI442" s="240">
        <f t="shared" ca="1" si="988"/>
        <v>8.0668178907753434E-6</v>
      </c>
      <c r="EJ442" s="240">
        <f t="shared" ca="1" si="989"/>
        <v>-1.6304535908567144E-6</v>
      </c>
      <c r="EK442" s="240">
        <f t="shared" ca="1" si="990"/>
        <v>-6.7453635796094969E-6</v>
      </c>
      <c r="EL442" s="240">
        <f t="shared" ca="1" si="991"/>
        <v>7.097453591741613E-6</v>
      </c>
      <c r="EM442" s="240">
        <f t="shared" ca="1" si="992"/>
        <v>9.9300074039566751E-7</v>
      </c>
      <c r="EN442" s="240">
        <f t="shared" ca="1" si="993"/>
        <v>-7.9022634414333408E-6</v>
      </c>
      <c r="EO442" s="240">
        <f t="shared" ca="1" si="994"/>
        <v>5.4116465008443543E-6</v>
      </c>
      <c r="EP442" s="240">
        <f t="shared" ca="1" si="995"/>
        <v>3.5162179635680397E-6</v>
      </c>
      <c r="EQ442" s="240">
        <f t="shared" ca="1" si="996"/>
        <v>-8.2614800766128501E-6</v>
      </c>
      <c r="ER442" s="240">
        <f t="shared" ca="1" si="997"/>
        <v>3.1795681201771701E-6</v>
      </c>
      <c r="ES442" s="240">
        <f t="shared" ca="1" si="998"/>
        <v>5.6844953506349315E-6</v>
      </c>
      <c r="ET442" s="240">
        <f t="shared" ca="1" si="999"/>
        <v>-7.786752850870237E-6</v>
      </c>
      <c r="EU442" s="240">
        <f t="shared" ca="1" si="1000"/>
        <v>6.2653256360252198E-7</v>
      </c>
      <c r="EV442" s="240">
        <f t="shared" ca="1" si="1001"/>
        <v>7.2789590921878409E-6</v>
      </c>
      <c r="EW442" s="240">
        <f t="shared" ca="1" si="1002"/>
        <v>-6.5260024578160034E-6</v>
      </c>
      <c r="EX442" s="240">
        <f t="shared" ca="1" si="1003"/>
        <v>-1.9897474697775889E-6</v>
      </c>
      <c r="EY442" s="240">
        <f t="shared" ca="1" si="1004"/>
        <v>8.1386582161975354E-6</v>
      </c>
      <c r="EZ442" s="240">
        <f t="shared" ca="1" si="1005"/>
        <v>-4.6064936297615321E-6</v>
      </c>
      <c r="FA442" s="240">
        <f t="shared" ca="1" si="1006"/>
        <v>-4.4051751532371325E-6</v>
      </c>
      <c r="FB442" s="240">
        <f t="shared" ca="1" si="1007"/>
        <v>8.1768115648013942E-6</v>
      </c>
      <c r="FC442" s="240">
        <f t="shared" ca="1" si="1008"/>
        <v>-2.2219885725454347E-6</v>
      </c>
      <c r="FD442" s="240">
        <f t="shared" ca="1" si="1009"/>
        <v>-6.3759284271166442E-6</v>
      </c>
      <c r="FE442" s="240">
        <f t="shared" ca="1" si="1010"/>
        <v>7.389567800158421E-6</v>
      </c>
      <c r="FF442" s="240">
        <f t="shared" ca="1" si="1011"/>
        <v>3.8681209658637813E-7</v>
      </c>
      <c r="FG442" s="240">
        <f t="shared" ca="1" si="1012"/>
        <v>-7.7030722847457962E-6</v>
      </c>
      <c r="FH442" s="240">
        <f t="shared" ca="1" si="1013"/>
        <v>5.8563941725051747E-6</v>
      </c>
      <c r="FI442" s="240">
        <f t="shared" ca="1" si="1014"/>
        <v>2.9565665451515167E-6</v>
      </c>
      <c r="FJ442" s="240">
        <f t="shared" ca="1" si="1015"/>
        <v>-8.2526399959059398E-6</v>
      </c>
      <c r="FK442" s="240">
        <f t="shared" ca="1" si="1016"/>
        <v>3.7320548067505347E-6</v>
      </c>
      <c r="FL442" s="240">
        <f t="shared" ca="1" si="1017"/>
        <v>5.2278744082535168E-6</v>
      </c>
      <c r="FM442" s="240">
        <f t="shared" ca="1" si="1018"/>
        <v>-7.969156196057925E-6</v>
      </c>
      <c r="FN442" s="240">
        <f t="shared" ca="1" si="1019"/>
        <v>1.2309882485499263E-6</v>
      </c>
      <c r="FO442" s="240">
        <f t="shared" ca="1" si="1020"/>
        <v>6.9714616053239118E-6</v>
      </c>
      <c r="FP442" s="240">
        <f t="shared" ca="1" si="1021"/>
        <v>-6.8812367715034696E-6</v>
      </c>
      <c r="FQ442" s="240">
        <f t="shared" ca="1" si="1022"/>
        <v>-1.3943387427969234E-6</v>
      </c>
      <c r="FR442" s="240">
        <f t="shared" ca="1" si="1023"/>
        <v>8.0113241001016402E-6</v>
      </c>
      <c r="FS442" s="240">
        <f t="shared" ca="1" si="1024"/>
        <v>-5.098700267693079E-6</v>
      </c>
      <c r="FT442" s="240">
        <f t="shared" ca="1" si="1025"/>
        <v>-3.8789161077066054E-6</v>
      </c>
      <c r="FU442" s="240">
        <f t="shared" ca="1" si="1026"/>
        <v>8.2424943884973412E-6</v>
      </c>
      <c r="FV442" s="240">
        <f t="shared" ca="1" si="1027"/>
        <v>-2.8014824056401682E-6</v>
      </c>
      <c r="FW442" s="240">
        <f t="shared" ca="1" si="1028"/>
        <v>-5.9719415660503982E-6</v>
      </c>
      <c r="FX442" s="240">
        <f t="shared" ca="1" si="1029"/>
        <v>7.6416373004146828E-6</v>
      </c>
      <c r="FY442" s="240">
        <f t="shared" ca="1" si="1030"/>
        <v>-2.2147271548872249E-7</v>
      </c>
      <c r="FZ442" s="240">
        <f t="shared" ca="1" si="1031"/>
        <v>-7.4621375119328784E-6</v>
      </c>
      <c r="GA442" s="240">
        <f t="shared" ca="1" si="1032"/>
        <v>6.2694055367318774E-6</v>
      </c>
      <c r="GB442" s="240">
        <f t="shared" ca="1" si="1033"/>
        <v>2.3808932364617075E-6</v>
      </c>
      <c r="GC442" s="240">
        <f t="shared" ca="1" si="1034"/>
        <v>-8.1990781440308349E-6</v>
      </c>
      <c r="GD442" s="240">
        <f t="shared" ca="1" si="1035"/>
        <v>4.264317164971529E-6</v>
      </c>
      <c r="GE442" s="240">
        <f t="shared" ca="1" si="1036"/>
        <v>4.742923161496676E-6</v>
      </c>
      <c r="GF442" s="240">
        <f t="shared" ca="1" si="1037"/>
        <v>-8.1083739933507209E-6</v>
      </c>
      <c r="GG442" s="240">
        <f t="shared" ca="1" si="1038"/>
        <v>1.8287731015219276E-6</v>
      </c>
      <c r="GH442" s="240">
        <f t="shared" ca="1" si="1039"/>
        <v>6.6261851639952805E-6</v>
      </c>
      <c r="GI442" s="240">
        <f t="shared" ca="1" si="1040"/>
        <v>-7.1991810669175122E-6</v>
      </c>
      <c r="GJ442" s="240">
        <f t="shared" ca="1" si="1041"/>
        <v>-7.9137397336034104E-7</v>
      </c>
      <c r="GK442" s="240">
        <f t="shared" ca="1" si="1042"/>
        <v>7.8405759245852958E-6</v>
      </c>
      <c r="GL442" s="240">
        <f t="shared" ca="1" si="1043"/>
        <v>-5.5632766071092657E-6</v>
      </c>
      <c r="GM442" s="240">
        <f t="shared" ca="1" si="1044"/>
        <v>-3.3316368797089751E-6</v>
      </c>
      <c r="GN442" s="240">
        <f t="shared" ca="1" si="1045"/>
        <v>8.2635104209507401E-6</v>
      </c>
      <c r="GO442" s="240">
        <f t="shared" ca="1" si="1046"/>
        <v>-3.3657947628509711E-6</v>
      </c>
      <c r="GP442" s="240">
        <f t="shared" ca="1" si="1047"/>
        <v>-5.5355922362127351E-6</v>
      </c>
      <c r="GQ442" s="240">
        <f t="shared" ca="1" si="1048"/>
        <v>7.8522961060486962E-6</v>
      </c>
      <c r="GR442" s="240">
        <f t="shared" ca="1" si="1049"/>
        <v>-8.2855734773008392E-7</v>
      </c>
      <c r="GS442" s="240">
        <f t="shared" ca="1" si="1050"/>
        <v>-7.1807647694034464E-6</v>
      </c>
      <c r="GT442" s="240">
        <f t="shared" ca="1" si="1051"/>
        <v>6.6484424491576098E-6</v>
      </c>
      <c r="GU442" s="240">
        <f t="shared" ca="1" si="1052"/>
        <v>1.7923176610371307E-6</v>
      </c>
      <c r="GV442" s="240">
        <f t="shared" ca="1" si="1053"/>
        <v>-8.1010847773036693E-6</v>
      </c>
      <c r="GW442" s="240">
        <f t="shared" ca="1" si="1054"/>
        <v>4.7734708190035273E-6</v>
      </c>
      <c r="GX442" s="240">
        <f t="shared" ca="1" si="1055"/>
        <v>4.2322696031887766E-6</v>
      </c>
      <c r="GY442" s="240">
        <f t="shared" ca="1" si="1056"/>
        <v>-8.203651809442689E-6</v>
      </c>
      <c r="GZ442" s="240">
        <f t="shared" ca="1" si="1057"/>
        <v>2.4166476746070967E-6</v>
      </c>
      <c r="HA442" s="240">
        <f t="shared" ca="1" si="1058"/>
        <v>6.2450008511529413E-6</v>
      </c>
      <c r="HB442" s="240">
        <f t="shared" ca="1" si="1059"/>
        <v>-7.4781123763740451E-6</v>
      </c>
      <c r="HC442" s="240">
        <f t="shared" ca="1" si="1060"/>
        <v>-1.8412067979540609E-7</v>
      </c>
      <c r="HD442" s="240">
        <f t="shared" ca="1" si="1061"/>
        <v>7.6273389888056098E-6</v>
      </c>
      <c r="HE442" s="240">
        <f t="shared" ca="1" si="1062"/>
        <v>-5.9977050685750104E-6</v>
      </c>
      <c r="HF442" s="240">
        <f t="shared" ca="1" si="1063"/>
        <v>-2.7663032227980238E-6</v>
      </c>
      <c r="HG442" s="240">
        <f t="shared" ca="1" si="1064"/>
        <v>8.2397457744608091E-6</v>
      </c>
      <c r="HH442" s="240">
        <f t="shared" ca="1" si="1065"/>
        <v>-3.9118675866210349E-6</v>
      </c>
      <c r="HI442" s="240">
        <f t="shared" ca="1" si="1066"/>
        <v>-5.0692450524291645E-6</v>
      </c>
      <c r="HJ442" s="240">
        <f t="shared" ca="1" si="1067"/>
        <v>8.0204026387403737E-6</v>
      </c>
      <c r="HK442" s="240">
        <f t="shared" ca="1" si="1068"/>
        <v>-1.4311519559152482E-6</v>
      </c>
      <c r="HL442" s="240">
        <f t="shared" ca="1" si="1069"/>
        <v>-6.8604788404285717E-6</v>
      </c>
      <c r="HM442" s="240">
        <f t="shared" ca="1" si="1070"/>
        <v>6.9914508759126031E-6</v>
      </c>
      <c r="HN442" s="240">
        <f t="shared" ca="1" si="1071"/>
        <v>1.1940293609163034E-6</v>
      </c>
      <c r="HO442" s="240">
        <f t="shared" ca="1" si="1072"/>
        <v>-7.9591909302691158E-6</v>
      </c>
      <c r="HP442" s="240">
        <f t="shared" ca="1" si="1073"/>
        <v>5.2567566210813451E-6</v>
      </c>
      <c r="HQ442" s="240">
        <f t="shared" ca="1" si="1074"/>
        <v>3.6986810092062854E-6</v>
      </c>
      <c r="HR442" s="240">
        <f t="shared" ca="1" si="1075"/>
        <v>-8.2544733255934305E-6</v>
      </c>
      <c r="HS442" s="240">
        <f t="shared" ca="1" si="1076"/>
        <v>2.9914262245593303E-6</v>
      </c>
      <c r="HT442" s="240">
        <f t="shared" ca="1" si="1077"/>
        <v>5.8299743376146584E-6</v>
      </c>
      <c r="HU442" s="240">
        <f t="shared" ca="1" si="1078"/>
        <v>-7.7165191469399554E-6</v>
      </c>
      <c r="HV442" s="240">
        <f t="shared" ca="1" si="1079"/>
        <v>4.2413037968650588E-7</v>
      </c>
      <c r="HW442" s="240">
        <f t="shared" ca="1" si="1080"/>
        <v>7.3727688421927697E-6</v>
      </c>
      <c r="HX442" s="240">
        <f t="shared" ca="1" si="1081"/>
        <v>-6.3996314466169411E-6</v>
      </c>
      <c r="HY442" s="240">
        <f t="shared" ca="1" si="1082"/>
        <v>-2.1859787290434123E-6</v>
      </c>
      <c r="HZ442" s="240">
        <f t="shared" ca="1" si="1083"/>
        <v>8.1713292317059442E-6</v>
      </c>
      <c r="IA442" s="240">
        <f t="shared" ca="1" si="1084"/>
        <v>-4.4367416610043288E-6</v>
      </c>
      <c r="IB442" s="240">
        <f t="shared" ca="1" si="1085"/>
        <v>-4.575427190493827E-6</v>
      </c>
      <c r="IC442" s="240">
        <f t="shared" ca="1" si="1086"/>
        <v>8.1450459146240492E-6</v>
      </c>
      <c r="ID442" s="240">
        <f t="shared" ca="1" si="1087"/>
        <v>-2.0259910276525583E-6</v>
      </c>
      <c r="IE442" s="240">
        <f t="shared" ca="1" si="1088"/>
        <v>-3.041152284579921E-6</v>
      </c>
      <c r="IF442" s="240">
        <f t="shared" ca="1" si="1089"/>
        <v>7.2965720246134305E-6</v>
      </c>
      <c r="IG442" s="240">
        <f t="shared" ca="1" si="1090"/>
        <v>5.8927051223437421E-7</v>
      </c>
      <c r="IH442" s="240">
        <f t="shared" ca="1" si="1091"/>
        <v>-7.7741655379781484E-6</v>
      </c>
      <c r="II442" s="240">
        <f t="shared" ca="1" si="1092"/>
        <v>5.7115556035707144E-6</v>
      </c>
      <c r="IJ442" s="240">
        <f t="shared" ca="1" si="1093"/>
        <v>3.1450489423710727E-6</v>
      </c>
      <c r="IK442" s="240">
        <f t="shared" ca="1" si="1094"/>
        <v>-8.2605631356036058E-6</v>
      </c>
      <c r="IL442" s="240">
        <f t="shared" ca="1" si="1095"/>
        <v>3.5499939766152331E-6</v>
      </c>
      <c r="IM442" s="240">
        <f t="shared" ca="1" si="1096"/>
        <v>5.3833546880169203E-6</v>
      </c>
      <c r="IN442" s="240">
        <f t="shared" ca="1" si="1097"/>
        <v>-7.9131094316689897E-6</v>
      </c>
      <c r="IO442" s="240">
        <f t="shared" ca="1" si="1098"/>
        <v>1.0300830398926602E-6</v>
      </c>
      <c r="IP442" s="240">
        <f t="shared" ca="1" si="1099"/>
        <v>7.0782450224282864E-6</v>
      </c>
      <c r="IQ442" s="240">
        <f t="shared" ca="1" si="1100"/>
        <v>-6.7668776673688421E-6</v>
      </c>
      <c r="IR442" s="240">
        <f t="shared" ca="1" si="1101"/>
        <v>-1.5938082271571968E-6</v>
      </c>
      <c r="IS442" s="240">
        <f t="shared" ca="1" si="1102"/>
        <v>8.0586315478591222E-6</v>
      </c>
      <c r="IT442" s="240">
        <f t="shared" ca="1" si="1103"/>
        <v>-4.9375726479157328E-6</v>
      </c>
      <c r="IU442" s="240">
        <f t="shared" ca="1" si="1104"/>
        <v>-4.0568146921858113E-6</v>
      </c>
      <c r="IV442" s="240">
        <f t="shared" ca="1" si="1105"/>
        <v>8.2255504809883329E-6</v>
      </c>
      <c r="IW442" s="240">
        <f t="shared" ca="1" si="1106"/>
        <v>-2.6098510784743024E-6</v>
      </c>
      <c r="IX442" s="240">
        <f t="shared" ca="1" si="1107"/>
        <v>-6.11031152019182E-6</v>
      </c>
      <c r="IY442" s="240">
        <f t="shared" ca="1" si="1108"/>
        <v>7.5621524173189764E-6</v>
      </c>
      <c r="IZ442" s="240">
        <f t="shared" ca="1" si="1109"/>
        <v>-1.868164440882748E-8</v>
      </c>
      <c r="JA442" s="240">
        <f t="shared" ca="1" si="1110"/>
        <v>-7.5470112690629625E-6</v>
      </c>
      <c r="JB442" s="240">
        <f t="shared" ca="1" si="1111"/>
        <v>6.1354031713798523E-6</v>
      </c>
    </row>
    <row r="443" spans="2:262">
      <c r="B443" s="248">
        <v>82</v>
      </c>
      <c r="C443" s="247">
        <f t="shared" si="1112"/>
        <v>1.601562500000001E-3</v>
      </c>
      <c r="D443" s="244">
        <f t="shared" ca="1" si="855"/>
        <v>5.8686719246660966</v>
      </c>
      <c r="E443" s="243">
        <f ca="1">CJ361</f>
        <v>-0.13132807533390387</v>
      </c>
      <c r="F443" s="242">
        <v>82</v>
      </c>
      <c r="G443" s="240">
        <f t="shared" ca="1" si="856"/>
        <v>-5.4314495243730637E-5</v>
      </c>
      <c r="H443" s="240">
        <f t="shared" ca="1" si="857"/>
        <v>7.640164792867751E-5</v>
      </c>
      <c r="I443" s="240">
        <f t="shared" ca="1" si="858"/>
        <v>-1.1017332193015757E-5</v>
      </c>
      <c r="J443" s="240">
        <f t="shared" ca="1" si="859"/>
        <v>-6.6980614938402864E-5</v>
      </c>
      <c r="K443" s="240">
        <f t="shared" ca="1" si="860"/>
        <v>6.8293138349028948E-5</v>
      </c>
      <c r="L443" s="240">
        <f t="shared" ca="1" si="861"/>
        <v>8.5824566434704734E-6</v>
      </c>
      <c r="M443" s="240">
        <f t="shared" ca="1" si="862"/>
        <v>-7.5632084453149616E-5</v>
      </c>
      <c r="N443" s="240">
        <f t="shared" ca="1" si="863"/>
        <v>5.6091309225916285E-5</v>
      </c>
      <c r="O443" s="240">
        <f t="shared" ca="1" si="864"/>
        <v>2.7667834539722759E-5</v>
      </c>
      <c r="P443" s="240">
        <f t="shared" ca="1" si="865"/>
        <v>-7.9750356389205677E-5</v>
      </c>
      <c r="Q443" s="240">
        <f t="shared" ca="1" si="866"/>
        <v>4.0527507614447539E-5</v>
      </c>
      <c r="R443" s="240">
        <f t="shared" ca="1" si="867"/>
        <v>4.5094871780022627E-5</v>
      </c>
      <c r="S443" s="240">
        <f t="shared" ca="1" si="868"/>
        <v>-7.9088591848715787E-5</v>
      </c>
      <c r="T443" s="240">
        <f t="shared" ca="1" si="869"/>
        <v>2.2534588774271635E-5</v>
      </c>
      <c r="U443" s="241">
        <f t="shared" ca="1" si="870"/>
        <v>5.9819035431122274E-5</v>
      </c>
      <c r="V443" s="240">
        <f t="shared" ca="1" si="871"/>
        <v>-7.368645533959742E-5</v>
      </c>
      <c r="W443" s="240">
        <f t="shared" ca="1" si="872"/>
        <v>3.1910031634132777E-6</v>
      </c>
      <c r="X443" s="240">
        <f t="shared" ca="1" si="873"/>
        <v>7.0957796028258438E-5</v>
      </c>
      <c r="Y443" s="240">
        <f t="shared" ca="1" si="874"/>
        <v>-6.3867737384351296E-5</v>
      </c>
      <c r="Z443" s="240">
        <f t="shared" ca="1" si="875"/>
        <v>-1.6343843179164289E-5</v>
      </c>
      <c r="AA443" s="240">
        <f t="shared" ca="1" si="876"/>
        <v>7.7843524179306168E-5</v>
      </c>
      <c r="AB443" s="240">
        <f t="shared" ca="1" si="877"/>
        <v>-5.022094732768684E-5</v>
      </c>
      <c r="AC443" s="240">
        <f t="shared" ca="1" si="878"/>
        <v>-3.4899080525613466E-5</v>
      </c>
      <c r="AD443" s="240">
        <f t="shared" ca="1" si="879"/>
        <v>8.0063506597205953E-5</v>
      </c>
      <c r="AE443" s="240">
        <f t="shared" ca="1" si="880"/>
        <v>-3.3564039561435615E-5</v>
      </c>
      <c r="AF443" s="240">
        <f t="shared" ca="1" si="881"/>
        <v>-5.1362554456031476E-5</v>
      </c>
      <c r="AG443" s="240">
        <f t="shared" ca="1" si="882"/>
        <v>7.7484683099968455E-5</v>
      </c>
      <c r="AH443" s="240">
        <f t="shared" ca="1" si="883"/>
        <v>-1.4895387388413923E-5</v>
      </c>
      <c r="AI443" s="240">
        <f t="shared" ca="1" si="884"/>
        <v>-6.4747485606901379E-5</v>
      </c>
      <c r="AJ443" s="240">
        <f t="shared" ca="1" si="885"/>
        <v>7.0261621904483136E-5</v>
      </c>
      <c r="AK443" s="240">
        <f t="shared" ca="1" si="886"/>
        <v>4.6660569710323524E-6</v>
      </c>
      <c r="AL443" s="240">
        <f t="shared" ca="1" si="887"/>
        <v>-7.4251614752884629E-5</v>
      </c>
      <c r="AM443" s="240">
        <f t="shared" ca="1" si="888"/>
        <v>5.8827255195005242E-5</v>
      </c>
      <c r="AN443" s="240">
        <f t="shared" ca="1" si="889"/>
        <v>2.394782957058978E-5</v>
      </c>
      <c r="AO443" s="240">
        <f t="shared" ca="1" si="890"/>
        <v>-7.9305288214017133E-5</v>
      </c>
      <c r="AP443" s="240">
        <f t="shared" ca="1" si="891"/>
        <v>4.3866930253129095E-5</v>
      </c>
      <c r="AQ443" s="240">
        <f t="shared" ca="1" si="892"/>
        <v>4.1794229288264712E-5</v>
      </c>
      <c r="AR443" s="240">
        <f t="shared" ca="1" si="893"/>
        <v>-7.9605601469510408E-5</v>
      </c>
      <c r="AS443" s="240">
        <f t="shared" ca="1" si="894"/>
        <v>2.6277331459476673E-5</v>
      </c>
      <c r="AT443" s="240">
        <f t="shared" ca="1" si="895"/>
        <v>5.71355876550004E-5</v>
      </c>
      <c r="AU443" s="240">
        <f t="shared" ca="1" si="896"/>
        <v>-7.513455449553204E-5</v>
      </c>
      <c r="AV443" s="240">
        <f t="shared" ca="1" si="897"/>
        <v>7.1127352793590381E-6</v>
      </c>
      <c r="AW443" s="240">
        <f t="shared" ca="1" si="898"/>
        <v>6.9052382101709623E-5</v>
      </c>
      <c r="AX443" s="240">
        <f t="shared" ca="1" si="899"/>
        <v>-6.6160130641518833E-5</v>
      </c>
      <c r="AY443" s="240">
        <f t="shared" ca="1" si="900"/>
        <v>-1.2478180426121307E-5</v>
      </c>
      <c r="AZ443" s="240">
        <f t="shared" ca="1" si="901"/>
        <v>7.6830349837379234E-5</v>
      </c>
      <c r="BA443" s="240">
        <f t="shared" ca="1" si="902"/>
        <v>-5.3220234379882346E-5</v>
      </c>
      <c r="BB443" s="240">
        <f t="shared" ca="1" si="903"/>
        <v>-3.1321185272035161E-5</v>
      </c>
      <c r="BC443" s="240">
        <f t="shared" ca="1" si="904"/>
        <v>8.0003298970546548E-5</v>
      </c>
      <c r="BD443" s="240">
        <f t="shared" ca="1" si="905"/>
        <v>-3.7090450660131302E-5</v>
      </c>
      <c r="BE443" s="240">
        <f t="shared" ca="1" si="906"/>
        <v>-4.8286876775819236E-5</v>
      </c>
      <c r="BF443" s="240">
        <f t="shared" ca="1" si="907"/>
        <v>7.8381050882814991E-5</v>
      </c>
      <c r="BG443" s="240">
        <f t="shared" ca="1" si="908"/>
        <v>-1.8737558290911846E-5</v>
      </c>
      <c r="BH443" s="240">
        <f t="shared" ca="1" si="909"/>
        <v>-6.2358373911362689E-5</v>
      </c>
      <c r="BI443" s="240">
        <f t="shared" ca="1" si="910"/>
        <v>7.2060839058577959E-5</v>
      </c>
      <c r="BJ443" s="240">
        <f t="shared" ca="1" si="911"/>
        <v>7.3841635865325874E-7</v>
      </c>
      <c r="BK443" s="240">
        <f t="shared" ca="1" si="912"/>
        <v>-7.2692266409006835E-5</v>
      </c>
      <c r="BL443" s="240">
        <f t="shared" ca="1" si="913"/>
        <v>6.1421481153670285E-5</v>
      </c>
      <c r="BM443" s="240">
        <f t="shared" ca="1" si="914"/>
        <v>2.0170132182438292E-5</v>
      </c>
      <c r="BN443" s="240">
        <f t="shared" ca="1" si="915"/>
        <v>-7.8669166653198052E-5</v>
      </c>
      <c r="BO443" s="240">
        <f t="shared" ca="1" si="916"/>
        <v>4.7100673614542529E-5</v>
      </c>
      <c r="BP443" s="240">
        <f t="shared" ca="1" si="917"/>
        <v>3.8392900837408278E-5</v>
      </c>
      <c r="BQ443" s="240">
        <f t="shared" ca="1" si="918"/>
        <v>-7.9930834223737726E-5</v>
      </c>
      <c r="BR443" s="240">
        <f t="shared" ca="1" si="919"/>
        <v>2.9956769751572635E-5</v>
      </c>
      <c r="BS443" s="240">
        <f t="shared" ca="1" si="920"/>
        <v>5.4314495243730806E-5</v>
      </c>
      <c r="BT443" s="240">
        <f t="shared" ca="1" si="921"/>
        <v>-7.6401647928677063E-5</v>
      </c>
      <c r="BU443" s="240">
        <f t="shared" ca="1" si="922"/>
        <v>1.1017332193015357E-5</v>
      </c>
      <c r="BV443" s="240">
        <f t="shared" ca="1" si="923"/>
        <v>6.6980614938403786E-5</v>
      </c>
      <c r="BW443" s="240">
        <f t="shared" ca="1" si="924"/>
        <v>-6.8293138349028595E-5</v>
      </c>
      <c r="BX443" s="240">
        <f t="shared" ca="1" si="925"/>
        <v>-8.5824566434722962E-6</v>
      </c>
      <c r="BY443" s="240">
        <f t="shared" ca="1" si="926"/>
        <v>7.5632084453149887E-5</v>
      </c>
      <c r="BZ443" s="240">
        <f t="shared" ca="1" si="927"/>
        <v>-5.6091309225914787E-5</v>
      </c>
      <c r="CA443" s="240">
        <f t="shared" ca="1" si="928"/>
        <v>-2.7667834539723671E-5</v>
      </c>
      <c r="CB443" s="240">
        <f t="shared" ca="1" si="929"/>
        <v>7.9750356389205894E-5</v>
      </c>
      <c r="CC443" s="240">
        <f t="shared" ca="1" si="930"/>
        <v>-4.0527507614446455E-5</v>
      </c>
      <c r="CD443" s="240">
        <f t="shared" ca="1" si="931"/>
        <v>-4.5094871780022722E-5</v>
      </c>
      <c r="CE443" s="240">
        <f t="shared" ca="1" si="932"/>
        <v>7.9088591848715543E-5</v>
      </c>
      <c r="CF443" s="240">
        <f t="shared" ca="1" si="933"/>
        <v>-2.2534588774271248E-5</v>
      </c>
      <c r="CG443" s="240">
        <f t="shared" ca="1" si="934"/>
        <v>-5.9819035431123487E-5</v>
      </c>
      <c r="CH443" s="240">
        <f t="shared" ca="1" si="935"/>
        <v>7.3686455339597135E-5</v>
      </c>
      <c r="CI443" s="240">
        <f t="shared" ca="1" si="936"/>
        <v>-3.1910031634114549E-6</v>
      </c>
      <c r="CJ443" s="240">
        <f t="shared" ca="1" si="937"/>
        <v>-7.095779602825875E-5</v>
      </c>
      <c r="CK443" s="240">
        <f t="shared" ca="1" si="938"/>
        <v>6.3867737384349846E-5</v>
      </c>
      <c r="CL443" s="240">
        <f t="shared" ca="1" si="939"/>
        <v>1.6343843179165509E-5</v>
      </c>
      <c r="CM443" s="240">
        <f t="shared" ca="1" si="940"/>
        <v>-7.7843524179306724E-5</v>
      </c>
      <c r="CN443" s="240">
        <f t="shared" ca="1" si="941"/>
        <v>5.0220947327685864E-5</v>
      </c>
      <c r="CO443" s="240">
        <f t="shared" ca="1" si="942"/>
        <v>3.4899080525613568E-5</v>
      </c>
      <c r="CP443" s="240">
        <f t="shared" ca="1" si="943"/>
        <v>-8.0063506597205939E-5</v>
      </c>
      <c r="CQ443" s="240">
        <f t="shared" ca="1" si="944"/>
        <v>3.3564039561434992E-5</v>
      </c>
      <c r="CR443" s="240">
        <f t="shared" ca="1" si="945"/>
        <v>5.1362554456032879E-5</v>
      </c>
      <c r="CS443" s="240">
        <f t="shared" ca="1" si="946"/>
        <v>-7.7484683099968279E-5</v>
      </c>
      <c r="CT443" s="240">
        <f t="shared" ca="1" si="947"/>
        <v>1.4895387388412132E-5</v>
      </c>
      <c r="CU443" s="240">
        <f t="shared" ca="1" si="948"/>
        <v>6.4747485606901772E-5</v>
      </c>
      <c r="CV443" s="240">
        <f t="shared" ca="1" si="949"/>
        <v>-7.0261621904481984E-5</v>
      </c>
      <c r="CW443" s="240">
        <f t="shared" ca="1" si="950"/>
        <v>-4.6660569710336128E-6</v>
      </c>
      <c r="CX443" s="240">
        <f t="shared" ca="1" si="951"/>
        <v>7.4251614752885524E-5</v>
      </c>
      <c r="CY443" s="240">
        <f t="shared" ca="1" si="952"/>
        <v>-5.8827255195004388E-5</v>
      </c>
      <c r="CZ443" s="240">
        <f t="shared" ca="1" si="953"/>
        <v>-2.3947829570589892E-5</v>
      </c>
      <c r="DA443" s="240">
        <f t="shared" ca="1" si="954"/>
        <v>7.9305288214017309E-5</v>
      </c>
      <c r="DB443" s="240">
        <f t="shared" ca="1" si="955"/>
        <v>-4.3866930253128993E-5</v>
      </c>
      <c r="DC443" s="240">
        <f t="shared" ca="1" si="956"/>
        <v>-4.1794229288265776E-5</v>
      </c>
      <c r="DD443" s="240">
        <f t="shared" ca="1" si="957"/>
        <v>7.9605601469510259E-5</v>
      </c>
      <c r="DE443" s="240">
        <f t="shared" ca="1" si="958"/>
        <v>-2.6277331459474413E-5</v>
      </c>
      <c r="DF443" s="240">
        <f t="shared" ca="1" si="959"/>
        <v>-5.7135587655001281E-5</v>
      </c>
      <c r="DG443" s="240">
        <f t="shared" ca="1" si="960"/>
        <v>7.5134554495531213E-5</v>
      </c>
      <c r="DH443" s="240">
        <f t="shared" ca="1" si="961"/>
        <v>-7.1127352793577878E-6</v>
      </c>
      <c r="DI443" s="240">
        <f t="shared" ca="1" si="962"/>
        <v>-6.9052382101709677E-5</v>
      </c>
      <c r="DJ443" s="240">
        <f t="shared" ca="1" si="963"/>
        <v>6.6160130641518128E-5</v>
      </c>
      <c r="DK443" s="240">
        <f t="shared" ca="1" si="964"/>
        <v>1.2478180426121419E-5</v>
      </c>
      <c r="DL443" s="240">
        <f t="shared" ca="1" si="965"/>
        <v>-7.6830349837379573E-5</v>
      </c>
      <c r="DM443" s="240">
        <f t="shared" ca="1" si="966"/>
        <v>5.3220234379882258E-5</v>
      </c>
      <c r="DN443" s="240">
        <f t="shared" ca="1" si="967"/>
        <v>3.132118527203632E-5</v>
      </c>
      <c r="DO443" s="240">
        <f t="shared" ca="1" si="968"/>
        <v>-8.0003298970546602E-5</v>
      </c>
      <c r="DP443" s="240">
        <f t="shared" ca="1" si="969"/>
        <v>3.7090450660129174E-5</v>
      </c>
      <c r="DQ443" s="240">
        <f t="shared" ca="1" si="970"/>
        <v>4.8286876775820246E-5</v>
      </c>
      <c r="DR443" s="240">
        <f t="shared" ca="1" si="971"/>
        <v>-7.8381050882814503E-5</v>
      </c>
      <c r="DS443" s="240">
        <f t="shared" ca="1" si="972"/>
        <v>1.8737558290910627E-5</v>
      </c>
      <c r="DT443" s="240">
        <f t="shared" ca="1" si="973"/>
        <v>6.2358373911362771E-5</v>
      </c>
      <c r="DU443" s="240">
        <f t="shared" ca="1" si="974"/>
        <v>-7.2060839058577403E-5</v>
      </c>
      <c r="DV443" s="240">
        <f t="shared" ca="1" si="975"/>
        <v>-7.3841635865337733E-7</v>
      </c>
      <c r="DW443" s="240">
        <f t="shared" ca="1" si="976"/>
        <v>7.2692266409007364E-5</v>
      </c>
      <c r="DX443" s="240">
        <f t="shared" ca="1" si="977"/>
        <v>-6.1421481153670218E-5</v>
      </c>
      <c r="DY443" s="240">
        <f t="shared" ca="1" si="978"/>
        <v>-2.0170132182440617E-5</v>
      </c>
      <c r="DZ443" s="240">
        <f t="shared" ca="1" si="979"/>
        <v>7.8669166653198283E-5</v>
      </c>
      <c r="EA443" s="240">
        <f t="shared" ca="1" si="980"/>
        <v>-4.7100673614540591E-5</v>
      </c>
      <c r="EB443" s="240">
        <f t="shared" ca="1" si="981"/>
        <v>-3.8392900837409382E-5</v>
      </c>
      <c r="EC443" s="240">
        <f t="shared" ca="1" si="982"/>
        <v>7.9930834223737577E-5</v>
      </c>
      <c r="ED443" s="240">
        <f t="shared" ca="1" si="983"/>
        <v>-2.9956769751571473E-5</v>
      </c>
      <c r="EE443" s="240">
        <f t="shared" ca="1" si="984"/>
        <v>-5.4314495243731721E-5</v>
      </c>
      <c r="EF443" s="240">
        <f t="shared" ca="1" si="985"/>
        <v>7.6401647928677375E-5</v>
      </c>
      <c r="EG443" s="240">
        <f t="shared" ca="1" si="986"/>
        <v>-1.1017332193011857E-5</v>
      </c>
      <c r="EH443" s="240">
        <f t="shared" ca="1" si="987"/>
        <v>-6.6980614938404477E-5</v>
      </c>
      <c r="EI443" s="240">
        <f t="shared" ca="1" si="988"/>
        <v>6.8293138349027931E-5</v>
      </c>
      <c r="EJ443" s="240">
        <f t="shared" ca="1" si="989"/>
        <v>8.5824566434712764E-6</v>
      </c>
      <c r="EK443" s="240">
        <f t="shared" ca="1" si="990"/>
        <v>-7.5632084453151039E-5</v>
      </c>
      <c r="EL443" s="240">
        <f t="shared" ca="1" si="991"/>
        <v>5.6091309225913886E-5</v>
      </c>
      <c r="EM443" s="240">
        <f t="shared" ca="1" si="992"/>
        <v>2.766783453972485E-5</v>
      </c>
      <c r="EN443" s="240">
        <f t="shared" ca="1" si="993"/>
        <v>-7.9750356389205799E-5</v>
      </c>
      <c r="EO443" s="240">
        <f t="shared" ca="1" si="994"/>
        <v>4.0527507614447336E-5</v>
      </c>
      <c r="EP443" s="240">
        <f t="shared" ca="1" si="995"/>
        <v>4.509487178002565E-5</v>
      </c>
      <c r="EQ443" s="240">
        <f t="shared" ca="1" si="996"/>
        <v>-7.9088591848715354E-5</v>
      </c>
      <c r="ER443" s="240">
        <f t="shared" ca="1" si="997"/>
        <v>2.2534588774270045E-5</v>
      </c>
      <c r="ES443" s="240">
        <f t="shared" ca="1" si="998"/>
        <v>5.9819035431122802E-5</v>
      </c>
      <c r="ET443" s="240">
        <f t="shared" ca="1" si="999"/>
        <v>-7.3686455339595753E-5</v>
      </c>
      <c r="EU443" s="240">
        <f t="shared" ca="1" si="1000"/>
        <v>3.1910031634101979E-6</v>
      </c>
      <c r="EV443" s="240">
        <f t="shared" ca="1" si="1001"/>
        <v>7.0957796028259346E-5</v>
      </c>
      <c r="EW443" s="240">
        <f t="shared" ca="1" si="1002"/>
        <v>-6.3867737384350469E-5</v>
      </c>
      <c r="EX443" s="240">
        <f t="shared" ca="1" si="1003"/>
        <v>-1.6343843179168975E-5</v>
      </c>
      <c r="EY443" s="240">
        <f t="shared" ca="1" si="1004"/>
        <v>7.7843524179307036E-5</v>
      </c>
      <c r="EZ443" s="240">
        <f t="shared" ca="1" si="1005"/>
        <v>-5.0220947327684888E-5</v>
      </c>
      <c r="FA443" s="240">
        <f t="shared" ca="1" si="1006"/>
        <v>-3.4899080525614706E-5</v>
      </c>
      <c r="FB443" s="240">
        <f t="shared" ca="1" si="1007"/>
        <v>8.0063506597205953E-5</v>
      </c>
      <c r="FC443" s="240">
        <f t="shared" ca="1" si="1008"/>
        <v>-3.3564039561431787E-5</v>
      </c>
      <c r="FD443" s="240">
        <f t="shared" ca="1" si="1009"/>
        <v>-5.1362554456033834E-5</v>
      </c>
      <c r="FE443" s="240">
        <f t="shared" ca="1" si="1010"/>
        <v>7.7484683099967967E-5</v>
      </c>
      <c r="FF443" s="240">
        <f t="shared" ca="1" si="1011"/>
        <v>-1.4895387388413134E-5</v>
      </c>
      <c r="FG443" s="240">
        <f t="shared" ca="1" si="1012"/>
        <v>-6.4747485606903859E-5</v>
      </c>
      <c r="FH443" s="240">
        <f t="shared" ca="1" si="1013"/>
        <v>7.0261621904481374E-5</v>
      </c>
      <c r="FI443" s="240">
        <f t="shared" ca="1" si="1014"/>
        <v>4.666056971034863E-6</v>
      </c>
      <c r="FJ443" s="240">
        <f t="shared" ca="1" si="1015"/>
        <v>-7.4251614752885144E-5</v>
      </c>
      <c r="FK443" s="240">
        <f t="shared" ca="1" si="1016"/>
        <v>5.8827255195005086E-5</v>
      </c>
      <c r="FL443" s="240">
        <f t="shared" ca="1" si="1017"/>
        <v>2.3947829570593263E-5</v>
      </c>
      <c r="FM443" s="240">
        <f t="shared" ca="1" si="1018"/>
        <v>-7.9305288214017485E-5</v>
      </c>
      <c r="FN443" s="240">
        <f t="shared" ca="1" si="1019"/>
        <v>4.3866930253127943E-5</v>
      </c>
      <c r="FO443" s="240">
        <f t="shared" ca="1" si="1020"/>
        <v>4.1794229288264915E-5</v>
      </c>
      <c r="FP443" s="240">
        <f t="shared" ca="1" si="1021"/>
        <v>-7.960560146950988E-5</v>
      </c>
      <c r="FQ443" s="240">
        <f t="shared" ca="1" si="1022"/>
        <v>2.6277331459473227E-5</v>
      </c>
      <c r="FR443" s="240">
        <f t="shared" ca="1" si="1023"/>
        <v>5.7135587655002162E-5</v>
      </c>
      <c r="FS443" s="240">
        <f t="shared" ca="1" si="1024"/>
        <v>-7.5134554495531565E-5</v>
      </c>
      <c r="FT443" s="240">
        <f t="shared" ca="1" si="1025"/>
        <v>7.112735279354271E-6</v>
      </c>
      <c r="FU443" s="240">
        <f t="shared" ca="1" si="1026"/>
        <v>6.9052382101711466E-5</v>
      </c>
      <c r="FV443" s="240">
        <f t="shared" ca="1" si="1027"/>
        <v>-6.6160130641517424E-5</v>
      </c>
      <c r="FW443" s="240">
        <f t="shared" ca="1" si="1028"/>
        <v>-1.2478180426122656E-5</v>
      </c>
      <c r="FX443" s="240">
        <f t="shared" ca="1" si="1029"/>
        <v>7.6830349837379288E-5</v>
      </c>
      <c r="FY443" s="240">
        <f t="shared" ca="1" si="1030"/>
        <v>-5.3220234379879622E-5</v>
      </c>
      <c r="FZ443" s="240">
        <f t="shared" ca="1" si="1031"/>
        <v>-3.1321185272037465E-5</v>
      </c>
      <c r="GA443" s="240">
        <f t="shared" ca="1" si="1032"/>
        <v>8.0003298970546643E-5</v>
      </c>
      <c r="GB443" s="240">
        <f t="shared" ca="1" si="1033"/>
        <v>-3.7090450660130082E-5</v>
      </c>
      <c r="GC443" s="240">
        <f t="shared" ca="1" si="1034"/>
        <v>-4.8286876775823065E-5</v>
      </c>
      <c r="GD443" s="240">
        <f t="shared" ca="1" si="1035"/>
        <v>7.8381050882814245E-5</v>
      </c>
      <c r="GE443" s="240">
        <f t="shared" ca="1" si="1036"/>
        <v>-1.8737558290909407E-5</v>
      </c>
      <c r="GF443" s="240">
        <f t="shared" ca="1" si="1037"/>
        <v>-6.2358373911363557E-5</v>
      </c>
      <c r="GG443" s="240">
        <f t="shared" ca="1" si="1038"/>
        <v>7.2060839058577851E-5</v>
      </c>
      <c r="GH443" s="240">
        <f t="shared" ca="1" si="1039"/>
        <v>7.3841635865691115E-7</v>
      </c>
      <c r="GI443" s="240">
        <f t="shared" ca="1" si="1040"/>
        <v>-7.2692266409007906E-5</v>
      </c>
      <c r="GJ443" s="240">
        <f t="shared" ca="1" si="1041"/>
        <v>6.1421481153669404E-5</v>
      </c>
      <c r="GK443" s="240">
        <f t="shared" ca="1" si="1042"/>
        <v>2.0170132182439624E-5</v>
      </c>
      <c r="GL443" s="240">
        <f t="shared" ca="1" si="1043"/>
        <v>-7.8669166653198947E-5</v>
      </c>
      <c r="GM443" s="240">
        <f t="shared" ca="1" si="1044"/>
        <v>4.7100673614539575E-5</v>
      </c>
      <c r="GN443" s="240">
        <f t="shared" ca="1" si="1045"/>
        <v>3.839290083741048E-5</v>
      </c>
      <c r="GO443" s="240">
        <f t="shared" ca="1" si="1046"/>
        <v>-7.9930834223737644E-5</v>
      </c>
      <c r="GP443" s="240">
        <f t="shared" ca="1" si="1047"/>
        <v>2.9956769751568197E-5</v>
      </c>
      <c r="GQ443" s="240">
        <f t="shared" ca="1" si="1048"/>
        <v>5.4314495243734309E-5</v>
      </c>
      <c r="GR443" s="240">
        <f t="shared" ca="1" si="1049"/>
        <v>-7.6401647928676318E-5</v>
      </c>
      <c r="GS443" s="240">
        <f t="shared" ca="1" si="1050"/>
        <v>1.1017332193012867E-5</v>
      </c>
      <c r="GT443" s="240">
        <f t="shared" ca="1" si="1051"/>
        <v>6.6980614938403921E-5</v>
      </c>
      <c r="GU443" s="240">
        <f t="shared" ca="1" si="1052"/>
        <v>-6.8293138349026102E-5</v>
      </c>
      <c r="GV443" s="240">
        <f t="shared" ca="1" si="1053"/>
        <v>-8.5824566434747831E-6</v>
      </c>
      <c r="GW443" s="240">
        <f t="shared" ca="1" si="1054"/>
        <v>7.5632084453150701E-5</v>
      </c>
      <c r="GX443" s="240">
        <f t="shared" ca="1" si="1055"/>
        <v>-5.6091309225914611E-5</v>
      </c>
      <c r="GY443" s="240">
        <f t="shared" ca="1" si="1056"/>
        <v>-2.7667834539728163E-5</v>
      </c>
      <c r="GZ443" s="240">
        <f t="shared" ca="1" si="1057"/>
        <v>7.9750356389206124E-5</v>
      </c>
      <c r="HA443" s="240">
        <f t="shared" ca="1" si="1058"/>
        <v>-4.0527507614444294E-5</v>
      </c>
      <c r="HB443" s="240">
        <f t="shared" ca="1" si="1059"/>
        <v>-4.5094871780024803E-5</v>
      </c>
      <c r="HC443" s="240">
        <f t="shared" ca="1" si="1060"/>
        <v>7.9088591848715516E-5</v>
      </c>
      <c r="HD443" s="240">
        <f t="shared" ca="1" si="1061"/>
        <v>-2.2534588774266657E-5</v>
      </c>
      <c r="HE443" s="240">
        <f t="shared" ca="1" si="1062"/>
        <v>-5.9819035431125154E-5</v>
      </c>
      <c r="HF443" s="240">
        <f t="shared" ca="1" si="1063"/>
        <v>7.3686455339596159E-5</v>
      </c>
      <c r="HG443" s="240">
        <f t="shared" ca="1" si="1064"/>
        <v>-3.1910031634112211E-6</v>
      </c>
      <c r="HH443" s="240">
        <f t="shared" ca="1" si="1065"/>
        <v>-7.0957796028260972E-5</v>
      </c>
      <c r="HI443" s="240">
        <f t="shared" ca="1" si="1066"/>
        <v>6.3867737384348328E-5</v>
      </c>
      <c r="HJ443" s="240">
        <f t="shared" ca="1" si="1067"/>
        <v>1.6343843179167968E-5</v>
      </c>
      <c r="HK443" s="240">
        <f t="shared" ca="1" si="1068"/>
        <v>-7.7843524179306792E-5</v>
      </c>
      <c r="HL443" s="240">
        <f t="shared" ca="1" si="1069"/>
        <v>5.0220947327685681E-5</v>
      </c>
      <c r="HM443" s="240">
        <f t="shared" ca="1" si="1070"/>
        <v>3.4899080525617877E-5</v>
      </c>
      <c r="HN443" s="240">
        <f t="shared" ca="1" si="1071"/>
        <v>-8.0063506597205912E-5</v>
      </c>
      <c r="HO443" s="240">
        <f t="shared" ca="1" si="1072"/>
        <v>3.3564039561432715E-5</v>
      </c>
      <c r="HP443" s="240">
        <f t="shared" ca="1" si="1073"/>
        <v>5.1362554456033055E-5</v>
      </c>
      <c r="HQ443" s="240">
        <f t="shared" ca="1" si="1074"/>
        <v>-7.7484683099967073E-5</v>
      </c>
      <c r="HR443" s="240">
        <f t="shared" ca="1" si="1075"/>
        <v>1.4895387388409666E-5</v>
      </c>
      <c r="HS443" s="240">
        <f t="shared" ca="1" si="1076"/>
        <v>6.4747485606903249E-5</v>
      </c>
      <c r="HT443" s="240">
        <f t="shared" ca="1" si="1077"/>
        <v>-7.0261621904481875E-5</v>
      </c>
      <c r="HU443" s="240">
        <f t="shared" ca="1" si="1078"/>
        <v>-4.6660569710383833E-6</v>
      </c>
      <c r="HV443" s="240">
        <f t="shared" ca="1" si="1079"/>
        <v>7.4251614752886473E-5</v>
      </c>
      <c r="HW443" s="240">
        <f t="shared" ca="1" si="1080"/>
        <v>-5.8827255195002687E-5</v>
      </c>
      <c r="HX443" s="240">
        <f t="shared" ca="1" si="1081"/>
        <v>-2.394782957059228E-5</v>
      </c>
      <c r="HY443" s="240">
        <f t="shared" ca="1" si="1082"/>
        <v>7.930528821401735E-5</v>
      </c>
      <c r="HZ443" s="240">
        <f t="shared" ca="1" si="1083"/>
        <v>-4.3866930253124995E-5</v>
      </c>
      <c r="IA443" s="240">
        <f t="shared" ca="1" si="1084"/>
        <v>-4.1794229288267924E-5</v>
      </c>
      <c r="IB443" s="240">
        <f t="shared" ca="1" si="1085"/>
        <v>7.9605601469509988E-5</v>
      </c>
      <c r="IC443" s="240">
        <f t="shared" ca="1" si="1086"/>
        <v>-2.6277331459474189E-5</v>
      </c>
      <c r="ID443" s="240">
        <f t="shared" ca="1" si="1087"/>
        <v>-5.7135587655004629E-5</v>
      </c>
      <c r="IE443" s="240">
        <f t="shared" ca="1" si="1088"/>
        <v>-1.1628919098063073E-5</v>
      </c>
      <c r="IF443" s="240">
        <f t="shared" ca="1" si="1089"/>
        <v>-7.112735279355284E-6</v>
      </c>
      <c r="IG443" s="240">
        <f t="shared" ca="1" si="1090"/>
        <v>-6.9052382101710965E-5</v>
      </c>
      <c r="IH443" s="240">
        <f t="shared" ca="1" si="1091"/>
        <v>6.6160130641517993E-5</v>
      </c>
      <c r="II443" s="240">
        <f t="shared" ca="1" si="1092"/>
        <v>1.2478180426126149E-5</v>
      </c>
      <c r="IJ443" s="240">
        <f t="shared" ca="1" si="1093"/>
        <v>-7.6830349837380278E-5</v>
      </c>
      <c r="IK443" s="240">
        <f t="shared" ca="1" si="1094"/>
        <v>5.3220234379880381E-5</v>
      </c>
      <c r="IL443" s="240">
        <f t="shared" ca="1" si="1095"/>
        <v>3.132118527203653E-5</v>
      </c>
      <c r="IM443" s="240">
        <f t="shared" ca="1" si="1096"/>
        <v>-8.0003298970546792E-5</v>
      </c>
      <c r="IN443" s="240">
        <f t="shared" ca="1" si="1097"/>
        <v>3.7090450660126952E-5</v>
      </c>
      <c r="IO443" s="240">
        <f t="shared" ca="1" si="1098"/>
        <v>4.8286876775822245E-5</v>
      </c>
      <c r="IP443" s="240">
        <f t="shared" ca="1" si="1099"/>
        <v>-7.8381050882814449E-5</v>
      </c>
      <c r="IQ443" s="240">
        <f t="shared" ca="1" si="1100"/>
        <v>1.8737558290905971E-5</v>
      </c>
      <c r="IR443" s="240">
        <f t="shared" ca="1" si="1101"/>
        <v>6.2358373911365779E-5</v>
      </c>
      <c r="IS443" s="240">
        <f t="shared" ca="1" si="1102"/>
        <v>-7.2060839058576319E-5</v>
      </c>
      <c r="IT443" s="240">
        <f t="shared" ca="1" si="1103"/>
        <v>-7.3841635865589132E-7</v>
      </c>
      <c r="IU443" s="240">
        <f t="shared" ca="1" si="1104"/>
        <v>7.2692266409007472E-5</v>
      </c>
      <c r="IV443" s="240">
        <f t="shared" ca="1" si="1105"/>
        <v>-6.1421481153667141E-5</v>
      </c>
      <c r="IW443" s="240">
        <f t="shared" ca="1" si="1106"/>
        <v>-2.0170132182443039E-5</v>
      </c>
      <c r="IX443" s="240">
        <f t="shared" ca="1" si="1107"/>
        <v>7.8669166653198757E-5</v>
      </c>
      <c r="IY443" s="240">
        <f t="shared" ca="1" si="1108"/>
        <v>-4.7100673614540402E-5</v>
      </c>
      <c r="IZ443" s="240">
        <f t="shared" ca="1" si="1109"/>
        <v>-3.8392900837413583E-5</v>
      </c>
      <c r="JA443" s="240">
        <f t="shared" ca="1" si="1110"/>
        <v>7.9930834223737441E-5</v>
      </c>
      <c r="JB443" s="240">
        <f t="shared" ca="1" si="1111"/>
        <v>-2.9956769751569142E-5</v>
      </c>
    </row>
    <row r="444" spans="2:262">
      <c r="B444" s="248">
        <v>83</v>
      </c>
      <c r="C444" s="247">
        <f t="shared" si="1112"/>
        <v>1.621093750000001E-3</v>
      </c>
      <c r="D444" s="244">
        <f t="shared" ca="1" si="855"/>
        <v>5.8689838834064902</v>
      </c>
      <c r="E444" s="243">
        <f ca="1">CK361</f>
        <v>-0.13101611659350981</v>
      </c>
      <c r="F444" s="242">
        <v>83</v>
      </c>
      <c r="G444" s="240">
        <f t="shared" ca="1" si="856"/>
        <v>-1.1282862698194372E-4</v>
      </c>
      <c r="H444" s="240">
        <f t="shared" ca="1" si="857"/>
        <v>1.6996452028781952E-4</v>
      </c>
      <c r="I444" s="240">
        <f t="shared" ca="1" si="858"/>
        <v>-4.000732093948408E-5</v>
      </c>
      <c r="J444" s="240">
        <f t="shared" ca="1" si="859"/>
        <v>-1.3398903076077947E-4</v>
      </c>
      <c r="K444" s="240">
        <f t="shared" ca="1" si="860"/>
        <v>1.6049329349845625E-4</v>
      </c>
      <c r="L444" s="240">
        <f t="shared" ca="1" si="861"/>
        <v>-1.0330175420196406E-5</v>
      </c>
      <c r="M444" s="240">
        <f t="shared" ca="1" si="862"/>
        <v>-1.512041656859766E-4</v>
      </c>
      <c r="N444" s="240">
        <f t="shared" ca="1" si="863"/>
        <v>1.462963873869711E-4</v>
      </c>
      <c r="O444" s="240">
        <f t="shared" ca="1" si="864"/>
        <v>1.9651139172533333E-5</v>
      </c>
      <c r="P444" s="240">
        <f t="shared" ca="1" si="865"/>
        <v>-1.63967137012152E-4</v>
      </c>
      <c r="Q444" s="240">
        <f t="shared" ca="1" si="866"/>
        <v>1.2779182581085198E-4</v>
      </c>
      <c r="R444" s="240">
        <f t="shared" ca="1" si="867"/>
        <v>4.9053831568537912E-5</v>
      </c>
      <c r="S444" s="240">
        <f t="shared" ca="1" si="868"/>
        <v>-1.7190214268321898E-4</v>
      </c>
      <c r="T444" s="240">
        <f t="shared" ca="1" si="869"/>
        <v>1.0552447031601788E-4</v>
      </c>
      <c r="U444" s="241">
        <f t="shared" ca="1" si="870"/>
        <v>7.7012147863453185E-5</v>
      </c>
      <c r="V444" s="240">
        <f t="shared" ca="1" si="871"/>
        <v>-1.7477553871690673E-4</v>
      </c>
      <c r="W444" s="240">
        <f t="shared" ca="1" si="872"/>
        <v>8.0149976843764346E-5</v>
      </c>
      <c r="X444" s="240">
        <f t="shared" ca="1" si="873"/>
        <v>1.0270286339588496E-4</v>
      </c>
      <c r="Y444" s="240">
        <f t="shared" ca="1" si="874"/>
        <v>-1.7250271878528305E-4</v>
      </c>
      <c r="Z444" s="240">
        <f t="shared" ca="1" si="875"/>
        <v>5.2415490128286947E-5</v>
      </c>
      <c r="AA444" s="240">
        <f t="shared" ca="1" si="876"/>
        <v>1.2536952236312981E-4</v>
      </c>
      <c r="AB444" s="240">
        <f t="shared" ca="1" si="877"/>
        <v>-1.6515060542398544E-4</v>
      </c>
      <c r="AC444" s="240">
        <f t="shared" ca="1" si="878"/>
        <v>2.313764423275325E-5</v>
      </c>
      <c r="AD444" s="240">
        <f t="shared" ca="1" si="879"/>
        <v>1.4434471144685854E-4</v>
      </c>
      <c r="AE444" s="240">
        <f t="shared" ca="1" si="880"/>
        <v>-1.5293567951721868E-4</v>
      </c>
      <c r="AF444" s="240">
        <f t="shared" ca="1" si="881"/>
        <v>-6.8214830081233331E-6</v>
      </c>
      <c r="AG444" s="240">
        <f t="shared" ca="1" si="882"/>
        <v>1.5906971160821595E-4</v>
      </c>
      <c r="AH444" s="240">
        <f t="shared" ca="1" si="883"/>
        <v>-1.3621760607976575E-4</v>
      </c>
      <c r="AI444" s="240">
        <f t="shared" ca="1" si="884"/>
        <v>-3.6579753624434433E-5</v>
      </c>
      <c r="AJ444" s="240">
        <f t="shared" ca="1" si="885"/>
        <v>1.691109494108056E-4</v>
      </c>
      <c r="AK444" s="240">
        <f t="shared" ca="1" si="886"/>
        <v>-1.1548864402305631E-4</v>
      </c>
      <c r="AL444" s="240">
        <f t="shared" ca="1" si="887"/>
        <v>-6.5260943812377612E-5</v>
      </c>
      <c r="AM444" s="240">
        <f t="shared" ca="1" si="888"/>
        <v>1.7417276346705176E-4</v>
      </c>
      <c r="AN444" s="240">
        <f t="shared" ca="1" si="889"/>
        <v>-9.1359151731699556E-5</v>
      </c>
      <c r="AO444" s="240">
        <f t="shared" ca="1" si="890"/>
        <v>-9.2020544094638813E-5</v>
      </c>
      <c r="AP444" s="240">
        <f t="shared" ca="1" si="891"/>
        <v>1.7410611010356154E-4</v>
      </c>
      <c r="AQ444" s="240">
        <f t="shared" ca="1" si="892"/>
        <v>-6.4539615234668779E-5</v>
      </c>
      <c r="AR444" s="240">
        <f t="shared" ca="1" si="893"/>
        <v>-1.1607062566144918E-4</v>
      </c>
      <c r="AS444" s="240">
        <f t="shared" ca="1" si="894"/>
        <v>1.6891295190964151E-4</v>
      </c>
      <c r="AT444" s="240">
        <f t="shared" ca="1" si="895"/>
        <v>-3.5819728146508228E-5</v>
      </c>
      <c r="AU444" s="240">
        <f t="shared" ca="1" si="896"/>
        <v>-1.367030407100068E-4</v>
      </c>
      <c r="AV444" s="240">
        <f t="shared" ca="1" si="897"/>
        <v>1.5874619994941399E-4</v>
      </c>
      <c r="AW444" s="240">
        <f t="shared" ca="1" si="898"/>
        <v>-6.0451393637376121E-6</v>
      </c>
      <c r="AX444" s="240">
        <f t="shared" ca="1" si="899"/>
        <v>-1.5331027365485901E-4</v>
      </c>
      <c r="AY444" s="240">
        <f t="shared" ca="1" si="900"/>
        <v>1.4390521133908344E-4</v>
      </c>
      <c r="AZ444" s="240">
        <f t="shared" ca="1" si="901"/>
        <v>2.3907446826073822E-5</v>
      </c>
      <c r="BA444" s="240">
        <f t="shared" ca="1" si="902"/>
        <v>-1.6540332925131919E-4</v>
      </c>
      <c r="BB444" s="240">
        <f t="shared" ca="1" si="903"/>
        <v>1.2482697476189509E-4</v>
      </c>
      <c r="BC444" s="240">
        <f t="shared" ca="1" si="904"/>
        <v>5.3156085052403628E-5</v>
      </c>
      <c r="BD444" s="240">
        <f t="shared" ca="1" si="905"/>
        <v>-1.7262613092118432E-4</v>
      </c>
      <c r="BE444" s="240">
        <f t="shared" ca="1" si="906"/>
        <v>1.0207324346080441E-4</v>
      </c>
      <c r="BF444" s="240">
        <f t="shared" ca="1" si="907"/>
        <v>8.0839557492042794E-5</v>
      </c>
      <c r="BG444" s="240">
        <f t="shared" ca="1" si="908"/>
        <v>-1.7476600532617933E-4</v>
      </c>
      <c r="BH444" s="240">
        <f t="shared" ca="1" si="909"/>
        <v>7.6313994574212592E-5</v>
      </c>
      <c r="BI444" s="240">
        <f t="shared" ca="1" si="910"/>
        <v>1.0614273218264686E-4</v>
      </c>
      <c r="BJ444" s="240">
        <f t="shared" ca="1" si="911"/>
        <v>-1.7175994447383766E-4</v>
      </c>
      <c r="BK444" s="240">
        <f t="shared" ca="1" si="912"/>
        <v>4.8307701849918566E-5</v>
      </c>
      <c r="BL444" s="240">
        <f t="shared" ca="1" si="913"/>
        <v>1.2832056435123717E-4</v>
      </c>
      <c r="BM444" s="240">
        <f t="shared" ca="1" si="914"/>
        <v>-1.6369646096989733E-4</v>
      </c>
      <c r="BN444" s="240">
        <f t="shared" ca="1" si="915"/>
        <v>1.8879002601620986E-5</v>
      </c>
      <c r="BO444" s="240">
        <f t="shared" ca="1" si="916"/>
        <v>1.467200340453621E-4</v>
      </c>
      <c r="BP444" s="240">
        <f t="shared" ca="1" si="917"/>
        <v>-1.5081298178983008E-4</v>
      </c>
      <c r="BQ444" s="240">
        <f t="shared" ca="1" si="918"/>
        <v>-1.1105583501958891E-5</v>
      </c>
      <c r="BR444" s="240">
        <f t="shared" ca="1" si="919"/>
        <v>1.6079937411964208E-4</v>
      </c>
      <c r="BS444" s="240">
        <f t="shared" ca="1" si="920"/>
        <v>-1.3348885730916303E-4</v>
      </c>
      <c r="BT444" s="240">
        <f t="shared" ca="1" si="921"/>
        <v>-4.0763168861948176E-5</v>
      </c>
      <c r="BU444" s="240">
        <f t="shared" ca="1" si="922"/>
        <v>1.7014402241507465E-4</v>
      </c>
      <c r="BV444" s="240">
        <f t="shared" ca="1" si="923"/>
        <v>-1.1223419143970194E-4</v>
      </c>
      <c r="BW444" s="240">
        <f t="shared" ca="1" si="924"/>
        <v>-6.9220494323246336E-5</v>
      </c>
      <c r="BX444" s="240">
        <f t="shared" ca="1" si="925"/>
        <v>1.7447882842374989E-4</v>
      </c>
      <c r="BY444" s="240">
        <f t="shared" ca="1" si="926"/>
        <v>-8.7674821765114304E-5</v>
      </c>
      <c r="BZ444" s="240">
        <f t="shared" ca="1" si="927"/>
        <v>-9.5639642041662386E-5</v>
      </c>
      <c r="CA444" s="240">
        <f t="shared" ca="1" si="928"/>
        <v>1.7367615501719938E-4</v>
      </c>
      <c r="CB444" s="240">
        <f t="shared" ca="1" si="929"/>
        <v>-6.05338919315031E-5</v>
      </c>
      <c r="CC444" s="240">
        <f t="shared" ca="1" si="930"/>
        <v>-1.1924270773621652E-4</v>
      </c>
      <c r="CD444" s="240">
        <f t="shared" ca="1" si="931"/>
        <v>1.6775963668529519E-4</v>
      </c>
      <c r="CE444" s="240">
        <f t="shared" ca="1" si="932"/>
        <v>-3.1610558888682381E-5</v>
      </c>
      <c r="CF444" s="240">
        <f t="shared" ca="1" si="933"/>
        <v>-1.393347058591637E-4</v>
      </c>
      <c r="CG444" s="240">
        <f t="shared" ca="1" si="934"/>
        <v>1.5690348362542683E-4</v>
      </c>
      <c r="CH444" s="240">
        <f t="shared" ca="1" si="935"/>
        <v>-1.7564619413724708E-6</v>
      </c>
      <c r="CI444" s="240">
        <f t="shared" ca="1" si="936"/>
        <v>-1.5532403324753272E-4</v>
      </c>
      <c r="CJ444" s="240">
        <f t="shared" ca="1" si="937"/>
        <v>1.4142735217284681E-4</v>
      </c>
      <c r="CK444" s="240">
        <f t="shared" ca="1" si="938"/>
        <v>2.8149353527604534E-5</v>
      </c>
      <c r="CL444" s="240">
        <f t="shared" ca="1" si="939"/>
        <v>-1.6673988870977458E-4</v>
      </c>
      <c r="CM444" s="240">
        <f t="shared" ca="1" si="940"/>
        <v>1.2178693261092152E-4</v>
      </c>
      <c r="CN444" s="240">
        <f t="shared" ca="1" si="941"/>
        <v>5.7226319298269577E-5</v>
      </c>
      <c r="CO444" s="240">
        <f t="shared" ca="1" si="942"/>
        <v>-1.7324613563278975E-4</v>
      </c>
      <c r="CP444" s="240">
        <f t="shared" ca="1" si="943"/>
        <v>9.8560531500492562E-5</v>
      </c>
      <c r="CQ444" s="240">
        <f t="shared" ca="1" si="944"/>
        <v>8.4618272393987149E-5</v>
      </c>
      <c r="CR444" s="240">
        <f t="shared" ca="1" si="945"/>
        <v>-1.7465119942876523E-4</v>
      </c>
      <c r="CS444" s="240">
        <f t="shared" ca="1" si="946"/>
        <v>7.2432043607891156E-5</v>
      </c>
      <c r="CT444" s="240">
        <f t="shared" ca="1" si="947"/>
        <v>1.095186645564763E-4</v>
      </c>
      <c r="CU444" s="240">
        <f t="shared" ca="1" si="948"/>
        <v>-1.7091370839435966E-4</v>
      </c>
      <c r="CV444" s="240">
        <f t="shared" ca="1" si="949"/>
        <v>4.4170814818299481E-5</v>
      </c>
      <c r="CW444" s="240">
        <f t="shared" ca="1" si="950"/>
        <v>1.3119431082959354E-4</v>
      </c>
      <c r="CX444" s="240">
        <f t="shared" ca="1" si="951"/>
        <v>-1.6214371188872631E-4</v>
      </c>
      <c r="CY444" s="240">
        <f t="shared" ca="1" si="952"/>
        <v>1.4608988965254124E-5</v>
      </c>
      <c r="CZ444" s="240">
        <f t="shared" ca="1" si="953"/>
        <v>1.4900697798157149E-4</v>
      </c>
      <c r="DA444" s="240">
        <f t="shared" ca="1" si="954"/>
        <v>-1.4859943996147252E-4</v>
      </c>
      <c r="DB444" s="240">
        <f t="shared" ca="1" si="955"/>
        <v>-1.5382994407556166E-5</v>
      </c>
      <c r="DC444" s="240">
        <f t="shared" ca="1" si="956"/>
        <v>1.6243217710077397E-4</v>
      </c>
      <c r="DD444" s="240">
        <f t="shared" ca="1" si="957"/>
        <v>-1.3067969984238714E-4</v>
      </c>
      <c r="DE444" s="240">
        <f t="shared" ca="1" si="958"/>
        <v>-4.4922029890772564E-5</v>
      </c>
      <c r="DF444" s="240">
        <f t="shared" ca="1" si="959"/>
        <v>1.7107460702233573E-4</v>
      </c>
      <c r="DG444" s="240">
        <f t="shared" ca="1" si="960"/>
        <v>-1.0891213317613107E-4</v>
      </c>
      <c r="DH444" s="240">
        <f t="shared" ca="1" si="961"/>
        <v>-7.3138348996655783E-5</v>
      </c>
      <c r="DI444" s="240">
        <f t="shared" ca="1" si="962"/>
        <v>1.746797938583893E-4</v>
      </c>
      <c r="DJ444" s="240">
        <f t="shared" ca="1" si="963"/>
        <v>-8.3937679764270554E-5</v>
      </c>
      <c r="DK444" s="240">
        <f t="shared" ca="1" si="964"/>
        <v>-9.920113024451667E-5</v>
      </c>
      <c r="DL444" s="240">
        <f t="shared" ca="1" si="965"/>
        <v>1.7314158390922463E-4</v>
      </c>
      <c r="DM444" s="240">
        <f t="shared" ca="1" si="966"/>
        <v>-5.6491705275345895E-5</v>
      </c>
      <c r="DN444" s="240">
        <f t="shared" ca="1" si="967"/>
        <v>-1.2234296246261923E-4</v>
      </c>
      <c r="DO444" s="240">
        <f t="shared" ca="1" si="968"/>
        <v>1.6650526932874513E-4</v>
      </c>
      <c r="DP444" s="240">
        <f t="shared" ca="1" si="969"/>
        <v>-2.7382348612172031E-5</v>
      </c>
      <c r="DQ444" s="240">
        <f t="shared" ca="1" si="970"/>
        <v>-1.418824409915758E-4</v>
      </c>
      <c r="DR444" s="240">
        <f t="shared" ca="1" si="971"/>
        <v>1.549662545098996E-4</v>
      </c>
      <c r="DS444" s="240">
        <f t="shared" ca="1" si="972"/>
        <v>2.5332735079952617E-6</v>
      </c>
      <c r="DT444" s="240">
        <f t="shared" ca="1" si="973"/>
        <v>-1.5724423145051667E-4</v>
      </c>
      <c r="DU444" s="240">
        <f t="shared" ca="1" si="974"/>
        <v>1.3886430245797204E-4</v>
      </c>
      <c r="DV444" s="240">
        <f t="shared" ca="1" si="975"/>
        <v>3.2374304111139888E-5</v>
      </c>
      <c r="DW444" s="240">
        <f t="shared" ca="1" si="976"/>
        <v>-1.6797601029407651E-4</v>
      </c>
      <c r="DX444" s="240">
        <f t="shared" ca="1" si="977"/>
        <v>1.1867353056565166E-4</v>
      </c>
      <c r="DY444" s="240">
        <f t="shared" ca="1" si="978"/>
        <v>6.1262082549217811E-5</v>
      </c>
      <c r="DZ444" s="240">
        <f t="shared" ca="1" si="979"/>
        <v>-1.7376178335037996E-4</v>
      </c>
      <c r="EA444" s="240">
        <f t="shared" ca="1" si="980"/>
        <v>9.4988450361422518E-5</v>
      </c>
      <c r="EB444" s="240">
        <f t="shared" ca="1" si="981"/>
        <v>8.8346016412720247E-5</v>
      </c>
      <c r="EC444" s="240">
        <f t="shared" ca="1" si="982"/>
        <v>-1.7443119017944469E-4</v>
      </c>
      <c r="ED444" s="240">
        <f t="shared" ca="1" si="983"/>
        <v>6.8506462286911155E-5</v>
      </c>
      <c r="EE444" s="240">
        <f t="shared" ca="1" si="984"/>
        <v>1.1282862698194543E-4</v>
      </c>
      <c r="EF444" s="240">
        <f t="shared" ca="1" si="985"/>
        <v>-1.6996452028782019E-4</v>
      </c>
      <c r="EG444" s="240">
        <f t="shared" ca="1" si="986"/>
        <v>4.0007320939482196E-5</v>
      </c>
      <c r="EH444" s="240">
        <f t="shared" ca="1" si="987"/>
        <v>1.3398903076077741E-4</v>
      </c>
      <c r="EI444" s="240">
        <f t="shared" ca="1" si="988"/>
        <v>-1.6049329349845554E-4</v>
      </c>
      <c r="EJ444" s="240">
        <f t="shared" ca="1" si="989"/>
        <v>1.0330175420199889E-5</v>
      </c>
      <c r="EK444" s="240">
        <f t="shared" ca="1" si="990"/>
        <v>1.5120416568597717E-4</v>
      </c>
      <c r="EL444" s="240">
        <f t="shared" ca="1" si="991"/>
        <v>-1.4629638738697319E-4</v>
      </c>
      <c r="EM444" s="240">
        <f t="shared" ca="1" si="992"/>
        <v>-1.9651139172534485E-5</v>
      </c>
      <c r="EN444" s="240">
        <f t="shared" ca="1" si="993"/>
        <v>1.639671370121507E-4</v>
      </c>
      <c r="EO444" s="240">
        <f t="shared" ca="1" si="994"/>
        <v>-1.2779182581085162E-4</v>
      </c>
      <c r="EP444" s="240">
        <f t="shared" ca="1" si="995"/>
        <v>-4.905383156853367E-5</v>
      </c>
      <c r="EQ444" s="240">
        <f t="shared" ca="1" si="996"/>
        <v>1.7190214268321909E-4</v>
      </c>
      <c r="ER444" s="240">
        <f t="shared" ca="1" si="997"/>
        <v>-1.055244703160219E-4</v>
      </c>
      <c r="ES444" s="240">
        <f t="shared" ca="1" si="998"/>
        <v>-7.7012147863453117E-5</v>
      </c>
      <c r="ET444" s="240">
        <f t="shared" ca="1" si="999"/>
        <v>1.747755387169067E-4</v>
      </c>
      <c r="EU444" s="240">
        <f t="shared" ca="1" si="1000"/>
        <v>-8.0149976843764428E-5</v>
      </c>
      <c r="EV444" s="240">
        <f t="shared" ca="1" si="1001"/>
        <v>-1.0270286339588087E-4</v>
      </c>
      <c r="EW444" s="240">
        <f t="shared" ca="1" si="1002"/>
        <v>1.7250271878528308E-4</v>
      </c>
      <c r="EX444" s="240">
        <f t="shared" ca="1" si="1003"/>
        <v>-5.2415490128291765E-5</v>
      </c>
      <c r="EY444" s="240">
        <f t="shared" ca="1" si="1004"/>
        <v>-1.2536952236312889E-4</v>
      </c>
      <c r="EZ444" s="240">
        <f t="shared" ca="1" si="1005"/>
        <v>1.651506054239875E-4</v>
      </c>
      <c r="FA444" s="240">
        <f t="shared" ca="1" si="1006"/>
        <v>-2.3137644232754571E-5</v>
      </c>
      <c r="FB444" s="240">
        <f t="shared" ca="1" si="1007"/>
        <v>-1.4434471144685501E-4</v>
      </c>
      <c r="FC444" s="240">
        <f t="shared" ca="1" si="1008"/>
        <v>1.5293567951721933E-4</v>
      </c>
      <c r="FD444" s="240">
        <f t="shared" ca="1" si="1009"/>
        <v>6.8214830081170312E-6</v>
      </c>
      <c r="FE444" s="240">
        <f t="shared" ca="1" si="1010"/>
        <v>-1.5906971160821543E-4</v>
      </c>
      <c r="FF444" s="240">
        <f t="shared" ca="1" si="1011"/>
        <v>1.3621760607977049E-4</v>
      </c>
      <c r="FG444" s="240">
        <f t="shared" ca="1" si="1012"/>
        <v>3.6579753624431899E-5</v>
      </c>
      <c r="FH444" s="240">
        <f t="shared" ca="1" si="1013"/>
        <v>-1.6911094941080368E-4</v>
      </c>
      <c r="FI444" s="240">
        <f t="shared" ca="1" si="1014"/>
        <v>1.1548864402305823E-4</v>
      </c>
      <c r="FJ444" s="240">
        <f t="shared" ca="1" si="1015"/>
        <v>6.5260943812370633E-5</v>
      </c>
      <c r="FK444" s="240">
        <f t="shared" ca="1" si="1016"/>
        <v>-1.7417276346705157E-4</v>
      </c>
      <c r="FL444" s="240">
        <f t="shared" ca="1" si="1017"/>
        <v>9.1359151731697509E-5</v>
      </c>
      <c r="FM444" s="240">
        <f t="shared" ca="1" si="1018"/>
        <v>9.2020544094636645E-5</v>
      </c>
      <c r="FN444" s="240">
        <f t="shared" ca="1" si="1019"/>
        <v>-1.7410611010356135E-4</v>
      </c>
      <c r="FO444" s="240">
        <f t="shared" ca="1" si="1020"/>
        <v>6.4539615234671178E-5</v>
      </c>
      <c r="FP444" s="240">
        <f t="shared" ca="1" si="1021"/>
        <v>1.1607062566145094E-4</v>
      </c>
      <c r="FQ444" s="240">
        <f t="shared" ca="1" si="1022"/>
        <v>-1.6891295190964216E-4</v>
      </c>
      <c r="FR444" s="240">
        <f t="shared" ca="1" si="1023"/>
        <v>3.5819728146505883E-5</v>
      </c>
      <c r="FS444" s="240">
        <f t="shared" ca="1" si="1024"/>
        <v>1.3670304071000363E-4</v>
      </c>
      <c r="FT444" s="240">
        <f t="shared" ca="1" si="1025"/>
        <v>-1.5874619994941401E-4</v>
      </c>
      <c r="FU444" s="240">
        <f t="shared" ca="1" si="1026"/>
        <v>6.0451393637426672E-6</v>
      </c>
      <c r="FV444" s="240">
        <f t="shared" ca="1" si="1027"/>
        <v>1.5331027365485898E-4</v>
      </c>
      <c r="FW444" s="240">
        <f t="shared" ca="1" si="1028"/>
        <v>-1.4390521133908631E-4</v>
      </c>
      <c r="FX444" s="240">
        <f t="shared" ca="1" si="1029"/>
        <v>-2.3907446826073747E-5</v>
      </c>
      <c r="FY444" s="240">
        <f t="shared" ca="1" si="1030"/>
        <v>1.6540332925131756E-4</v>
      </c>
      <c r="FZ444" s="240">
        <f t="shared" ca="1" si="1031"/>
        <v>-1.2482697476189514E-4</v>
      </c>
      <c r="GA444" s="240">
        <f t="shared" ca="1" si="1032"/>
        <v>-5.3156085052398803E-5</v>
      </c>
      <c r="GB444" s="240">
        <f t="shared" ca="1" si="1033"/>
        <v>1.7262613092118426E-4</v>
      </c>
      <c r="GC444" s="240">
        <f t="shared" ca="1" si="1034"/>
        <v>-1.0207324346080853E-4</v>
      </c>
      <c r="GD444" s="240">
        <f t="shared" ca="1" si="1035"/>
        <v>-8.0839557492042713E-5</v>
      </c>
      <c r="GE444" s="240">
        <f t="shared" ca="1" si="1036"/>
        <v>1.7476600532617938E-4</v>
      </c>
      <c r="GF444" s="240">
        <f t="shared" ca="1" si="1037"/>
        <v>-7.6313994574212673E-5</v>
      </c>
      <c r="GG444" s="240">
        <f t="shared" ca="1" si="1038"/>
        <v>-1.0614273218264284E-4</v>
      </c>
      <c r="GH444" s="240">
        <f t="shared" ca="1" si="1039"/>
        <v>1.7175994447383812E-4</v>
      </c>
      <c r="GI444" s="240">
        <f t="shared" ca="1" si="1040"/>
        <v>-4.8307701849925796E-5</v>
      </c>
      <c r="GJ444" s="240">
        <f t="shared" ca="1" si="1041"/>
        <v>-1.2832056435123544E-4</v>
      </c>
      <c r="GK444" s="240">
        <f t="shared" ca="1" si="1042"/>
        <v>1.6369646096989996E-4</v>
      </c>
      <c r="GL444" s="240">
        <f t="shared" ca="1" si="1043"/>
        <v>-1.887900260162354E-5</v>
      </c>
      <c r="GM444" s="240">
        <f t="shared" ca="1" si="1044"/>
        <v>-1.4672003404535798E-4</v>
      </c>
      <c r="GN444" s="240">
        <f t="shared" ca="1" si="1045"/>
        <v>1.5081298178983135E-4</v>
      </c>
      <c r="GO444" s="240">
        <f t="shared" ca="1" si="1046"/>
        <v>1.110558350195137E-5</v>
      </c>
      <c r="GP444" s="240">
        <f t="shared" ca="1" si="1047"/>
        <v>-1.6079937411964107E-4</v>
      </c>
      <c r="GQ444" s="240">
        <f t="shared" ca="1" si="1048"/>
        <v>1.3348885730916148E-4</v>
      </c>
      <c r="GR444" s="240">
        <f t="shared" ca="1" si="1049"/>
        <v>4.0763168861945676E-5</v>
      </c>
      <c r="GS444" s="240">
        <f t="shared" ca="1" si="1050"/>
        <v>-1.701440224150752E-4</v>
      </c>
      <c r="GT444" s="240">
        <f t="shared" ca="1" si="1051"/>
        <v>1.1223419143970389E-4</v>
      </c>
      <c r="GU444" s="240">
        <f t="shared" ca="1" si="1052"/>
        <v>6.9220494323248545E-5</v>
      </c>
      <c r="GV444" s="240">
        <f t="shared" ca="1" si="1053"/>
        <v>-1.7447882842374978E-4</v>
      </c>
      <c r="GW444" s="240">
        <f t="shared" ca="1" si="1054"/>
        <v>8.7674821765112244E-5</v>
      </c>
      <c r="GX444" s="240">
        <f t="shared" ca="1" si="1055"/>
        <v>9.5639642041660245E-5</v>
      </c>
      <c r="GY444" s="240">
        <f t="shared" ca="1" si="1056"/>
        <v>-1.7367615501719911E-4</v>
      </c>
      <c r="GZ444" s="240">
        <f t="shared" ca="1" si="1057"/>
        <v>6.0533891931505499E-5</v>
      </c>
      <c r="HA444" s="240">
        <f t="shared" ca="1" si="1058"/>
        <v>1.1924270773621827E-4</v>
      </c>
      <c r="HB444" s="240">
        <f t="shared" ca="1" si="1059"/>
        <v>-1.6775963668529595E-4</v>
      </c>
      <c r="HC444" s="240">
        <f t="shared" ca="1" si="1060"/>
        <v>3.1610558888680023E-5</v>
      </c>
      <c r="HD444" s="240">
        <f t="shared" ca="1" si="1061"/>
        <v>1.3933470585916215E-4</v>
      </c>
      <c r="HE444" s="240">
        <f t="shared" ca="1" si="1062"/>
        <v>-1.5690348362542577E-4</v>
      </c>
      <c r="HF444" s="240">
        <f t="shared" ca="1" si="1063"/>
        <v>1.7564619413750458E-6</v>
      </c>
      <c r="HG444" s="240">
        <f t="shared" ca="1" si="1064"/>
        <v>1.5532403324753155E-4</v>
      </c>
      <c r="HH444" s="240">
        <f t="shared" ca="1" si="1065"/>
        <v>-1.4142735217285122E-4</v>
      </c>
      <c r="HI444" s="240">
        <f t="shared" ca="1" si="1066"/>
        <v>-2.8149353527601986E-5</v>
      </c>
      <c r="HJ444" s="240">
        <f t="shared" ca="1" si="1067"/>
        <v>1.6673988870977234E-4</v>
      </c>
      <c r="HK444" s="240">
        <f t="shared" ca="1" si="1068"/>
        <v>-1.2178693261092337E-4</v>
      </c>
      <c r="HL444" s="240">
        <f t="shared" ca="1" si="1069"/>
        <v>-5.7226319298262456E-5</v>
      </c>
      <c r="HM444" s="240">
        <f t="shared" ca="1" si="1070"/>
        <v>1.732461356327894E-4</v>
      </c>
      <c r="HN444" s="240">
        <f t="shared" ca="1" si="1071"/>
        <v>-9.8560531500498796E-5</v>
      </c>
      <c r="HO444" s="240">
        <f t="shared" ca="1" si="1072"/>
        <v>-8.4618272393984927E-5</v>
      </c>
      <c r="HP444" s="240">
        <f t="shared" ca="1" si="1073"/>
        <v>1.7465119942876553E-4</v>
      </c>
      <c r="HQ444" s="240">
        <f t="shared" ca="1" si="1074"/>
        <v>-7.2432043607893487E-5</v>
      </c>
      <c r="HR444" s="240">
        <f t="shared" ca="1" si="1075"/>
        <v>-1.0951866455647044E-4</v>
      </c>
      <c r="HS444" s="240">
        <f t="shared" ca="1" si="1076"/>
        <v>1.709137083943602E-4</v>
      </c>
      <c r="HT444" s="240">
        <f t="shared" ca="1" si="1077"/>
        <v>-4.4170814818306772E-5</v>
      </c>
      <c r="HU444" s="240">
        <f t="shared" ca="1" si="1078"/>
        <v>-1.3119431082959181E-4</v>
      </c>
      <c r="HV444" s="240">
        <f t="shared" ca="1" si="1079"/>
        <v>1.6214371188872541E-4</v>
      </c>
      <c r="HW444" s="240">
        <f t="shared" ca="1" si="1080"/>
        <v>-1.4608988965256686E-5</v>
      </c>
      <c r="HX444" s="240">
        <f t="shared" ca="1" si="1081"/>
        <v>-1.4900697798157279E-4</v>
      </c>
      <c r="HY444" s="240">
        <f t="shared" ca="1" si="1082"/>
        <v>1.4859943996147385E-4</v>
      </c>
      <c r="HZ444" s="240">
        <f t="shared" ca="1" si="1083"/>
        <v>1.5382994407558565E-5</v>
      </c>
      <c r="IA444" s="240">
        <f t="shared" ca="1" si="1084"/>
        <v>-1.6243217710077302E-4</v>
      </c>
      <c r="IB444" s="240">
        <f t="shared" ca="1" si="1085"/>
        <v>1.3067969984238557E-4</v>
      </c>
      <c r="IC444" s="240">
        <f t="shared" ca="1" si="1086"/>
        <v>4.4922029890770084E-5</v>
      </c>
      <c r="ID444" s="240">
        <f t="shared" ca="1" si="1087"/>
        <v>-1.7107460702233621E-4</v>
      </c>
      <c r="IE444" s="240">
        <f t="shared" ca="1" si="1088"/>
        <v>-8.6658648443882001E-5</v>
      </c>
      <c r="IF444" s="240">
        <f t="shared" ca="1" si="1089"/>
        <v>7.3138348996657952E-5</v>
      </c>
      <c r="IG444" s="240">
        <f t="shared" ca="1" si="1090"/>
        <v>-1.7467979385838925E-4</v>
      </c>
      <c r="IH444" s="240">
        <f t="shared" ca="1" si="1091"/>
        <v>8.393767976426844E-5</v>
      </c>
      <c r="II444" s="240">
        <f t="shared" ca="1" si="1092"/>
        <v>9.9201130244514543E-5</v>
      </c>
      <c r="IJ444" s="240">
        <f t="shared" ca="1" si="1093"/>
        <v>-1.7314158390922428E-4</v>
      </c>
      <c r="IK444" s="240">
        <f t="shared" ca="1" si="1094"/>
        <v>5.6491705275348321E-5</v>
      </c>
      <c r="IL444" s="240">
        <f t="shared" ca="1" si="1095"/>
        <v>1.2234296246261742E-4</v>
      </c>
      <c r="IM444" s="240">
        <f t="shared" ca="1" si="1096"/>
        <v>-1.6650526932874741E-4</v>
      </c>
      <c r="IN444" s="240">
        <f t="shared" ca="1" si="1097"/>
        <v>2.7382348612174572E-5</v>
      </c>
      <c r="IO444" s="240">
        <f t="shared" ca="1" si="1098"/>
        <v>1.4188244099157141E-4</v>
      </c>
      <c r="IP444" s="240">
        <f t="shared" ca="1" si="1099"/>
        <v>-1.5496625450990076E-4</v>
      </c>
      <c r="IQ444" s="240">
        <f t="shared" ca="1" si="1100"/>
        <v>-2.5332735079877265E-6</v>
      </c>
      <c r="IR444" s="240">
        <f t="shared" ca="1" si="1101"/>
        <v>1.5724423145051556E-4</v>
      </c>
      <c r="IS444" s="240">
        <f t="shared" ca="1" si="1102"/>
        <v>-1.3886430245797662E-4</v>
      </c>
      <c r="IT444" s="240">
        <f t="shared" ca="1" si="1103"/>
        <v>-3.2374304111137354E-5</v>
      </c>
      <c r="IU444" s="240">
        <f t="shared" ca="1" si="1104"/>
        <v>1.6797601029407442E-4</v>
      </c>
      <c r="IV444" s="240">
        <f t="shared" ca="1" si="1105"/>
        <v>-1.1867353056565355E-4</v>
      </c>
      <c r="IW444" s="240">
        <f t="shared" ca="1" si="1106"/>
        <v>-6.126208254921075E-5</v>
      </c>
      <c r="IX444" s="240">
        <f t="shared" ca="1" si="1107"/>
        <v>1.7376178335037966E-4</v>
      </c>
      <c r="IY444" s="240">
        <f t="shared" ca="1" si="1108"/>
        <v>-9.4988450361420512E-5</v>
      </c>
      <c r="IZ444" s="240">
        <f t="shared" ca="1" si="1109"/>
        <v>-8.8346016412709446E-5</v>
      </c>
      <c r="JA444" s="240">
        <f t="shared" ca="1" si="1110"/>
        <v>1.7443119017944482E-4</v>
      </c>
      <c r="JB444" s="240">
        <f t="shared" ca="1" si="1111"/>
        <v>-6.8506462286913527E-5</v>
      </c>
    </row>
    <row r="445" spans="2:262">
      <c r="B445" s="248">
        <v>84</v>
      </c>
      <c r="C445" s="247">
        <f t="shared" si="1112"/>
        <v>1.640625000000001E-3</v>
      </c>
      <c r="D445" s="244">
        <f t="shared" ca="1" si="855"/>
        <v>5.8693162788911106</v>
      </c>
      <c r="E445" s="243">
        <f ca="1">CL361</f>
        <v>-0.13068372110888912</v>
      </c>
      <c r="F445" s="242">
        <v>84</v>
      </c>
      <c r="G445" s="240">
        <f t="shared" ca="1" si="856"/>
        <v>-5.9409409415536385E-5</v>
      </c>
      <c r="H445" s="240">
        <f t="shared" ca="1" si="857"/>
        <v>9.0426069363035502E-5</v>
      </c>
      <c r="I445" s="240">
        <f t="shared" ca="1" si="858"/>
        <v>-2.5843698627936135E-5</v>
      </c>
      <c r="J445" s="240">
        <f t="shared" ca="1" si="859"/>
        <v>-6.6060798961588296E-5</v>
      </c>
      <c r="K445" s="240">
        <f t="shared" ca="1" si="860"/>
        <v>8.8125388753158097E-5</v>
      </c>
      <c r="L445" s="240">
        <f t="shared" ca="1" si="861"/>
        <v>-1.7023242417934104E-5</v>
      </c>
      <c r="M445" s="240">
        <f t="shared" ca="1" si="862"/>
        <v>-7.2075986901133993E-5</v>
      </c>
      <c r="N445" s="240">
        <f t="shared" ca="1" si="863"/>
        <v>8.4976012475349944E-5</v>
      </c>
      <c r="O445" s="240">
        <f t="shared" ca="1" si="864"/>
        <v>-8.0388430775964674E-6</v>
      </c>
      <c r="P445" s="240">
        <f t="shared" ca="1" si="865"/>
        <v>-7.7397043686079471E-5</v>
      </c>
      <c r="Q445" s="240">
        <f t="shared" ca="1" si="866"/>
        <v>8.1008270744790554E-5</v>
      </c>
      <c r="R445" s="240">
        <f t="shared" ca="1" si="867"/>
        <v>1.0229747160570582E-6</v>
      </c>
      <c r="S445" s="240">
        <f t="shared" ca="1" si="868"/>
        <v>-8.1972724630800168E-5</v>
      </c>
      <c r="T445" s="240">
        <f t="shared" ca="1" si="869"/>
        <v>7.6260375083333511E-5</v>
      </c>
      <c r="U445" s="241">
        <f t="shared" ca="1" si="870"/>
        <v>1.0074940703980097E-5</v>
      </c>
      <c r="V445" s="240">
        <f t="shared" ca="1" si="871"/>
        <v>-8.5758963426476781E-5</v>
      </c>
      <c r="W445" s="240">
        <f t="shared" ca="1" si="872"/>
        <v>7.0778050321662587E-5</v>
      </c>
      <c r="X445" s="240">
        <f t="shared" ca="1" si="873"/>
        <v>1.902987950540098E-5</v>
      </c>
      <c r="Y445" s="240">
        <f t="shared" ca="1" si="874"/>
        <v>-8.8719296523738373E-5</v>
      </c>
      <c r="Z445" s="240">
        <f t="shared" ca="1" si="875"/>
        <v>6.461409424417563E-5</v>
      </c>
      <c r="AA445" s="240">
        <f t="shared" ca="1" si="876"/>
        <v>2.7801550164394226E-5</v>
      </c>
      <c r="AB445" s="240">
        <f t="shared" ca="1" si="877"/>
        <v>-9.0825214296575357E-5</v>
      </c>
      <c r="AC445" s="240">
        <f t="shared" ca="1" si="878"/>
        <v>5.782786911746036E-5</v>
      </c>
      <c r="AD445" s="240">
        <f t="shared" ca="1" si="879"/>
        <v>3.6305476697431731E-5</v>
      </c>
      <c r="AE445" s="240">
        <f t="shared" ca="1" si="880"/>
        <v>-9.2056435605623811E-5</v>
      </c>
      <c r="AF445" s="240">
        <f t="shared" ca="1" si="881"/>
        <v>5.0484729999215603E-5</v>
      </c>
      <c r="AG445" s="240">
        <f t="shared" ca="1" si="882"/>
        <v>4.4459761643280545E-5</v>
      </c>
      <c r="AH445" s="240">
        <f t="shared" ca="1" si="883"/>
        <v>-9.2401103116623542E-5</v>
      </c>
      <c r="AI445" s="240">
        <f t="shared" ca="1" si="884"/>
        <v>4.2655395333317756E-5</v>
      </c>
      <c r="AJ445" s="240">
        <f t="shared" ca="1" si="885"/>
        <v>5.218587478032606E-5</v>
      </c>
      <c r="AK445" s="240">
        <f t="shared" ca="1" si="886"/>
        <v>-9.1855897493029094E-5</v>
      </c>
      <c r="AL445" s="240">
        <f t="shared" ca="1" si="887"/>
        <v>3.4415265892548479E-5</v>
      </c>
      <c r="AM445" s="240">
        <f t="shared" ca="1" si="888"/>
        <v>5.940940941553606E-5</v>
      </c>
      <c r="AN445" s="240">
        <f t="shared" ca="1" si="889"/>
        <v>-9.0426069363035651E-5</v>
      </c>
      <c r="AO445" s="240">
        <f t="shared" ca="1" si="890"/>
        <v>2.5843698627935908E-5</v>
      </c>
      <c r="AP445" s="240">
        <f t="shared" ca="1" si="891"/>
        <v>6.6060798961588215E-5</v>
      </c>
      <c r="AQ445" s="240">
        <f t="shared" ca="1" si="892"/>
        <v>-8.8125388753158206E-5</v>
      </c>
      <c r="AR445" s="240">
        <f t="shared" ca="1" si="893"/>
        <v>1.7023242417933549E-5</v>
      </c>
      <c r="AS445" s="240">
        <f t="shared" ca="1" si="894"/>
        <v>7.2075986901134142E-5</v>
      </c>
      <c r="AT445" s="240">
        <f t="shared" ca="1" si="895"/>
        <v>-8.4976012475349971E-5</v>
      </c>
      <c r="AU445" s="240">
        <f t="shared" ca="1" si="896"/>
        <v>8.0388430775968875E-6</v>
      </c>
      <c r="AV445" s="240">
        <f t="shared" ca="1" si="897"/>
        <v>7.7397043686079064E-5</v>
      </c>
      <c r="AW445" s="240">
        <f t="shared" ca="1" si="898"/>
        <v>-8.1008270744790446E-5</v>
      </c>
      <c r="AX445" s="240">
        <f t="shared" ca="1" si="899"/>
        <v>-1.0229747160569634E-6</v>
      </c>
      <c r="AY445" s="240">
        <f t="shared" ca="1" si="900"/>
        <v>8.1972724630799965E-5</v>
      </c>
      <c r="AZ445" s="240">
        <f t="shared" ca="1" si="901"/>
        <v>-7.6260375083333186E-5</v>
      </c>
      <c r="BA445" s="240">
        <f t="shared" ca="1" si="902"/>
        <v>-1.0074940703980335E-5</v>
      </c>
      <c r="BB445" s="240">
        <f t="shared" ca="1" si="903"/>
        <v>8.5758963426476741E-5</v>
      </c>
      <c r="BC445" s="240">
        <f t="shared" ca="1" si="904"/>
        <v>-7.0778050321662641E-5</v>
      </c>
      <c r="BD445" s="240">
        <f t="shared" ca="1" si="905"/>
        <v>-1.9029879505400258E-5</v>
      </c>
      <c r="BE445" s="240">
        <f t="shared" ca="1" si="906"/>
        <v>8.8719296523738346E-5</v>
      </c>
      <c r="BF445" s="240">
        <f t="shared" ca="1" si="907"/>
        <v>-6.4614094244175698E-5</v>
      </c>
      <c r="BG445" s="240">
        <f t="shared" ca="1" si="908"/>
        <v>-2.7801550164394148E-5</v>
      </c>
      <c r="BH445" s="240">
        <f t="shared" ca="1" si="909"/>
        <v>9.0825214296575465E-5</v>
      </c>
      <c r="BI445" s="240">
        <f t="shared" ca="1" si="910"/>
        <v>-5.7827869117460421E-5</v>
      </c>
      <c r="BJ445" s="240">
        <f t="shared" ca="1" si="911"/>
        <v>-3.6305476697431642E-5</v>
      </c>
      <c r="BK445" s="240">
        <f t="shared" ca="1" si="912"/>
        <v>9.2056435605623798E-5</v>
      </c>
      <c r="BL445" s="240">
        <f t="shared" ca="1" si="913"/>
        <v>-5.0484729999216227E-5</v>
      </c>
      <c r="BM445" s="240">
        <f t="shared" ca="1" si="914"/>
        <v>-4.4459761643280477E-5</v>
      </c>
      <c r="BN445" s="240">
        <f t="shared" ca="1" si="915"/>
        <v>9.2401103116623542E-5</v>
      </c>
      <c r="BO445" s="240">
        <f t="shared" ca="1" si="916"/>
        <v>-4.265539533331783E-5</v>
      </c>
      <c r="BP445" s="240">
        <f t="shared" ca="1" si="917"/>
        <v>-5.2185874780326535E-5</v>
      </c>
      <c r="BQ445" s="240">
        <f t="shared" ca="1" si="918"/>
        <v>9.1855897493029257E-5</v>
      </c>
      <c r="BR445" s="240">
        <f t="shared" ca="1" si="919"/>
        <v>-3.4415265892548568E-5</v>
      </c>
      <c r="BS445" s="240">
        <f t="shared" ca="1" si="920"/>
        <v>-5.9409409415537009E-5</v>
      </c>
      <c r="BT445" s="240">
        <f t="shared" ca="1" si="921"/>
        <v>9.0426069363035678E-5</v>
      </c>
      <c r="BU445" s="240">
        <f t="shared" ca="1" si="922"/>
        <v>-2.5843698627935989E-5</v>
      </c>
      <c r="BV445" s="240">
        <f t="shared" ca="1" si="923"/>
        <v>-6.6060798961587252E-5</v>
      </c>
      <c r="BW445" s="240">
        <f t="shared" ca="1" si="924"/>
        <v>8.8125388753158233E-5</v>
      </c>
      <c r="BX445" s="240">
        <f t="shared" ca="1" si="925"/>
        <v>-1.7023242417933637E-5</v>
      </c>
      <c r="BY445" s="240">
        <f t="shared" ca="1" si="926"/>
        <v>-7.2075986901133274E-5</v>
      </c>
      <c r="BZ445" s="240">
        <f t="shared" ca="1" si="927"/>
        <v>8.4976012475350025E-5</v>
      </c>
      <c r="CA445" s="240">
        <f t="shared" ca="1" si="928"/>
        <v>-8.0388430775956644E-6</v>
      </c>
      <c r="CB445" s="240">
        <f t="shared" ca="1" si="929"/>
        <v>-7.739704368607901E-5</v>
      </c>
      <c r="CC445" s="240">
        <f t="shared" ca="1" si="930"/>
        <v>8.1008270744790486E-5</v>
      </c>
      <c r="CD445" s="240">
        <f t="shared" ca="1" si="931"/>
        <v>1.0229747160581966E-6</v>
      </c>
      <c r="CE445" s="240">
        <f t="shared" ca="1" si="932"/>
        <v>-8.1972724630799925E-5</v>
      </c>
      <c r="CF445" s="240">
        <f t="shared" ca="1" si="933"/>
        <v>7.626037508333324E-5</v>
      </c>
      <c r="CG445" s="240">
        <f t="shared" ca="1" si="934"/>
        <v>1.0074940703978939E-5</v>
      </c>
      <c r="CH445" s="240">
        <f t="shared" ca="1" si="935"/>
        <v>-8.5758963426476714E-5</v>
      </c>
      <c r="CI445" s="240">
        <f t="shared" ca="1" si="936"/>
        <v>7.0778050321661855E-5</v>
      </c>
      <c r="CJ445" s="240">
        <f t="shared" ca="1" si="937"/>
        <v>1.9029879505400163E-5</v>
      </c>
      <c r="CK445" s="240">
        <f t="shared" ca="1" si="938"/>
        <v>-8.8719296523738332E-5</v>
      </c>
      <c r="CL445" s="240">
        <f t="shared" ca="1" si="939"/>
        <v>6.4614094244176701E-5</v>
      </c>
      <c r="CM445" s="240">
        <f t="shared" ca="1" si="940"/>
        <v>2.7801550164394057E-5</v>
      </c>
      <c r="CN445" s="240">
        <f t="shared" ca="1" si="941"/>
        <v>-9.0825214296575451E-5</v>
      </c>
      <c r="CO445" s="240">
        <f t="shared" ca="1" si="942"/>
        <v>5.7827869117461519E-5</v>
      </c>
      <c r="CP445" s="240">
        <f t="shared" ca="1" si="943"/>
        <v>3.6305476697431554E-5</v>
      </c>
      <c r="CQ445" s="240">
        <f t="shared" ca="1" si="944"/>
        <v>-9.2056435605623906E-5</v>
      </c>
      <c r="CR445" s="240">
        <f t="shared" ca="1" si="945"/>
        <v>5.0484729999216295E-5</v>
      </c>
      <c r="CS445" s="240">
        <f t="shared" ca="1" si="946"/>
        <v>4.4459761643280396E-5</v>
      </c>
      <c r="CT445" s="240">
        <f t="shared" ca="1" si="947"/>
        <v>-9.2401103116623542E-5</v>
      </c>
      <c r="CU445" s="240">
        <f t="shared" ca="1" si="948"/>
        <v>4.2655395333317912E-5</v>
      </c>
      <c r="CV445" s="240">
        <f t="shared" ca="1" si="949"/>
        <v>5.2185874780326453E-5</v>
      </c>
      <c r="CW445" s="240">
        <f t="shared" ca="1" si="950"/>
        <v>-9.1855897493029257E-5</v>
      </c>
      <c r="CX445" s="240">
        <f t="shared" ca="1" si="951"/>
        <v>3.4415265892548649E-5</v>
      </c>
      <c r="CY445" s="240">
        <f t="shared" ca="1" si="952"/>
        <v>5.9409409415536921E-5</v>
      </c>
      <c r="CZ445" s="240">
        <f t="shared" ca="1" si="953"/>
        <v>-9.0426069363035692E-5</v>
      </c>
      <c r="DA445" s="240">
        <f t="shared" ca="1" si="954"/>
        <v>2.5843698627936084E-5</v>
      </c>
      <c r="DB445" s="240">
        <f t="shared" ca="1" si="955"/>
        <v>6.6060798961587185E-5</v>
      </c>
      <c r="DC445" s="240">
        <f t="shared" ca="1" si="956"/>
        <v>-8.8125388753158273E-5</v>
      </c>
      <c r="DD445" s="240">
        <f t="shared" ca="1" si="957"/>
        <v>1.7023242417933728E-5</v>
      </c>
      <c r="DE445" s="240">
        <f t="shared" ca="1" si="958"/>
        <v>7.2075986901133207E-5</v>
      </c>
      <c r="DF445" s="240">
        <f t="shared" ca="1" si="959"/>
        <v>-8.4976012475350052E-5</v>
      </c>
      <c r="DG445" s="240">
        <f t="shared" ca="1" si="960"/>
        <v>8.0388430775957592E-6</v>
      </c>
      <c r="DH445" s="240">
        <f t="shared" ca="1" si="961"/>
        <v>7.7397043686078969E-5</v>
      </c>
      <c r="DI445" s="240">
        <f t="shared" ca="1" si="962"/>
        <v>-8.1008270744790527E-5</v>
      </c>
      <c r="DJ445" s="240">
        <f t="shared" ca="1" si="963"/>
        <v>-1.0229747160581018E-6</v>
      </c>
      <c r="DK445" s="240">
        <f t="shared" ca="1" si="964"/>
        <v>8.1972724630799884E-5</v>
      </c>
      <c r="DL445" s="240">
        <f t="shared" ca="1" si="965"/>
        <v>-7.6260375083333281E-5</v>
      </c>
      <c r="DM445" s="240">
        <f t="shared" ca="1" si="966"/>
        <v>-1.0074940703978844E-5</v>
      </c>
      <c r="DN445" s="240">
        <f t="shared" ca="1" si="967"/>
        <v>8.5758963426476673E-5</v>
      </c>
      <c r="DO445" s="240">
        <f t="shared" ca="1" si="968"/>
        <v>-7.0778050321661923E-5</v>
      </c>
      <c r="DP445" s="240">
        <f t="shared" ca="1" si="969"/>
        <v>-1.9029879505400075E-5</v>
      </c>
      <c r="DQ445" s="240">
        <f t="shared" ca="1" si="970"/>
        <v>8.8719296523738291E-5</v>
      </c>
      <c r="DR445" s="240">
        <f t="shared" ca="1" si="971"/>
        <v>-6.4614094244176755E-5</v>
      </c>
      <c r="DS445" s="240">
        <f t="shared" ca="1" si="972"/>
        <v>-2.7801550164393969E-5</v>
      </c>
      <c r="DT445" s="240">
        <f t="shared" ca="1" si="973"/>
        <v>9.0825214296575424E-5</v>
      </c>
      <c r="DU445" s="240">
        <f t="shared" ca="1" si="974"/>
        <v>-5.7827869117461594E-5</v>
      </c>
      <c r="DV445" s="240">
        <f t="shared" ca="1" si="975"/>
        <v>-3.6305476697431473E-5</v>
      </c>
      <c r="DW445" s="240">
        <f t="shared" ca="1" si="976"/>
        <v>9.2056435605623893E-5</v>
      </c>
      <c r="DX445" s="240">
        <f t="shared" ca="1" si="977"/>
        <v>-5.0484729999216376E-5</v>
      </c>
      <c r="DY445" s="240">
        <f t="shared" ca="1" si="978"/>
        <v>-4.4459761643280314E-5</v>
      </c>
      <c r="DZ445" s="240">
        <f t="shared" ca="1" si="979"/>
        <v>9.2401103116623542E-5</v>
      </c>
      <c r="EA445" s="240">
        <f t="shared" ca="1" si="980"/>
        <v>-4.2655395333315662E-5</v>
      </c>
      <c r="EB445" s="240">
        <f t="shared" ca="1" si="981"/>
        <v>-5.2185874780324217E-5</v>
      </c>
      <c r="EC445" s="240">
        <f t="shared" ca="1" si="982"/>
        <v>9.185589749302927E-5</v>
      </c>
      <c r="ED445" s="240">
        <f t="shared" ca="1" si="983"/>
        <v>-3.4415265892548737E-5</v>
      </c>
      <c r="EE445" s="240">
        <f t="shared" ca="1" si="984"/>
        <v>-5.9409409415536846E-5</v>
      </c>
      <c r="EF445" s="240">
        <f t="shared" ca="1" si="985"/>
        <v>9.0426069363035177E-5</v>
      </c>
      <c r="EG445" s="240">
        <f t="shared" ca="1" si="986"/>
        <v>-2.5843698627938686E-5</v>
      </c>
      <c r="EH445" s="240">
        <f t="shared" ca="1" si="987"/>
        <v>-6.6060798961587117E-5</v>
      </c>
      <c r="EI445" s="240">
        <f t="shared" ca="1" si="988"/>
        <v>8.8125388753158287E-5</v>
      </c>
      <c r="EJ445" s="240">
        <f t="shared" ca="1" si="989"/>
        <v>-1.7023242417933816E-5</v>
      </c>
      <c r="EK445" s="240">
        <f t="shared" ca="1" si="990"/>
        <v>-7.2075986901134792E-5</v>
      </c>
      <c r="EL445" s="240">
        <f t="shared" ca="1" si="991"/>
        <v>8.4976012475351109E-5</v>
      </c>
      <c r="EM445" s="240">
        <f t="shared" ca="1" si="992"/>
        <v>-8.038843077598463E-6</v>
      </c>
      <c r="EN445" s="240">
        <f t="shared" ca="1" si="993"/>
        <v>-7.7397043686078902E-5</v>
      </c>
      <c r="EO445" s="240">
        <f t="shared" ca="1" si="994"/>
        <v>8.1008270744790581E-5</v>
      </c>
      <c r="EP445" s="240">
        <f t="shared" ca="1" si="995"/>
        <v>1.0229747160580069E-6</v>
      </c>
      <c r="EQ445" s="240">
        <f t="shared" ca="1" si="996"/>
        <v>-8.1972724630801063E-5</v>
      </c>
      <c r="ER445" s="240">
        <f t="shared" ca="1" si="997"/>
        <v>7.6260375083334826E-5</v>
      </c>
      <c r="ES445" s="240">
        <f t="shared" ca="1" si="998"/>
        <v>1.0074940703978756E-5</v>
      </c>
      <c r="ET445" s="240">
        <f t="shared" ca="1" si="999"/>
        <v>-8.5758963426476646E-5</v>
      </c>
      <c r="EU445" s="240">
        <f t="shared" ca="1" si="1000"/>
        <v>7.0778050321661964E-5</v>
      </c>
      <c r="EV445" s="240">
        <f t="shared" ca="1" si="1001"/>
        <v>1.9029879505402559E-5</v>
      </c>
      <c r="EW445" s="240">
        <f t="shared" ca="1" si="1002"/>
        <v>-8.8719296523737546E-5</v>
      </c>
      <c r="EX445" s="240">
        <f t="shared" ca="1" si="1003"/>
        <v>6.4614094244176836E-5</v>
      </c>
      <c r="EY445" s="240">
        <f t="shared" ca="1" si="1004"/>
        <v>2.7801550164393884E-5</v>
      </c>
      <c r="EZ445" s="240">
        <f t="shared" ca="1" si="1005"/>
        <v>-9.0825214296575424E-5</v>
      </c>
      <c r="FA445" s="240">
        <f t="shared" ca="1" si="1006"/>
        <v>5.7827869117459615E-5</v>
      </c>
      <c r="FB445" s="240">
        <f t="shared" ca="1" si="1007"/>
        <v>3.6305476697433804E-5</v>
      </c>
      <c r="FC445" s="240">
        <f t="shared" ca="1" si="1008"/>
        <v>-9.2056435605623662E-5</v>
      </c>
      <c r="FD445" s="240">
        <f t="shared" ca="1" si="1009"/>
        <v>5.0484729999216451E-5</v>
      </c>
      <c r="FE445" s="240">
        <f t="shared" ca="1" si="1010"/>
        <v>4.445976164328024E-5</v>
      </c>
      <c r="FF445" s="240">
        <f t="shared" ca="1" si="1011"/>
        <v>-9.2401103116623528E-5</v>
      </c>
      <c r="FG445" s="240">
        <f t="shared" ca="1" si="1012"/>
        <v>4.2655395333315743E-5</v>
      </c>
      <c r="FH445" s="240">
        <f t="shared" ca="1" si="1013"/>
        <v>5.2185874780324149E-5</v>
      </c>
      <c r="FI445" s="240">
        <f t="shared" ca="1" si="1014"/>
        <v>-9.1855897493029284E-5</v>
      </c>
      <c r="FJ445" s="240">
        <f t="shared" ca="1" si="1015"/>
        <v>3.4415265892548818E-5</v>
      </c>
      <c r="FK445" s="240">
        <f t="shared" ca="1" si="1016"/>
        <v>5.9409409415536778E-5</v>
      </c>
      <c r="FL445" s="240">
        <f t="shared" ca="1" si="1017"/>
        <v>-9.0426069363035191E-5</v>
      </c>
      <c r="FM445" s="240">
        <f t="shared" ca="1" si="1018"/>
        <v>2.5843698627938774E-5</v>
      </c>
      <c r="FN445" s="240">
        <f t="shared" ca="1" si="1019"/>
        <v>6.6060798961587063E-5</v>
      </c>
      <c r="FO445" s="240">
        <f t="shared" ca="1" si="1020"/>
        <v>-8.8125388753158314E-5</v>
      </c>
      <c r="FP445" s="240">
        <f t="shared" ca="1" si="1021"/>
        <v>1.7023242417933905E-5</v>
      </c>
      <c r="FQ445" s="240">
        <f t="shared" ca="1" si="1022"/>
        <v>7.2075986901134738E-5</v>
      </c>
      <c r="FR445" s="240">
        <f t="shared" ca="1" si="1023"/>
        <v>-8.497601247535115E-5</v>
      </c>
      <c r="FS445" s="240">
        <f t="shared" ca="1" si="1024"/>
        <v>8.0388430775985511E-6</v>
      </c>
      <c r="FT445" s="240">
        <f t="shared" ca="1" si="1025"/>
        <v>7.7397043686078875E-5</v>
      </c>
      <c r="FU445" s="240">
        <f t="shared" ca="1" si="1026"/>
        <v>-8.1008270744790622E-5</v>
      </c>
      <c r="FV445" s="240">
        <f t="shared" ca="1" si="1027"/>
        <v>-1.0229747160579188E-6</v>
      </c>
      <c r="FW445" s="240">
        <f t="shared" ca="1" si="1028"/>
        <v>8.1972724630801009E-5</v>
      </c>
      <c r="FX445" s="240">
        <f t="shared" ca="1" si="1029"/>
        <v>-7.626037508333488E-5</v>
      </c>
      <c r="FY445" s="240">
        <f t="shared" ca="1" si="1030"/>
        <v>-1.0074940703978664E-5</v>
      </c>
      <c r="FZ445" s="240">
        <f t="shared" ca="1" si="1031"/>
        <v>8.5758963426476605E-5</v>
      </c>
      <c r="GA445" s="240">
        <f t="shared" ca="1" si="1032"/>
        <v>-7.0778050321662031E-5</v>
      </c>
      <c r="GB445" s="240">
        <f t="shared" ca="1" si="1033"/>
        <v>-1.9029879505402464E-5</v>
      </c>
      <c r="GC445" s="240">
        <f t="shared" ca="1" si="1034"/>
        <v>8.8719296523737505E-5</v>
      </c>
      <c r="GD445" s="240">
        <f t="shared" ca="1" si="1035"/>
        <v>-6.461409424417689E-5</v>
      </c>
      <c r="GE445" s="240">
        <f t="shared" ca="1" si="1036"/>
        <v>-2.7801550164393803E-5</v>
      </c>
      <c r="GF445" s="240">
        <f t="shared" ca="1" si="1037"/>
        <v>9.0825214296575384E-5</v>
      </c>
      <c r="GG445" s="240">
        <f t="shared" ca="1" si="1038"/>
        <v>-5.7827869117459683E-5</v>
      </c>
      <c r="GH445" s="240">
        <f t="shared" ca="1" si="1039"/>
        <v>-3.630547669743373E-5</v>
      </c>
      <c r="GI445" s="240">
        <f t="shared" ca="1" si="1040"/>
        <v>9.2056435605623662E-5</v>
      </c>
      <c r="GJ445" s="240">
        <f t="shared" ca="1" si="1041"/>
        <v>-5.0484729999216532E-5</v>
      </c>
      <c r="GK445" s="240">
        <f t="shared" ca="1" si="1042"/>
        <v>-4.4459761643280159E-5</v>
      </c>
      <c r="GL445" s="240">
        <f t="shared" ca="1" si="1043"/>
        <v>9.2401103116623542E-5</v>
      </c>
      <c r="GM445" s="240">
        <f t="shared" ca="1" si="1044"/>
        <v>-4.2655395333315825E-5</v>
      </c>
      <c r="GN445" s="240">
        <f t="shared" ca="1" si="1045"/>
        <v>-5.2185874780324061E-5</v>
      </c>
      <c r="GO445" s="240">
        <f t="shared" ca="1" si="1046"/>
        <v>9.1855897493029297E-5</v>
      </c>
      <c r="GP445" s="240">
        <f t="shared" ca="1" si="1047"/>
        <v>-3.44152658925489E-5</v>
      </c>
      <c r="GQ445" s="240">
        <f t="shared" ca="1" si="1048"/>
        <v>-5.9409409415536724E-5</v>
      </c>
      <c r="GR445" s="240">
        <f t="shared" ca="1" si="1049"/>
        <v>9.0426069363035218E-5</v>
      </c>
      <c r="GS445" s="240">
        <f t="shared" ca="1" si="1050"/>
        <v>-2.5843698627938869E-5</v>
      </c>
      <c r="GT445" s="240">
        <f t="shared" ca="1" si="1051"/>
        <v>-6.6060798961586981E-5</v>
      </c>
      <c r="GU445" s="240">
        <f t="shared" ca="1" si="1052"/>
        <v>8.8125388753158341E-5</v>
      </c>
      <c r="GV445" s="240">
        <f t="shared" ca="1" si="1053"/>
        <v>-1.7023242417933993E-5</v>
      </c>
      <c r="GW445" s="240">
        <f t="shared" ca="1" si="1054"/>
        <v>-7.2075986901134684E-5</v>
      </c>
      <c r="GX445" s="240">
        <f t="shared" ca="1" si="1055"/>
        <v>8.4976012475351191E-5</v>
      </c>
      <c r="GY445" s="240">
        <f t="shared" ca="1" si="1056"/>
        <v>-8.0388430775986459E-6</v>
      </c>
      <c r="GZ445" s="240">
        <f t="shared" ca="1" si="1057"/>
        <v>-7.7397043686078807E-5</v>
      </c>
      <c r="HA445" s="240">
        <f t="shared" ca="1" si="1058"/>
        <v>8.1008270744790676E-5</v>
      </c>
      <c r="HB445" s="240">
        <f t="shared" ca="1" si="1059"/>
        <v>1.0229747160578239E-6</v>
      </c>
      <c r="HC445" s="240">
        <f t="shared" ca="1" si="1060"/>
        <v>-8.1972724630800982E-5</v>
      </c>
      <c r="HD445" s="240">
        <f t="shared" ca="1" si="1061"/>
        <v>7.6260375083334921E-5</v>
      </c>
      <c r="HE445" s="240">
        <f t="shared" ca="1" si="1062"/>
        <v>1.0074940703978576E-5</v>
      </c>
      <c r="HF445" s="240">
        <f t="shared" ca="1" si="1063"/>
        <v>-8.5758963426476578E-5</v>
      </c>
      <c r="HG445" s="240">
        <f t="shared" ca="1" si="1064"/>
        <v>7.0778050321662086E-5</v>
      </c>
      <c r="HH445" s="240">
        <f t="shared" ca="1" si="1065"/>
        <v>1.9029879505402376E-5</v>
      </c>
      <c r="HI445" s="240">
        <f t="shared" ca="1" si="1066"/>
        <v>-8.8719296523737478E-5</v>
      </c>
      <c r="HJ445" s="240">
        <f t="shared" ca="1" si="1067"/>
        <v>6.4614094244176944E-5</v>
      </c>
      <c r="HK445" s="240">
        <f t="shared" ca="1" si="1068"/>
        <v>2.7801550164393714E-5</v>
      </c>
      <c r="HL445" s="240">
        <f t="shared" ca="1" si="1069"/>
        <v>-9.0825214296575384E-5</v>
      </c>
      <c r="HM445" s="240">
        <f t="shared" ca="1" si="1070"/>
        <v>5.782786911745975E-5</v>
      </c>
      <c r="HN445" s="240">
        <f t="shared" ca="1" si="1071"/>
        <v>3.6305476697433635E-5</v>
      </c>
      <c r="HO445" s="240">
        <f t="shared" ca="1" si="1072"/>
        <v>-9.2056435605623649E-5</v>
      </c>
      <c r="HP445" s="240">
        <f t="shared" ca="1" si="1073"/>
        <v>5.0484729999216606E-5</v>
      </c>
      <c r="HQ445" s="240">
        <f t="shared" ca="1" si="1074"/>
        <v>4.4459761643280077E-5</v>
      </c>
      <c r="HR445" s="240">
        <f t="shared" ca="1" si="1075"/>
        <v>-9.2401103116623542E-5</v>
      </c>
      <c r="HS445" s="240">
        <f t="shared" ca="1" si="1076"/>
        <v>4.2655395333315906E-5</v>
      </c>
      <c r="HT445" s="240">
        <f t="shared" ca="1" si="1077"/>
        <v>5.2185874780323993E-5</v>
      </c>
      <c r="HU445" s="240">
        <f t="shared" ca="1" si="1078"/>
        <v>-9.1855897493029311E-5</v>
      </c>
      <c r="HV445" s="240">
        <f t="shared" ca="1" si="1079"/>
        <v>3.4415265892548988E-5</v>
      </c>
      <c r="HW445" s="240">
        <f t="shared" ca="1" si="1080"/>
        <v>5.9409409415536656E-5</v>
      </c>
      <c r="HX445" s="240">
        <f t="shared" ca="1" si="1081"/>
        <v>-9.0426069363035231E-5</v>
      </c>
      <c r="HY445" s="240">
        <f t="shared" ca="1" si="1082"/>
        <v>2.584369862793895E-5</v>
      </c>
      <c r="HZ445" s="240">
        <f t="shared" ca="1" si="1083"/>
        <v>6.6060798961586927E-5</v>
      </c>
      <c r="IA445" s="240">
        <f t="shared" ca="1" si="1084"/>
        <v>-8.8125388753158368E-5</v>
      </c>
      <c r="IB445" s="240">
        <f t="shared" ca="1" si="1085"/>
        <v>1.7023242417934084E-5</v>
      </c>
      <c r="IC445" s="240">
        <f t="shared" ca="1" si="1086"/>
        <v>7.207598690113463E-5</v>
      </c>
      <c r="ID445" s="240">
        <f t="shared" ca="1" si="1087"/>
        <v>-8.4976012475351218E-5</v>
      </c>
      <c r="IE445" s="240">
        <f t="shared" ca="1" si="1088"/>
        <v>-4.2699297356754717E-5</v>
      </c>
      <c r="IF445" s="240">
        <f t="shared" ca="1" si="1089"/>
        <v>7.7397043686078766E-5</v>
      </c>
      <c r="IG445" s="240">
        <f t="shared" ca="1" si="1090"/>
        <v>-8.1008270744790703E-5</v>
      </c>
      <c r="IH445" s="240">
        <f t="shared" ca="1" si="1091"/>
        <v>-1.0229747160577426E-6</v>
      </c>
      <c r="II445" s="240">
        <f t="shared" ca="1" si="1092"/>
        <v>8.1972724630800927E-5</v>
      </c>
      <c r="IJ445" s="240">
        <f t="shared" ca="1" si="1093"/>
        <v>-7.6260375083334975E-5</v>
      </c>
      <c r="IK445" s="240">
        <f t="shared" ca="1" si="1094"/>
        <v>-1.0074940703978491E-5</v>
      </c>
      <c r="IL445" s="240">
        <f t="shared" ca="1" si="1095"/>
        <v>8.5758963426476537E-5</v>
      </c>
      <c r="IM445" s="240">
        <f t="shared" ca="1" si="1096"/>
        <v>-7.077805032166214E-5</v>
      </c>
      <c r="IN445" s="240">
        <f t="shared" ca="1" si="1097"/>
        <v>-1.9029879505402294E-5</v>
      </c>
      <c r="IO445" s="240">
        <f t="shared" ca="1" si="1098"/>
        <v>8.8719296523737465E-5</v>
      </c>
      <c r="IP445" s="240">
        <f t="shared" ca="1" si="1099"/>
        <v>-6.4614094244177026E-5</v>
      </c>
      <c r="IQ445" s="240">
        <f t="shared" ca="1" si="1100"/>
        <v>-2.7801550164393623E-5</v>
      </c>
      <c r="IR445" s="240">
        <f t="shared" ca="1" si="1101"/>
        <v>9.0825214296575357E-5</v>
      </c>
      <c r="IS445" s="240">
        <f t="shared" ca="1" si="1102"/>
        <v>-5.7827869117459832E-5</v>
      </c>
      <c r="IT445" s="240">
        <f t="shared" ca="1" si="1103"/>
        <v>-3.6305476697433553E-5</v>
      </c>
      <c r="IU445" s="240">
        <f t="shared" ca="1" si="1104"/>
        <v>9.2056435605623649E-5</v>
      </c>
      <c r="IV445" s="240">
        <f t="shared" ca="1" si="1105"/>
        <v>-5.0484729999212283E-5</v>
      </c>
      <c r="IW445" s="240">
        <f t="shared" ca="1" si="1106"/>
        <v>-4.4459761643279996E-5</v>
      </c>
      <c r="IX445" s="240">
        <f t="shared" ca="1" si="1107"/>
        <v>9.2401103116623596E-5</v>
      </c>
      <c r="IY445" s="240">
        <f t="shared" ca="1" si="1108"/>
        <v>-4.2655395333315987E-5</v>
      </c>
      <c r="IZ445" s="240">
        <f t="shared" ca="1" si="1109"/>
        <v>-5.2185874780323912E-5</v>
      </c>
      <c r="JA445" s="240">
        <f t="shared" ca="1" si="1110"/>
        <v>9.1855897493028742E-5</v>
      </c>
      <c r="JB445" s="240">
        <f t="shared" ca="1" si="1111"/>
        <v>-3.4415265892549069E-5</v>
      </c>
    </row>
    <row r="446" spans="2:262">
      <c r="B446" s="248">
        <v>85</v>
      </c>
      <c r="C446" s="247">
        <f t="shared" si="1112"/>
        <v>1.660156250000001E-3</v>
      </c>
      <c r="D446" s="244">
        <f t="shared" ca="1" si="855"/>
        <v>5.8699423772385897</v>
      </c>
      <c r="E446" s="243">
        <f ca="1">CM361</f>
        <v>-0.13005762276141009</v>
      </c>
      <c r="F446" s="242">
        <v>85</v>
      </c>
      <c r="G446" s="240">
        <f t="shared" ca="1" si="856"/>
        <v>-4.4278605782694E-6</v>
      </c>
      <c r="H446" s="240">
        <f t="shared" ca="1" si="857"/>
        <v>2.1716515132963468E-6</v>
      </c>
      <c r="I446" s="240">
        <f t="shared" ca="1" si="858"/>
        <v>2.2870543681557123E-6</v>
      </c>
      <c r="J446" s="240">
        <f t="shared" ca="1" si="859"/>
        <v>-4.4262214404867093E-6</v>
      </c>
      <c r="K446" s="240">
        <f t="shared" ca="1" si="860"/>
        <v>2.0762987246935031E-6</v>
      </c>
      <c r="L446" s="240">
        <f t="shared" ca="1" si="861"/>
        <v>2.3794136646258388E-6</v>
      </c>
      <c r="M446" s="240">
        <f t="shared" ca="1" si="862"/>
        <v>-4.4219161124153493E-6</v>
      </c>
      <c r="N446" s="240">
        <f t="shared" ca="1" si="863"/>
        <v>1.979695251376721E-6</v>
      </c>
      <c r="O446" s="240">
        <f t="shared" ca="1" si="864"/>
        <v>2.470339691276405E-6</v>
      </c>
      <c r="P446" s="240">
        <f t="shared" ca="1" si="865"/>
        <v>-4.4149471874239629E-6</v>
      </c>
      <c r="Q446" s="240">
        <f t="shared" ca="1" si="866"/>
        <v>1.8818992836660838E-6</v>
      </c>
      <c r="R446" s="240">
        <f t="shared" ca="1" si="867"/>
        <v>2.5597776776688912E-6</v>
      </c>
      <c r="S446" s="240">
        <f t="shared" ca="1" si="868"/>
        <v>-4.4053188633323811E-6</v>
      </c>
      <c r="T446" s="240">
        <f t="shared" ca="1" si="869"/>
        <v>1.7829697301957121E-6</v>
      </c>
      <c r="U446" s="241">
        <f t="shared" ca="1" si="870"/>
        <v>2.6476737497046014E-6</v>
      </c>
      <c r="V446" s="240">
        <f t="shared" ca="1" si="871"/>
        <v>-4.3930369398830111E-6</v>
      </c>
      <c r="W446" s="240">
        <f t="shared" ca="1" si="872"/>
        <v>1.6829661824293885E-6</v>
      </c>
      <c r="X446" s="240">
        <f t="shared" ca="1" si="873"/>
        <v>2.7339749620764011E-6</v>
      </c>
      <c r="Y446" s="240">
        <f t="shared" ca="1" si="874"/>
        <v>-4.3781088152472853E-6</v>
      </c>
      <c r="Z446" s="240">
        <f t="shared" ca="1" si="875"/>
        <v>1.5819488787649287E-6</v>
      </c>
      <c r="AA446" s="240">
        <f t="shared" ca="1" si="876"/>
        <v>2.8186293301609289E-6</v>
      </c>
      <c r="AB446" s="240">
        <f t="shared" ca="1" si="877"/>
        <v>-4.3605434815692914E-6</v>
      </c>
      <c r="AC446" s="240">
        <f t="shared" ca="1" si="878"/>
        <v>1.4799786682488087E-6</v>
      </c>
      <c r="AD446" s="240">
        <f t="shared" ca="1" si="879"/>
        <v>2.9015858613323318E-6</v>
      </c>
      <c r="AE446" s="240">
        <f t="shared" ca="1" si="880"/>
        <v>-4.3403515195492178E-6</v>
      </c>
      <c r="AF446" s="240">
        <f t="shared" ca="1" si="881"/>
        <v>1.3771169739228726E-6</v>
      </c>
      <c r="AG446" s="240">
        <f t="shared" ca="1" si="882"/>
        <v>2.9827945856781513E-6</v>
      </c>
      <c r="AH446" s="240">
        <f t="shared" ca="1" si="883"/>
        <v>-4.3175450920699711E-6</v>
      </c>
      <c r="AI446" s="240">
        <f t="shared" ca="1" si="884"/>
        <v>1.2734257558255959E-6</v>
      </c>
      <c r="AJ446" s="240">
        <f t="shared" ca="1" si="885"/>
        <v>3.0622065860994087E-6</v>
      </c>
      <c r="AK446" s="240">
        <f t="shared" ca="1" si="886"/>
        <v>-4.292137936870657E-6</v>
      </c>
      <c r="AL446" s="240">
        <f t="shared" ca="1" si="887"/>
        <v>1.1689674736694358E-6</v>
      </c>
      <c r="AM446" s="240">
        <f t="shared" ca="1" si="888"/>
        <v>3.1397740277764797E-6</v>
      </c>
      <c r="AN446" s="240">
        <f t="shared" ca="1" si="889"/>
        <v>-4.2641453582715613E-6</v>
      </c>
      <c r="AO446" s="240">
        <f t="shared" ca="1" si="890"/>
        <v>1.063805049217677E-6</v>
      </c>
      <c r="AP446" s="240">
        <f t="shared" ca="1" si="891"/>
        <v>3.2154501869829748E-6</v>
      </c>
      <c r="AQ446" s="240">
        <f t="shared" ca="1" si="892"/>
        <v>-4.2335842179553086E-6</v>
      </c>
      <c r="AR446" s="240">
        <f t="shared" ca="1" si="893"/>
        <v>9.5800182838244071E-7</v>
      </c>
      <c r="AS446" s="240">
        <f t="shared" ca="1" si="894"/>
        <v>3.2891894792302149E-6</v>
      </c>
      <c r="AT446" s="240">
        <f t="shared" ca="1" si="895"/>
        <v>-4.200472924810051E-6</v>
      </c>
      <c r="AU446" s="240">
        <f t="shared" ca="1" si="896"/>
        <v>8.5162154306784388E-7</v>
      </c>
      <c r="AV446" s="240">
        <f t="shared" ca="1" si="897"/>
        <v>3.3609474867258835E-6</v>
      </c>
      <c r="AW446" s="240">
        <f t="shared" ca="1" si="898"/>
        <v>-4.1648314238407061E-6</v>
      </c>
      <c r="AX446" s="240">
        <f t="shared" ca="1" si="899"/>
        <v>7.4472827277988346E-7</v>
      </c>
      <c r="AY446" s="240">
        <f t="shared" ca="1" si="900"/>
        <v>3.4306809851295096E-6</v>
      </c>
      <c r="AZ446" s="240">
        <f t="shared" ca="1" si="901"/>
        <v>-4.1266811841547184E-6</v>
      </c>
      <c r="BA446" s="240">
        <f t="shared" ca="1" si="902"/>
        <v>6.3738640602752228E-7</v>
      </c>
      <c r="BB446" s="240">
        <f t="shared" ca="1" si="903"/>
        <v>3.4983479695890787E-6</v>
      </c>
      <c r="BC446" s="240">
        <f t="shared" ca="1" si="904"/>
        <v>-4.0860451860299449E-6</v>
      </c>
      <c r="BD446" s="240">
        <f t="shared" ca="1" si="905"/>
        <v>5.2966060153764559E-7</v>
      </c>
      <c r="BE446" s="240">
        <f t="shared" ca="1" si="906"/>
        <v>3.5639076800434238E-6</v>
      </c>
      <c r="BF446" s="240">
        <f t="shared" ca="1" si="907"/>
        <v>-4.0429479070721521E-6</v>
      </c>
      <c r="BG446" s="240">
        <f t="shared" ca="1" si="908"/>
        <v>4.2161574930668794E-7</v>
      </c>
      <c r="BH446" s="240">
        <f t="shared" ca="1" si="909"/>
        <v>3.6273206257744394E-6</v>
      </c>
      <c r="BI446" s="240">
        <f t="shared" ca="1" si="910"/>
        <v>-3.9974153074707239E-6</v>
      </c>
      <c r="BJ446" s="240">
        <f t="shared" ca="1" si="911"/>
        <v>3.1331693151357634E-7</v>
      </c>
      <c r="BK446" s="240">
        <f t="shared" ca="1" si="912"/>
        <v>3.6885486091947066E-6</v>
      </c>
      <c r="BL446" s="240">
        <f t="shared" ca="1" si="913"/>
        <v>-3.9494748143610634E-6</v>
      </c>
      <c r="BM446" s="240">
        <f t="shared" ca="1" si="914"/>
        <v>2.0482938331653293E-7</v>
      </c>
      <c r="BN446" s="240">
        <f t="shared" ca="1" si="915"/>
        <v>3.7475547488565113E-6</v>
      </c>
      <c r="BO446" s="240">
        <f t="shared" ca="1" si="916"/>
        <v>-3.8991553053035773E-6</v>
      </c>
      <c r="BP446" s="240">
        <f t="shared" ca="1" si="917"/>
        <v>9.6218453558043461E-8</v>
      </c>
      <c r="BQ446" s="240">
        <f t="shared" ca="1" si="918"/>
        <v>3.804303501667736E-6</v>
      </c>
      <c r="BR446" s="240">
        <f t="shared" ca="1" si="919"/>
        <v>-3.8464870908890126E-6</v>
      </c>
      <c r="BS446" s="240">
        <f t="shared" ca="1" si="920"/>
        <v>-1.2450434598903825E-8</v>
      </c>
      <c r="BT446" s="240">
        <f t="shared" ca="1" si="921"/>
        <v>3.8587606843015627E-6</v>
      </c>
      <c r="BU446" s="240">
        <f t="shared" ca="1" si="922"/>
        <v>-3.7915018964802822E-6</v>
      </c>
      <c r="BV446" s="240">
        <f t="shared" ca="1" si="923"/>
        <v>-1.2111182307972613E-7</v>
      </c>
      <c r="BW446" s="240">
        <f t="shared" ca="1" si="924"/>
        <v>3.9108934937875841E-6</v>
      </c>
      <c r="BX446" s="240">
        <f t="shared" ca="1" si="925"/>
        <v>-3.7342328431025642E-6</v>
      </c>
      <c r="BY446" s="240">
        <f t="shared" ca="1" si="926"/>
        <v>-2.2970025832698837E-7</v>
      </c>
      <c r="BZ446" s="240">
        <f t="shared" ca="1" si="927"/>
        <v>3.9606705272706732E-6</v>
      </c>
      <c r="CA446" s="240">
        <f t="shared" ca="1" si="928"/>
        <v>-3.6747144274920546E-6</v>
      </c>
      <c r="CB446" s="240">
        <f t="shared" ca="1" si="929"/>
        <v>-3.3815033072755474E-7</v>
      </c>
      <c r="CC446" s="240">
        <f t="shared" ca="1" si="930"/>
        <v>4.0080618009270887E-6</v>
      </c>
      <c r="CD446" s="240">
        <f t="shared" ca="1" si="931"/>
        <v>-3.6129825013168449E-6</v>
      </c>
      <c r="CE446" s="240">
        <f t="shared" ca="1" si="932"/>
        <v>-4.4639671401327133E-7</v>
      </c>
      <c r="CF446" s="240">
        <f t="shared" ca="1" si="933"/>
        <v>4.0530387680257642E-6</v>
      </c>
      <c r="CG446" s="240">
        <f t="shared" ca="1" si="934"/>
        <v>-3.549074249581033E-6</v>
      </c>
      <c r="CH446" s="240">
        <f t="shared" ca="1" si="935"/>
        <v>-5.5437420461031451E-7</v>
      </c>
      <c r="CI446" s="240">
        <f t="shared" ca="1" si="936"/>
        <v>4.0955743361234604E-6</v>
      </c>
      <c r="CJ446" s="240">
        <f t="shared" ca="1" si="937"/>
        <v>-3.4830281682256323E-6</v>
      </c>
      <c r="CK446" s="240">
        <f t="shared" ca="1" si="938"/>
        <v>-6.6201776091576165E-7</v>
      </c>
      <c r="CL446" s="240">
        <f t="shared" ca="1" si="939"/>
        <v>4.1356428833844162E-6</v>
      </c>
      <c r="CM446" s="240">
        <f t="shared" ca="1" si="940"/>
        <v>-3.4148840409405029E-6</v>
      </c>
      <c r="CN446" s="240">
        <f t="shared" ca="1" si="941"/>
        <v>-7.6926254247659754E-7</v>
      </c>
      <c r="CO446" s="240">
        <f t="shared" ca="1" si="942"/>
        <v>4.1732202740141156E-6</v>
      </c>
      <c r="CP446" s="240">
        <f t="shared" ca="1" si="943"/>
        <v>-3.3446829151999306E-6</v>
      </c>
      <c r="CQ446" s="240">
        <f t="shared" ca="1" si="944"/>
        <v>-8.7604394904630012E-7</v>
      </c>
      <c r="CR446" s="240">
        <f t="shared" ca="1" si="945"/>
        <v>4.2082838727975043E-6</v>
      </c>
      <c r="CS446" s="240">
        <f t="shared" ca="1" si="946"/>
        <v>-3.27246707753691E-6</v>
      </c>
      <c r="CT446" s="240">
        <f t="shared" ca="1" si="947"/>
        <v>-9.8229765949861376E-7</v>
      </c>
      <c r="CU446" s="240">
        <f t="shared" ca="1" si="948"/>
        <v>4.2408125587337501E-6</v>
      </c>
      <c r="CV446" s="240">
        <f t="shared" ca="1" si="949"/>
        <v>-3.198280028071805E-6</v>
      </c>
      <c r="CW446" s="240">
        <f t="shared" ca="1" si="950"/>
        <v>-1.0879596705713204E-6</v>
      </c>
      <c r="CX446" s="240">
        <f t="shared" ca="1" si="951"/>
        <v>4.2707867377588478E-6</v>
      </c>
      <c r="CY446" s="240">
        <f t="shared" ca="1" si="952"/>
        <v>-3.1221664543092704E-6</v>
      </c>
      <c r="CZ446" s="240">
        <f t="shared" ca="1" si="953"/>
        <v>-1.1929663354197855E-6</v>
      </c>
      <c r="DA446" s="240">
        <f t="shared" ca="1" si="954"/>
        <v>4.2981883545481189E-6</v>
      </c>
      <c r="DB446" s="240">
        <f t="shared" ca="1" si="955"/>
        <v>-3.0441722042198944E-6</v>
      </c>
      <c r="DC446" s="240">
        <f t="shared" ca="1" si="956"/>
        <v>-1.2972544019558004E-6</v>
      </c>
      <c r="DD446" s="240">
        <f t="shared" ca="1" si="957"/>
        <v>4.3230009033921953E-6</v>
      </c>
      <c r="DE446" s="240">
        <f t="shared" ca="1" si="958"/>
        <v>-2.9643442586236259E-6</v>
      </c>
      <c r="DF446" s="240">
        <f t="shared" ca="1" si="959"/>
        <v>-1.4007610509475418E-6</v>
      </c>
      <c r="DG446" s="240">
        <f t="shared" ca="1" si="960"/>
        <v>4.3452094381395123E-6</v>
      </c>
      <c r="DH446" s="240">
        <f t="shared" ca="1" si="961"/>
        <v>-2.8827307028900272E-6</v>
      </c>
      <c r="DI446" s="240">
        <f t="shared" ca="1" si="962"/>
        <v>-1.5034239338599034E-6</v>
      </c>
      <c r="DJ446" s="240">
        <f t="shared" ca="1" si="963"/>
        <v>4.3648005811991379E-6</v>
      </c>
      <c r="DK446" s="240">
        <f t="shared" ca="1" si="964"/>
        <v>-2.7993806979731566E-6</v>
      </c>
      <c r="DL446" s="240">
        <f t="shared" ca="1" si="965"/>
        <v>-1.6051812104112681E-6</v>
      </c>
      <c r="DM446" s="240">
        <f t="shared" ca="1" si="966"/>
        <v>4.3817625315990351E-6</v>
      </c>
      <c r="DN446" s="240">
        <f t="shared" ca="1" si="967"/>
        <v>-2.7143444507995115E-6</v>
      </c>
      <c r="DO446" s="240">
        <f t="shared" ca="1" si="968"/>
        <v>-1.7059715858230717E-6</v>
      </c>
      <c r="DP446" s="240">
        <f t="shared" ca="1" si="969"/>
        <v>4.3960850720945697E-6</v>
      </c>
      <c r="DQ446" s="240">
        <f t="shared" ca="1" si="970"/>
        <v>-2.6276731840244822E-6</v>
      </c>
      <c r="DR446" s="240">
        <f t="shared" ca="1" si="971"/>
        <v>-1.805734347741846E-6</v>
      </c>
      <c r="DS446" s="240">
        <f t="shared" ca="1" si="972"/>
        <v>4.4077595753228813E-6</v>
      </c>
      <c r="DT446" s="240">
        <f t="shared" ca="1" si="973"/>
        <v>-2.5394191051784245E-6</v>
      </c>
      <c r="DU446" s="240">
        <f t="shared" ca="1" si="974"/>
        <v>-1.9044094028104123E-6</v>
      </c>
      <c r="DV446" s="240">
        <f t="shared" ca="1" si="975"/>
        <v>4.4167790089997546E-6</v>
      </c>
      <c r="DW446" s="240">
        <f t="shared" ca="1" si="976"/>
        <v>-2.4496353752185077E-6</v>
      </c>
      <c r="DX446" s="240">
        <f t="shared" ca="1" si="977"/>
        <v>-2.0019373128651786E-6</v>
      </c>
      <c r="DY446" s="240">
        <f t="shared" ca="1" si="978"/>
        <v>4.4231379401556135E-6</v>
      </c>
      <c r="DZ446" s="240">
        <f t="shared" ca="1" si="979"/>
        <v>-2.3583760765061142E-6</v>
      </c>
      <c r="EA446" s="240">
        <f t="shared" ca="1" si="980"/>
        <v>-2.0982593307399311E-6</v>
      </c>
      <c r="EB446" s="240">
        <f t="shared" ca="1" si="981"/>
        <v>4.4268325384081138E-6</v>
      </c>
      <c r="EC446" s="240">
        <f t="shared" ca="1" si="982"/>
        <v>-2.2656961802308075E-6</v>
      </c>
      <c r="ED446" s="240">
        <f t="shared" ca="1" si="983"/>
        <v>-2.1933174356527063E-6</v>
      </c>
      <c r="EE446" s="240">
        <f t="shared" ca="1" si="984"/>
        <v>4.4278605782694E-6</v>
      </c>
      <c r="EF446" s="240">
        <f t="shared" ca="1" si="985"/>
        <v>-2.171651513296368E-6</v>
      </c>
      <c r="EG446" s="240">
        <f t="shared" ca="1" si="986"/>
        <v>-2.2870543681556674E-6</v>
      </c>
      <c r="EH446" s="240">
        <f t="shared" ca="1" si="987"/>
        <v>4.4262214404867118E-6</v>
      </c>
      <c r="EI446" s="240">
        <f t="shared" ca="1" si="988"/>
        <v>-2.076298724693379E-6</v>
      </c>
      <c r="EJ446" s="240">
        <f t="shared" ca="1" si="989"/>
        <v>-2.3794136646259371E-6</v>
      </c>
      <c r="EK446" s="240">
        <f t="shared" ca="1" si="990"/>
        <v>4.4219161124153443E-6</v>
      </c>
      <c r="EL446" s="240">
        <f t="shared" ca="1" si="991"/>
        <v>-1.9796952513766659E-6</v>
      </c>
      <c r="EM446" s="240">
        <f t="shared" ca="1" si="992"/>
        <v>-2.47033969127643E-6</v>
      </c>
      <c r="EN446" s="240">
        <f t="shared" ca="1" si="993"/>
        <v>4.4149471874239629E-6</v>
      </c>
      <c r="EO446" s="240">
        <f t="shared" ca="1" si="994"/>
        <v>-1.8818992836660991E-6</v>
      </c>
      <c r="EP446" s="240">
        <f t="shared" ca="1" si="995"/>
        <v>-2.5597776776688514E-6</v>
      </c>
      <c r="EQ446" s="240">
        <f t="shared" ca="1" si="996"/>
        <v>4.4053188633323896E-6</v>
      </c>
      <c r="ER446" s="240">
        <f t="shared" ca="1" si="997"/>
        <v>-1.7829697301955693E-6</v>
      </c>
      <c r="ES446" s="240">
        <f t="shared" ca="1" si="998"/>
        <v>-2.6476737497047014E-6</v>
      </c>
      <c r="ET446" s="240">
        <f t="shared" ca="1" si="999"/>
        <v>4.3930369398830001E-6</v>
      </c>
      <c r="EU446" s="240">
        <f t="shared" ca="1" si="1000"/>
        <v>-1.6829661824293319E-6</v>
      </c>
      <c r="EV446" s="240">
        <f t="shared" ca="1" si="1001"/>
        <v>-2.7339749620764244E-6</v>
      </c>
      <c r="EW446" s="240">
        <f t="shared" ca="1" si="1002"/>
        <v>4.3781088152472853E-6</v>
      </c>
      <c r="EX446" s="240">
        <f t="shared" ca="1" si="1003"/>
        <v>-1.581948878764959E-6</v>
      </c>
      <c r="EY446" s="240">
        <f t="shared" ca="1" si="1004"/>
        <v>-2.818629330160904E-6</v>
      </c>
      <c r="EZ446" s="240">
        <f t="shared" ca="1" si="1005"/>
        <v>4.3605434815693024E-6</v>
      </c>
      <c r="FA446" s="240">
        <f t="shared" ca="1" si="1006"/>
        <v>-1.4799786682486615E-6</v>
      </c>
      <c r="FB446" s="240">
        <f t="shared" ca="1" si="1007"/>
        <v>-2.9015858613324263E-6</v>
      </c>
      <c r="FC446" s="240">
        <f t="shared" ca="1" si="1008"/>
        <v>4.3403515195492001E-6</v>
      </c>
      <c r="FD446" s="240">
        <f t="shared" ca="1" si="1009"/>
        <v>-1.3771169739228136E-6</v>
      </c>
      <c r="FE446" s="240">
        <f t="shared" ca="1" si="1010"/>
        <v>-2.9827945856781738E-6</v>
      </c>
      <c r="FF446" s="240">
        <f t="shared" ca="1" si="1011"/>
        <v>4.3175450920699652E-6</v>
      </c>
      <c r="FG446" s="240">
        <f t="shared" ca="1" si="1012"/>
        <v>-1.2734257558255972E-6</v>
      </c>
      <c r="FH446" s="240">
        <f t="shared" ca="1" si="1013"/>
        <v>-3.062206586099385E-6</v>
      </c>
      <c r="FI446" s="240">
        <f t="shared" ca="1" si="1014"/>
        <v>4.2921379368706808E-6</v>
      </c>
      <c r="FJ446" s="240">
        <f t="shared" ca="1" si="1015"/>
        <v>-1.168967473669285E-6</v>
      </c>
      <c r="FK446" s="240">
        <f t="shared" ca="1" si="1016"/>
        <v>-3.1397740277765898E-6</v>
      </c>
      <c r="FL446" s="240">
        <f t="shared" ca="1" si="1017"/>
        <v>4.2641453582715367E-6</v>
      </c>
      <c r="FM446" s="240">
        <f t="shared" ca="1" si="1018"/>
        <v>-1.0638050492175861E-6</v>
      </c>
      <c r="FN446" s="240">
        <f t="shared" ca="1" si="1019"/>
        <v>-3.2154501869829956E-6</v>
      </c>
      <c r="FO446" s="240">
        <f t="shared" ca="1" si="1020"/>
        <v>4.2335842179553001E-6</v>
      </c>
      <c r="FP446" s="240">
        <f t="shared" ca="1" si="1021"/>
        <v>-9.5800182838247248E-7</v>
      </c>
      <c r="FQ446" s="240">
        <f t="shared" ca="1" si="1022"/>
        <v>-3.2891894792301925E-6</v>
      </c>
      <c r="FR446" s="240">
        <f t="shared" ca="1" si="1023"/>
        <v>4.2004729248100814E-6</v>
      </c>
      <c r="FS446" s="240">
        <f t="shared" ca="1" si="1024"/>
        <v>-8.5162154306793748E-7</v>
      </c>
      <c r="FT446" s="240">
        <f t="shared" ca="1" si="1025"/>
        <v>-3.3609474867259847E-6</v>
      </c>
      <c r="FU446" s="240">
        <f t="shared" ca="1" si="1026"/>
        <v>4.1648314238406748E-6</v>
      </c>
      <c r="FV446" s="240">
        <f t="shared" ca="1" si="1027"/>
        <v>-7.4472827277979219E-7</v>
      </c>
      <c r="FW446" s="240">
        <f t="shared" ca="1" si="1028"/>
        <v>-3.4306809851295291E-6</v>
      </c>
      <c r="FX446" s="240">
        <f t="shared" ca="1" si="1029"/>
        <v>4.1266811841547073E-6</v>
      </c>
      <c r="FY446" s="240">
        <f t="shared" ca="1" si="1030"/>
        <v>-6.3738640602755467E-7</v>
      </c>
      <c r="FZ446" s="240">
        <f t="shared" ca="1" si="1031"/>
        <v>-3.4983479695890588E-6</v>
      </c>
      <c r="GA446" s="240">
        <f t="shared" ca="1" si="1032"/>
        <v>4.0860451860299576E-6</v>
      </c>
      <c r="GB446" s="240">
        <f t="shared" ca="1" si="1033"/>
        <v>-5.2966060153774046E-7</v>
      </c>
      <c r="GC446" s="240">
        <f t="shared" ca="1" si="1034"/>
        <v>-3.5639076800435165E-6</v>
      </c>
      <c r="GD446" s="240">
        <f t="shared" ca="1" si="1035"/>
        <v>4.0429479070721148E-6</v>
      </c>
      <c r="GE446" s="240">
        <f t="shared" ca="1" si="1036"/>
        <v>-4.2161574930659498E-7</v>
      </c>
      <c r="GF446" s="240">
        <f t="shared" ca="1" si="1037"/>
        <v>-3.6273206257744572E-6</v>
      </c>
      <c r="GG446" s="240">
        <f t="shared" ca="1" si="1038"/>
        <v>3.9974153074707121E-6</v>
      </c>
      <c r="GH446" s="240">
        <f t="shared" ca="1" si="1039"/>
        <v>-3.1331693151354627E-7</v>
      </c>
      <c r="GI446" s="240">
        <f t="shared" ca="1" si="1040"/>
        <v>-3.6885486091946879E-6</v>
      </c>
      <c r="GJ446" s="240">
        <f t="shared" ca="1" si="1041"/>
        <v>3.9494748143610778E-6</v>
      </c>
      <c r="GK446" s="240">
        <f t="shared" ca="1" si="1042"/>
        <v>-2.0482938331662801E-7</v>
      </c>
      <c r="GL446" s="240">
        <f t="shared" ca="1" si="1043"/>
        <v>-3.7475547488565943E-6</v>
      </c>
      <c r="GM446" s="240">
        <f t="shared" ca="1" si="1044"/>
        <v>3.8991553053035324E-6</v>
      </c>
      <c r="GN446" s="240">
        <f t="shared" ca="1" si="1045"/>
        <v>-9.6218453558013391E-8</v>
      </c>
      <c r="GO446" s="240">
        <f t="shared" ca="1" si="1046"/>
        <v>-3.8043035016677517E-6</v>
      </c>
      <c r="GP446" s="240">
        <f t="shared" ca="1" si="1047"/>
        <v>3.8464870908889974E-6</v>
      </c>
      <c r="GQ446" s="240">
        <f t="shared" ca="1" si="1048"/>
        <v>1.245043459893453E-8</v>
      </c>
      <c r="GR446" s="240">
        <f t="shared" ca="1" si="1049"/>
        <v>-3.8587606843015779E-6</v>
      </c>
      <c r="GS446" s="240">
        <f t="shared" ca="1" si="1050"/>
        <v>3.7915018964803309E-6</v>
      </c>
      <c r="GT446" s="240">
        <f t="shared" ca="1" si="1051"/>
        <v>1.2111182307963105E-7</v>
      </c>
      <c r="GU446" s="240">
        <f t="shared" ca="1" si="1052"/>
        <v>-3.9108934937876578E-6</v>
      </c>
      <c r="GV446" s="240">
        <f t="shared" ca="1" si="1053"/>
        <v>3.7342328431024808E-6</v>
      </c>
      <c r="GW446" s="240">
        <f t="shared" ca="1" si="1054"/>
        <v>2.2970025832701865E-7</v>
      </c>
      <c r="GX446" s="240">
        <f t="shared" ca="1" si="1055"/>
        <v>-3.9606705272706867E-6</v>
      </c>
      <c r="GY446" s="240">
        <f t="shared" ca="1" si="1056"/>
        <v>3.6747144274920377E-6</v>
      </c>
      <c r="GZ446" s="240">
        <f t="shared" ca="1" si="1057"/>
        <v>3.3815033072758481E-7</v>
      </c>
      <c r="HA446" s="240">
        <f t="shared" ca="1" si="1058"/>
        <v>-4.0080618009271023E-6</v>
      </c>
      <c r="HB446" s="240">
        <f t="shared" ca="1" si="1059"/>
        <v>3.6129825013169003E-6</v>
      </c>
      <c r="HC446" s="240">
        <f t="shared" ca="1" si="1060"/>
        <v>4.4639671401317625E-7</v>
      </c>
      <c r="HD446" s="240">
        <f t="shared" ca="1" si="1061"/>
        <v>-4.0530387680258277E-6</v>
      </c>
      <c r="HE446" s="240">
        <f t="shared" ca="1" si="1062"/>
        <v>3.5490742495809398E-6</v>
      </c>
      <c r="HF446" s="240">
        <f t="shared" ca="1" si="1063"/>
        <v>5.5437420461034437E-7</v>
      </c>
      <c r="HG446" s="240">
        <f t="shared" ca="1" si="1064"/>
        <v>-4.0955743361234714E-6</v>
      </c>
      <c r="HH446" s="240">
        <f t="shared" ca="1" si="1065"/>
        <v>3.4830281682256132E-6</v>
      </c>
      <c r="HI446" s="240">
        <f t="shared" ca="1" si="1066"/>
        <v>6.6201776091579235E-7</v>
      </c>
      <c r="HJ446" s="240">
        <f t="shared" ca="1" si="1067"/>
        <v>-4.1356428833844272E-6</v>
      </c>
      <c r="HK446" s="240">
        <f t="shared" ca="1" si="1068"/>
        <v>3.4148840409405643E-6</v>
      </c>
      <c r="HL446" s="240">
        <f t="shared" ca="1" si="1069"/>
        <v>7.6926254247650331E-7</v>
      </c>
      <c r="HM446" s="240">
        <f t="shared" ca="1" si="1070"/>
        <v>-4.1732202740141681E-6</v>
      </c>
      <c r="HN446" s="240">
        <f t="shared" ca="1" si="1071"/>
        <v>3.3446829151998285E-6</v>
      </c>
      <c r="HO446" s="240">
        <f t="shared" ca="1" si="1072"/>
        <v>8.760439490464528E-7</v>
      </c>
      <c r="HP446" s="240">
        <f t="shared" ca="1" si="1073"/>
        <v>-4.2082838727975128E-6</v>
      </c>
      <c r="HQ446" s="240">
        <f t="shared" ca="1" si="1074"/>
        <v>3.2724670775368896E-6</v>
      </c>
      <c r="HR446" s="240">
        <f t="shared" ca="1" si="1075"/>
        <v>9.8229765949864362E-7</v>
      </c>
      <c r="HS446" s="240">
        <f t="shared" ca="1" si="1076"/>
        <v>-4.2408125587337585E-6</v>
      </c>
      <c r="HT446" s="240">
        <f t="shared" ca="1" si="1077"/>
        <v>3.1982800280718711E-6</v>
      </c>
      <c r="HU446" s="240">
        <f t="shared" ca="1" si="1078"/>
        <v>1.0879596705712282E-6</v>
      </c>
      <c r="HV446" s="240">
        <f t="shared" ca="1" si="1079"/>
        <v>-4.2707867377588224E-6</v>
      </c>
      <c r="HW446" s="240">
        <f t="shared" ca="1" si="1080"/>
        <v>3.1221664543091598E-6</v>
      </c>
      <c r="HX446" s="240">
        <f t="shared" ca="1" si="1081"/>
        <v>1.1929663354199363E-6</v>
      </c>
      <c r="HY446" s="240">
        <f t="shared" ca="1" si="1082"/>
        <v>-4.2981883545481265E-6</v>
      </c>
      <c r="HZ446" s="240">
        <f t="shared" ca="1" si="1083"/>
        <v>3.0441722042198724E-6</v>
      </c>
      <c r="IA446" s="240">
        <f t="shared" ca="1" si="1084"/>
        <v>1.2972544019558294E-6</v>
      </c>
      <c r="IB446" s="240">
        <f t="shared" ca="1" si="1085"/>
        <v>-4.323000903392202E-6</v>
      </c>
      <c r="IC446" s="240">
        <f t="shared" ca="1" si="1086"/>
        <v>2.9643442586236966E-6</v>
      </c>
      <c r="ID446" s="240">
        <f t="shared" ca="1" si="1087"/>
        <v>1.4007610509474516E-6</v>
      </c>
      <c r="IE446" s="240">
        <f t="shared" ca="1" si="1088"/>
        <v>-2.4585225635480219E-6</v>
      </c>
      <c r="IF446" s="240">
        <f t="shared" ca="1" si="1089"/>
        <v>2.8827307028899091E-6</v>
      </c>
      <c r="IG446" s="240">
        <f t="shared" ca="1" si="1090"/>
        <v>1.5034239338600503E-6</v>
      </c>
      <c r="IH446" s="240">
        <f t="shared" ca="1" si="1091"/>
        <v>-4.364800581199143E-6</v>
      </c>
      <c r="II446" s="240">
        <f t="shared" ca="1" si="1092"/>
        <v>2.7993806979731329E-6</v>
      </c>
      <c r="IJ446" s="240">
        <f t="shared" ca="1" si="1093"/>
        <v>1.6051812104112962E-6</v>
      </c>
      <c r="IK446" s="240">
        <f t="shared" ca="1" si="1094"/>
        <v>-4.3817625315990393E-6</v>
      </c>
      <c r="IL446" s="240">
        <f t="shared" ca="1" si="1095"/>
        <v>2.7143444507994878E-6</v>
      </c>
      <c r="IM446" s="240">
        <f t="shared" ca="1" si="1096"/>
        <v>1.7059715858229834E-6</v>
      </c>
      <c r="IN446" s="240">
        <f t="shared" ca="1" si="1097"/>
        <v>-4.3960850720945587E-6</v>
      </c>
      <c r="IO446" s="240">
        <f t="shared" ca="1" si="1098"/>
        <v>2.6276731840243568E-6</v>
      </c>
      <c r="IP446" s="240">
        <f t="shared" ca="1" si="1099"/>
        <v>1.8057343477419887E-6</v>
      </c>
      <c r="IQ446" s="240">
        <f t="shared" ca="1" si="1100"/>
        <v>-4.4077595753228855E-6</v>
      </c>
      <c r="IR446" s="240">
        <f t="shared" ca="1" si="1101"/>
        <v>2.5394191051786062E-6</v>
      </c>
      <c r="IS446" s="240">
        <f t="shared" ca="1" si="1102"/>
        <v>1.9044094028106668E-6</v>
      </c>
      <c r="IT446" s="240">
        <f t="shared" ca="1" si="1103"/>
        <v>-4.416779008999774E-6</v>
      </c>
      <c r="IU446" s="240">
        <f t="shared" ca="1" si="1104"/>
        <v>2.4496353752182727E-6</v>
      </c>
      <c r="IV446" s="240">
        <f t="shared" ca="1" si="1105"/>
        <v>2.0019373128653175E-6</v>
      </c>
      <c r="IW446" s="240">
        <f t="shared" ca="1" si="1106"/>
        <v>-4.4231379401556271E-6</v>
      </c>
      <c r="IX446" s="240">
        <f t="shared" ca="1" si="1107"/>
        <v>2.3583760765060884E-6</v>
      </c>
      <c r="IY446" s="240">
        <f t="shared" ca="1" si="1108"/>
        <v>2.0982593307399582E-6</v>
      </c>
      <c r="IZ446" s="240">
        <f t="shared" ca="1" si="1109"/>
        <v>-4.4268325384081147E-6</v>
      </c>
      <c r="JA446" s="240">
        <f t="shared" ca="1" si="1110"/>
        <v>2.2656961802307804E-6</v>
      </c>
      <c r="JB446" s="240">
        <f t="shared" ca="1" si="1111"/>
        <v>2.193317435652733E-6</v>
      </c>
    </row>
    <row r="447" spans="2:262">
      <c r="B447" s="248">
        <v>86</v>
      </c>
      <c r="C447" s="247">
        <f t="shared" si="1112"/>
        <v>1.6796875000000011E-3</v>
      </c>
      <c r="D447" s="244">
        <f t="shared" ca="1" si="855"/>
        <v>5.8698781290970459</v>
      </c>
      <c r="E447" s="243">
        <f ca="1">CN361</f>
        <v>-0.13012187090295443</v>
      </c>
      <c r="F447" s="242">
        <v>86</v>
      </c>
      <c r="G447" s="240">
        <f t="shared" ca="1" si="856"/>
        <v>-4.6399722832568331E-5</v>
      </c>
      <c r="H447" s="240">
        <f t="shared" ca="1" si="857"/>
        <v>7.6308806136567928E-5</v>
      </c>
      <c r="I447" s="240">
        <f t="shared" ca="1" si="858"/>
        <v>-3.2061410449267907E-5</v>
      </c>
      <c r="J447" s="240">
        <f t="shared" ca="1" si="859"/>
        <v>-4.33430879472202E-5</v>
      </c>
      <c r="K447" s="240">
        <f t="shared" ca="1" si="860"/>
        <v>7.6627011360216014E-5</v>
      </c>
      <c r="L447" s="240">
        <f t="shared" ca="1" si="861"/>
        <v>-3.544522569200424E-5</v>
      </c>
      <c r="M447" s="240">
        <f t="shared" ca="1" si="862"/>
        <v>-4.0182035766601096E-5</v>
      </c>
      <c r="N447" s="240">
        <f t="shared" ca="1" si="863"/>
        <v>7.676061540176384E-5</v>
      </c>
      <c r="O447" s="240">
        <f t="shared" ca="1" si="864"/>
        <v>-3.8743650281413547E-5</v>
      </c>
      <c r="P447" s="240">
        <f t="shared" ca="1" si="865"/>
        <v>-3.6924181542289584E-5</v>
      </c>
      <c r="Q447" s="240">
        <f t="shared" ca="1" si="866"/>
        <v>7.6709296397372995E-5</v>
      </c>
      <c r="R447" s="240">
        <f t="shared" ca="1" si="867"/>
        <v>-4.1948738023751737E-5</v>
      </c>
      <c r="S447" s="240">
        <f t="shared" ca="1" si="868"/>
        <v>-3.3577373730466246E-5</v>
      </c>
      <c r="T447" s="240">
        <f t="shared" ca="1" si="869"/>
        <v>7.6473177979020042E-5</v>
      </c>
      <c r="U447" s="241">
        <f t="shared" ca="1" si="870"/>
        <v>-4.5052767581915212E-5</v>
      </c>
      <c r="V447" s="240">
        <f t="shared" ca="1" si="871"/>
        <v>-3.0149675084295881E-5</v>
      </c>
      <c r="W447" s="240">
        <f t="shared" ca="1" si="872"/>
        <v>7.6052828976656332E-5</v>
      </c>
      <c r="X447" s="240">
        <f t="shared" ca="1" si="873"/>
        <v>-4.8048261076817918E-5</v>
      </c>
      <c r="Y447" s="240">
        <f t="shared" ca="1" si="874"/>
        <v>-2.6649343230047803E-5</v>
      </c>
      <c r="Z447" s="240">
        <f t="shared" ca="1" si="875"/>
        <v>7.5449262047846816E-5</v>
      </c>
      <c r="AA447" s="240">
        <f t="shared" ca="1" si="876"/>
        <v>-5.0928002102255501E-5</v>
      </c>
      <c r="AB447" s="240">
        <f t="shared" ca="1" si="877"/>
        <v>-2.3084810773751757E-5</v>
      </c>
      <c r="AC447" s="240">
        <f t="shared" ca="1" si="878"/>
        <v>7.4663931238189209E-5</v>
      </c>
      <c r="AD447" s="240">
        <f t="shared" ca="1" si="879"/>
        <v>-5.368505310986263E-5</v>
      </c>
      <c r="AE447" s="240">
        <f t="shared" ca="1" si="880"/>
        <v>-1.9464664986310604E-5</v>
      </c>
      <c r="AF447" s="240">
        <f t="shared" ca="1" si="881"/>
        <v>7.36987284783907E-5</v>
      </c>
      <c r="AG447" s="240">
        <f t="shared" ca="1" si="882"/>
        <v>-5.6312772122272815E-5</v>
      </c>
      <c r="AH447" s="240">
        <f t="shared" ca="1" si="883"/>
        <v>-1.5797627116014664E-5</v>
      </c>
      <c r="AI447" s="240">
        <f t="shared" ca="1" si="884"/>
        <v>7.2555979026441635E-5</v>
      </c>
      <c r="AJ447" s="240">
        <f t="shared" ca="1" si="885"/>
        <v>-5.8804828734224164E-5</v>
      </c>
      <c r="AK447" s="240">
        <f t="shared" ca="1" si="886"/>
        <v>-1.2092531378286993E-5</v>
      </c>
      <c r="AL447" s="240">
        <f t="shared" ca="1" si="887"/>
        <v>7.123843586586472E-5</v>
      </c>
      <c r="AM447" s="240">
        <f t="shared" ca="1" si="888"/>
        <v>-6.1155219363060099E-5</v>
      </c>
      <c r="AN447" s="240">
        <f t="shared" ca="1" si="889"/>
        <v>-8.3583036732889113E-6</v>
      </c>
      <c r="AO447" s="240">
        <f t="shared" ca="1" si="890"/>
        <v>6.9749273073536913E-5</v>
      </c>
      <c r="AP447" s="240">
        <f t="shared" ca="1" si="891"/>
        <v>-6.3358281711886483E-5</v>
      </c>
      <c r="AQ447" s="240">
        <f t="shared" ca="1" si="892"/>
        <v>-4.6039400826409469E-6</v>
      </c>
      <c r="AR447" s="240">
        <f t="shared" ca="1" si="893"/>
        <v>6.80920781730602E-5</v>
      </c>
      <c r="AS447" s="240">
        <f t="shared" ca="1" si="894"/>
        <v>-6.5408708410538233E-5</v>
      </c>
      <c r="AT447" s="240">
        <f t="shared" ca="1" si="895"/>
        <v>-8.3848519707637196E-7</v>
      </c>
      <c r="AU447" s="240">
        <f t="shared" ca="1" si="896"/>
        <v>6.6270843492102947E-5</v>
      </c>
      <c r="AV447" s="240">
        <f t="shared" ca="1" si="897"/>
        <v>-6.7301559801502799E-5</v>
      </c>
      <c r="AW447" s="240">
        <f t="shared" ca="1" si="898"/>
        <v>2.9289896727705874E-6</v>
      </c>
      <c r="AX447" s="240">
        <f t="shared" ca="1" si="899"/>
        <v>6.428995654453288E-5</v>
      </c>
      <c r="AY447" s="240">
        <f t="shared" ca="1" si="900"/>
        <v>-6.903227583998513E-5</v>
      </c>
      <c r="AZ447" s="240">
        <f t="shared" ca="1" si="901"/>
        <v>6.6894083499466503E-6</v>
      </c>
      <c r="BA447" s="240">
        <f t="shared" ca="1" si="902"/>
        <v>6.21541894605113E-5</v>
      </c>
      <c r="BB447" s="240">
        <f t="shared" ca="1" si="903"/>
        <v>-7.0596687079455708E-5</v>
      </c>
      <c r="BC447" s="240">
        <f t="shared" ca="1" si="904"/>
        <v>1.0433711656484722E-5</v>
      </c>
      <c r="BD447" s="240">
        <f t="shared" ca="1" si="905"/>
        <v>5.9868687490015929E-5</v>
      </c>
      <c r="BE447" s="240">
        <f t="shared" ca="1" si="906"/>
        <v>-7.199102471621243E-5</v>
      </c>
      <c r="BF447" s="240">
        <f t="shared" ca="1" si="907"/>
        <v>1.4152879237758188E-5</v>
      </c>
      <c r="BG447" s="240">
        <f t="shared" ca="1" si="908"/>
        <v>5.7438956607479429E-5</v>
      </c>
      <c r="BH447" s="240">
        <f t="shared" ca="1" si="909"/>
        <v>-7.3211929668758765E-5</v>
      </c>
      <c r="BI447" s="240">
        <f t="shared" ca="1" si="910"/>
        <v>1.7837951293301005E-5</v>
      </c>
      <c r="BJ447" s="240">
        <f t="shared" ca="1" si="911"/>
        <v>5.4870850247417118E-5</v>
      </c>
      <c r="BK447" s="240">
        <f t="shared" ca="1" si="912"/>
        <v>-7.4256460670125393E-5</v>
      </c>
      <c r="BL447" s="240">
        <f t="shared" ca="1" si="913"/>
        <v>2.1480050161758259E-5</v>
      </c>
      <c r="BM447" s="240">
        <f t="shared" ca="1" si="914"/>
        <v>5.2170555202989923E-5</v>
      </c>
      <c r="BN447" s="240">
        <f t="shared" ca="1" si="915"/>
        <v>-7.5122101353639935E-5</v>
      </c>
      <c r="BO447" s="240">
        <f t="shared" ca="1" si="916"/>
        <v>2.5070401707944624E-5</v>
      </c>
      <c r="BP447" s="240">
        <f t="shared" ca="1" si="917"/>
        <v>4.9344576721476965E-5</v>
      </c>
      <c r="BQ447" s="240">
        <f t="shared" ca="1" si="918"/>
        <v>-7.5806766315074777E-5</v>
      </c>
      <c r="BR447" s="240">
        <f t="shared" ca="1" si="919"/>
        <v>2.8600356460510774E-5</v>
      </c>
      <c r="BS447" s="240">
        <f t="shared" ca="1" si="920"/>
        <v>4.6399722832569191E-5</v>
      </c>
      <c r="BT447" s="240">
        <f t="shared" ca="1" si="921"/>
        <v>-7.6308806136567766E-5</v>
      </c>
      <c r="BU447" s="240">
        <f t="shared" ca="1" si="922"/>
        <v>3.2061410449268157E-5</v>
      </c>
      <c r="BV447" s="240">
        <f t="shared" ca="1" si="923"/>
        <v>4.3343087947220316E-5</v>
      </c>
      <c r="BW447" s="240">
        <f t="shared" ca="1" si="924"/>
        <v>-7.6627011360215974E-5</v>
      </c>
      <c r="BX447" s="240">
        <f t="shared" ca="1" si="925"/>
        <v>3.5445225692003393E-5</v>
      </c>
      <c r="BY447" s="240">
        <f t="shared" ca="1" si="926"/>
        <v>4.0182035766602254E-5</v>
      </c>
      <c r="BZ447" s="240">
        <f t="shared" ca="1" si="927"/>
        <v>-7.6760615401763854E-5</v>
      </c>
      <c r="CA447" s="240">
        <f t="shared" ca="1" si="928"/>
        <v>3.8743650281413439E-5</v>
      </c>
      <c r="CB447" s="240">
        <f t="shared" ca="1" si="929"/>
        <v>3.6924181542289937E-5</v>
      </c>
      <c r="CC447" s="240">
        <f t="shared" ca="1" si="930"/>
        <v>-7.6709296397373022E-5</v>
      </c>
      <c r="CD447" s="240">
        <f t="shared" ca="1" si="931"/>
        <v>4.1948738023750713E-5</v>
      </c>
      <c r="CE447" s="240">
        <f t="shared" ca="1" si="932"/>
        <v>3.3577373730467831E-5</v>
      </c>
      <c r="CF447" s="240">
        <f t="shared" ca="1" si="933"/>
        <v>-7.6473177979020029E-5</v>
      </c>
      <c r="CG447" s="240">
        <f t="shared" ca="1" si="934"/>
        <v>4.5052767581915104E-5</v>
      </c>
      <c r="CH447" s="240">
        <f t="shared" ca="1" si="935"/>
        <v>3.0149675084296504E-5</v>
      </c>
      <c r="CI447" s="240">
        <f t="shared" ca="1" si="936"/>
        <v>-7.6052828976656494E-5</v>
      </c>
      <c r="CJ447" s="240">
        <f t="shared" ca="1" si="937"/>
        <v>4.8048261076816536E-5</v>
      </c>
      <c r="CK447" s="240">
        <f t="shared" ca="1" si="938"/>
        <v>2.6649343230047413E-5</v>
      </c>
      <c r="CL447" s="240">
        <f t="shared" ca="1" si="939"/>
        <v>-7.5449262047846844E-5</v>
      </c>
      <c r="CM447" s="240">
        <f t="shared" ca="1" si="940"/>
        <v>5.0928002102255E-5</v>
      </c>
      <c r="CN447" s="240">
        <f t="shared" ca="1" si="941"/>
        <v>2.3084810773752397E-5</v>
      </c>
      <c r="CO447" s="240">
        <f t="shared" ca="1" si="942"/>
        <v>-7.4663931238189507E-5</v>
      </c>
      <c r="CP447" s="240">
        <f t="shared" ca="1" si="943"/>
        <v>5.3685053109861369E-5</v>
      </c>
      <c r="CQ447" s="240">
        <f t="shared" ca="1" si="944"/>
        <v>1.9464664986310729E-5</v>
      </c>
      <c r="CR447" s="240">
        <f t="shared" ca="1" si="945"/>
        <v>-7.3698728478390876E-5</v>
      </c>
      <c r="CS447" s="240">
        <f t="shared" ca="1" si="946"/>
        <v>5.6312772122272354E-5</v>
      </c>
      <c r="CT447" s="240">
        <f t="shared" ca="1" si="947"/>
        <v>1.5797627116015866E-5</v>
      </c>
      <c r="CU447" s="240">
        <f t="shared" ca="1" si="948"/>
        <v>-7.2555979026442218E-5</v>
      </c>
      <c r="CV447" s="240">
        <f t="shared" ca="1" si="949"/>
        <v>5.8804828734224435E-5</v>
      </c>
      <c r="CW447" s="240">
        <f t="shared" ca="1" si="950"/>
        <v>1.2092531378287663E-5</v>
      </c>
      <c r="CX447" s="240">
        <f t="shared" ca="1" si="951"/>
        <v>-7.1238435865864978E-5</v>
      </c>
      <c r="CY447" s="240">
        <f t="shared" ca="1" si="952"/>
        <v>6.1155219363059692E-5</v>
      </c>
      <c r="CZ447" s="240">
        <f t="shared" ca="1" si="953"/>
        <v>8.3583036732906731E-6</v>
      </c>
      <c r="DA447" s="240">
        <f t="shared" ca="1" si="954"/>
        <v>-6.974927307353675E-5</v>
      </c>
      <c r="DB447" s="240">
        <f t="shared" ca="1" si="955"/>
        <v>6.335828171188609E-5</v>
      </c>
      <c r="DC447" s="240">
        <f t="shared" ca="1" si="956"/>
        <v>4.6039400826416211E-6</v>
      </c>
      <c r="DD447" s="240">
        <f t="shared" ca="1" si="957"/>
        <v>-6.8092078173060511E-5</v>
      </c>
      <c r="DE447" s="240">
        <f t="shared" ca="1" si="958"/>
        <v>6.5408708410537311E-5</v>
      </c>
      <c r="DF447" s="240">
        <f t="shared" ca="1" si="959"/>
        <v>8.3848519707595522E-7</v>
      </c>
      <c r="DG447" s="240">
        <f t="shared" ca="1" si="960"/>
        <v>-6.627084349210273E-5</v>
      </c>
      <c r="DH447" s="240">
        <f t="shared" ca="1" si="961"/>
        <v>6.7301559801502474E-5</v>
      </c>
      <c r="DI447" s="240">
        <f t="shared" ca="1" si="962"/>
        <v>-2.9289896727699166E-6</v>
      </c>
      <c r="DJ447" s="240">
        <f t="shared" ca="1" si="963"/>
        <v>-6.4289956544533259E-5</v>
      </c>
      <c r="DK447" s="240">
        <f t="shared" ca="1" si="964"/>
        <v>6.9032275839984357E-5</v>
      </c>
      <c r="DL447" s="240">
        <f t="shared" ca="1" si="965"/>
        <v>-6.6894083499470671E-6</v>
      </c>
      <c r="DM447" s="240">
        <f t="shared" ca="1" si="966"/>
        <v>-6.2154189460511693E-5</v>
      </c>
      <c r="DN447" s="240">
        <f t="shared" ca="1" si="967"/>
        <v>7.059668707945545E-5</v>
      </c>
      <c r="DO447" s="240">
        <f t="shared" ca="1" si="968"/>
        <v>-1.0433711656484048E-5</v>
      </c>
      <c r="DP447" s="240">
        <f t="shared" ca="1" si="969"/>
        <v>-5.9868687490017033E-5</v>
      </c>
      <c r="DQ447" s="240">
        <f t="shared" ca="1" si="970"/>
        <v>7.1991024716212566E-5</v>
      </c>
      <c r="DR447" s="240">
        <f t="shared" ca="1" si="971"/>
        <v>-1.4152879237757524E-5</v>
      </c>
      <c r="DS447" s="240">
        <f t="shared" ca="1" si="972"/>
        <v>-5.743895660747987E-5</v>
      </c>
      <c r="DT447" s="240">
        <f t="shared" ca="1" si="973"/>
        <v>7.3211929668758562E-5</v>
      </c>
      <c r="DU447" s="240">
        <f t="shared" ca="1" si="974"/>
        <v>-1.7837951293299283E-5</v>
      </c>
      <c r="DV447" s="240">
        <f t="shared" ca="1" si="975"/>
        <v>-5.4870850247418351E-5</v>
      </c>
      <c r="DW447" s="240">
        <f t="shared" ca="1" si="976"/>
        <v>7.4256460670125502E-5</v>
      </c>
      <c r="DX447" s="240">
        <f t="shared" ca="1" si="977"/>
        <v>-2.1480050161755515E-5</v>
      </c>
      <c r="DY447" s="240">
        <f t="shared" ca="1" si="978"/>
        <v>-5.2170555202990424E-5</v>
      </c>
      <c r="DZ447" s="240">
        <f t="shared" ca="1" si="979"/>
        <v>7.5122101353640246E-5</v>
      </c>
      <c r="EA447" s="240">
        <f t="shared" ca="1" si="980"/>
        <v>-2.5070401707943984E-5</v>
      </c>
      <c r="EB447" s="240">
        <f t="shared" ca="1" si="981"/>
        <v>-4.9344576721477487E-5</v>
      </c>
      <c r="EC447" s="240">
        <f t="shared" ca="1" si="982"/>
        <v>7.5806766315074329E-5</v>
      </c>
      <c r="ED447" s="240">
        <f t="shared" ca="1" si="983"/>
        <v>-2.8600356460510144E-5</v>
      </c>
      <c r="EE447" s="240">
        <f t="shared" ca="1" si="984"/>
        <v>-4.6399722832567992E-5</v>
      </c>
      <c r="EF447" s="240">
        <f t="shared" ca="1" si="985"/>
        <v>7.6308806136567671E-5</v>
      </c>
      <c r="EG447" s="240">
        <f t="shared" ca="1" si="986"/>
        <v>-3.2061410449267541E-5</v>
      </c>
      <c r="EH447" s="240">
        <f t="shared" ca="1" si="987"/>
        <v>-4.3343087947222674E-5</v>
      </c>
      <c r="EI447" s="240">
        <f t="shared" ca="1" si="988"/>
        <v>7.6627011360215933E-5</v>
      </c>
      <c r="EJ447" s="240">
        <f t="shared" ca="1" si="989"/>
        <v>-3.5445225692004728E-5</v>
      </c>
      <c r="EK447" s="240">
        <f t="shared" ca="1" si="990"/>
        <v>-4.0182035766602824E-5</v>
      </c>
      <c r="EL447" s="240">
        <f t="shared" ca="1" si="991"/>
        <v>7.676061540176384E-5</v>
      </c>
      <c r="EM447" s="240">
        <f t="shared" ca="1" si="992"/>
        <v>-3.8743650281410972E-5</v>
      </c>
      <c r="EN447" s="240">
        <f t="shared" ca="1" si="993"/>
        <v>-3.6924181542290533E-5</v>
      </c>
      <c r="EO447" s="240">
        <f t="shared" ca="1" si="994"/>
        <v>7.6709296397372954E-5</v>
      </c>
      <c r="EP447" s="240">
        <f t="shared" ca="1" si="995"/>
        <v>-4.1948738023750151E-5</v>
      </c>
      <c r="EQ447" s="240">
        <f t="shared" ca="1" si="996"/>
        <v>-3.357737373046649E-5</v>
      </c>
      <c r="ER447" s="240">
        <f t="shared" ca="1" si="997"/>
        <v>7.6473177979020273E-5</v>
      </c>
      <c r="ES447" s="240">
        <f t="shared" ca="1" si="998"/>
        <v>-4.5052767581914562E-5</v>
      </c>
      <c r="ET447" s="240">
        <f t="shared" ca="1" si="999"/>
        <v>-3.0149675084295118E-5</v>
      </c>
      <c r="EU447" s="240">
        <f t="shared" ca="1" si="1000"/>
        <v>7.6052828976656589E-5</v>
      </c>
      <c r="EV447" s="240">
        <f t="shared" ca="1" si="1001"/>
        <v>-4.8048261076817708E-5</v>
      </c>
      <c r="EW447" s="240">
        <f t="shared" ca="1" si="1002"/>
        <v>-2.6649343230050093E-5</v>
      </c>
      <c r="EX447" s="240">
        <f t="shared" ca="1" si="1003"/>
        <v>7.5449262047846979E-5</v>
      </c>
      <c r="EY447" s="240">
        <f t="shared" ca="1" si="1004"/>
        <v>-5.0928002102252865E-5</v>
      </c>
      <c r="EZ447" s="240">
        <f t="shared" ca="1" si="1005"/>
        <v>-2.3084810773753051E-5</v>
      </c>
      <c r="FA447" s="240">
        <f t="shared" ca="1" si="1006"/>
        <v>7.4663931238189154E-5</v>
      </c>
      <c r="FB447" s="240">
        <f t="shared" ca="1" si="1007"/>
        <v>-5.3685053109860882E-5</v>
      </c>
      <c r="FC447" s="240">
        <f t="shared" ca="1" si="1008"/>
        <v>-1.946466498631139E-5</v>
      </c>
      <c r="FD447" s="240">
        <f t="shared" ca="1" si="1009"/>
        <v>7.3698728478391675E-5</v>
      </c>
      <c r="FE447" s="240">
        <f t="shared" ca="1" si="1010"/>
        <v>-5.6312772122271893E-5</v>
      </c>
      <c r="FF447" s="240">
        <f t="shared" ca="1" si="1011"/>
        <v>-1.5797627116014389E-5</v>
      </c>
      <c r="FG447" s="240">
        <f t="shared" ca="1" si="1012"/>
        <v>7.2555979026442448E-5</v>
      </c>
      <c r="FH447" s="240">
        <f t="shared" ca="1" si="1013"/>
        <v>-5.8804828734224001E-5</v>
      </c>
      <c r="FI447" s="240">
        <f t="shared" ca="1" si="1014"/>
        <v>-1.2092531378290482E-5</v>
      </c>
      <c r="FJ447" s="240">
        <f t="shared" ca="1" si="1015"/>
        <v>7.1238435865865235E-5</v>
      </c>
      <c r="FK447" s="240">
        <f t="shared" ca="1" si="1016"/>
        <v>-6.1155219363060614E-5</v>
      </c>
      <c r="FL447" s="240">
        <f t="shared" ca="1" si="1017"/>
        <v>-8.3583036732913439E-6</v>
      </c>
      <c r="FM447" s="240">
        <f t="shared" ca="1" si="1018"/>
        <v>6.9749273073537021E-5</v>
      </c>
      <c r="FN447" s="240">
        <f t="shared" ca="1" si="1019"/>
        <v>-6.3358281711884491E-5</v>
      </c>
      <c r="FO447" s="240">
        <f t="shared" ca="1" si="1020"/>
        <v>-4.6039400826422987E-6</v>
      </c>
      <c r="FP447" s="240">
        <f t="shared" ca="1" si="1021"/>
        <v>6.809207817305982E-5</v>
      </c>
      <c r="FQ447" s="240">
        <f t="shared" ca="1" si="1022"/>
        <v>-6.5408708410536959E-5</v>
      </c>
      <c r="FR447" s="240">
        <f t="shared" ca="1" si="1023"/>
        <v>-8.3848519707663624E-7</v>
      </c>
      <c r="FS447" s="240">
        <f t="shared" ca="1" si="1024"/>
        <v>6.6270843492104167E-5</v>
      </c>
      <c r="FT447" s="240">
        <f t="shared" ca="1" si="1025"/>
        <v>-6.7301559801502135E-5</v>
      </c>
      <c r="FU447" s="240">
        <f t="shared" ca="1" si="1026"/>
        <v>2.9289896727714141E-6</v>
      </c>
      <c r="FV447" s="240">
        <f t="shared" ca="1" si="1027"/>
        <v>6.4289956544533625E-5</v>
      </c>
      <c r="FW447" s="240">
        <f t="shared" ca="1" si="1028"/>
        <v>-6.9032275839985008E-5</v>
      </c>
      <c r="FX447" s="240">
        <f t="shared" ca="1" si="1029"/>
        <v>6.6894083499442177E-6</v>
      </c>
      <c r="FY447" s="240">
        <f t="shared" ca="1" si="1030"/>
        <v>6.2154189460512086E-5</v>
      </c>
      <c r="FZ447" s="240">
        <f t="shared" ca="1" si="1031"/>
        <v>-7.0596687079454325E-5</v>
      </c>
      <c r="GA447" s="240">
        <f t="shared" ca="1" si="1032"/>
        <v>1.043371165648338E-5</v>
      </c>
      <c r="GB447" s="240">
        <f t="shared" ca="1" si="1033"/>
        <v>5.9868687490016091E-5</v>
      </c>
      <c r="GC447" s="240">
        <f t="shared" ca="1" si="1034"/>
        <v>-7.1991024716211576E-5</v>
      </c>
      <c r="GD447" s="240">
        <f t="shared" ca="1" si="1035"/>
        <v>1.4152879237756858E-5</v>
      </c>
      <c r="GE447" s="240">
        <f t="shared" ca="1" si="1036"/>
        <v>5.7438956607481767E-5</v>
      </c>
      <c r="GF447" s="240">
        <f t="shared" ca="1" si="1037"/>
        <v>-7.3211929668758359E-5</v>
      </c>
      <c r="GG447" s="240">
        <f t="shared" ca="1" si="1038"/>
        <v>1.7837951293300744E-5</v>
      </c>
      <c r="GH447" s="240">
        <f t="shared" ca="1" si="1039"/>
        <v>5.4870850247418825E-5</v>
      </c>
      <c r="GI447" s="240">
        <f t="shared" ca="1" si="1040"/>
        <v>-7.4256460670125339E-5</v>
      </c>
      <c r="GJ447" s="240">
        <f t="shared" ca="1" si="1041"/>
        <v>2.1480050161754864E-5</v>
      </c>
      <c r="GK447" s="240">
        <f t="shared" ca="1" si="1042"/>
        <v>5.2170555202990919E-5</v>
      </c>
      <c r="GL447" s="240">
        <f t="shared" ca="1" si="1043"/>
        <v>-7.5122101353640111E-5</v>
      </c>
      <c r="GM447" s="240">
        <f t="shared" ca="1" si="1044"/>
        <v>2.5070401707943347E-5</v>
      </c>
      <c r="GN447" s="240">
        <f t="shared" ca="1" si="1045"/>
        <v>4.9344576721478009E-5</v>
      </c>
      <c r="GO447" s="240">
        <f t="shared" ca="1" si="1046"/>
        <v>-7.5806766315074221E-5</v>
      </c>
      <c r="GP447" s="240">
        <f t="shared" ca="1" si="1047"/>
        <v>2.8600356460509517E-5</v>
      </c>
      <c r="GQ447" s="240">
        <f t="shared" ca="1" si="1048"/>
        <v>4.6399722832568541E-5</v>
      </c>
      <c r="GR447" s="240">
        <f t="shared" ca="1" si="1049"/>
        <v>-7.6308806136567617E-5</v>
      </c>
      <c r="GS447" s="240">
        <f t="shared" ca="1" si="1050"/>
        <v>3.2061410449266924E-5</v>
      </c>
      <c r="GT447" s="240">
        <f t="shared" ca="1" si="1051"/>
        <v>4.3343087947223229E-5</v>
      </c>
      <c r="GU447" s="240">
        <f t="shared" ca="1" si="1052"/>
        <v>-7.6627011360215906E-5</v>
      </c>
      <c r="GV447" s="240">
        <f t="shared" ca="1" si="1053"/>
        <v>3.5445225692004131E-5</v>
      </c>
      <c r="GW447" s="240">
        <f t="shared" ca="1" si="1054"/>
        <v>4.0182035766603406E-5</v>
      </c>
      <c r="GX447" s="240">
        <f t="shared" ca="1" si="1055"/>
        <v>-7.6760615401763827E-5</v>
      </c>
      <c r="GY447" s="240">
        <f t="shared" ca="1" si="1056"/>
        <v>3.8743650281410382E-5</v>
      </c>
      <c r="GZ447" s="240">
        <f t="shared" ca="1" si="1057"/>
        <v>3.6924181542291116E-5</v>
      </c>
      <c r="HA447" s="240">
        <f t="shared" ca="1" si="1058"/>
        <v>-7.6709296397372995E-5</v>
      </c>
      <c r="HB447" s="240">
        <f t="shared" ca="1" si="1059"/>
        <v>4.1948738023749582E-5</v>
      </c>
      <c r="HC447" s="240">
        <f t="shared" ca="1" si="1060"/>
        <v>3.35773737304671E-5</v>
      </c>
      <c r="HD447" s="240">
        <f t="shared" ca="1" si="1061"/>
        <v>-7.647317797902034E-5</v>
      </c>
      <c r="HE447" s="240">
        <f t="shared" ca="1" si="1062"/>
        <v>4.5052767581914013E-5</v>
      </c>
      <c r="HF447" s="240">
        <f t="shared" ca="1" si="1063"/>
        <v>3.0149675084295735E-5</v>
      </c>
      <c r="HG447" s="240">
        <f t="shared" ca="1" si="1064"/>
        <v>-7.6052828976656671E-5</v>
      </c>
      <c r="HH447" s="240">
        <f t="shared" ca="1" si="1065"/>
        <v>4.8048261076817186E-5</v>
      </c>
      <c r="HI447" s="240">
        <f t="shared" ca="1" si="1066"/>
        <v>2.6649343230050723E-5</v>
      </c>
      <c r="HJ447" s="240">
        <f t="shared" ca="1" si="1067"/>
        <v>-7.5449262047847088E-5</v>
      </c>
      <c r="HK447" s="240">
        <f t="shared" ca="1" si="1068"/>
        <v>5.0928002102252357E-5</v>
      </c>
      <c r="HL447" s="240">
        <f t="shared" ca="1" si="1069"/>
        <v>2.3084810773753691E-5</v>
      </c>
      <c r="HM447" s="240">
        <f t="shared" ca="1" si="1070"/>
        <v>-7.4663931238189304E-5</v>
      </c>
      <c r="HN447" s="240">
        <f t="shared" ca="1" si="1071"/>
        <v>5.36850531098604E-5</v>
      </c>
      <c r="HO447" s="240">
        <f t="shared" ca="1" si="1072"/>
        <v>1.9464664986312047E-5</v>
      </c>
      <c r="HP447" s="240">
        <f t="shared" ca="1" si="1073"/>
        <v>-7.3698728478391865E-5</v>
      </c>
      <c r="HQ447" s="240">
        <f t="shared" ca="1" si="1074"/>
        <v>5.6312772122271439E-5</v>
      </c>
      <c r="HR447" s="240">
        <f t="shared" ca="1" si="1075"/>
        <v>1.579762711601505E-5</v>
      </c>
      <c r="HS447" s="240">
        <f t="shared" ca="1" si="1076"/>
        <v>-7.2555979026442665E-5</v>
      </c>
      <c r="HT447" s="240">
        <f t="shared" ca="1" si="1077"/>
        <v>5.8804828734223561E-5</v>
      </c>
      <c r="HU447" s="240">
        <f t="shared" ca="1" si="1078"/>
        <v>1.2092531378291153E-5</v>
      </c>
      <c r="HV447" s="240">
        <f t="shared" ca="1" si="1079"/>
        <v>-7.1238435865865479E-5</v>
      </c>
      <c r="HW447" s="240">
        <f t="shared" ca="1" si="1080"/>
        <v>6.1155219363060194E-5</v>
      </c>
      <c r="HX447" s="240">
        <f t="shared" ca="1" si="1081"/>
        <v>8.3583036732920148E-6</v>
      </c>
      <c r="HY447" s="240">
        <f t="shared" ca="1" si="1082"/>
        <v>-6.9749273073537306E-5</v>
      </c>
      <c r="HZ447" s="240">
        <f t="shared" ca="1" si="1083"/>
        <v>6.3358281711884112E-5</v>
      </c>
      <c r="IA447" s="240">
        <f t="shared" ca="1" si="1084"/>
        <v>4.603940082642973E-6</v>
      </c>
      <c r="IB447" s="240">
        <f t="shared" ca="1" si="1085"/>
        <v>-6.8092078173060132E-5</v>
      </c>
      <c r="IC447" s="240">
        <f t="shared" ca="1" si="1086"/>
        <v>6.5408708410536593E-5</v>
      </c>
      <c r="ID447" s="240">
        <f t="shared" ca="1" si="1087"/>
        <v>8.3848519707731048E-7</v>
      </c>
      <c r="IE447" s="240">
        <f t="shared" ca="1" si="1088"/>
        <v>4.0820419243718957E-5</v>
      </c>
      <c r="IF447" s="240">
        <f t="shared" ca="1" si="1089"/>
        <v>6.730155980150181E-5</v>
      </c>
      <c r="IG447" s="240">
        <f t="shared" ca="1" si="1090"/>
        <v>-2.9289896727707399E-6</v>
      </c>
      <c r="IH447" s="240">
        <f t="shared" ca="1" si="1091"/>
        <v>-6.4289956544534004E-5</v>
      </c>
      <c r="II447" s="240">
        <f t="shared" ca="1" si="1092"/>
        <v>6.903227583998471E-5</v>
      </c>
      <c r="IJ447" s="240">
        <f t="shared" ca="1" si="1093"/>
        <v>-6.68940834994354E-6</v>
      </c>
      <c r="IK447" s="240">
        <f t="shared" ca="1" si="1094"/>
        <v>-6.2154189460512493E-5</v>
      </c>
      <c r="IL447" s="240">
        <f t="shared" ca="1" si="1095"/>
        <v>7.0596687079454068E-5</v>
      </c>
      <c r="IM447" s="240">
        <f t="shared" ca="1" si="1096"/>
        <v>-1.0433711656482709E-5</v>
      </c>
      <c r="IN447" s="240">
        <f t="shared" ca="1" si="1097"/>
        <v>-5.9868687490016518E-5</v>
      </c>
      <c r="IO447" s="240">
        <f t="shared" ca="1" si="1098"/>
        <v>7.1991024716211346E-5</v>
      </c>
      <c r="IP447" s="240">
        <f t="shared" ca="1" si="1099"/>
        <v>-1.4152879237751903E-5</v>
      </c>
      <c r="IQ447" s="240">
        <f t="shared" ca="1" si="1100"/>
        <v>-5.7438956607479334E-5</v>
      </c>
      <c r="IR447" s="240">
        <f t="shared" ca="1" si="1101"/>
        <v>7.3211929668758155E-5</v>
      </c>
      <c r="IS447" s="240">
        <f t="shared" ca="1" si="1102"/>
        <v>-1.7837951293295844E-5</v>
      </c>
      <c r="IT447" s="240">
        <f t="shared" ca="1" si="1103"/>
        <v>-5.4870850247416244E-5</v>
      </c>
      <c r="IU447" s="240">
        <f t="shared" ca="1" si="1104"/>
        <v>7.4256460670125163E-5</v>
      </c>
      <c r="IV447" s="240">
        <f t="shared" ca="1" si="1105"/>
        <v>-2.148005016175421E-5</v>
      </c>
      <c r="IW447" s="240">
        <f t="shared" ca="1" si="1106"/>
        <v>-5.2170555202988215E-5</v>
      </c>
      <c r="IX447" s="240">
        <f t="shared" ca="1" si="1107"/>
        <v>7.5122101353639975E-5</v>
      </c>
      <c r="IY447" s="240">
        <f t="shared" ca="1" si="1108"/>
        <v>-2.5070401707942703E-5</v>
      </c>
      <c r="IZ447" s="240">
        <f t="shared" ca="1" si="1109"/>
        <v>-4.9344576721481871E-5</v>
      </c>
      <c r="JA447" s="240">
        <f t="shared" ca="1" si="1110"/>
        <v>7.5806766315074804E-5</v>
      </c>
      <c r="JB447" s="240">
        <f t="shared" ca="1" si="1111"/>
        <v>-2.8600356460508887E-5</v>
      </c>
    </row>
    <row r="448" spans="2:262">
      <c r="B448" s="248">
        <v>87</v>
      </c>
      <c r="C448" s="247">
        <f t="shared" si="1112"/>
        <v>1.6992187500000011E-3</v>
      </c>
      <c r="D448" s="244">
        <f t="shared" ca="1" si="855"/>
        <v>5.8699579107573445</v>
      </c>
      <c r="E448" s="243">
        <f ca="1">CO361</f>
        <v>-0.13004208924265512</v>
      </c>
      <c r="F448" s="242">
        <v>87</v>
      </c>
      <c r="G448" s="240">
        <f t="shared" ca="1" si="856"/>
        <v>-8.9879540803954513E-5</v>
      </c>
      <c r="H448" s="240">
        <f t="shared" ca="1" si="857"/>
        <v>1.5817129761608214E-4</v>
      </c>
      <c r="I448" s="240">
        <f t="shared" ca="1" si="858"/>
        <v>-7.9362994714160735E-5</v>
      </c>
      <c r="J448" s="240">
        <f t="shared" ca="1" si="859"/>
        <v>-7.3253271057705671E-5</v>
      </c>
      <c r="K448" s="240">
        <f t="shared" ca="1" si="860"/>
        <v>1.5774364604379454E-4</v>
      </c>
      <c r="L448" s="240">
        <f t="shared" ca="1" si="861"/>
        <v>-9.553167931377986E-5</v>
      </c>
      <c r="M448" s="240">
        <f t="shared" ca="1" si="862"/>
        <v>-5.5525203930415368E-5</v>
      </c>
      <c r="N448" s="240">
        <f t="shared" ca="1" si="863"/>
        <v>1.5494338320681551E-4</v>
      </c>
      <c r="O448" s="240">
        <f t="shared" ca="1" si="864"/>
        <v>-1.1026347853538628E-4</v>
      </c>
      <c r="P448" s="240">
        <f t="shared" ca="1" si="865"/>
        <v>-3.6961986053008018E-5</v>
      </c>
      <c r="Q448" s="240">
        <f t="shared" ca="1" si="866"/>
        <v>1.4981262766470524E-4</v>
      </c>
      <c r="R448" s="240">
        <f t="shared" ca="1" si="867"/>
        <v>-1.2333681240629001E-4</v>
      </c>
      <c r="S448" s="240">
        <f t="shared" ca="1" si="868"/>
        <v>-1.7842825501051992E-5</v>
      </c>
      <c r="T448" s="240">
        <f t="shared" ca="1" si="869"/>
        <v>1.4242855075653752E-4</v>
      </c>
      <c r="U448" s="241">
        <f t="shared" ca="1" si="870"/>
        <v>-1.3455504581638027E-4</v>
      </c>
      <c r="V448" s="240">
        <f t="shared" ca="1" si="871"/>
        <v>1.5447077545878576E-6</v>
      </c>
      <c r="W448" s="240">
        <f t="shared" ca="1" si="872"/>
        <v>1.3290221587212899E-4</v>
      </c>
      <c r="X448" s="240">
        <f t="shared" ca="1" si="873"/>
        <v>-1.4374944609320809E-4</v>
      </c>
      <c r="Y448" s="240">
        <f t="shared" ca="1" si="874"/>
        <v>2.0909007167780745E-5</v>
      </c>
      <c r="Z448" s="240">
        <f t="shared" ca="1" si="875"/>
        <v>1.2137690795527758E-4</v>
      </c>
      <c r="AA448" s="240">
        <f t="shared" ca="1" si="876"/>
        <v>-1.5078172089843882E-4</v>
      </c>
      <c r="AB448" s="240">
        <f t="shared" ca="1" si="877"/>
        <v>3.9958815651012395E-5</v>
      </c>
      <c r="AC448" s="240">
        <f t="shared" ca="1" si="878"/>
        <v>1.0802597836484035E-4</v>
      </c>
      <c r="AD448" s="240">
        <f t="shared" ca="1" si="879"/>
        <v>-1.5554609827334224E-4</v>
      </c>
      <c r="AE448" s="240">
        <f t="shared" ca="1" si="880"/>
        <v>5.8407606353084128E-5</v>
      </c>
      <c r="AF448" s="240">
        <f t="shared" ca="1" si="881"/>
        <v>9.3050237508936589E-5</v>
      </c>
      <c r="AG448" s="240">
        <f t="shared" ca="1" si="882"/>
        <v>-1.5797091754750508E-4</v>
      </c>
      <c r="AH448" s="240">
        <f t="shared" ca="1" si="883"/>
        <v>7.5977892289654823E-5</v>
      </c>
      <c r="AI448" s="240">
        <f t="shared" ca="1" si="884"/>
        <v>7.6674934469497325E-5</v>
      </c>
      <c r="AJ448" s="240">
        <f t="shared" ca="1" si="885"/>
        <v>-1.5801970718201582E-4</v>
      </c>
      <c r="AK448" s="240">
        <f t="shared" ca="1" si="886"/>
        <v>9.2405400005771894E-5</v>
      </c>
      <c r="AL448" s="240">
        <f t="shared" ca="1" si="887"/>
        <v>5.9146369046410028E-5</v>
      </c>
      <c r="AM448" s="240">
        <f t="shared" ca="1" si="888"/>
        <v>-1.5569173333535808E-4</v>
      </c>
      <c r="AN448" s="240">
        <f t="shared" ca="1" si="889"/>
        <v>1.0744304449461563E-4</v>
      </c>
      <c r="AO448" s="240">
        <f t="shared" ca="1" si="890"/>
        <v>4.0728187179270747E-5</v>
      </c>
      <c r="AP448" s="240">
        <f t="shared" ca="1" si="891"/>
        <v>-1.5102201090106917E-4</v>
      </c>
      <c r="AQ448" s="240">
        <f t="shared" ca="1" si="892"/>
        <v>1.2086464558599901E-4</v>
      </c>
      <c r="AR448" s="240">
        <f t="shared" ca="1" si="893"/>
        <v>2.1697415467055716E-5</v>
      </c>
      <c r="AS448" s="240">
        <f t="shared" ca="1" si="894"/>
        <v>-1.4408077685115148E-4</v>
      </c>
      <c r="AT448" s="240">
        <f t="shared" ca="1" si="895"/>
        <v>1.3246832990664487E-4</v>
      </c>
      <c r="AU448" s="240">
        <f t="shared" ca="1" si="896"/>
        <v>2.3402944302036417E-6</v>
      </c>
      <c r="AV448" s="240">
        <f t="shared" ca="1" si="897"/>
        <v>-1.3497243380663281E-4</v>
      </c>
      <c r="AW448" s="240">
        <f t="shared" ca="1" si="898"/>
        <v>1.4207956724363036E-4</v>
      </c>
      <c r="AX448" s="240">
        <f t="shared" ca="1" si="899"/>
        <v>-1.7052026813228543E-5</v>
      </c>
      <c r="AY448" s="240">
        <f t="shared" ca="1" si="900"/>
        <v>-1.2383397972497398E-4</v>
      </c>
      <c r="AZ448" s="240">
        <f t="shared" ca="1" si="901"/>
        <v>1.4955379564124491E-4</v>
      </c>
      <c r="BA448" s="240">
        <f t="shared" ca="1" si="902"/>
        <v>-3.6187869701321435E-5</v>
      </c>
      <c r="BB448" s="240">
        <f t="shared" ca="1" si="903"/>
        <v>-1.1083294732326237E-4</v>
      </c>
      <c r="BC448" s="240">
        <f t="shared" ca="1" si="904"/>
        <v>1.5477859574735569E-4</v>
      </c>
      <c r="BD448" s="240">
        <f t="shared" ca="1" si="905"/>
        <v>-5.4779413345341826E-5</v>
      </c>
      <c r="BE448" s="240">
        <f t="shared" ca="1" si="906"/>
        <v>-9.6164884230215438E-5</v>
      </c>
      <c r="BF448" s="240">
        <f t="shared" ca="1" si="907"/>
        <v>1.5767538170511047E-4</v>
      </c>
      <c r="BG448" s="240">
        <f t="shared" ca="1" si="908"/>
        <v>-7.2547023623831104E-5</v>
      </c>
      <c r="BH448" s="240">
        <f t="shared" ca="1" si="909"/>
        <v>-8.0050411767825506E-5</v>
      </c>
      <c r="BI448" s="240">
        <f t="shared" ca="1" si="910"/>
        <v>1.5820058315736815E-4</v>
      </c>
      <c r="BJ448" s="240">
        <f t="shared" ca="1" si="911"/>
        <v>-8.9223459140059261E-5</v>
      </c>
      <c r="BK448" s="240">
        <f t="shared" ca="1" si="912"/>
        <v>-6.2731906601315795E-5</v>
      </c>
      <c r="BL448" s="240">
        <f t="shared" ca="1" si="913"/>
        <v>1.5634630058542807E-4</v>
      </c>
      <c r="BM448" s="240">
        <f t="shared" ca="1" si="914"/>
        <v>-1.0455789078139683E-4</v>
      </c>
      <c r="BN448" s="240">
        <f t="shared" ca="1" si="915"/>
        <v>-4.446985516850171E-5</v>
      </c>
      <c r="BO448" s="240">
        <f t="shared" ca="1" si="916"/>
        <v>1.5214042412514358E-4</v>
      </c>
      <c r="BP448" s="240">
        <f t="shared" ca="1" si="917"/>
        <v>-1.1831967442262756E-4</v>
      </c>
      <c r="BQ448" s="240">
        <f t="shared" ca="1" si="918"/>
        <v>-2.5538935721301778E-5</v>
      </c>
      <c r="BR448" s="240">
        <f t="shared" ca="1" si="919"/>
        <v>1.456462140733171E-4</v>
      </c>
      <c r="BS448" s="240">
        <f t="shared" ca="1" si="920"/>
        <v>-1.303018200282836E-4</v>
      </c>
      <c r="BT448" s="240">
        <f t="shared" ca="1" si="921"/>
        <v>-6.2238869091418836E-6</v>
      </c>
      <c r="BU448" s="240">
        <f t="shared" ca="1" si="922"/>
        <v>1.3696134939395588E-4</v>
      </c>
      <c r="BV448" s="240">
        <f t="shared" ca="1" si="923"/>
        <v>-1.4032410497544169E-4</v>
      </c>
      <c r="BW448" s="240">
        <f t="shared" ca="1" si="924"/>
        <v>1.3184774955341517E-5</v>
      </c>
      <c r="BX448" s="240">
        <f t="shared" ca="1" si="925"/>
        <v>1.2621645853573202E-4</v>
      </c>
      <c r="BY448" s="240">
        <f t="shared" ca="1" si="926"/>
        <v>-1.4823578476973258E-4</v>
      </c>
      <c r="BZ448" s="240">
        <f t="shared" ca="1" si="927"/>
        <v>3.2395125532074011E-5</v>
      </c>
      <c r="CA448" s="240">
        <f t="shared" ca="1" si="928"/>
        <v>1.1357315465852843E-4</v>
      </c>
      <c r="CB448" s="240">
        <f t="shared" ca="1" si="929"/>
        <v>-1.5391786038283558E-4</v>
      </c>
      <c r="CC448" s="240">
        <f t="shared" ca="1" si="930"/>
        <v>5.1118223267337643E-5</v>
      </c>
      <c r="CD448" s="240">
        <f t="shared" ca="1" si="931"/>
        <v>9.9221604821072353E-5</v>
      </c>
      <c r="CE448" s="240">
        <f t="shared" ca="1" si="932"/>
        <v>-1.5728486810863898E-4</v>
      </c>
      <c r="CF448" s="240">
        <f t="shared" ca="1" si="933"/>
        <v>6.9072455343682294E-5</v>
      </c>
      <c r="CG448" s="240">
        <f t="shared" ca="1" si="934"/>
        <v>8.3377669691381463E-5</v>
      </c>
      <c r="CH448" s="240">
        <f t="shared" ca="1" si="935"/>
        <v>-1.5828616501692717E-4</v>
      </c>
      <c r="CI448" s="240">
        <f t="shared" ca="1" si="936"/>
        <v>8.5987773398842515E-5</v>
      </c>
      <c r="CJ448" s="240">
        <f t="shared" ca="1" si="937"/>
        <v>6.6279656801382006E-5</v>
      </c>
      <c r="CK448" s="240">
        <f t="shared" ca="1" si="938"/>
        <v>-1.5690669067019042E-4</v>
      </c>
      <c r="CL448" s="240">
        <f t="shared" ca="1" si="939"/>
        <v>1.0160975530444267E-4</v>
      </c>
      <c r="CM448" s="240">
        <f t="shared" ca="1" si="940"/>
        <v>4.8184736179818418E-5</v>
      </c>
      <c r="CN448" s="240">
        <f t="shared" ca="1" si="941"/>
        <v>-1.5316719364662123E-4</v>
      </c>
      <c r="CO448" s="240">
        <f t="shared" ca="1" si="942"/>
        <v>1.1570343191164149E-4</v>
      </c>
      <c r="CP448" s="240">
        <f t="shared" ca="1" si="943"/>
        <v>2.9365072275629438E-5</v>
      </c>
      <c r="CQ448" s="240">
        <f t="shared" ca="1" si="944"/>
        <v>-1.4712391946218766E-4</v>
      </c>
      <c r="CR448" s="240">
        <f t="shared" ca="1" si="945"/>
        <v>1.2805682120583346E-4</v>
      </c>
      <c r="CS448" s="240">
        <f t="shared" ca="1" si="946"/>
        <v>1.0103730351329925E-5</v>
      </c>
      <c r="CT448" s="240">
        <f t="shared" ca="1" si="947"/>
        <v>-1.3886776458571872E-4</v>
      </c>
      <c r="CU448" s="240">
        <f t="shared" ca="1" si="948"/>
        <v>1.3848411671347306E-4</v>
      </c>
      <c r="CV448" s="240">
        <f t="shared" ca="1" si="949"/>
        <v>-9.3095810820318793E-6</v>
      </c>
      <c r="CW448" s="240">
        <f t="shared" ca="1" si="950"/>
        <v>-1.285229092714095E-4</v>
      </c>
      <c r="CX448" s="240">
        <f t="shared" ca="1" si="951"/>
        <v>1.4682848220436869E-4</v>
      </c>
      <c r="CY448" s="240">
        <f t="shared" ca="1" si="952"/>
        <v>-2.8582867750537826E-5</v>
      </c>
      <c r="CZ448" s="240">
        <f t="shared" ca="1" si="953"/>
        <v>-1.1624494977220039E-4</v>
      </c>
      <c r="DA448" s="240">
        <f t="shared" ca="1" si="954"/>
        <v>1.5296441065458036E-4</v>
      </c>
      <c r="DB448" s="240">
        <f t="shared" ca="1" si="955"/>
        <v>-4.7426241483064302E-5</v>
      </c>
      <c r="DC448" s="240">
        <f t="shared" ca="1" si="956"/>
        <v>-1.0221855802731806E-4</v>
      </c>
      <c r="DD448" s="240">
        <f t="shared" ca="1" si="957"/>
        <v>1.5679961198887885E-4</v>
      </c>
      <c r="DE448" s="240">
        <f t="shared" ca="1" si="958"/>
        <v>-6.5556280399221929E-5</v>
      </c>
      <c r="DF448" s="240">
        <f t="shared" ca="1" si="959"/>
        <v>-8.6654704024407186E-5</v>
      </c>
      <c r="DG448" s="240">
        <f t="shared" ca="1" si="960"/>
        <v>1.5827640120938093E-4</v>
      </c>
      <c r="DH448" s="240">
        <f t="shared" ca="1" si="961"/>
        <v>-8.2700291838220234E-5</v>
      </c>
      <c r="DI448" s="240">
        <f t="shared" ca="1" si="962"/>
        <v>-6.9787482614547041E-5</v>
      </c>
      <c r="DJ448" s="240">
        <f t="shared" ca="1" si="963"/>
        <v>1.5737256603161174E-4</v>
      </c>
      <c r="DK448" s="240">
        <f t="shared" ca="1" si="964"/>
        <v>-9.860041391032657E-5</v>
      </c>
      <c r="DL448" s="240">
        <f t="shared" ca="1" si="965"/>
        <v>-5.1870592507799419E-5</v>
      </c>
      <c r="DM448" s="240">
        <f t="shared" ca="1" si="966"/>
        <v>1.5410170097793642E-4</v>
      </c>
      <c r="DN448" s="240">
        <f t="shared" ca="1" si="967"/>
        <v>-1.1301749397969866E-4</v>
      </c>
      <c r="DO448" s="240">
        <f t="shared" ca="1" si="968"/>
        <v>-3.317352040844903E-5</v>
      </c>
      <c r="DP448" s="240">
        <f t="shared" ca="1" si="969"/>
        <v>1.4851300290329186E-4</v>
      </c>
      <c r="DQ448" s="240">
        <f t="shared" ca="1" si="970"/>
        <v>-1.2573468574264446E-4</v>
      </c>
      <c r="DR448" s="240">
        <f t="shared" ca="1" si="971"/>
        <v>-1.3977487684157142E-5</v>
      </c>
      <c r="DS448" s="240">
        <f t="shared" ca="1" si="972"/>
        <v>1.4069053102869737E-4</v>
      </c>
      <c r="DT448" s="240">
        <f t="shared" ca="1" si="973"/>
        <v>-1.3656071079785084E-4</v>
      </c>
      <c r="DU448" s="240">
        <f t="shared" ca="1" si="974"/>
        <v>5.4287794651860838E-6</v>
      </c>
      <c r="DV448" s="240">
        <f t="shared" ca="1" si="975"/>
        <v>1.3075194261231776E-4</v>
      </c>
      <c r="DW448" s="240">
        <f t="shared" ca="1" si="976"/>
        <v>-1.4533273565159544E-4</v>
      </c>
      <c r="DX448" s="240">
        <f t="shared" ca="1" si="977"/>
        <v>2.4753392718246538E-5</v>
      </c>
      <c r="DY448" s="240">
        <f t="shared" ca="1" si="978"/>
        <v>1.1884672327480522E-4</v>
      </c>
      <c r="DZ448" s="240">
        <f t="shared" ca="1" si="979"/>
        <v>-1.5191882088505453E-4</v>
      </c>
      <c r="EA448" s="240">
        <f t="shared" ca="1" si="980"/>
        <v>4.3705691904307207E-5</v>
      </c>
      <c r="EB448" s="240">
        <f t="shared" ca="1" si="981"/>
        <v>1.0515393859640953E-4</v>
      </c>
      <c r="EC448" s="240">
        <f t="shared" ca="1" si="982"/>
        <v>-1.5621990564597177E-4</v>
      </c>
      <c r="ED448" s="240">
        <f t="shared" ca="1" si="983"/>
        <v>6.2000616802756266E-5</v>
      </c>
      <c r="EE448" s="240">
        <f t="shared" ca="1" si="984"/>
        <v>8.9879540803960409E-5</v>
      </c>
      <c r="EF448" s="240">
        <f t="shared" ca="1" si="985"/>
        <v>-1.5817129761608212E-4</v>
      </c>
      <c r="EG448" s="240">
        <f t="shared" ca="1" si="986"/>
        <v>7.9362994714157699E-5</v>
      </c>
      <c r="EH448" s="240">
        <f t="shared" ca="1" si="987"/>
        <v>7.3253271057711146E-5</v>
      </c>
      <c r="EI448" s="240">
        <f t="shared" ca="1" si="988"/>
        <v>-1.5774364604379527E-4</v>
      </c>
      <c r="EJ448" s="240">
        <f t="shared" ca="1" si="989"/>
        <v>9.5531679313777841E-5</v>
      </c>
      <c r="EK448" s="240">
        <f t="shared" ca="1" si="990"/>
        <v>5.5525203930420091E-5</v>
      </c>
      <c r="EL448" s="240">
        <f t="shared" ca="1" si="991"/>
        <v>-1.5494338320681713E-4</v>
      </c>
      <c r="EM448" s="240">
        <f t="shared" ca="1" si="992"/>
        <v>1.1026347853538508E-4</v>
      </c>
      <c r="EN448" s="240">
        <f t="shared" ca="1" si="993"/>
        <v>3.6961986053012402E-5</v>
      </c>
      <c r="EO448" s="240">
        <f t="shared" ca="1" si="994"/>
        <v>-1.4981262766470744E-4</v>
      </c>
      <c r="EP448" s="240">
        <f t="shared" ca="1" si="995"/>
        <v>1.2333681240628963E-4</v>
      </c>
      <c r="EQ448" s="240">
        <f t="shared" ca="1" si="996"/>
        <v>1.7842825501055347E-5</v>
      </c>
      <c r="ER448" s="240">
        <f t="shared" ca="1" si="997"/>
        <v>-1.4242855075653998E-4</v>
      </c>
      <c r="ES448" s="240">
        <f t="shared" ca="1" si="998"/>
        <v>1.3455504581637553E-4</v>
      </c>
      <c r="ET448" s="240">
        <f t="shared" ca="1" si="999"/>
        <v>-1.5447077545856078E-6</v>
      </c>
      <c r="EU448" s="240">
        <f t="shared" ca="1" si="1000"/>
        <v>-1.3290221587213143E-4</v>
      </c>
      <c r="EV448" s="240">
        <f t="shared" ca="1" si="1001"/>
        <v>1.4374944609320478E-4</v>
      </c>
      <c r="EW448" s="240">
        <f t="shared" ca="1" si="1002"/>
        <v>-2.0909007167779627E-5</v>
      </c>
      <c r="EX448" s="240">
        <f t="shared" ca="1" si="1003"/>
        <v>-1.2137690795528047E-4</v>
      </c>
      <c r="EY448" s="240">
        <f t="shared" ca="1" si="1004"/>
        <v>1.5078172089843676E-4</v>
      </c>
      <c r="EZ448" s="240">
        <f t="shared" ca="1" si="1005"/>
        <v>-3.9958815651012395E-5</v>
      </c>
      <c r="FA448" s="240">
        <f t="shared" ca="1" si="1006"/>
        <v>-1.0802597836484282E-4</v>
      </c>
      <c r="FB448" s="240">
        <f t="shared" ca="1" si="1007"/>
        <v>1.5554609827334121E-4</v>
      </c>
      <c r="FC448" s="240">
        <f t="shared" ca="1" si="1008"/>
        <v>-5.8407606353076823E-5</v>
      </c>
      <c r="FD448" s="240">
        <f t="shared" ca="1" si="1009"/>
        <v>-9.3050237508938405E-5</v>
      </c>
      <c r="FE448" s="240">
        <f t="shared" ca="1" si="1010"/>
        <v>1.5797091754750481E-4</v>
      </c>
      <c r="FF448" s="240">
        <f t="shared" ca="1" si="1011"/>
        <v>-7.5977892289648901E-5</v>
      </c>
      <c r="FG448" s="240">
        <f t="shared" ca="1" si="1012"/>
        <v>-7.6674934469498301E-5</v>
      </c>
      <c r="FH448" s="240">
        <f t="shared" ca="1" si="1013"/>
        <v>1.5801970718201609E-4</v>
      </c>
      <c r="FI448" s="240">
        <f t="shared" ca="1" si="1014"/>
        <v>-9.2405400005766405E-5</v>
      </c>
      <c r="FJ448" s="240">
        <f t="shared" ca="1" si="1015"/>
        <v>-5.9146369046410028E-5</v>
      </c>
      <c r="FK448" s="240">
        <f t="shared" ca="1" si="1016"/>
        <v>1.5569173333535851E-4</v>
      </c>
      <c r="FL448" s="240">
        <f t="shared" ca="1" si="1017"/>
        <v>-1.0744304449461232E-4</v>
      </c>
      <c r="FM448" s="240">
        <f t="shared" ca="1" si="1018"/>
        <v>-4.0728187179279448E-5</v>
      </c>
      <c r="FN448" s="240">
        <f t="shared" ca="1" si="1019"/>
        <v>1.5102201090106982E-4</v>
      </c>
      <c r="FO448" s="240">
        <f t="shared" ca="1" si="1020"/>
        <v>-1.2086464558599611E-4</v>
      </c>
      <c r="FP448" s="240">
        <f t="shared" ca="1" si="1021"/>
        <v>-2.1697415467062384E-5</v>
      </c>
      <c r="FQ448" s="240">
        <f t="shared" ca="1" si="1022"/>
        <v>1.4408077685115148E-4</v>
      </c>
      <c r="FR448" s="240">
        <f t="shared" ca="1" si="1023"/>
        <v>-1.3246832990664238E-4</v>
      </c>
      <c r="FS448" s="240">
        <f t="shared" ca="1" si="1024"/>
        <v>-2.3402944302103909E-6</v>
      </c>
      <c r="FT448" s="240">
        <f t="shared" ca="1" si="1025"/>
        <v>1.3497243380663752E-4</v>
      </c>
      <c r="FU448" s="240">
        <f t="shared" ca="1" si="1026"/>
        <v>-1.4207956724362938E-4</v>
      </c>
      <c r="FV448" s="240">
        <f t="shared" ca="1" si="1027"/>
        <v>1.7052026813224064E-5</v>
      </c>
      <c r="FW448" s="240">
        <f t="shared" ca="1" si="1028"/>
        <v>1.2383397972497818E-4</v>
      </c>
      <c r="FX448" s="240">
        <f t="shared" ca="1" si="1029"/>
        <v>-1.4955379564124418E-4</v>
      </c>
      <c r="FY448" s="240">
        <f t="shared" ca="1" si="1030"/>
        <v>3.6187869701317058E-5</v>
      </c>
      <c r="FZ448" s="240">
        <f t="shared" ca="1" si="1031"/>
        <v>1.1083294732326719E-4</v>
      </c>
      <c r="GA448" s="240">
        <f t="shared" ca="1" si="1032"/>
        <v>-1.5477859574735569E-4</v>
      </c>
      <c r="GB448" s="240">
        <f t="shared" ca="1" si="1033"/>
        <v>5.4779413345339705E-5</v>
      </c>
      <c r="GC448" s="240">
        <f t="shared" ca="1" si="1034"/>
        <v>9.6164884230220791E-5</v>
      </c>
      <c r="GD448" s="240">
        <f t="shared" ca="1" si="1035"/>
        <v>-1.5767538170510968E-4</v>
      </c>
      <c r="GE448" s="240">
        <f t="shared" ca="1" si="1036"/>
        <v>7.2547023623829111E-5</v>
      </c>
      <c r="GF448" s="240">
        <f t="shared" ca="1" si="1037"/>
        <v>8.0050411767829395E-5</v>
      </c>
      <c r="GG448" s="240">
        <f t="shared" ca="1" si="1038"/>
        <v>-1.5820058315736839E-4</v>
      </c>
      <c r="GH448" s="240">
        <f t="shared" ca="1" si="1039"/>
        <v>8.9223459140059261E-5</v>
      </c>
      <c r="GI448" s="240">
        <f t="shared" ca="1" si="1040"/>
        <v>6.2731906601319929E-5</v>
      </c>
      <c r="GJ448" s="240">
        <f t="shared" ca="1" si="1041"/>
        <v>-1.5634630058542916E-4</v>
      </c>
      <c r="GK448" s="240">
        <f t="shared" ca="1" si="1042"/>
        <v>1.0455789078139683E-4</v>
      </c>
      <c r="GL448" s="240">
        <f t="shared" ca="1" si="1043"/>
        <v>4.446985516850602E-5</v>
      </c>
      <c r="GM448" s="240">
        <f t="shared" ca="1" si="1044"/>
        <v>-1.5214042412514485E-4</v>
      </c>
      <c r="GN448" s="240">
        <f t="shared" ca="1" si="1045"/>
        <v>1.1831967442262157E-4</v>
      </c>
      <c r="GO448" s="240">
        <f t="shared" ca="1" si="1046"/>
        <v>2.5538935721301778E-5</v>
      </c>
      <c r="GP448" s="240">
        <f t="shared" ca="1" si="1047"/>
        <v>-1.4564621407331887E-4</v>
      </c>
      <c r="GQ448" s="240">
        <f t="shared" ca="1" si="1048"/>
        <v>1.3030182002827845E-4</v>
      </c>
      <c r="GR448" s="240">
        <f t="shared" ca="1" si="1049"/>
        <v>6.2238869091418836E-6</v>
      </c>
      <c r="GS448" s="240">
        <f t="shared" ca="1" si="1050"/>
        <v>-1.3696134939395813E-4</v>
      </c>
      <c r="GT448" s="240">
        <f t="shared" ca="1" si="1051"/>
        <v>1.403241049754396E-4</v>
      </c>
      <c r="GU448" s="240">
        <f t="shared" ca="1" si="1052"/>
        <v>-1.3184774955332552E-5</v>
      </c>
      <c r="GV448" s="240">
        <f t="shared" ca="1" si="1053"/>
        <v>-1.2621645853573473E-4</v>
      </c>
      <c r="GW448" s="240">
        <f t="shared" ca="1" si="1054"/>
        <v>1.48235784769731E-4</v>
      </c>
      <c r="GX448" s="240">
        <f t="shared" ca="1" si="1055"/>
        <v>-3.2395125532065209E-5</v>
      </c>
      <c r="GY448" s="240">
        <f t="shared" ca="1" si="1056"/>
        <v>-1.1357315465852843E-4</v>
      </c>
      <c r="GZ448" s="240">
        <f t="shared" ca="1" si="1057"/>
        <v>1.5391786038283453E-4</v>
      </c>
      <c r="HA448" s="240">
        <f t="shared" ca="1" si="1058"/>
        <v>-5.1118223267329125E-5</v>
      </c>
      <c r="HB448" s="240">
        <f t="shared" ca="1" si="1059"/>
        <v>-9.9221604821072353E-5</v>
      </c>
      <c r="HC448" s="240">
        <f t="shared" ca="1" si="1060"/>
        <v>1.5728486810863846E-4</v>
      </c>
      <c r="HD448" s="240">
        <f t="shared" ca="1" si="1061"/>
        <v>-6.9072455343678255E-5</v>
      </c>
      <c r="HE448" s="240">
        <f t="shared" ca="1" si="1062"/>
        <v>-8.3377669691389107E-5</v>
      </c>
      <c r="HF448" s="240">
        <f t="shared" ca="1" si="1063"/>
        <v>1.5828616501692723E-4</v>
      </c>
      <c r="HG448" s="240">
        <f t="shared" ca="1" si="1064"/>
        <v>-8.5987773398838721E-5</v>
      </c>
      <c r="HH448" s="240">
        <f t="shared" ca="1" si="1065"/>
        <v>-6.6279656801390165E-5</v>
      </c>
      <c r="HI448" s="240">
        <f t="shared" ca="1" si="1066"/>
        <v>1.5690669067019042E-4</v>
      </c>
      <c r="HJ448" s="240">
        <f t="shared" ca="1" si="1067"/>
        <v>-1.0160975530443921E-4</v>
      </c>
      <c r="HK448" s="240">
        <f t="shared" ca="1" si="1068"/>
        <v>-4.8184736179822708E-5</v>
      </c>
      <c r="HL448" s="240">
        <f t="shared" ca="1" si="1069"/>
        <v>1.5316719364662123E-4</v>
      </c>
      <c r="HM448" s="240">
        <f t="shared" ca="1" si="1070"/>
        <v>-1.1570343191163841E-4</v>
      </c>
      <c r="HN448" s="240">
        <f t="shared" ca="1" si="1071"/>
        <v>-2.936507227563387E-5</v>
      </c>
      <c r="HO448" s="240">
        <f t="shared" ca="1" si="1072"/>
        <v>1.4712391946219099E-4</v>
      </c>
      <c r="HP448" s="240">
        <f t="shared" ca="1" si="1073"/>
        <v>-1.2805682120583346E-4</v>
      </c>
      <c r="HQ448" s="240">
        <f t="shared" ca="1" si="1074"/>
        <v>-1.0103730351334425E-5</v>
      </c>
      <c r="HR448" s="240">
        <f t="shared" ca="1" si="1075"/>
        <v>1.3886776458572303E-4</v>
      </c>
      <c r="HS448" s="240">
        <f t="shared" ca="1" si="1076"/>
        <v>-1.3848411671347306E-4</v>
      </c>
      <c r="HT448" s="240">
        <f t="shared" ca="1" si="1077"/>
        <v>9.3095810820273799E-6</v>
      </c>
      <c r="HU448" s="240">
        <f t="shared" ca="1" si="1078"/>
        <v>1.2852290927141212E-4</v>
      </c>
      <c r="HV448" s="240">
        <f t="shared" ca="1" si="1079"/>
        <v>-1.4682848220436533E-4</v>
      </c>
      <c r="HW448" s="240">
        <f t="shared" ca="1" si="1080"/>
        <v>2.8582867750533401E-5</v>
      </c>
      <c r="HX448" s="240">
        <f t="shared" ca="1" si="1081"/>
        <v>1.1624494977220342E-4</v>
      </c>
      <c r="HY448" s="240">
        <f t="shared" ca="1" si="1082"/>
        <v>-1.5296441065457803E-4</v>
      </c>
      <c r="HZ448" s="240">
        <f t="shared" ca="1" si="1083"/>
        <v>4.7426241483064302E-5</v>
      </c>
      <c r="IA448" s="240">
        <f t="shared" ca="1" si="1084"/>
        <v>1.022185580273215E-4</v>
      </c>
      <c r="IB448" s="240">
        <f t="shared" ca="1" si="1085"/>
        <v>-1.5679961198887763E-4</v>
      </c>
      <c r="IC448" s="240">
        <f t="shared" ca="1" si="1086"/>
        <v>6.5556280399221929E-5</v>
      </c>
      <c r="ID448" s="240">
        <f t="shared" ca="1" si="1087"/>
        <v>8.6654704024410954E-5</v>
      </c>
      <c r="IE448" s="240">
        <f t="shared" ca="1" si="1088"/>
        <v>1.1698210988111012E-4</v>
      </c>
      <c r="IF448" s="240">
        <f t="shared" ca="1" si="1089"/>
        <v>8.270029183821255E-5</v>
      </c>
      <c r="IG448" s="240">
        <f t="shared" ca="1" si="1090"/>
        <v>6.978748261455108E-5</v>
      </c>
      <c r="IH448" s="240">
        <f t="shared" ca="1" si="1091"/>
        <v>-1.5737256603161223E-4</v>
      </c>
      <c r="II448" s="240">
        <f t="shared" ca="1" si="1092"/>
        <v>9.8600413910319537E-5</v>
      </c>
      <c r="IJ448" s="240">
        <f t="shared" ca="1" si="1093"/>
        <v>5.1870592507799419E-5</v>
      </c>
      <c r="IK448" s="240">
        <f t="shared" ca="1" si="1094"/>
        <v>-1.5410170097793745E-4</v>
      </c>
      <c r="IL448" s="240">
        <f t="shared" ca="1" si="1095"/>
        <v>1.1301749397970182E-4</v>
      </c>
      <c r="IM448" s="240">
        <f t="shared" ca="1" si="1096"/>
        <v>3.3173520408457839E-5</v>
      </c>
      <c r="IN448" s="240">
        <f t="shared" ca="1" si="1097"/>
        <v>-1.485130029032934E-4</v>
      </c>
      <c r="IO448" s="240">
        <f t="shared" ca="1" si="1098"/>
        <v>1.257346857426472E-4</v>
      </c>
      <c r="IP448" s="240">
        <f t="shared" ca="1" si="1099"/>
        <v>1.3977487684166107E-5</v>
      </c>
      <c r="IQ448" s="240">
        <f t="shared" ca="1" si="1100"/>
        <v>-1.4069053102869737E-4</v>
      </c>
      <c r="IR448" s="240">
        <f t="shared" ca="1" si="1101"/>
        <v>1.3656071079785312E-4</v>
      </c>
      <c r="IS448" s="240">
        <f t="shared" ca="1" si="1102"/>
        <v>-5.4287794651770985E-6</v>
      </c>
      <c r="IT448" s="240">
        <f t="shared" ca="1" si="1103"/>
        <v>-1.3075194261232025E-4</v>
      </c>
      <c r="IU448" s="240">
        <f t="shared" ca="1" si="1104"/>
        <v>1.453327356515901E-4</v>
      </c>
      <c r="IV448" s="240">
        <f t="shared" ca="1" si="1105"/>
        <v>-2.4753392718242093E-5</v>
      </c>
      <c r="IW448" s="240">
        <f t="shared" ca="1" si="1106"/>
        <v>-1.1884672327480819E-4</v>
      </c>
      <c r="IX448" s="240">
        <f t="shared" ca="1" si="1107"/>
        <v>1.5191882088505073E-4</v>
      </c>
      <c r="IY448" s="240">
        <f t="shared" ca="1" si="1108"/>
        <v>-4.3705691904302884E-5</v>
      </c>
      <c r="IZ448" s="240">
        <f t="shared" ca="1" si="1109"/>
        <v>-1.0515393859640615E-4</v>
      </c>
      <c r="JA448" s="240">
        <f t="shared" ca="1" si="1110"/>
        <v>1.5621990564596957E-4</v>
      </c>
      <c r="JB448" s="240">
        <f t="shared" ca="1" si="1111"/>
        <v>-6.2000616802752119E-5</v>
      </c>
    </row>
    <row r="449" spans="2:262">
      <c r="B449" s="248">
        <v>88</v>
      </c>
      <c r="C449" s="247">
        <f t="shared" si="1112"/>
        <v>1.7187500000000011E-3</v>
      </c>
      <c r="D449" s="244">
        <f t="shared" ca="1" si="855"/>
        <v>5.8694972258984501</v>
      </c>
      <c r="E449" s="243">
        <f ca="1">CP361</f>
        <v>-0.13050277410154967</v>
      </c>
      <c r="F449" s="242">
        <v>88</v>
      </c>
      <c r="G449" s="240">
        <f t="shared" ca="1" si="856"/>
        <v>-5.016478548628931E-5</v>
      </c>
      <c r="H449" s="240">
        <f t="shared" ca="1" si="857"/>
        <v>8.86550436217322E-5</v>
      </c>
      <c r="I449" s="240">
        <f t="shared" ca="1" si="858"/>
        <v>-4.834342100028816E-5</v>
      </c>
      <c r="J449" s="240">
        <f t="shared" ca="1" si="859"/>
        <v>-3.4938712281542575E-5</v>
      </c>
      <c r="K449" s="240">
        <f t="shared" ca="1" si="860"/>
        <v>8.7165238047611038E-5</v>
      </c>
      <c r="L449" s="240">
        <f t="shared" ca="1" si="861"/>
        <v>-6.1914110945098097E-5</v>
      </c>
      <c r="M449" s="240">
        <f t="shared" ca="1" si="862"/>
        <v>-1.8369963957671755E-5</v>
      </c>
      <c r="N449" s="240">
        <f t="shared" ca="1" si="863"/>
        <v>8.2325721258148877E-5</v>
      </c>
      <c r="O449" s="240">
        <f t="shared" ca="1" si="864"/>
        <v>-7.3105476328121381E-5</v>
      </c>
      <c r="P449" s="240">
        <f t="shared" ca="1" si="865"/>
        <v>-1.0952682209020916E-6</v>
      </c>
      <c r="Q449" s="240">
        <f t="shared" ca="1" si="866"/>
        <v>7.432247316953247E-5</v>
      </c>
      <c r="R449" s="240">
        <f t="shared" ca="1" si="867"/>
        <v>-8.1487439253878443E-5</v>
      </c>
      <c r="S449" s="240">
        <f t="shared" ca="1" si="868"/>
        <v>1.6221518059363348E-5</v>
      </c>
      <c r="T449" s="240">
        <f t="shared" ca="1" si="869"/>
        <v>6.3463054117534088E-5</v>
      </c>
      <c r="U449" s="241">
        <f t="shared" ca="1" si="870"/>
        <v>-8.6737885587791393E-5</v>
      </c>
      <c r="V449" s="240">
        <f t="shared" ca="1" si="871"/>
        <v>3.2914920497739593E-5</v>
      </c>
      <c r="W449" s="240">
        <f t="shared" ca="1" si="872"/>
        <v>5.0164785486289676E-5</v>
      </c>
      <c r="X449" s="240">
        <f t="shared" ca="1" si="873"/>
        <v>-8.86550436217322E-5</v>
      </c>
      <c r="Y449" s="240">
        <f t="shared" ca="1" si="874"/>
        <v>4.8343421000287794E-5</v>
      </c>
      <c r="Z449" s="240">
        <f t="shared" ca="1" si="875"/>
        <v>3.4938712281542982E-5</v>
      </c>
      <c r="AA449" s="240">
        <f t="shared" ca="1" si="876"/>
        <v>-8.716523804761112E-5</v>
      </c>
      <c r="AB449" s="240">
        <f t="shared" ca="1" si="877"/>
        <v>6.1914110945097798E-5</v>
      </c>
      <c r="AC449" s="240">
        <f t="shared" ca="1" si="878"/>
        <v>1.8369963957672182E-5</v>
      </c>
      <c r="AD449" s="240">
        <f t="shared" ca="1" si="879"/>
        <v>-8.232572125814904E-5</v>
      </c>
      <c r="AE449" s="240">
        <f t="shared" ca="1" si="880"/>
        <v>7.3105476328121137E-5</v>
      </c>
      <c r="AF449" s="240">
        <f t="shared" ca="1" si="881"/>
        <v>1.0952682209025185E-6</v>
      </c>
      <c r="AG449" s="240">
        <f t="shared" ca="1" si="882"/>
        <v>-7.4322473169532701E-5</v>
      </c>
      <c r="AH449" s="240">
        <f t="shared" ca="1" si="883"/>
        <v>8.1487439253878267E-5</v>
      </c>
      <c r="AI449" s="240">
        <f t="shared" ca="1" si="884"/>
        <v>-1.6221518059362925E-5</v>
      </c>
      <c r="AJ449" s="240">
        <f t="shared" ca="1" si="885"/>
        <v>-6.3463054117534386E-5</v>
      </c>
      <c r="AK449" s="240">
        <f t="shared" ca="1" si="886"/>
        <v>8.6737885587791311E-5</v>
      </c>
      <c r="AL449" s="240">
        <f t="shared" ca="1" si="887"/>
        <v>-3.2914920497739193E-5</v>
      </c>
      <c r="AM449" s="240">
        <f t="shared" ca="1" si="888"/>
        <v>-5.0164785486290028E-5</v>
      </c>
      <c r="AN449" s="240">
        <f t="shared" ca="1" si="889"/>
        <v>8.8655043621732187E-5</v>
      </c>
      <c r="AO449" s="240">
        <f t="shared" ca="1" si="890"/>
        <v>-4.8343421000287428E-5</v>
      </c>
      <c r="AP449" s="240">
        <f t="shared" ca="1" si="891"/>
        <v>-3.4938712281543382E-5</v>
      </c>
      <c r="AQ449" s="240">
        <f t="shared" ca="1" si="892"/>
        <v>8.7165238047611187E-5</v>
      </c>
      <c r="AR449" s="240">
        <f t="shared" ca="1" si="893"/>
        <v>-6.1914110945097473E-5</v>
      </c>
      <c r="AS449" s="240">
        <f t="shared" ca="1" si="894"/>
        <v>-1.8369963957672612E-5</v>
      </c>
      <c r="AT449" s="240">
        <f t="shared" ca="1" si="895"/>
        <v>8.2325721258149202E-5</v>
      </c>
      <c r="AU449" s="240">
        <f t="shared" ca="1" si="896"/>
        <v>-7.3105476328120893E-5</v>
      </c>
      <c r="AV449" s="240">
        <f t="shared" ca="1" si="897"/>
        <v>-1.0952682209029556E-6</v>
      </c>
      <c r="AW449" s="240">
        <f t="shared" ca="1" si="898"/>
        <v>7.4322473169532931E-5</v>
      </c>
      <c r="AX449" s="240">
        <f t="shared" ca="1" si="899"/>
        <v>-8.1487439253878104E-5</v>
      </c>
      <c r="AY449" s="240">
        <f t="shared" ca="1" si="900"/>
        <v>1.6221518059362495E-5</v>
      </c>
      <c r="AZ449" s="240">
        <f t="shared" ca="1" si="901"/>
        <v>6.3463054117534698E-5</v>
      </c>
      <c r="BA449" s="240">
        <f t="shared" ca="1" si="902"/>
        <v>-8.6737885587791216E-5</v>
      </c>
      <c r="BB449" s="240">
        <f t="shared" ca="1" si="903"/>
        <v>3.2914920497738786E-5</v>
      </c>
      <c r="BC449" s="240">
        <f t="shared" ca="1" si="904"/>
        <v>5.0164785486290394E-5</v>
      </c>
      <c r="BD449" s="240">
        <f t="shared" ca="1" si="905"/>
        <v>-8.8655043621732187E-5</v>
      </c>
      <c r="BE449" s="240">
        <f t="shared" ca="1" si="906"/>
        <v>4.8343421000287069E-5</v>
      </c>
      <c r="BF449" s="240">
        <f t="shared" ca="1" si="907"/>
        <v>3.4938712281543781E-5</v>
      </c>
      <c r="BG449" s="240">
        <f t="shared" ca="1" si="908"/>
        <v>-8.7165238047611282E-5</v>
      </c>
      <c r="BH449" s="240">
        <f t="shared" ca="1" si="909"/>
        <v>6.1914110945097175E-5</v>
      </c>
      <c r="BI449" s="240">
        <f t="shared" ca="1" si="910"/>
        <v>1.8369963957673035E-5</v>
      </c>
      <c r="BJ449" s="240">
        <f t="shared" ca="1" si="911"/>
        <v>-8.2325721258149365E-5</v>
      </c>
      <c r="BK449" s="240">
        <f t="shared" ca="1" si="912"/>
        <v>7.3105476328120649E-5</v>
      </c>
      <c r="BL449" s="240">
        <f t="shared" ca="1" si="913"/>
        <v>1.0952682209033893E-6</v>
      </c>
      <c r="BM449" s="240">
        <f t="shared" ca="1" si="914"/>
        <v>-7.4322473169533175E-5</v>
      </c>
      <c r="BN449" s="240">
        <f t="shared" ca="1" si="915"/>
        <v>8.1487439253877941E-5</v>
      </c>
      <c r="BO449" s="240">
        <f t="shared" ca="1" si="916"/>
        <v>-1.6221518059362068E-5</v>
      </c>
      <c r="BP449" s="240">
        <f t="shared" ca="1" si="917"/>
        <v>-6.3463054117534996E-5</v>
      </c>
      <c r="BQ449" s="240">
        <f t="shared" ca="1" si="918"/>
        <v>8.6737885587791122E-5</v>
      </c>
      <c r="BR449" s="240">
        <f t="shared" ca="1" si="919"/>
        <v>-3.2914920497738386E-5</v>
      </c>
      <c r="BS449" s="240">
        <f t="shared" ca="1" si="920"/>
        <v>-5.0164785486290746E-5</v>
      </c>
      <c r="BT449" s="240">
        <f t="shared" ca="1" si="921"/>
        <v>8.8655043621732173E-5</v>
      </c>
      <c r="BU449" s="240">
        <f t="shared" ca="1" si="922"/>
        <v>-4.8343421000286696E-5</v>
      </c>
      <c r="BV449" s="240">
        <f t="shared" ca="1" si="923"/>
        <v>-3.4938712281544168E-5</v>
      </c>
      <c r="BW449" s="240">
        <f t="shared" ca="1" si="924"/>
        <v>8.7165238047611364E-5</v>
      </c>
      <c r="BX449" s="240">
        <f t="shared" ca="1" si="925"/>
        <v>-6.191411094509685E-5</v>
      </c>
      <c r="BY449" s="240">
        <f t="shared" ca="1" si="926"/>
        <v>-1.8369963957673452E-5</v>
      </c>
      <c r="BZ449" s="240">
        <f t="shared" ca="1" si="927"/>
        <v>8.2325721258149528E-5</v>
      </c>
      <c r="CA449" s="240">
        <f t="shared" ca="1" si="928"/>
        <v>-7.3105476328120405E-5</v>
      </c>
      <c r="CB449" s="240">
        <f t="shared" ca="1" si="929"/>
        <v>-1.0952682209038229E-6</v>
      </c>
      <c r="CC449" s="240">
        <f t="shared" ca="1" si="930"/>
        <v>7.4322473169533405E-5</v>
      </c>
      <c r="CD449" s="240">
        <f t="shared" ca="1" si="931"/>
        <v>-8.1487439253877752E-5</v>
      </c>
      <c r="CE449" s="240">
        <f t="shared" ca="1" si="932"/>
        <v>1.6221518059361644E-5</v>
      </c>
      <c r="CF449" s="240">
        <f t="shared" ca="1" si="933"/>
        <v>6.3463054117535308E-5</v>
      </c>
      <c r="CG449" s="240">
        <f t="shared" ca="1" si="934"/>
        <v>-8.6737885587791027E-5</v>
      </c>
      <c r="CH449" s="240">
        <f t="shared" ca="1" si="935"/>
        <v>3.291492049773798E-5</v>
      </c>
      <c r="CI449" s="240">
        <f t="shared" ca="1" si="936"/>
        <v>5.0164785486291112E-5</v>
      </c>
      <c r="CJ449" s="240">
        <f t="shared" ca="1" si="937"/>
        <v>-8.8655043621732187E-5</v>
      </c>
      <c r="CK449" s="240">
        <f t="shared" ca="1" si="938"/>
        <v>4.8343421000286337E-5</v>
      </c>
      <c r="CL449" s="240">
        <f t="shared" ca="1" si="939"/>
        <v>3.4938712281544567E-5</v>
      </c>
      <c r="CM449" s="240">
        <f t="shared" ca="1" si="940"/>
        <v>-8.7165238047611431E-5</v>
      </c>
      <c r="CN449" s="240">
        <f t="shared" ca="1" si="941"/>
        <v>6.1914110945096552E-5</v>
      </c>
      <c r="CO449" s="240">
        <f t="shared" ca="1" si="942"/>
        <v>1.8369963957673879E-5</v>
      </c>
      <c r="CP449" s="240">
        <f t="shared" ca="1" si="943"/>
        <v>-8.2325721258149677E-5</v>
      </c>
      <c r="CQ449" s="240">
        <f t="shared" ca="1" si="944"/>
        <v>7.3105476328120148E-5</v>
      </c>
      <c r="CR449" s="240">
        <f t="shared" ca="1" si="945"/>
        <v>1.0952682209042668E-6</v>
      </c>
      <c r="CS449" s="240">
        <f t="shared" ca="1" si="946"/>
        <v>-7.4322473169533649E-5</v>
      </c>
      <c r="CT449" s="240">
        <f t="shared" ca="1" si="947"/>
        <v>8.1487439253877589E-5</v>
      </c>
      <c r="CU449" s="240">
        <f t="shared" ca="1" si="948"/>
        <v>-1.6221518059361214E-5</v>
      </c>
      <c r="CV449" s="240">
        <f t="shared" ca="1" si="949"/>
        <v>-6.3463054117535593E-5</v>
      </c>
      <c r="CW449" s="240">
        <f t="shared" ca="1" si="950"/>
        <v>8.6737885587790945E-5</v>
      </c>
      <c r="CX449" s="240">
        <f t="shared" ca="1" si="951"/>
        <v>-3.291492049773758E-5</v>
      </c>
      <c r="CY449" s="240">
        <f t="shared" ca="1" si="952"/>
        <v>-5.0164785486291478E-5</v>
      </c>
      <c r="CZ449" s="240">
        <f t="shared" ca="1" si="953"/>
        <v>8.8655043621732173E-5</v>
      </c>
      <c r="DA449" s="240">
        <f t="shared" ca="1" si="954"/>
        <v>-4.8343421000285978E-5</v>
      </c>
      <c r="DB449" s="240">
        <f t="shared" ca="1" si="955"/>
        <v>-3.4938712281544981E-5</v>
      </c>
      <c r="DC449" s="240">
        <f t="shared" ca="1" si="956"/>
        <v>8.7165238047611513E-5</v>
      </c>
      <c r="DD449" s="240">
        <f t="shared" ca="1" si="957"/>
        <v>-6.1914110945096226E-5</v>
      </c>
      <c r="DE449" s="240">
        <f t="shared" ca="1" si="958"/>
        <v>-1.8369963957674309E-5</v>
      </c>
      <c r="DF449" s="240">
        <f t="shared" ca="1" si="959"/>
        <v>8.2325721258149839E-5</v>
      </c>
      <c r="DG449" s="240">
        <f t="shared" ca="1" si="960"/>
        <v>-7.3105476328119917E-5</v>
      </c>
      <c r="DH449" s="240">
        <f t="shared" ca="1" si="961"/>
        <v>-1.0952682209046937E-6</v>
      </c>
      <c r="DI449" s="240">
        <f t="shared" ca="1" si="962"/>
        <v>7.4322473169533893E-5</v>
      </c>
      <c r="DJ449" s="240">
        <f t="shared" ca="1" si="963"/>
        <v>-8.1487439253877413E-5</v>
      </c>
      <c r="DK449" s="240">
        <f t="shared" ca="1" si="964"/>
        <v>1.6221518059360794E-5</v>
      </c>
      <c r="DL449" s="240">
        <f t="shared" ca="1" si="965"/>
        <v>6.3463054117535904E-5</v>
      </c>
      <c r="DM449" s="240">
        <f t="shared" ca="1" si="966"/>
        <v>-8.6737885587790851E-5</v>
      </c>
      <c r="DN449" s="240">
        <f t="shared" ca="1" si="967"/>
        <v>3.2914920497737173E-5</v>
      </c>
      <c r="DO449" s="240">
        <f t="shared" ca="1" si="968"/>
        <v>5.016478548629183E-5</v>
      </c>
      <c r="DP449" s="240">
        <f t="shared" ca="1" si="969"/>
        <v>-8.8655043621732173E-5</v>
      </c>
      <c r="DQ449" s="240">
        <f t="shared" ca="1" si="970"/>
        <v>4.8343421000285605E-5</v>
      </c>
      <c r="DR449" s="240">
        <f t="shared" ca="1" si="971"/>
        <v>3.4938712281545374E-5</v>
      </c>
      <c r="DS449" s="240">
        <f t="shared" ca="1" si="972"/>
        <v>-8.7165238047611594E-5</v>
      </c>
      <c r="DT449" s="240">
        <f t="shared" ca="1" si="973"/>
        <v>6.1914110945095928E-5</v>
      </c>
      <c r="DU449" s="240">
        <f t="shared" ca="1" si="974"/>
        <v>1.8369963957674729E-5</v>
      </c>
      <c r="DV449" s="240">
        <f t="shared" ca="1" si="975"/>
        <v>-8.2325721258150002E-5</v>
      </c>
      <c r="DW449" s="240">
        <f t="shared" ca="1" si="976"/>
        <v>7.3105476328119674E-5</v>
      </c>
      <c r="DX449" s="240">
        <f t="shared" ca="1" si="977"/>
        <v>1.0952682209051342E-6</v>
      </c>
      <c r="DY449" s="240">
        <f t="shared" ca="1" si="978"/>
        <v>-7.432247316953411E-5</v>
      </c>
      <c r="DZ449" s="240">
        <f t="shared" ca="1" si="979"/>
        <v>8.1487439253877237E-5</v>
      </c>
      <c r="EA449" s="240">
        <f t="shared" ca="1" si="980"/>
        <v>-1.622151805936036E-5</v>
      </c>
      <c r="EB449" s="240">
        <f t="shared" ca="1" si="981"/>
        <v>-6.3463054117536202E-5</v>
      </c>
      <c r="EC449" s="240">
        <f t="shared" ca="1" si="982"/>
        <v>8.6737885587790769E-5</v>
      </c>
      <c r="ED449" s="240">
        <f t="shared" ca="1" si="983"/>
        <v>-3.2914920497736774E-5</v>
      </c>
      <c r="EE449" s="240">
        <f t="shared" ca="1" si="984"/>
        <v>-5.0164785486292183E-5</v>
      </c>
      <c r="EF449" s="240">
        <f t="shared" ca="1" si="985"/>
        <v>8.865504362173216E-5</v>
      </c>
      <c r="EG449" s="240">
        <f t="shared" ca="1" si="986"/>
        <v>-4.8343421000285246E-5</v>
      </c>
      <c r="EH449" s="240">
        <f t="shared" ca="1" si="987"/>
        <v>-3.4938712281545774E-5</v>
      </c>
      <c r="EI449" s="240">
        <f t="shared" ca="1" si="988"/>
        <v>8.7165238047611675E-5</v>
      </c>
      <c r="EJ449" s="240">
        <f t="shared" ca="1" si="989"/>
        <v>-6.1914110945095617E-5</v>
      </c>
      <c r="EK449" s="240">
        <f t="shared" ca="1" si="990"/>
        <v>-1.8369963957675153E-5</v>
      </c>
      <c r="EL449" s="240">
        <f t="shared" ca="1" si="991"/>
        <v>8.2325721258150165E-5</v>
      </c>
      <c r="EM449" s="240">
        <f t="shared" ca="1" si="992"/>
        <v>-7.3105476328119416E-5</v>
      </c>
      <c r="EN449" s="240">
        <f t="shared" ca="1" si="993"/>
        <v>-1.0952682209055644E-6</v>
      </c>
      <c r="EO449" s="240">
        <f t="shared" ca="1" si="994"/>
        <v>7.4322473169534354E-5</v>
      </c>
      <c r="EP449" s="240">
        <f t="shared" ca="1" si="995"/>
        <v>-8.1487439253877074E-5</v>
      </c>
      <c r="EQ449" s="240">
        <f t="shared" ca="1" si="996"/>
        <v>1.6221518059359933E-5</v>
      </c>
      <c r="ER449" s="240">
        <f t="shared" ca="1" si="997"/>
        <v>6.3463054117536514E-5</v>
      </c>
      <c r="ES449" s="240">
        <f t="shared" ca="1" si="998"/>
        <v>-8.6737885587790674E-5</v>
      </c>
      <c r="ET449" s="240">
        <f t="shared" ca="1" si="999"/>
        <v>3.2914920497736367E-5</v>
      </c>
      <c r="EU449" s="240">
        <f t="shared" ca="1" si="1000"/>
        <v>5.0164785486292535E-5</v>
      </c>
      <c r="EV449" s="240">
        <f t="shared" ca="1" si="1001"/>
        <v>-8.865504362173216E-5</v>
      </c>
      <c r="EW449" s="240">
        <f t="shared" ca="1" si="1002"/>
        <v>4.834342100028488E-5</v>
      </c>
      <c r="EX449" s="240">
        <f t="shared" ca="1" si="1003"/>
        <v>3.4938712281546173E-5</v>
      </c>
      <c r="EY449" s="240">
        <f t="shared" ca="1" si="1004"/>
        <v>-8.7165238047611757E-5</v>
      </c>
      <c r="EZ449" s="240">
        <f t="shared" ca="1" si="1005"/>
        <v>6.1914110945095305E-5</v>
      </c>
      <c r="FA449" s="240">
        <f t="shared" ca="1" si="1006"/>
        <v>1.836996395767558E-5</v>
      </c>
      <c r="FB449" s="240">
        <f t="shared" ca="1" si="1007"/>
        <v>-8.2325721258150327E-5</v>
      </c>
      <c r="FC449" s="240">
        <f t="shared" ca="1" si="1008"/>
        <v>7.3105476328119172E-5</v>
      </c>
      <c r="FD449" s="240">
        <f t="shared" ca="1" si="1009"/>
        <v>1.0952682209060015E-6</v>
      </c>
      <c r="FE449" s="240">
        <f t="shared" ca="1" si="1010"/>
        <v>-7.4322473169534598E-5</v>
      </c>
      <c r="FF449" s="240">
        <f t="shared" ca="1" si="1011"/>
        <v>8.1487439253876898E-5</v>
      </c>
      <c r="FG449" s="240">
        <f t="shared" ca="1" si="1012"/>
        <v>-1.622151805935951E-5</v>
      </c>
      <c r="FH449" s="240">
        <f t="shared" ca="1" si="1013"/>
        <v>-6.3463054117536812E-5</v>
      </c>
      <c r="FI449" s="240">
        <f t="shared" ca="1" si="1014"/>
        <v>8.6737885587790579E-5</v>
      </c>
      <c r="FJ449" s="240">
        <f t="shared" ca="1" si="1015"/>
        <v>-3.2914920497735967E-5</v>
      </c>
      <c r="FK449" s="240">
        <f t="shared" ca="1" si="1016"/>
        <v>-5.0164785486292901E-5</v>
      </c>
      <c r="FL449" s="240">
        <f t="shared" ca="1" si="1017"/>
        <v>8.8655043621732146E-5</v>
      </c>
      <c r="FM449" s="240">
        <f t="shared" ca="1" si="1018"/>
        <v>-4.8343421000284514E-5</v>
      </c>
      <c r="FN449" s="240">
        <f t="shared" ca="1" si="1019"/>
        <v>-3.4938712281546566E-5</v>
      </c>
      <c r="FO449" s="240">
        <f t="shared" ca="1" si="1020"/>
        <v>8.7165238047611838E-5</v>
      </c>
      <c r="FP449" s="240">
        <f t="shared" ca="1" si="1021"/>
        <v>-6.1914110945094993E-5</v>
      </c>
      <c r="FQ449" s="240">
        <f t="shared" ca="1" si="1022"/>
        <v>-1.8369963957676003E-5</v>
      </c>
      <c r="FR449" s="240">
        <f t="shared" ca="1" si="1023"/>
        <v>8.232572125815049E-5</v>
      </c>
      <c r="FS449" s="240">
        <f t="shared" ca="1" si="1024"/>
        <v>-7.3105476328118928E-5</v>
      </c>
      <c r="FT449" s="240">
        <f t="shared" ca="1" si="1025"/>
        <v>-1.0952682209064284E-6</v>
      </c>
      <c r="FU449" s="240">
        <f t="shared" ca="1" si="1026"/>
        <v>7.4322473169534828E-5</v>
      </c>
      <c r="FV449" s="240">
        <f t="shared" ca="1" si="1027"/>
        <v>-8.1487439253876722E-5</v>
      </c>
      <c r="FW449" s="240">
        <f t="shared" ca="1" si="1028"/>
        <v>1.6221518059359079E-5</v>
      </c>
      <c r="FX449" s="240">
        <f t="shared" ca="1" si="1029"/>
        <v>6.3463054117537124E-5</v>
      </c>
      <c r="FY449" s="240">
        <f t="shared" ca="1" si="1030"/>
        <v>-8.6737885587790498E-5</v>
      </c>
      <c r="FZ449" s="240">
        <f t="shared" ca="1" si="1031"/>
        <v>3.2914920497735561E-5</v>
      </c>
      <c r="GA449" s="240">
        <f t="shared" ca="1" si="1032"/>
        <v>5.0164785486293253E-5</v>
      </c>
      <c r="GB449" s="240">
        <f t="shared" ca="1" si="1033"/>
        <v>-8.8655043621732146E-5</v>
      </c>
      <c r="GC449" s="240">
        <f t="shared" ca="1" si="1034"/>
        <v>4.8343421000284148E-5</v>
      </c>
      <c r="GD449" s="240">
        <f t="shared" ca="1" si="1035"/>
        <v>3.4938712281546973E-5</v>
      </c>
      <c r="GE449" s="240">
        <f t="shared" ca="1" si="1036"/>
        <v>-8.7165238047611919E-5</v>
      </c>
      <c r="GF449" s="240">
        <f t="shared" ca="1" si="1037"/>
        <v>6.1914110945094681E-5</v>
      </c>
      <c r="GG449" s="240">
        <f t="shared" ca="1" si="1038"/>
        <v>1.836996395767643E-5</v>
      </c>
      <c r="GH449" s="240">
        <f t="shared" ca="1" si="1039"/>
        <v>-8.2325721258150652E-5</v>
      </c>
      <c r="GI449" s="240">
        <f t="shared" ca="1" si="1040"/>
        <v>7.3105476328118671E-5</v>
      </c>
      <c r="GJ449" s="240">
        <f t="shared" ca="1" si="1041"/>
        <v>1.0952682209068655E-6</v>
      </c>
      <c r="GK449" s="240">
        <f t="shared" ca="1" si="1042"/>
        <v>-7.4322473169535072E-5</v>
      </c>
      <c r="GL449" s="240">
        <f t="shared" ca="1" si="1043"/>
        <v>8.1487439253876559E-5</v>
      </c>
      <c r="GM449" s="240">
        <f t="shared" ca="1" si="1044"/>
        <v>-1.6221518059358652E-5</v>
      </c>
      <c r="GN449" s="240">
        <f t="shared" ca="1" si="1045"/>
        <v>-6.3463054117537422E-5</v>
      </c>
      <c r="GO449" s="240">
        <f t="shared" ca="1" si="1046"/>
        <v>8.673788558779039E-5</v>
      </c>
      <c r="GP449" s="240">
        <f t="shared" ca="1" si="1047"/>
        <v>-3.2914920497735161E-5</v>
      </c>
      <c r="GQ449" s="240">
        <f t="shared" ca="1" si="1048"/>
        <v>-5.0164785486293619E-5</v>
      </c>
      <c r="GR449" s="240">
        <f t="shared" ca="1" si="1049"/>
        <v>8.8655043621732133E-5</v>
      </c>
      <c r="GS449" s="240">
        <f t="shared" ca="1" si="1050"/>
        <v>-4.8343421000283789E-5</v>
      </c>
      <c r="GT449" s="240">
        <f t="shared" ca="1" si="1051"/>
        <v>-3.493871228154738E-5</v>
      </c>
      <c r="GU449" s="240">
        <f t="shared" ca="1" si="1052"/>
        <v>8.7165238047611987E-5</v>
      </c>
      <c r="GV449" s="240">
        <f t="shared" ca="1" si="1053"/>
        <v>-6.191411094509437E-5</v>
      </c>
      <c r="GW449" s="240">
        <f t="shared" ca="1" si="1054"/>
        <v>-1.8369963957676861E-5</v>
      </c>
      <c r="GX449" s="240">
        <f t="shared" ca="1" si="1055"/>
        <v>8.2325721258150815E-5</v>
      </c>
      <c r="GY449" s="240">
        <f t="shared" ca="1" si="1056"/>
        <v>-7.3105476328118427E-5</v>
      </c>
      <c r="GZ449" s="240">
        <f t="shared" ca="1" si="1057"/>
        <v>-1.0952682209072992E-6</v>
      </c>
      <c r="HA449" s="240">
        <f t="shared" ca="1" si="1058"/>
        <v>7.4322473169535303E-5</v>
      </c>
      <c r="HB449" s="240">
        <f t="shared" ca="1" si="1059"/>
        <v>-8.1487439253876396E-5</v>
      </c>
      <c r="HC449" s="240">
        <f t="shared" ca="1" si="1060"/>
        <v>1.6221518059358229E-5</v>
      </c>
      <c r="HD449" s="240">
        <f t="shared" ca="1" si="1061"/>
        <v>6.3463054117537734E-5</v>
      </c>
      <c r="HE449" s="240">
        <f t="shared" ca="1" si="1062"/>
        <v>-8.6737885587790308E-5</v>
      </c>
      <c r="HF449" s="240">
        <f t="shared" ca="1" si="1063"/>
        <v>3.2914920497734754E-5</v>
      </c>
      <c r="HG449" s="240">
        <f t="shared" ca="1" si="1064"/>
        <v>5.0164785486293972E-5</v>
      </c>
      <c r="HH449" s="240">
        <f t="shared" ca="1" si="1065"/>
        <v>-8.8655043621732133E-5</v>
      </c>
      <c r="HI449" s="240">
        <f t="shared" ca="1" si="1066"/>
        <v>4.8343421000283423E-5</v>
      </c>
      <c r="HJ449" s="240">
        <f t="shared" ca="1" si="1067"/>
        <v>3.4938712281547766E-5</v>
      </c>
      <c r="HK449" s="240">
        <f t="shared" ca="1" si="1068"/>
        <v>-8.7165238047612082E-5</v>
      </c>
      <c r="HL449" s="240">
        <f t="shared" ca="1" si="1069"/>
        <v>6.1914110945094058E-5</v>
      </c>
      <c r="HM449" s="240">
        <f t="shared" ca="1" si="1070"/>
        <v>1.8369963957677291E-5</v>
      </c>
      <c r="HN449" s="240">
        <f t="shared" ca="1" si="1071"/>
        <v>-8.2325721258150978E-5</v>
      </c>
      <c r="HO449" s="240">
        <f t="shared" ca="1" si="1072"/>
        <v>7.3105476328118196E-5</v>
      </c>
      <c r="HP449" s="240">
        <f t="shared" ca="1" si="1073"/>
        <v>1.0952682209077329E-6</v>
      </c>
      <c r="HQ449" s="240">
        <f t="shared" ca="1" si="1074"/>
        <v>-7.4322473169535533E-5</v>
      </c>
      <c r="HR449" s="240">
        <f t="shared" ca="1" si="1075"/>
        <v>8.1487439253876207E-5</v>
      </c>
      <c r="HS449" s="240">
        <f t="shared" ca="1" si="1076"/>
        <v>-1.6221518059357799E-5</v>
      </c>
      <c r="HT449" s="240">
        <f t="shared" ca="1" si="1077"/>
        <v>-6.3463054117538032E-5</v>
      </c>
      <c r="HU449" s="240">
        <f t="shared" ca="1" si="1078"/>
        <v>8.6737885587790214E-5</v>
      </c>
      <c r="HV449" s="240">
        <f t="shared" ca="1" si="1079"/>
        <v>-3.2914920497734355E-5</v>
      </c>
      <c r="HW449" s="240">
        <f t="shared" ca="1" si="1080"/>
        <v>-5.0164785486294338E-5</v>
      </c>
      <c r="HX449" s="240">
        <f t="shared" ca="1" si="1081"/>
        <v>8.8655043621732133E-5</v>
      </c>
      <c r="HY449" s="240">
        <f t="shared" ca="1" si="1082"/>
        <v>-4.8343421000283064E-5</v>
      </c>
      <c r="HZ449" s="240">
        <f t="shared" ca="1" si="1083"/>
        <v>-3.4938712281548166E-5</v>
      </c>
      <c r="IA449" s="240">
        <f t="shared" ca="1" si="1084"/>
        <v>8.716523804761215E-5</v>
      </c>
      <c r="IB449" s="240">
        <f t="shared" ca="1" si="1085"/>
        <v>-6.1914110945093746E-5</v>
      </c>
      <c r="IC449" s="240">
        <f t="shared" ca="1" si="1086"/>
        <v>-1.8369963957677704E-5</v>
      </c>
      <c r="ID449" s="240">
        <f t="shared" ca="1" si="1087"/>
        <v>8.232572125815114E-5</v>
      </c>
      <c r="IE449" s="240">
        <f t="shared" ca="1" si="1088"/>
        <v>4.1083579351810977E-5</v>
      </c>
      <c r="IF449" s="240">
        <f t="shared" ca="1" si="1089"/>
        <v>-1.0952682209081767E-6</v>
      </c>
      <c r="IG449" s="240">
        <f t="shared" ca="1" si="1090"/>
        <v>7.4322473169535777E-5</v>
      </c>
      <c r="IH449" s="240">
        <f t="shared" ca="1" si="1091"/>
        <v>-8.1487439253876044E-5</v>
      </c>
      <c r="II449" s="240">
        <f t="shared" ca="1" si="1092"/>
        <v>1.6221518059357368E-5</v>
      </c>
      <c r="IJ449" s="240">
        <f t="shared" ca="1" si="1093"/>
        <v>6.346305411753833E-5</v>
      </c>
      <c r="IK449" s="240">
        <f t="shared" ca="1" si="1094"/>
        <v>-8.6737885587790132E-5</v>
      </c>
      <c r="IL449" s="240">
        <f t="shared" ca="1" si="1095"/>
        <v>3.2914920497733948E-5</v>
      </c>
      <c r="IM449" s="240">
        <f t="shared" ca="1" si="1096"/>
        <v>5.016478548629469E-5</v>
      </c>
      <c r="IN449" s="240">
        <f t="shared" ca="1" si="1097"/>
        <v>-8.8655043621732133E-5</v>
      </c>
      <c r="IO449" s="240">
        <f t="shared" ca="1" si="1098"/>
        <v>4.8343421000282698E-5</v>
      </c>
      <c r="IP449" s="240">
        <f t="shared" ca="1" si="1099"/>
        <v>3.4938712281548572E-5</v>
      </c>
      <c r="IQ449" s="240">
        <f t="shared" ca="1" si="1100"/>
        <v>-8.7165238047612231E-5</v>
      </c>
      <c r="IR449" s="240">
        <f t="shared" ca="1" si="1101"/>
        <v>6.1914110945093435E-5</v>
      </c>
      <c r="IS449" s="240">
        <f t="shared" ca="1" si="1102"/>
        <v>1.8369963957678134E-5</v>
      </c>
      <c r="IT449" s="240">
        <f t="shared" ca="1" si="1103"/>
        <v>-8.2325721258151289E-5</v>
      </c>
      <c r="IU449" s="240">
        <f t="shared" ca="1" si="1104"/>
        <v>7.3105476328117695E-5</v>
      </c>
      <c r="IV449" s="240">
        <f t="shared" ca="1" si="1105"/>
        <v>1.0952682209086036E-6</v>
      </c>
      <c r="IW449" s="240">
        <f t="shared" ca="1" si="1106"/>
        <v>-7.4322473169536021E-5</v>
      </c>
      <c r="IX449" s="240">
        <f t="shared" ca="1" si="1107"/>
        <v>8.1487439253875881E-5</v>
      </c>
      <c r="IY449" s="240">
        <f t="shared" ca="1" si="1108"/>
        <v>-1.6221518059356945E-5</v>
      </c>
      <c r="IZ449" s="240">
        <f t="shared" ca="1" si="1109"/>
        <v>-6.3463054117538628E-5</v>
      </c>
      <c r="JA449" s="240">
        <f t="shared" ca="1" si="1110"/>
        <v>8.6737885587790037E-5</v>
      </c>
      <c r="JB449" s="240">
        <f t="shared" ca="1" si="1111"/>
        <v>-3.2914920497733541E-5</v>
      </c>
    </row>
    <row r="450" spans="2:262">
      <c r="B450" s="248">
        <v>89</v>
      </c>
      <c r="C450" s="247">
        <f t="shared" si="1112"/>
        <v>1.7382812500000011E-3</v>
      </c>
      <c r="D450" s="244">
        <f t="shared" ca="1" si="855"/>
        <v>5.8697440646785717</v>
      </c>
      <c r="E450" s="243">
        <f ca="1">CQ361</f>
        <v>-0.13025593532142798</v>
      </c>
      <c r="F450" s="242">
        <v>89</v>
      </c>
      <c r="G450" s="240">
        <f t="shared" ca="1" si="856"/>
        <v>-9.0670433906757483E-6</v>
      </c>
      <c r="H450" s="240">
        <f t="shared" ca="1" si="857"/>
        <v>1.1626029490654075E-5</v>
      </c>
      <c r="I450" s="240">
        <f t="shared" ca="1" si="858"/>
        <v>-4.32168263809236E-6</v>
      </c>
      <c r="J450" s="240">
        <f t="shared" ca="1" si="859"/>
        <v>-6.6491089632103403E-6</v>
      </c>
      <c r="K450" s="240">
        <f t="shared" ca="1" si="860"/>
        <v>1.1978905451385027E-5</v>
      </c>
      <c r="L450" s="240">
        <f t="shared" ca="1" si="861"/>
        <v>-7.1459948030444114E-6</v>
      </c>
      <c r="M450" s="240">
        <f t="shared" ca="1" si="862"/>
        <v>-3.7494607645403713E-6</v>
      </c>
      <c r="N450" s="240">
        <f t="shared" ca="1" si="863"/>
        <v>1.1463935246288741E-5</v>
      </c>
      <c r="O450" s="240">
        <f t="shared" ca="1" si="864"/>
        <v>-9.4525948768532455E-6</v>
      </c>
      <c r="P450" s="240">
        <f t="shared" ca="1" si="865"/>
        <v>-5.7817212579580188E-7</v>
      </c>
      <c r="Q450" s="240">
        <f t="shared" ca="1" si="866"/>
        <v>1.0118427369018655E-5</v>
      </c>
      <c r="R450" s="240">
        <f t="shared" ca="1" si="867"/>
        <v>-1.1074374600899094E-5</v>
      </c>
      <c r="S450" s="240">
        <f t="shared" ca="1" si="868"/>
        <v>2.6350038510362224E-6</v>
      </c>
      <c r="T450" s="240">
        <f t="shared" ca="1" si="869"/>
        <v>8.039860997210667E-6</v>
      </c>
      <c r="U450" s="241">
        <f t="shared" ca="1" si="870"/>
        <v>-1.1893839491145701E-5</v>
      </c>
      <c r="V450" s="240">
        <f t="shared" ca="1" si="871"/>
        <v>5.6572794156108501E-6</v>
      </c>
      <c r="W450" s="240">
        <f t="shared" ca="1" si="872"/>
        <v>5.3788238338491035E-6</v>
      </c>
      <c r="X450" s="240">
        <f t="shared" ca="1" si="873"/>
        <v>-1.185162106305859E-5</v>
      </c>
      <c r="Y450" s="240">
        <f t="shared" ca="1" si="874"/>
        <v>8.2696971455296776E-6</v>
      </c>
      <c r="Z450" s="240">
        <f t="shared" ca="1" si="875"/>
        <v>2.3281023491770343E-6</v>
      </c>
      <c r="AA450" s="240">
        <f t="shared" ca="1" si="876"/>
        <v>-1.0950777951760252E-5</v>
      </c>
      <c r="AB450" s="240">
        <f t="shared" ca="1" si="877"/>
        <v>1.0282992944865896E-5</v>
      </c>
      <c r="AC450" s="240">
        <f t="shared" ca="1" si="878"/>
        <v>-8.9128518813117692E-7</v>
      </c>
      <c r="AD450" s="240">
        <f t="shared" ca="1" si="879"/>
        <v>-9.2565743204352941E-6</v>
      </c>
      <c r="AE450" s="240">
        <f t="shared" ca="1" si="880"/>
        <v>1.1551307824480559E-5</v>
      </c>
      <c r="AF450" s="240">
        <f t="shared" ca="1" si="881"/>
        <v>-4.0461010134146619E-6</v>
      </c>
      <c r="AG450" s="240">
        <f t="shared" ca="1" si="882"/>
        <v>-6.8917516108241294E-6</v>
      </c>
      <c r="AH450" s="240">
        <f t="shared" ca="1" si="883"/>
        <v>1.1982755074874014E-5</v>
      </c>
      <c r="AI450" s="240">
        <f t="shared" ca="1" si="884"/>
        <v>-6.9077854449082754E-6</v>
      </c>
      <c r="AJ450" s="240">
        <f t="shared" ca="1" si="885"/>
        <v>-4.0276361874037716E-6</v>
      </c>
      <c r="AK450" s="240">
        <f t="shared" ca="1" si="886"/>
        <v>1.1546077262424283E-5</v>
      </c>
      <c r="AL450" s="240">
        <f t="shared" ca="1" si="887"/>
        <v>-9.2690155454907375E-6</v>
      </c>
      <c r="AM450" s="240">
        <f t="shared" ca="1" si="888"/>
        <v>-8.7172710747842033E-7</v>
      </c>
      <c r="AN450" s="240">
        <f t="shared" ca="1" si="889"/>
        <v>1.0272910763824859E-5</v>
      </c>
      <c r="AO450" s="240">
        <f t="shared" ca="1" si="890"/>
        <v>-1.0958725227551434E-5</v>
      </c>
      <c r="AP450" s="240">
        <f t="shared" ca="1" si="891"/>
        <v>2.3473367432180266E-6</v>
      </c>
      <c r="AQ450" s="240">
        <f t="shared" ca="1" si="892"/>
        <v>8.2554937780292998E-6</v>
      </c>
      <c r="AR450" s="240">
        <f t="shared" ca="1" si="893"/>
        <v>-1.1854498626394711E-5</v>
      </c>
      <c r="AS450" s="240">
        <f t="shared" ca="1" si="894"/>
        <v>5.3963410504300826E-6</v>
      </c>
      <c r="AT450" s="240">
        <f t="shared" ca="1" si="895"/>
        <v>5.6399838653506484E-6</v>
      </c>
      <c r="AU450" s="240">
        <f t="shared" ca="1" si="896"/>
        <v>-1.1891438868696872E-5</v>
      </c>
      <c r="AV450" s="240">
        <f t="shared" ca="1" si="897"/>
        <v>8.0543919513297004E-6</v>
      </c>
      <c r="AW450" s="240">
        <f t="shared" ca="1" si="898"/>
        <v>2.6158691437656553E-6</v>
      </c>
      <c r="AX450" s="240">
        <f t="shared" ca="1" si="899"/>
        <v>-1.1066869712644608E-5</v>
      </c>
      <c r="AY450" s="240">
        <f t="shared" ca="1" si="900"/>
        <v>1.0128919324024029E-5</v>
      </c>
      <c r="AZ450" s="240">
        <f t="shared" ca="1" si="901"/>
        <v>-5.9775972132250951E-7</v>
      </c>
      <c r="BA450" s="240">
        <f t="shared" ca="1" si="902"/>
        <v>-9.4405294359497279E-6</v>
      </c>
      <c r="BB450" s="240">
        <f t="shared" ca="1" si="903"/>
        <v>1.1469628082404784E-5</v>
      </c>
      <c r="BC450" s="240">
        <f t="shared" ca="1" si="904"/>
        <v>-3.768082168779865E-6</v>
      </c>
      <c r="BD450" s="240">
        <f t="shared" ca="1" si="905"/>
        <v>-7.1302429249668383E-6</v>
      </c>
      <c r="BE450" s="240">
        <f t="shared" ca="1" si="906"/>
        <v>1.1979386734769975E-5</v>
      </c>
      <c r="BF450" s="240">
        <f t="shared" ca="1" si="907"/>
        <v>-6.6654150951188607E-6</v>
      </c>
      <c r="BG450" s="240">
        <f t="shared" ca="1" si="908"/>
        <v>-4.3033855128307573E-6</v>
      </c>
      <c r="BH450" s="240">
        <f t="shared" ca="1" si="909"/>
        <v>1.1621264353352548E-5</v>
      </c>
      <c r="BI450" s="240">
        <f t="shared" ca="1" si="910"/>
        <v>-9.0798529057543852E-6</v>
      </c>
      <c r="BJ450" s="240">
        <f t="shared" ca="1" si="911"/>
        <v>-1.1647569933475546E-6</v>
      </c>
      <c r="BK450" s="240">
        <f t="shared" ca="1" si="912"/>
        <v>1.0421206141315874E-5</v>
      </c>
      <c r="BL450" s="240">
        <f t="shared" ca="1" si="913"/>
        <v>-1.0836474727899756E-5</v>
      </c>
      <c r="BM450" s="240">
        <f t="shared" ca="1" si="914"/>
        <v>2.058255687518458E-6</v>
      </c>
      <c r="BN450" s="240">
        <f t="shared" ca="1" si="915"/>
        <v>8.4661537580888772E-6</v>
      </c>
      <c r="BO450" s="240">
        <f t="shared" ca="1" si="916"/>
        <v>-1.1808017054939451E-5</v>
      </c>
      <c r="BP450" s="240">
        <f t="shared" ca="1" si="917"/>
        <v>5.1321521311826481E-6</v>
      </c>
      <c r="BQ450" s="240">
        <f t="shared" ca="1" si="918"/>
        <v>5.8977465814642102E-6</v>
      </c>
      <c r="BR450" s="240">
        <f t="shared" ca="1" si="919"/>
        <v>-1.1924093716210217E-5</v>
      </c>
      <c r="BS450" s="240">
        <f t="shared" ca="1" si="920"/>
        <v>7.8342350925913528E-6</v>
      </c>
      <c r="BT450" s="240">
        <f t="shared" ca="1" si="921"/>
        <v>2.9020602365955543E-6</v>
      </c>
      <c r="BU450" s="240">
        <f t="shared" ca="1" si="922"/>
        <v>-1.1176295205031013E-5</v>
      </c>
      <c r="BV450" s="240">
        <f t="shared" ca="1" si="923"/>
        <v>9.9687444209261066E-6</v>
      </c>
      <c r="BW450" s="240">
        <f t="shared" ca="1" si="924"/>
        <v>-3.0387418640930816E-7</v>
      </c>
      <c r="BX450" s="240">
        <f t="shared" ca="1" si="925"/>
        <v>-9.6187979295360843E-6</v>
      </c>
      <c r="BY450" s="240">
        <f t="shared" ca="1" si="926"/>
        <v>1.1381039465249235E-5</v>
      </c>
      <c r="BZ450" s="240">
        <f t="shared" ca="1" si="927"/>
        <v>-3.4877935723442611E-6</v>
      </c>
      <c r="CA450" s="240">
        <f t="shared" ca="1" si="928"/>
        <v>-7.3644392473883662E-6</v>
      </c>
      <c r="CB450" s="240">
        <f t="shared" ca="1" si="929"/>
        <v>1.1968802460035029E-5</v>
      </c>
      <c r="CC450" s="240">
        <f t="shared" ca="1" si="930"/>
        <v>-6.419029748512143E-6</v>
      </c>
      <c r="CD450" s="240">
        <f t="shared" ca="1" si="931"/>
        <v>-4.5765426397389222E-6</v>
      </c>
      <c r="CE450" s="240">
        <f t="shared" ca="1" si="932"/>
        <v>1.1689451229181496E-5</v>
      </c>
      <c r="CF450" s="240">
        <f t="shared" ca="1" si="933"/>
        <v>-8.8852209021452872E-6</v>
      </c>
      <c r="CG450" s="240">
        <f t="shared" ca="1" si="934"/>
        <v>-1.457085273156965E-6</v>
      </c>
      <c r="CH450" s="240">
        <f t="shared" ca="1" si="935"/>
        <v>1.0563224173901276E-5</v>
      </c>
      <c r="CI450" s="240">
        <f t="shared" ca="1" si="936"/>
        <v>-1.0707696741073882E-5</v>
      </c>
      <c r="CJ450" s="240">
        <f t="shared" ca="1" si="937"/>
        <v>1.7679348155558665E-6</v>
      </c>
      <c r="CK450" s="240">
        <f t="shared" ca="1" si="938"/>
        <v>8.6717140436943372E-6</v>
      </c>
      <c r="CL450" s="240">
        <f t="shared" ca="1" si="939"/>
        <v>-1.1754422775540431E-5</v>
      </c>
      <c r="CM450" s="240">
        <f t="shared" ca="1" si="940"/>
        <v>4.8648717953950732E-6</v>
      </c>
      <c r="CN450" s="240">
        <f t="shared" ca="1" si="941"/>
        <v>6.1519567155683451E-6</v>
      </c>
      <c r="CO450" s="240">
        <f t="shared" ca="1" si="942"/>
        <v>-1.1949565935539482E-5</v>
      </c>
      <c r="CP450" s="240">
        <f t="shared" ca="1" si="943"/>
        <v>7.6093591835742767E-6</v>
      </c>
      <c r="CQ450" s="240">
        <f t="shared" ca="1" si="944"/>
        <v>3.1865032368539496E-6</v>
      </c>
      <c r="CR450" s="240">
        <f t="shared" ca="1" si="945"/>
        <v>-1.1278988515094442E-5</v>
      </c>
      <c r="CS450" s="240">
        <f t="shared" ca="1" si="946"/>
        <v>9.8025647189441877E-6</v>
      </c>
      <c r="CT450" s="240">
        <f t="shared" ca="1" si="947"/>
        <v>-9.8056090489718581E-9</v>
      </c>
      <c r="CU450" s="240">
        <f t="shared" ca="1" si="948"/>
        <v>-9.7912724189199077E-6</v>
      </c>
      <c r="CV450" s="240">
        <f t="shared" ca="1" si="949"/>
        <v>1.1285595335484301E-5</v>
      </c>
      <c r="CW450" s="240">
        <f t="shared" ca="1" si="950"/>
        <v>-3.205404059477842E-6</v>
      </c>
      <c r="CX450" s="240">
        <f t="shared" ca="1" si="951"/>
        <v>-7.5941995069816533E-6</v>
      </c>
      <c r="CY450" s="240">
        <f t="shared" ca="1" si="952"/>
        <v>1.1951008626240514E-5</v>
      </c>
      <c r="CZ450" s="240">
        <f t="shared" ca="1" si="953"/>
        <v>-6.168777818407615E-6</v>
      </c>
      <c r="DA450" s="240">
        <f t="shared" ca="1" si="954"/>
        <v>-4.8469430284887032E-6</v>
      </c>
      <c r="DB450" s="240">
        <f t="shared" ca="1" si="955"/>
        <v>1.1750596816686641E-5</v>
      </c>
      <c r="DC450" s="240">
        <f t="shared" ca="1" si="956"/>
        <v>-8.6852367737045524E-6</v>
      </c>
      <c r="DD450" s="240">
        <f t="shared" ca="1" si="957"/>
        <v>-1.7485358592815847E-6</v>
      </c>
      <c r="DE450" s="240">
        <f t="shared" ca="1" si="958"/>
        <v>1.0698879315228872E-5</v>
      </c>
      <c r="DF450" s="240">
        <f t="shared" ca="1" si="959"/>
        <v>-1.0572468838117831E-5</v>
      </c>
      <c r="DG450" s="240">
        <f t="shared" ca="1" si="960"/>
        <v>1.4765490057673877E-6</v>
      </c>
      <c r="DH450" s="240">
        <f t="shared" ca="1" si="961"/>
        <v>8.8720508130161558E-6</v>
      </c>
      <c r="DI450" s="240">
        <f t="shared" ca="1" si="962"/>
        <v>-1.1693748071387667E-5</v>
      </c>
      <c r="DJ450" s="240">
        <f t="shared" ca="1" si="963"/>
        <v>4.5946610427472272E-6</v>
      </c>
      <c r="DK450" s="240">
        <f t="shared" ca="1" si="964"/>
        <v>6.4024611409832064E-6</v>
      </c>
      <c r="DL450" s="240">
        <f t="shared" ca="1" si="965"/>
        <v>-1.1967840183172251E-5</v>
      </c>
      <c r="DM450" s="240">
        <f t="shared" ca="1" si="966"/>
        <v>7.3798996811172847E-6</v>
      </c>
      <c r="DN450" s="240">
        <f t="shared" ca="1" si="967"/>
        <v>3.4690268067138232E-6</v>
      </c>
      <c r="DO450" s="240">
        <f t="shared" ca="1" si="968"/>
        <v>-1.137488778422493E-5</v>
      </c>
      <c r="DP450" s="240">
        <f t="shared" ca="1" si="969"/>
        <v>9.6304803185172791E-6</v>
      </c>
      <c r="DQ450" s="240">
        <f t="shared" ca="1" si="970"/>
        <v>2.8426887484360049E-7</v>
      </c>
      <c r="DR450" s="240">
        <f t="shared" ca="1" si="971"/>
        <v>-9.9578490119176338E-6</v>
      </c>
      <c r="DS450" s="240">
        <f t="shared" ca="1" si="972"/>
        <v>1.1183353185084746E-5</v>
      </c>
      <c r="DT450" s="240">
        <f t="shared" ca="1" si="973"/>
        <v>-2.9210837310637734E-6</v>
      </c>
      <c r="DU450" s="240">
        <f t="shared" ca="1" si="974"/>
        <v>-7.8193853047568206E-6</v>
      </c>
      <c r="DV450" s="240">
        <f t="shared" ca="1" si="975"/>
        <v>1.1926015951726523E-5</v>
      </c>
      <c r="DW450" s="240">
        <f t="shared" ca="1" si="976"/>
        <v>-5.9148100472110283E-6</v>
      </c>
      <c r="DX450" s="240">
        <f t="shared" ca="1" si="977"/>
        <v>-5.1144237999969977E-6</v>
      </c>
      <c r="DY450" s="240">
        <f t="shared" ca="1" si="978"/>
        <v>1.1804664284052593E-5</v>
      </c>
      <c r="DZ450" s="240">
        <f t="shared" ca="1" si="979"/>
        <v>-8.4800209833930204E-6</v>
      </c>
      <c r="EA450" s="240">
        <f t="shared" ca="1" si="980"/>
        <v>-2.0389331927865414E-6</v>
      </c>
      <c r="EB450" s="240">
        <f t="shared" ca="1" si="981"/>
        <v>1.0828089851713535E-5</v>
      </c>
      <c r="EC450" s="240">
        <f t="shared" ca="1" si="982"/>
        <v>-1.0430872475263609E-5</v>
      </c>
      <c r="ED450" s="240">
        <f t="shared" ca="1" si="983"/>
        <v>1.1842737780698957E-6</v>
      </c>
      <c r="EE450" s="240">
        <f t="shared" ca="1" si="984"/>
        <v>9.0670433906755653E-6</v>
      </c>
      <c r="EF450" s="240">
        <f t="shared" ca="1" si="985"/>
        <v>-1.1626029490654026E-5</v>
      </c>
      <c r="EG450" s="240">
        <f t="shared" ca="1" si="986"/>
        <v>4.3216826380923575E-6</v>
      </c>
      <c r="EH450" s="240">
        <f t="shared" ca="1" si="987"/>
        <v>6.6491089632101828E-6</v>
      </c>
      <c r="EI450" s="240">
        <f t="shared" ca="1" si="988"/>
        <v>-1.1978905451385016E-5</v>
      </c>
      <c r="EJ450" s="240">
        <f t="shared" ca="1" si="989"/>
        <v>7.1459948030443411E-6</v>
      </c>
      <c r="EK450" s="240">
        <f t="shared" ca="1" si="990"/>
        <v>3.749460764540273E-6</v>
      </c>
      <c r="EL450" s="240">
        <f t="shared" ca="1" si="991"/>
        <v>-1.1463935246288654E-5</v>
      </c>
      <c r="EM450" s="240">
        <f t="shared" ca="1" si="992"/>
        <v>9.4525948768531405E-6</v>
      </c>
      <c r="EN450" s="240">
        <f t="shared" ca="1" si="993"/>
        <v>5.7817212579580506E-7</v>
      </c>
      <c r="EO450" s="240">
        <f t="shared" ca="1" si="994"/>
        <v>-1.0118427369018543E-5</v>
      </c>
      <c r="EP450" s="240">
        <f t="shared" ca="1" si="995"/>
        <v>1.1074374600899256E-5</v>
      </c>
      <c r="EQ450" s="240">
        <f t="shared" ca="1" si="996"/>
        <v>-2.6350038510361364E-6</v>
      </c>
      <c r="ER450" s="240">
        <f t="shared" ca="1" si="997"/>
        <v>-8.0398609972105738E-6</v>
      </c>
      <c r="ES450" s="240">
        <f t="shared" ca="1" si="998"/>
        <v>1.1893839491145742E-5</v>
      </c>
      <c r="ET450" s="240">
        <f t="shared" ca="1" si="999"/>
        <v>-5.6572794156106968E-6</v>
      </c>
      <c r="EU450" s="240">
        <f t="shared" ca="1" si="1000"/>
        <v>-5.3788238338491061E-6</v>
      </c>
      <c r="EV450" s="240">
        <f t="shared" ca="1" si="1001"/>
        <v>1.1851621063058551E-5</v>
      </c>
      <c r="EW450" s="240">
        <f t="shared" ca="1" si="1002"/>
        <v>-8.2696971455299842E-6</v>
      </c>
      <c r="EX450" s="240">
        <f t="shared" ca="1" si="1003"/>
        <v>-2.3281023491771202E-6</v>
      </c>
      <c r="EY450" s="240">
        <f t="shared" ca="1" si="1004"/>
        <v>1.0950777951760185E-5</v>
      </c>
      <c r="EZ450" s="240">
        <f t="shared" ca="1" si="1005"/>
        <v>-1.0282992944866069E-5</v>
      </c>
      <c r="FA450" s="240">
        <f t="shared" ca="1" si="1006"/>
        <v>8.9128518813100412E-7</v>
      </c>
      <c r="FB450" s="240">
        <f t="shared" ca="1" si="1007"/>
        <v>9.2565743204352416E-6</v>
      </c>
      <c r="FC450" s="240">
        <f t="shared" ca="1" si="1008"/>
        <v>-1.1551307824480627E-5</v>
      </c>
      <c r="FD450" s="240">
        <f t="shared" ca="1" si="1009"/>
        <v>4.0461010134144188E-6</v>
      </c>
      <c r="FE450" s="240">
        <f t="shared" ca="1" si="1010"/>
        <v>6.8917516108242014E-6</v>
      </c>
      <c r="FF450" s="240">
        <f t="shared" ca="1" si="1011"/>
        <v>-1.1982755074874018E-5</v>
      </c>
      <c r="FG450" s="240">
        <f t="shared" ca="1" si="1012"/>
        <v>6.9077854449085507E-6</v>
      </c>
      <c r="FH450" s="240">
        <f t="shared" ca="1" si="1013"/>
        <v>4.0276361874038546E-6</v>
      </c>
      <c r="FI450" s="240">
        <f t="shared" ca="1" si="1014"/>
        <v>-1.1546077262424263E-5</v>
      </c>
      <c r="FJ450" s="240">
        <f t="shared" ca="1" si="1015"/>
        <v>9.2690155454908967E-6</v>
      </c>
      <c r="FK450" s="240">
        <f t="shared" ca="1" si="1016"/>
        <v>8.7172710747867804E-7</v>
      </c>
      <c r="FL450" s="240">
        <f t="shared" ca="1" si="1017"/>
        <v>-1.0272910763824905E-5</v>
      </c>
      <c r="FM450" s="240">
        <f t="shared" ca="1" si="1018"/>
        <v>1.0958725227551465E-5</v>
      </c>
      <c r="FN450" s="240">
        <f t="shared" ca="1" si="1019"/>
        <v>-2.3473367432184413E-6</v>
      </c>
      <c r="FO450" s="240">
        <f t="shared" ca="1" si="1020"/>
        <v>-8.2554937780293642E-6</v>
      </c>
      <c r="FP450" s="240">
        <f t="shared" ca="1" si="1021"/>
        <v>1.1854498626394723E-5</v>
      </c>
      <c r="FQ450" s="240">
        <f t="shared" ca="1" si="1022"/>
        <v>-5.3963410504303079E-6</v>
      </c>
      <c r="FR450" s="240">
        <f t="shared" ca="1" si="1023"/>
        <v>-5.6399838653508754E-6</v>
      </c>
      <c r="FS450" s="240">
        <f t="shared" ca="1" si="1024"/>
        <v>1.1891438868696886E-5</v>
      </c>
      <c r="FT450" s="240">
        <f t="shared" ca="1" si="1025"/>
        <v>-8.0543919513298885E-6</v>
      </c>
      <c r="FU450" s="240">
        <f t="shared" ca="1" si="1026"/>
        <v>-2.6158691437652428E-6</v>
      </c>
      <c r="FV450" s="240">
        <f t="shared" ca="1" si="1027"/>
        <v>1.1066869712644642E-5</v>
      </c>
      <c r="FW450" s="240">
        <f t="shared" ca="1" si="1028"/>
        <v>-1.0128919324024073E-5</v>
      </c>
      <c r="FX450" s="240">
        <f t="shared" ca="1" si="1029"/>
        <v>5.9775972132276161E-7</v>
      </c>
      <c r="FY450" s="240">
        <f t="shared" ca="1" si="1030"/>
        <v>9.4405294359498871E-6</v>
      </c>
      <c r="FZ450" s="240">
        <f t="shared" ca="1" si="1031"/>
        <v>-1.1469628082404807E-5</v>
      </c>
      <c r="GA450" s="240">
        <f t="shared" ca="1" si="1032"/>
        <v>3.7680821687801047E-6</v>
      </c>
      <c r="GB450" s="240">
        <f t="shared" ca="1" si="1033"/>
        <v>7.130242924966497E-6</v>
      </c>
      <c r="GC450" s="240">
        <f t="shared" ca="1" si="1034"/>
        <v>-1.1979386734769973E-5</v>
      </c>
      <c r="GD450" s="240">
        <f t="shared" ca="1" si="1035"/>
        <v>6.6654150951189285E-6</v>
      </c>
      <c r="GE450" s="240">
        <f t="shared" ca="1" si="1036"/>
        <v>4.3033855128305219E-6</v>
      </c>
      <c r="GF450" s="240">
        <f t="shared" ca="1" si="1037"/>
        <v>-1.1621264353352611E-5</v>
      </c>
      <c r="GG450" s="240">
        <f t="shared" ca="1" si="1038"/>
        <v>9.0798529057544394E-6</v>
      </c>
      <c r="GH450" s="240">
        <f t="shared" ca="1" si="1039"/>
        <v>1.1647569933473032E-6</v>
      </c>
      <c r="GI450" s="240">
        <f t="shared" ca="1" si="1040"/>
        <v>-1.0421206141315668E-5</v>
      </c>
      <c r="GJ450" s="240">
        <f t="shared" ca="1" si="1041"/>
        <v>1.0836474727899721E-5</v>
      </c>
      <c r="GK450" s="240">
        <f t="shared" ca="1" si="1042"/>
        <v>-2.0582556875185389E-6</v>
      </c>
      <c r="GL450" s="240">
        <f t="shared" ca="1" si="1043"/>
        <v>-8.4661537580885773E-6</v>
      </c>
      <c r="GM450" s="240">
        <f t="shared" ca="1" si="1044"/>
        <v>1.1808017054939405E-5</v>
      </c>
      <c r="GN450" s="240">
        <f t="shared" ca="1" si="1045"/>
        <v>-5.1321521311827227E-6</v>
      </c>
      <c r="GO450" s="240">
        <f t="shared" ca="1" si="1046"/>
        <v>-5.8977465814641399E-6</v>
      </c>
      <c r="GP450" s="240">
        <f t="shared" ca="1" si="1047"/>
        <v>1.1924093716210242E-5</v>
      </c>
      <c r="GQ450" s="240">
        <f t="shared" ca="1" si="1048"/>
        <v>-7.8342350925914155E-6</v>
      </c>
      <c r="GR450" s="240">
        <f t="shared" ca="1" si="1049"/>
        <v>-2.9020602365954734E-6</v>
      </c>
      <c r="GS450" s="240">
        <f t="shared" ca="1" si="1050"/>
        <v>1.1176295205030862E-5</v>
      </c>
      <c r="GT450" s="240">
        <f t="shared" ca="1" si="1051"/>
        <v>-9.9687444209259626E-6</v>
      </c>
      <c r="GU450" s="240">
        <f t="shared" ca="1" si="1052"/>
        <v>3.0387418640939032E-7</v>
      </c>
      <c r="GV450" s="240">
        <f t="shared" ca="1" si="1053"/>
        <v>9.6187979295360352E-6</v>
      </c>
      <c r="GW450" s="240">
        <f t="shared" ca="1" si="1054"/>
        <v>-1.1381039465249155E-5</v>
      </c>
      <c r="GX450" s="240">
        <f t="shared" ca="1" si="1055"/>
        <v>3.4877935723443399E-6</v>
      </c>
      <c r="GY450" s="240">
        <f t="shared" ca="1" si="1056"/>
        <v>7.364439247388301E-6</v>
      </c>
      <c r="GZ450" s="240">
        <f t="shared" ca="1" si="1057"/>
        <v>-1.1968802460035047E-5</v>
      </c>
      <c r="HA450" s="240">
        <f t="shared" ca="1" si="1058"/>
        <v>6.4190297485119245E-6</v>
      </c>
      <c r="HB450" s="240">
        <f t="shared" ca="1" si="1059"/>
        <v>4.5765426397388469E-6</v>
      </c>
      <c r="HC450" s="240">
        <f t="shared" ca="1" si="1060"/>
        <v>-1.1689451229181401E-5</v>
      </c>
      <c r="HD450" s="240">
        <f t="shared" ca="1" si="1061"/>
        <v>8.8852209021451127E-6</v>
      </c>
      <c r="HE450" s="240">
        <f t="shared" ca="1" si="1062"/>
        <v>1.4570852731568837E-6</v>
      </c>
      <c r="HF450" s="240">
        <f t="shared" ca="1" si="1063"/>
        <v>-1.0563224173901237E-5</v>
      </c>
      <c r="HG450" s="240">
        <f t="shared" ca="1" si="1064"/>
        <v>1.0707696741074072E-5</v>
      </c>
      <c r="HH450" s="240">
        <f t="shared" ca="1" si="1065"/>
        <v>-1.7679348155556111E-6</v>
      </c>
      <c r="HI450" s="240">
        <f t="shared" ca="1" si="1066"/>
        <v>-8.6717140436942813E-6</v>
      </c>
      <c r="HJ450" s="240">
        <f t="shared" ca="1" si="1067"/>
        <v>1.1754422775540513E-5</v>
      </c>
      <c r="HK450" s="240">
        <f t="shared" ca="1" si="1068"/>
        <v>-4.8648717953948377E-6</v>
      </c>
      <c r="HL450" s="240">
        <f t="shared" ca="1" si="1069"/>
        <v>-6.1519567155682756E-6</v>
      </c>
      <c r="HM450" s="240">
        <f t="shared" ca="1" si="1070"/>
        <v>1.1949565935539475E-5</v>
      </c>
      <c r="HN450" s="240">
        <f t="shared" ca="1" si="1071"/>
        <v>-7.609359183574602E-6</v>
      </c>
      <c r="HO450" s="240">
        <f t="shared" ca="1" si="1072"/>
        <v>-3.1865032368541982E-6</v>
      </c>
      <c r="HP450" s="240">
        <f t="shared" ca="1" si="1073"/>
        <v>1.1278988515094417E-5</v>
      </c>
      <c r="HQ450" s="240">
        <f t="shared" ca="1" si="1074"/>
        <v>-9.8025647189444334E-6</v>
      </c>
      <c r="HR450" s="240">
        <f t="shared" ca="1" si="1075"/>
        <v>9.805609048713513E-9</v>
      </c>
      <c r="HS450" s="240">
        <f t="shared" ca="1" si="1076"/>
        <v>9.7912724189198603E-6</v>
      </c>
      <c r="HT450" s="240">
        <f t="shared" ca="1" si="1077"/>
        <v>-1.1285595335484328E-5</v>
      </c>
      <c r="HU450" s="240">
        <f t="shared" ca="1" si="1078"/>
        <v>3.2054040594782495E-6</v>
      </c>
      <c r="HV450" s="240">
        <f t="shared" ca="1" si="1079"/>
        <v>7.5941995069815898E-6</v>
      </c>
      <c r="HW450" s="240">
        <f t="shared" ca="1" si="1080"/>
        <v>-1.1951008626240521E-5</v>
      </c>
      <c r="HX450" s="240">
        <f t="shared" ca="1" si="1081"/>
        <v>6.1687778184079767E-6</v>
      </c>
      <c r="HY450" s="240">
        <f t="shared" ca="1" si="1082"/>
        <v>4.8469430284889404E-6</v>
      </c>
      <c r="HZ450" s="240">
        <f t="shared" ca="1" si="1083"/>
        <v>-1.1750596816686626E-5</v>
      </c>
      <c r="IA450" s="240">
        <f t="shared" ca="1" si="1084"/>
        <v>8.6852367737046083E-6</v>
      </c>
      <c r="IB450" s="240">
        <f t="shared" ca="1" si="1085"/>
        <v>1.7485358592811669E-6</v>
      </c>
      <c r="IC450" s="240">
        <f t="shared" ca="1" si="1086"/>
        <v>-1.0698879315228835E-5</v>
      </c>
      <c r="ID450" s="240">
        <f t="shared" ca="1" si="1087"/>
        <v>1.057246883811787E-5</v>
      </c>
      <c r="IE450" s="240">
        <f t="shared" ca="1" si="1088"/>
        <v>8.5464848652930385E-7</v>
      </c>
      <c r="IF450" s="240">
        <f t="shared" ca="1" si="1089"/>
        <v>-8.8720508130163286E-6</v>
      </c>
      <c r="IG450" s="240">
        <f t="shared" ca="1" si="1090"/>
        <v>1.1693748071387834E-5</v>
      </c>
      <c r="IH450" s="240">
        <f t="shared" ca="1" si="1091"/>
        <v>-4.5946610427473035E-6</v>
      </c>
      <c r="II450" s="240">
        <f t="shared" ca="1" si="1092"/>
        <v>-6.4024611409834249E-6</v>
      </c>
      <c r="IJ450" s="240">
        <f t="shared" ca="1" si="1093"/>
        <v>1.1967840183172213E-5</v>
      </c>
      <c r="IK450" s="240">
        <f t="shared" ca="1" si="1094"/>
        <v>-7.3798996811173491E-6</v>
      </c>
      <c r="IL450" s="240">
        <f t="shared" ca="1" si="1095"/>
        <v>-3.469026806714071E-6</v>
      </c>
      <c r="IM450" s="240">
        <f t="shared" ca="1" si="1096"/>
        <v>1.1374887784224798E-5</v>
      </c>
      <c r="IN450" s="240">
        <f t="shared" ca="1" si="1097"/>
        <v>-9.6304803185173266E-6</v>
      </c>
      <c r="IO450" s="240">
        <f t="shared" ca="1" si="1098"/>
        <v>-2.8426887484419934E-7</v>
      </c>
      <c r="IP450" s="240">
        <f t="shared" ca="1" si="1099"/>
        <v>9.9578490119173983E-6</v>
      </c>
      <c r="IQ450" s="240">
        <f t="shared" ca="1" si="1100"/>
        <v>-1.1183353185084775E-5</v>
      </c>
      <c r="IR450" s="240">
        <f t="shared" ca="1" si="1101"/>
        <v>2.9210837310631923E-6</v>
      </c>
      <c r="IS450" s="240">
        <f t="shared" ca="1" si="1102"/>
        <v>7.8193853047567597E-6</v>
      </c>
      <c r="IT450" s="240">
        <f t="shared" ca="1" si="1103"/>
        <v>-1.192601595172653E-5</v>
      </c>
      <c r="IU450" s="240">
        <f t="shared" ca="1" si="1104"/>
        <v>5.9148100472116916E-6</v>
      </c>
      <c r="IV450" s="240">
        <f t="shared" ca="1" si="1105"/>
        <v>5.114423799996924E-6</v>
      </c>
      <c r="IW450" s="240">
        <f t="shared" ca="1" si="1106"/>
        <v>-1.1804664284052581E-5</v>
      </c>
      <c r="IX450" s="240">
        <f t="shared" ca="1" si="1107"/>
        <v>8.4800209833935575E-6</v>
      </c>
      <c r="IY450" s="240">
        <f t="shared" ca="1" si="1108"/>
        <v>2.0389331927864601E-6</v>
      </c>
      <c r="IZ450" s="240">
        <f t="shared" ca="1" si="1109"/>
        <v>-1.0828089851713792E-5</v>
      </c>
      <c r="JA450" s="240">
        <f t="shared" ca="1" si="1110"/>
        <v>1.0430872475263983E-5</v>
      </c>
      <c r="JB450" s="240">
        <f t="shared" ca="1" si="1111"/>
        <v>-1.1842737780699776E-6</v>
      </c>
    </row>
    <row r="451" spans="2:262">
      <c r="B451" s="248">
        <v>90</v>
      </c>
      <c r="C451" s="247">
        <f t="shared" si="1112"/>
        <v>1.7578125000000011E-3</v>
      </c>
      <c r="D451" s="244">
        <f t="shared" ca="1" si="855"/>
        <v>5.8700234508177322</v>
      </c>
      <c r="E451" s="243">
        <f ca="1">CR361</f>
        <v>-0.1299765491822677</v>
      </c>
      <c r="F451" s="242">
        <v>90</v>
      </c>
      <c r="G451" s="240">
        <f t="shared" ca="1" si="856"/>
        <v>-3.8646306690847085E-5</v>
      </c>
      <c r="H451" s="240">
        <f t="shared" ca="1" si="857"/>
        <v>7.3433200793658352E-5</v>
      </c>
      <c r="I451" s="240">
        <f t="shared" ca="1" si="858"/>
        <v>-4.884190658802392E-5</v>
      </c>
      <c r="J451" s="240">
        <f t="shared" ca="1" si="859"/>
        <v>-1.5243021224517901E-5</v>
      </c>
      <c r="K451" s="240">
        <f t="shared" ca="1" si="860"/>
        <v>6.7002420871641337E-5</v>
      </c>
      <c r="L451" s="240">
        <f t="shared" ca="1" si="861"/>
        <v>-6.4583569800574198E-5</v>
      </c>
      <c r="M451" s="240">
        <f t="shared" ca="1" si="862"/>
        <v>9.9423543520398109E-6</v>
      </c>
      <c r="N451" s="240">
        <f t="shared" ca="1" si="863"/>
        <v>5.2738262655519339E-5</v>
      </c>
      <c r="O451" s="240">
        <f t="shared" ca="1" si="864"/>
        <v>-7.2774647120104062E-5</v>
      </c>
      <c r="P451" s="240">
        <f t="shared" ca="1" si="865"/>
        <v>3.3965350692737102E-5</v>
      </c>
      <c r="Q451" s="240">
        <f t="shared" ca="1" si="866"/>
        <v>3.2308375551093793E-5</v>
      </c>
      <c r="R451" s="240">
        <f t="shared" ca="1" si="867"/>
        <v>-7.2457504382870987E-5</v>
      </c>
      <c r="S451" s="240">
        <f t="shared" ca="1" si="868"/>
        <v>5.401739438117356E-5</v>
      </c>
      <c r="T451" s="240">
        <f t="shared" ca="1" si="869"/>
        <v>8.1012558561537913E-6</v>
      </c>
      <c r="U451" s="241">
        <f t="shared" ca="1" si="870"/>
        <v>-6.36692193392257E-5</v>
      </c>
      <c r="V451" s="240">
        <f t="shared" ca="1" si="871"/>
        <v>6.7754163499752124E-5</v>
      </c>
      <c r="W451" s="240">
        <f t="shared" ca="1" si="872"/>
        <v>-1.705299680731195E-5</v>
      </c>
      <c r="X451" s="240">
        <f t="shared" ca="1" si="873"/>
        <v>-4.7437246824496958E-5</v>
      </c>
      <c r="Y451" s="240">
        <f t="shared" ca="1" si="874"/>
        <v>7.3569666688089744E-5</v>
      </c>
      <c r="Z451" s="240">
        <f t="shared" ca="1" si="875"/>
        <v>-4.0213551731173182E-5</v>
      </c>
      <c r="AA451" s="240">
        <f t="shared" ca="1" si="876"/>
        <v>-2.5659297093228687E-5</v>
      </c>
      <c r="AB451" s="240">
        <f t="shared" ca="1" si="877"/>
        <v>7.0784002595575615E-5</v>
      </c>
      <c r="AC451" s="240">
        <f t="shared" ca="1" si="878"/>
        <v>-5.8672665137521046E-5</v>
      </c>
      <c r="AD451" s="240">
        <f t="shared" ca="1" si="879"/>
        <v>-8.8147096529785191E-7</v>
      </c>
      <c r="AE451" s="240">
        <f t="shared" ca="1" si="880"/>
        <v>5.9722848419437781E-5</v>
      </c>
      <c r="AF451" s="240">
        <f t="shared" ca="1" si="881"/>
        <v>-7.0272247566234135E-5</v>
      </c>
      <c r="AG451" s="240">
        <f t="shared" ca="1" si="882"/>
        <v>2.3999409581213507E-5</v>
      </c>
      <c r="AH451" s="240">
        <f t="shared" ca="1" si="883"/>
        <v>4.1679384374717932E-5</v>
      </c>
      <c r="AI451" s="240">
        <f t="shared" ca="1" si="884"/>
        <v>-7.3656170148598391E-5</v>
      </c>
      <c r="AJ451" s="240">
        <f t="shared" ca="1" si="885"/>
        <v>4.6074474283474981E-5</v>
      </c>
      <c r="AK451" s="240">
        <f t="shared" ca="1" si="886"/>
        <v>1.8763105577557933E-5</v>
      </c>
      <c r="AL451" s="240">
        <f t="shared" ca="1" si="887"/>
        <v>-6.8428812168813027E-5</v>
      </c>
      <c r="AM451" s="240">
        <f t="shared" ca="1" si="888"/>
        <v>6.2762886054853166E-5</v>
      </c>
      <c r="AN451" s="240">
        <f t="shared" ca="1" si="889"/>
        <v>-6.3468029728141657E-6</v>
      </c>
      <c r="AO451" s="240">
        <f t="shared" ca="1" si="890"/>
        <v>-5.520131382154075E-5</v>
      </c>
      <c r="AP451" s="240">
        <f t="shared" ca="1" si="891"/>
        <v>7.2113571473935345E-5</v>
      </c>
      <c r="AQ451" s="240">
        <f t="shared" ca="1" si="892"/>
        <v>-3.0714694921436182E-5</v>
      </c>
      <c r="AR451" s="240">
        <f t="shared" ca="1" si="893"/>
        <v>-3.5520126669141266E-5</v>
      </c>
      <c r="AS451" s="240">
        <f t="shared" ca="1" si="894"/>
        <v>7.303332442601763E-5</v>
      </c>
      <c r="AT451" s="240">
        <f t="shared" ca="1" si="895"/>
        <v>-5.1491674461556448E-5</v>
      </c>
      <c r="AU451" s="240">
        <f t="shared" ca="1" si="896"/>
        <v>-1.1686215098217432E-5</v>
      </c>
      <c r="AV451" s="240">
        <f t="shared" ca="1" si="897"/>
        <v>6.5414614873870726E-5</v>
      </c>
      <c r="AW451" s="240">
        <f t="shared" ca="1" si="898"/>
        <v>-6.6248666069792982E-5</v>
      </c>
      <c r="AX451" s="240">
        <f t="shared" ca="1" si="899"/>
        <v>1.3513953728783593E-5</v>
      </c>
      <c r="AY451" s="240">
        <f t="shared" ca="1" si="900"/>
        <v>5.0148160395434254E-5</v>
      </c>
      <c r="AZ451" s="240">
        <f t="shared" ca="1" si="901"/>
        <v>-7.3260402267054221E-5</v>
      </c>
      <c r="BA451" s="240">
        <f t="shared" ca="1" si="902"/>
        <v>3.7134180959205723E-5</v>
      </c>
      <c r="BB451" s="240">
        <f t="shared" ca="1" si="903"/>
        <v>2.9018790726463916E-5</v>
      </c>
      <c r="BC451" s="240">
        <f t="shared" ca="1" si="904"/>
        <v>-7.1707127865138246E-5</v>
      </c>
      <c r="BD451" s="240">
        <f t="shared" ca="1" si="905"/>
        <v>5.641298166636136E-5</v>
      </c>
      <c r="BE451" s="240">
        <f t="shared" ca="1" si="906"/>
        <v>4.4967799791471324E-6</v>
      </c>
      <c r="BF451" s="240">
        <f t="shared" ca="1" si="907"/>
        <v>-6.1770439078427615E-5</v>
      </c>
      <c r="BG451" s="240">
        <f t="shared" ca="1" si="908"/>
        <v>6.909643521527646E-5</v>
      </c>
      <c r="BH451" s="240">
        <f t="shared" ca="1" si="909"/>
        <v>-2.0550957722865252E-5</v>
      </c>
      <c r="BI451" s="240">
        <f t="shared" ca="1" si="910"/>
        <v>-4.4612052770947482E-5</v>
      </c>
      <c r="BJ451" s="240">
        <f t="shared" ca="1" si="911"/>
        <v>7.3701695338131872E-5</v>
      </c>
      <c r="BK451" s="240">
        <f t="shared" ca="1" si="912"/>
        <v>-4.3196044534729011E-5</v>
      </c>
      <c r="BL451" s="240">
        <f t="shared" ca="1" si="913"/>
        <v>-2.2237987965807038E-5</v>
      </c>
      <c r="BM451" s="240">
        <f t="shared" ca="1" si="914"/>
        <v>6.9690352463813891E-5</v>
      </c>
      <c r="BN451" s="240">
        <f t="shared" ca="1" si="915"/>
        <v>-6.0791001019246463E-5</v>
      </c>
      <c r="BO451" s="240">
        <f t="shared" ca="1" si="916"/>
        <v>2.7359615893144238E-6</v>
      </c>
      <c r="BP451" s="240">
        <f t="shared" ca="1" si="917"/>
        <v>5.7531380187502528E-5</v>
      </c>
      <c r="BQ451" s="240">
        <f t="shared" ca="1" si="918"/>
        <v>-7.1278767917682802E-5</v>
      </c>
      <c r="BR451" s="240">
        <f t="shared" ca="1" si="919"/>
        <v>2.7390044759780464E-5</v>
      </c>
      <c r="BS451" s="240">
        <f t="shared" ca="1" si="920"/>
        <v>3.8646306690846895E-5</v>
      </c>
      <c r="BT451" s="240">
        <f t="shared" ca="1" si="921"/>
        <v>-7.3433200793658312E-5</v>
      </c>
      <c r="BU451" s="240">
        <f t="shared" ca="1" si="922"/>
        <v>4.8841906588023025E-5</v>
      </c>
      <c r="BV451" s="240">
        <f t="shared" ca="1" si="923"/>
        <v>1.5243021224518687E-5</v>
      </c>
      <c r="BW451" s="240">
        <f t="shared" ca="1" si="924"/>
        <v>-6.7002420871641513E-5</v>
      </c>
      <c r="BX451" s="240">
        <f t="shared" ca="1" si="925"/>
        <v>6.4583569800574116E-5</v>
      </c>
      <c r="BY451" s="240">
        <f t="shared" ca="1" si="926"/>
        <v>-9.9423543520400548E-6</v>
      </c>
      <c r="BZ451" s="240">
        <f t="shared" ca="1" si="927"/>
        <v>-5.2738262655518892E-5</v>
      </c>
      <c r="CA451" s="240">
        <f t="shared" ca="1" si="928"/>
        <v>7.2774647120103886E-5</v>
      </c>
      <c r="CB451" s="240">
        <f t="shared" ca="1" si="929"/>
        <v>-3.3965350692736512E-5</v>
      </c>
      <c r="CC451" s="240">
        <f t="shared" ca="1" si="930"/>
        <v>-3.2308375551094159E-5</v>
      </c>
      <c r="CD451" s="240">
        <f t="shared" ca="1" si="931"/>
        <v>7.2457504382871015E-5</v>
      </c>
      <c r="CE451" s="240">
        <f t="shared" ca="1" si="932"/>
        <v>-5.4017394381173817E-5</v>
      </c>
      <c r="CF451" s="240">
        <f t="shared" ca="1" si="933"/>
        <v>-8.101255856153151E-6</v>
      </c>
      <c r="CG451" s="240">
        <f t="shared" ca="1" si="934"/>
        <v>6.3669219339226323E-5</v>
      </c>
      <c r="CH451" s="240">
        <f t="shared" ca="1" si="935"/>
        <v>-6.7754163499751866E-5</v>
      </c>
      <c r="CI451" s="240">
        <f t="shared" ca="1" si="936"/>
        <v>1.7052996807311808E-5</v>
      </c>
      <c r="CJ451" s="240">
        <f t="shared" ca="1" si="937"/>
        <v>4.7437246824497059E-5</v>
      </c>
      <c r="CK451" s="240">
        <f t="shared" ca="1" si="938"/>
        <v>-7.3569666688089771E-5</v>
      </c>
      <c r="CL451" s="240">
        <f t="shared" ca="1" si="939"/>
        <v>4.0213551731173941E-5</v>
      </c>
      <c r="CM451" s="240">
        <f t="shared" ca="1" si="940"/>
        <v>2.5659297093229805E-5</v>
      </c>
      <c r="CN451" s="240">
        <f t="shared" ca="1" si="941"/>
        <v>-7.0784002595575819E-5</v>
      </c>
      <c r="CO451" s="240">
        <f t="shared" ca="1" si="942"/>
        <v>5.8672665137520958E-5</v>
      </c>
      <c r="CP451" s="240">
        <f t="shared" ca="1" si="943"/>
        <v>8.8147096529800099E-7</v>
      </c>
      <c r="CQ451" s="240">
        <f t="shared" ca="1" si="944"/>
        <v>-5.9722848419437544E-5</v>
      </c>
      <c r="CR451" s="240">
        <f t="shared" ca="1" si="945"/>
        <v>7.0272247566234407E-5</v>
      </c>
      <c r="CS451" s="240">
        <f t="shared" ca="1" si="946"/>
        <v>-2.3999409581212874E-5</v>
      </c>
      <c r="CT451" s="240">
        <f t="shared" ca="1" si="947"/>
        <v>-4.1679384374718488E-5</v>
      </c>
      <c r="CU451" s="240">
        <f t="shared" ca="1" si="948"/>
        <v>7.3656170148598404E-5</v>
      </c>
      <c r="CV451" s="240">
        <f t="shared" ca="1" si="949"/>
        <v>-4.6074474283474873E-5</v>
      </c>
      <c r="CW451" s="240">
        <f t="shared" ca="1" si="950"/>
        <v>-1.8763105577557056E-5</v>
      </c>
      <c r="CX451" s="240">
        <f t="shared" ca="1" si="951"/>
        <v>6.8428812168812688E-5</v>
      </c>
      <c r="CY451" s="240">
        <f t="shared" ca="1" si="952"/>
        <v>-6.2762886054852543E-5</v>
      </c>
      <c r="CZ451" s="240">
        <f t="shared" ca="1" si="953"/>
        <v>6.3468029728140166E-6</v>
      </c>
      <c r="DA451" s="240">
        <f t="shared" ca="1" si="954"/>
        <v>5.5201313821540852E-5</v>
      </c>
      <c r="DB451" s="240">
        <f t="shared" ca="1" si="955"/>
        <v>-7.2113571473935304E-5</v>
      </c>
      <c r="DC451" s="240">
        <f t="shared" ca="1" si="956"/>
        <v>3.0714694921437009E-5</v>
      </c>
      <c r="DD451" s="240">
        <f t="shared" ca="1" si="957"/>
        <v>3.552012666914231E-5</v>
      </c>
      <c r="DE451" s="240">
        <f t="shared" ca="1" si="958"/>
        <v>-7.3033324426017792E-5</v>
      </c>
      <c r="DF451" s="240">
        <f t="shared" ca="1" si="959"/>
        <v>5.1491674461556346E-5</v>
      </c>
      <c r="DG451" s="240">
        <f t="shared" ca="1" si="960"/>
        <v>1.1686215098217574E-5</v>
      </c>
      <c r="DH451" s="240">
        <f t="shared" ca="1" si="961"/>
        <v>-6.5414614873870807E-5</v>
      </c>
      <c r="DI451" s="240">
        <f t="shared" ca="1" si="962"/>
        <v>6.6248666069793375E-5</v>
      </c>
      <c r="DJ451" s="240">
        <f t="shared" ca="1" si="963"/>
        <v>-1.3513953728782424E-5</v>
      </c>
      <c r="DK451" s="240">
        <f t="shared" ca="1" si="964"/>
        <v>-5.0148160395435128E-5</v>
      </c>
      <c r="DL451" s="240">
        <f t="shared" ca="1" si="965"/>
        <v>7.3260402267054207E-5</v>
      </c>
      <c r="DM451" s="240">
        <f t="shared" ca="1" si="966"/>
        <v>-3.7134180959205601E-5</v>
      </c>
      <c r="DN451" s="240">
        <f t="shared" ca="1" si="967"/>
        <v>-2.9018790726464041E-5</v>
      </c>
      <c r="DO451" s="240">
        <f t="shared" ca="1" si="968"/>
        <v>7.170712786513803E-5</v>
      </c>
      <c r="DP451" s="240">
        <f t="shared" ca="1" si="969"/>
        <v>-5.6412981666360601E-5</v>
      </c>
      <c r="DQ451" s="240">
        <f t="shared" ca="1" si="970"/>
        <v>-4.4967799791472781E-6</v>
      </c>
      <c r="DR451" s="240">
        <f t="shared" ca="1" si="971"/>
        <v>6.1770439078427696E-5</v>
      </c>
      <c r="DS451" s="240">
        <f t="shared" ca="1" si="972"/>
        <v>-6.9096435215275674E-5</v>
      </c>
      <c r="DT451" s="240">
        <f t="shared" ca="1" si="973"/>
        <v>2.0550957722866116E-5</v>
      </c>
      <c r="DU451" s="240">
        <f t="shared" ca="1" si="974"/>
        <v>4.4612052770948417E-5</v>
      </c>
      <c r="DV451" s="240">
        <f t="shared" ca="1" si="975"/>
        <v>-7.3701695338131899E-5</v>
      </c>
      <c r="DW451" s="240">
        <f t="shared" ca="1" si="976"/>
        <v>4.3196044534728903E-5</v>
      </c>
      <c r="DX451" s="240">
        <f t="shared" ca="1" si="977"/>
        <v>2.2237987965805175E-5</v>
      </c>
      <c r="DY451" s="240">
        <f t="shared" ca="1" si="978"/>
        <v>-6.9690352463813946E-5</v>
      </c>
      <c r="DZ451" s="240">
        <f t="shared" ca="1" si="979"/>
        <v>6.0791001019245196E-5</v>
      </c>
      <c r="EA451" s="240">
        <f t="shared" ca="1" si="980"/>
        <v>-2.7359615893142815E-6</v>
      </c>
      <c r="EB451" s="240">
        <f t="shared" ca="1" si="981"/>
        <v>-5.7531380187502603E-5</v>
      </c>
      <c r="EC451" s="240">
        <f t="shared" ca="1" si="982"/>
        <v>7.127876791768329E-5</v>
      </c>
      <c r="ED451" s="240">
        <f t="shared" ca="1" si="983"/>
        <v>-2.7390044759780331E-5</v>
      </c>
      <c r="EE451" s="240">
        <f t="shared" ca="1" si="984"/>
        <v>-3.8646306690848806E-5</v>
      </c>
      <c r="EF451" s="240">
        <f t="shared" ca="1" si="985"/>
        <v>7.3433200793658325E-5</v>
      </c>
      <c r="EG451" s="240">
        <f t="shared" ca="1" si="986"/>
        <v>-4.8841906588022917E-5</v>
      </c>
      <c r="EH451" s="240">
        <f t="shared" ca="1" si="987"/>
        <v>-1.5243021224516773E-5</v>
      </c>
      <c r="EI451" s="240">
        <f t="shared" ca="1" si="988"/>
        <v>6.7002420871641567E-5</v>
      </c>
      <c r="EJ451" s="240">
        <f t="shared" ca="1" si="989"/>
        <v>-6.4583569800573046E-5</v>
      </c>
      <c r="EK451" s="240">
        <f t="shared" ca="1" si="990"/>
        <v>9.9423543520399125E-6</v>
      </c>
      <c r="EL451" s="240">
        <f t="shared" ca="1" si="991"/>
        <v>5.2738262655520457E-5</v>
      </c>
      <c r="EM451" s="240">
        <f t="shared" ca="1" si="992"/>
        <v>-7.2774647120104184E-5</v>
      </c>
      <c r="EN451" s="240">
        <f t="shared" ca="1" si="993"/>
        <v>3.3965350692736384E-5</v>
      </c>
      <c r="EO451" s="240">
        <f t="shared" ca="1" si="994"/>
        <v>3.2308375551092404E-5</v>
      </c>
      <c r="EP451" s="240">
        <f t="shared" ca="1" si="995"/>
        <v>-7.2457504382871042E-5</v>
      </c>
      <c r="EQ451" s="240">
        <f t="shared" ca="1" si="996"/>
        <v>5.4017394381172293E-5</v>
      </c>
      <c r="ER451" s="240">
        <f t="shared" ca="1" si="997"/>
        <v>8.1012558561533001E-6</v>
      </c>
      <c r="ES451" s="240">
        <f t="shared" ca="1" si="998"/>
        <v>-6.3669219339226377E-5</v>
      </c>
      <c r="ET451" s="240">
        <f t="shared" ca="1" si="999"/>
        <v>6.7754163499752625E-5</v>
      </c>
      <c r="EU451" s="240">
        <f t="shared" ca="1" si="1000"/>
        <v>-1.7052996807311669E-5</v>
      </c>
      <c r="EV451" s="240">
        <f t="shared" ca="1" si="1001"/>
        <v>-4.743724682449878E-5</v>
      </c>
      <c r="EW451" s="240">
        <f t="shared" ca="1" si="1002"/>
        <v>7.3569666688089758E-5</v>
      </c>
      <c r="EX451" s="240">
        <f t="shared" ca="1" si="1003"/>
        <v>-4.0213551731172064E-5</v>
      </c>
      <c r="EY451" s="240">
        <f t="shared" ca="1" si="1004"/>
        <v>-2.5659297093227979E-5</v>
      </c>
      <c r="EZ451" s="240">
        <f t="shared" ca="1" si="1005"/>
        <v>7.0784002595575859E-5</v>
      </c>
      <c r="FA451" s="240">
        <f t="shared" ca="1" si="1006"/>
        <v>-5.8672665137522137E-5</v>
      </c>
      <c r="FB451" s="240">
        <f t="shared" ca="1" si="1007"/>
        <v>-8.8147096529814329E-7</v>
      </c>
      <c r="FC451" s="240">
        <f t="shared" ca="1" si="1008"/>
        <v>5.9722848419438852E-5</v>
      </c>
      <c r="FD451" s="240">
        <f t="shared" ca="1" si="1009"/>
        <v>-7.0272247566234352E-5</v>
      </c>
      <c r="FE451" s="240">
        <f t="shared" ca="1" si="1010"/>
        <v>2.3999409581212735E-5</v>
      </c>
      <c r="FF451" s="240">
        <f t="shared" ca="1" si="1011"/>
        <v>4.1679384374716875E-5</v>
      </c>
      <c r="FG451" s="240">
        <f t="shared" ca="1" si="1012"/>
        <v>-7.3656170148598391E-5</v>
      </c>
      <c r="FH451" s="240">
        <f t="shared" ca="1" si="1013"/>
        <v>4.6074474283473125E-5</v>
      </c>
      <c r="FI451" s="240">
        <f t="shared" ca="1" si="1014"/>
        <v>1.8763105577557201E-5</v>
      </c>
      <c r="FJ451" s="240">
        <f t="shared" ca="1" si="1015"/>
        <v>-6.8428812168813528E-5</v>
      </c>
      <c r="FK451" s="240">
        <f t="shared" ca="1" si="1016"/>
        <v>6.2762886054853559E-5</v>
      </c>
      <c r="FL451" s="240">
        <f t="shared" ca="1" si="1017"/>
        <v>-6.3468029728138743E-6</v>
      </c>
      <c r="FM451" s="240">
        <f t="shared" ca="1" si="1018"/>
        <v>-5.5201313821542329E-5</v>
      </c>
      <c r="FN451" s="240">
        <f t="shared" ca="1" si="1019"/>
        <v>7.2113571473935291E-5</v>
      </c>
      <c r="FO451" s="240">
        <f t="shared" ca="1" si="1020"/>
        <v>-3.0714694921434976E-5</v>
      </c>
      <c r="FP451" s="240">
        <f t="shared" ca="1" si="1021"/>
        <v>-3.5520126669140589E-5</v>
      </c>
      <c r="FQ451" s="240">
        <f t="shared" ca="1" si="1022"/>
        <v>7.3033324426017819E-5</v>
      </c>
      <c r="FR451" s="240">
        <f t="shared" ca="1" si="1023"/>
        <v>-5.1491674461557742E-5</v>
      </c>
      <c r="FS451" s="240">
        <f t="shared" ca="1" si="1024"/>
        <v>-1.1686215098217717E-5</v>
      </c>
      <c r="FT451" s="240">
        <f t="shared" ca="1" si="1025"/>
        <v>6.5414614873871837E-5</v>
      </c>
      <c r="FU451" s="240">
        <f t="shared" ca="1" si="1026"/>
        <v>-6.6248666069793321E-5</v>
      </c>
      <c r="FV451" s="240">
        <f t="shared" ca="1" si="1027"/>
        <v>1.3513953728782282E-5</v>
      </c>
      <c r="FW451" s="240">
        <f t="shared" ca="1" si="1028"/>
        <v>5.0148160395433705E-5</v>
      </c>
      <c r="FX451" s="240">
        <f t="shared" ca="1" si="1029"/>
        <v>-7.3260402267054194E-5</v>
      </c>
      <c r="FY451" s="240">
        <f t="shared" ca="1" si="1030"/>
        <v>3.7134180959203663E-5</v>
      </c>
      <c r="FZ451" s="240">
        <f t="shared" ca="1" si="1031"/>
        <v>2.9018790726464184E-5</v>
      </c>
      <c r="GA451" s="240">
        <f t="shared" ca="1" si="1032"/>
        <v>-7.1707127865138558E-5</v>
      </c>
      <c r="GB451" s="240">
        <f t="shared" ca="1" si="1033"/>
        <v>5.6412981666361854E-5</v>
      </c>
      <c r="GC451" s="240">
        <f t="shared" ca="1" si="1034"/>
        <v>4.4967799791474237E-6</v>
      </c>
      <c r="GD451" s="240">
        <f t="shared" ca="1" si="1035"/>
        <v>-6.1770439078426639E-5</v>
      </c>
      <c r="GE451" s="240">
        <f t="shared" ca="1" si="1036"/>
        <v>6.9096435215276365E-5</v>
      </c>
      <c r="GF451" s="240">
        <f t="shared" ca="1" si="1037"/>
        <v>-2.0550957722863964E-5</v>
      </c>
      <c r="GG451" s="240">
        <f t="shared" ca="1" si="1038"/>
        <v>-4.4612052770946872E-5</v>
      </c>
      <c r="GH451" s="240">
        <f t="shared" ca="1" si="1039"/>
        <v>7.3701695338131872E-5</v>
      </c>
      <c r="GI451" s="240">
        <f t="shared" ca="1" si="1040"/>
        <v>-4.3196044534730475E-5</v>
      </c>
      <c r="GJ451" s="240">
        <f t="shared" ca="1" si="1041"/>
        <v>-2.2237987965807316E-5</v>
      </c>
      <c r="GK451" s="240">
        <f t="shared" ca="1" si="1042"/>
        <v>6.9690352463814677E-5</v>
      </c>
      <c r="GL451" s="240">
        <f t="shared" ca="1" si="1043"/>
        <v>-6.07910010192463E-5</v>
      </c>
      <c r="GM451" s="240">
        <f t="shared" ca="1" si="1044"/>
        <v>2.7359615893120419E-6</v>
      </c>
      <c r="GN451" s="240">
        <f t="shared" ca="1" si="1045"/>
        <v>5.7531380187501397E-5</v>
      </c>
      <c r="GO451" s="240">
        <f t="shared" ca="1" si="1046"/>
        <v>-7.1278767917682721E-5</v>
      </c>
      <c r="GP451" s="240">
        <f t="shared" ca="1" si="1047"/>
        <v>2.7390044759782141E-5</v>
      </c>
      <c r="GQ451" s="240">
        <f t="shared" ca="1" si="1048"/>
        <v>3.8646306690847152E-5</v>
      </c>
      <c r="GR451" s="240">
        <f t="shared" ca="1" si="1049"/>
        <v>-7.3433200793658515E-5</v>
      </c>
      <c r="GS451" s="240">
        <f t="shared" ca="1" si="1050"/>
        <v>4.8841906588024367E-5</v>
      </c>
      <c r="GT451" s="240">
        <f t="shared" ca="1" si="1051"/>
        <v>1.5243021224518968E-5</v>
      </c>
      <c r="GU451" s="240">
        <f t="shared" ca="1" si="1052"/>
        <v>-6.7002420871640741E-5</v>
      </c>
      <c r="GV451" s="240">
        <f t="shared" ca="1" si="1053"/>
        <v>6.4583569800573981E-5</v>
      </c>
      <c r="GW451" s="240">
        <f t="shared" ca="1" si="1054"/>
        <v>-9.9423543520376899E-6</v>
      </c>
      <c r="GX451" s="240">
        <f t="shared" ca="1" si="1055"/>
        <v>-5.2738262655519102E-5</v>
      </c>
      <c r="GY451" s="240">
        <f t="shared" ca="1" si="1056"/>
        <v>7.2774647120103832E-5</v>
      </c>
      <c r="GZ451" s="240">
        <f t="shared" ca="1" si="1057"/>
        <v>-3.3965350692738112E-5</v>
      </c>
      <c r="HA451" s="240">
        <f t="shared" ca="1" si="1058"/>
        <v>-3.2308375551094417E-5</v>
      </c>
      <c r="HB451" s="240">
        <f t="shared" ca="1" si="1059"/>
        <v>7.2457504382871448E-5</v>
      </c>
      <c r="HC451" s="240">
        <f t="shared" ca="1" si="1060"/>
        <v>-5.4017394381173621E-5</v>
      </c>
      <c r="HD451" s="240">
        <f t="shared" ca="1" si="1061"/>
        <v>-8.1012558561555227E-6</v>
      </c>
      <c r="HE451" s="240">
        <f t="shared" ca="1" si="1062"/>
        <v>6.3669219339225402E-5</v>
      </c>
      <c r="HF451" s="240">
        <f t="shared" ca="1" si="1063"/>
        <v>-6.7754163499751744E-5</v>
      </c>
      <c r="HG451" s="240">
        <f t="shared" ca="1" si="1064"/>
        <v>1.7052996807313563E-5</v>
      </c>
      <c r="HH451" s="240">
        <f t="shared" ca="1" si="1065"/>
        <v>4.7437246824497283E-5</v>
      </c>
      <c r="HI451" s="240">
        <f t="shared" ca="1" si="1066"/>
        <v>-7.3569666688089622E-5</v>
      </c>
      <c r="HJ451" s="240">
        <f t="shared" ca="1" si="1067"/>
        <v>4.0213551731173704E-5</v>
      </c>
      <c r="HK451" s="240">
        <f t="shared" ca="1" si="1068"/>
        <v>2.5659297093230076E-5</v>
      </c>
      <c r="HL451" s="240">
        <f t="shared" ca="1" si="1069"/>
        <v>-7.078400259557529E-5</v>
      </c>
      <c r="HM451" s="240">
        <f t="shared" ca="1" si="1070"/>
        <v>5.8672665137520782E-5</v>
      </c>
      <c r="HN451" s="240">
        <f t="shared" ca="1" si="1071"/>
        <v>8.8147096530038284E-7</v>
      </c>
      <c r="HO451" s="240">
        <f t="shared" ca="1" si="1072"/>
        <v>-5.972284841943772E-5</v>
      </c>
      <c r="HP451" s="240">
        <f t="shared" ca="1" si="1073"/>
        <v>7.0272247566233688E-5</v>
      </c>
      <c r="HQ451" s="240">
        <f t="shared" ca="1" si="1074"/>
        <v>-2.3999409581214581E-5</v>
      </c>
      <c r="HR451" s="240">
        <f t="shared" ca="1" si="1075"/>
        <v>-4.1679384374718725E-5</v>
      </c>
      <c r="HS451" s="240">
        <f t="shared" ca="1" si="1076"/>
        <v>7.3656170148598323E-5</v>
      </c>
      <c r="HT451" s="240">
        <f t="shared" ca="1" si="1077"/>
        <v>-4.6074474283474649E-5</v>
      </c>
      <c r="HU451" s="240">
        <f t="shared" ca="1" si="1078"/>
        <v>-1.8763105577559356E-5</v>
      </c>
      <c r="HV451" s="240">
        <f t="shared" ca="1" si="1079"/>
        <v>6.8428812168812796E-5</v>
      </c>
      <c r="HW451" s="240">
        <f t="shared" ca="1" si="1080"/>
        <v>-6.276288605485238E-5</v>
      </c>
      <c r="HX451" s="240">
        <f t="shared" ca="1" si="1081"/>
        <v>6.3468029728158191E-6</v>
      </c>
      <c r="HY451" s="240">
        <f t="shared" ca="1" si="1082"/>
        <v>5.5201313821541049E-5</v>
      </c>
      <c r="HZ451" s="240">
        <f t="shared" ca="1" si="1083"/>
        <v>-7.2113571473934816E-5</v>
      </c>
      <c r="IA451" s="240">
        <f t="shared" ca="1" si="1084"/>
        <v>3.0714694921436744E-5</v>
      </c>
      <c r="IB451" s="240">
        <f t="shared" ca="1" si="1085"/>
        <v>3.5520126669142567E-5</v>
      </c>
      <c r="IC451" s="240">
        <f t="shared" ca="1" si="1086"/>
        <v>-7.3033324426017548E-5</v>
      </c>
      <c r="ID451" s="240">
        <f t="shared" ca="1" si="1087"/>
        <v>5.1491674461556136E-5</v>
      </c>
      <c r="IE451" s="240">
        <f t="shared" ca="1" si="1088"/>
        <v>-6.4256220835858853E-5</v>
      </c>
      <c r="IF451" s="240">
        <f t="shared" ca="1" si="1089"/>
        <v>-6.5414614873872867E-5</v>
      </c>
      <c r="IG451" s="240">
        <f t="shared" ca="1" si="1090"/>
        <v>6.6248666069792332E-5</v>
      </c>
      <c r="IH451" s="240">
        <f t="shared" ca="1" si="1091"/>
        <v>-1.35139537287842E-5</v>
      </c>
      <c r="II451" s="240">
        <f t="shared" ca="1" si="1092"/>
        <v>-5.0148160395432262E-5</v>
      </c>
      <c r="IJ451" s="240">
        <f t="shared" ca="1" si="1093"/>
        <v>7.3260402267053936E-5</v>
      </c>
      <c r="IK451" s="240">
        <f t="shared" ca="1" si="1094"/>
        <v>-3.7134180959205344E-5</v>
      </c>
      <c r="IL451" s="240">
        <f t="shared" ca="1" si="1095"/>
        <v>-2.9018790726462381E-5</v>
      </c>
      <c r="IM451" s="240">
        <f t="shared" ca="1" si="1096"/>
        <v>7.1707127865139073E-5</v>
      </c>
      <c r="IN451" s="240">
        <f t="shared" ca="1" si="1097"/>
        <v>-5.6412981666360411E-5</v>
      </c>
      <c r="IO451" s="240">
        <f t="shared" ca="1" si="1098"/>
        <v>-4.4967799791454756E-6</v>
      </c>
      <c r="IP451" s="240">
        <f t="shared" ca="1" si="1099"/>
        <v>6.1770439078425582E-5</v>
      </c>
      <c r="IQ451" s="240">
        <f t="shared" ca="1" si="1100"/>
        <v>-6.9096435215275579E-5</v>
      </c>
      <c r="IR451" s="240">
        <f t="shared" ca="1" si="1101"/>
        <v>2.0550957722865838E-5</v>
      </c>
      <c r="IS451" s="240">
        <f t="shared" ca="1" si="1102"/>
        <v>4.4612052770945314E-5</v>
      </c>
      <c r="IT451" s="240">
        <f t="shared" ca="1" si="1103"/>
        <v>-7.3701695338131845E-5</v>
      </c>
      <c r="IU451" s="240">
        <f t="shared" ca="1" si="1104"/>
        <v>4.3196044534728659E-5</v>
      </c>
      <c r="IV451" s="240">
        <f t="shared" ca="1" si="1105"/>
        <v>2.2237987965805456E-5</v>
      </c>
      <c r="IW451" s="240">
        <f t="shared" ca="1" si="1106"/>
        <v>-6.9690352463815409E-5</v>
      </c>
      <c r="IX451" s="240">
        <f t="shared" ca="1" si="1107"/>
        <v>6.0791001019245026E-5</v>
      </c>
      <c r="IY451" s="240">
        <f t="shared" ca="1" si="1108"/>
        <v>-2.7359615893139901E-6</v>
      </c>
      <c r="IZ451" s="240">
        <f t="shared" ca="1" si="1109"/>
        <v>-5.7531380187500177E-5</v>
      </c>
      <c r="JA451" s="240">
        <f t="shared" ca="1" si="1110"/>
        <v>7.1278767917682152E-5</v>
      </c>
      <c r="JB451" s="240">
        <f t="shared" ca="1" si="1111"/>
        <v>-2.7390044759780064E-5</v>
      </c>
    </row>
    <row r="452" spans="2:262">
      <c r="B452" s="248">
        <v>91</v>
      </c>
      <c r="C452" s="247">
        <f t="shared" si="1112"/>
        <v>1.7773437500000011E-3</v>
      </c>
      <c r="D452" s="244">
        <f t="shared" ca="1" si="855"/>
        <v>5.8712924384904008</v>
      </c>
      <c r="E452" s="243">
        <f ca="1">CS361</f>
        <v>-0.12870756150959903</v>
      </c>
      <c r="F452" s="242">
        <v>91</v>
      </c>
      <c r="G452" s="240">
        <f t="shared" ca="1" si="856"/>
        <v>-6.9508714562019282E-5</v>
      </c>
      <c r="H452" s="240">
        <f t="shared" ca="1" si="857"/>
        <v>1.4183470205406256E-4</v>
      </c>
      <c r="I452" s="240">
        <f t="shared" ca="1" si="858"/>
        <v>-1.050136641264811E-4</v>
      </c>
      <c r="J452" s="240">
        <f t="shared" ca="1" si="859"/>
        <v>-1.2619254827593179E-5</v>
      </c>
      <c r="K452" s="240">
        <f t="shared" ca="1" si="860"/>
        <v>1.2054119256552591E-4</v>
      </c>
      <c r="L452" s="240">
        <f t="shared" ca="1" si="861"/>
        <v>-1.3570224443755507E-4</v>
      </c>
      <c r="M452" s="240">
        <f t="shared" ca="1" si="862"/>
        <v>4.6435422815830083E-5</v>
      </c>
      <c r="N452" s="240">
        <f t="shared" ca="1" si="863"/>
        <v>7.8565166361020911E-5</v>
      </c>
      <c r="O452" s="240">
        <f t="shared" ca="1" si="864"/>
        <v>-1.4310696734487501E-4</v>
      </c>
      <c r="P452" s="240">
        <f t="shared" ca="1" si="865"/>
        <v>9.752268792449377E-5</v>
      </c>
      <c r="Q452" s="240">
        <f t="shared" ca="1" si="866"/>
        <v>2.3108890525906227E-5</v>
      </c>
      <c r="R452" s="240">
        <f t="shared" ca="1" si="867"/>
        <v>-1.2595732687410775E-4</v>
      </c>
      <c r="S452" s="240">
        <f t="shared" ca="1" si="868"/>
        <v>1.3187696259017582E-4</v>
      </c>
      <c r="T452" s="240">
        <f t="shared" ca="1" si="869"/>
        <v>-3.6312420036483704E-5</v>
      </c>
      <c r="U452" s="241">
        <f t="shared" ca="1" si="870"/>
        <v>-8.7195866716420403E-5</v>
      </c>
      <c r="V452" s="240">
        <f t="shared" ca="1" si="871"/>
        <v>1.4360372358048309E-4</v>
      </c>
      <c r="W452" s="240">
        <f t="shared" ca="1" si="872"/>
        <v>-8.9503227827022222E-5</v>
      </c>
      <c r="X452" s="240">
        <f t="shared" ca="1" si="873"/>
        <v>-3.347329714424482E-5</v>
      </c>
      <c r="Y452" s="240">
        <f t="shared" ca="1" si="874"/>
        <v>1.3069088751508566E-4</v>
      </c>
      <c r="Z452" s="240">
        <f t="shared" ca="1" si="875"/>
        <v>-1.2733702805635508E-4</v>
      </c>
      <c r="AA452" s="240">
        <f t="shared" ca="1" si="876"/>
        <v>2.5992637106756923E-5</v>
      </c>
      <c r="AB452" s="240">
        <f t="shared" ca="1" si="877"/>
        <v>9.5354045115204902E-5</v>
      </c>
      <c r="AC452" s="240">
        <f t="shared" ca="1" si="878"/>
        <v>-1.433222787958057E-4</v>
      </c>
      <c r="AD452" s="240">
        <f t="shared" ca="1" si="879"/>
        <v>8.0998741983161516E-5</v>
      </c>
      <c r="AE452" s="240">
        <f t="shared" ca="1" si="880"/>
        <v>4.3656309065145089E-5</v>
      </c>
      <c r="AF452" s="240">
        <f t="shared" ca="1" si="881"/>
        <v>-1.3471622291321884E-4</v>
      </c>
      <c r="AG452" s="240">
        <f t="shared" ca="1" si="882"/>
        <v>1.221070431346828E-4</v>
      </c>
      <c r="AH452" s="240">
        <f t="shared" ca="1" si="883"/>
        <v>-1.5531997824477454E-5</v>
      </c>
      <c r="AI452" s="240">
        <f t="shared" ca="1" si="884"/>
        <v>-1.0299549168178587E-4</v>
      </c>
      <c r="AJ452" s="240">
        <f t="shared" ca="1" si="885"/>
        <v>1.4226415816451609E-4</v>
      </c>
      <c r="AK452" s="240">
        <f t="shared" ca="1" si="886"/>
        <v>-7.2055316938552565E-5</v>
      </c>
      <c r="AL452" s="240">
        <f t="shared" ca="1" si="887"/>
        <v>-5.3602743664723381E-5</v>
      </c>
      <c r="AM452" s="240">
        <f t="shared" ca="1" si="888"/>
        <v>1.3801151942721877E-4</v>
      </c>
      <c r="AN452" s="240">
        <f t="shared" ca="1" si="889"/>
        <v>-1.1621534956659011E-4</v>
      </c>
      <c r="AO452" s="240">
        <f t="shared" ca="1" si="890"/>
        <v>4.987189300254154E-6</v>
      </c>
      <c r="AP452" s="240">
        <f t="shared" ca="1" si="891"/>
        <v>1.1007879675514478E-4</v>
      </c>
      <c r="AQ452" s="240">
        <f t="shared" ca="1" si="892"/>
        <v>-1.4043509573399352E-4</v>
      </c>
      <c r="AR452" s="240">
        <f t="shared" ca="1" si="893"/>
        <v>6.2721417888390461E-5</v>
      </c>
      <c r="AS452" s="240">
        <f t="shared" ca="1" si="894"/>
        <v>6.3258700352101355E-5</v>
      </c>
      <c r="AT452" s="240">
        <f t="shared" ca="1" si="895"/>
        <v>-1.405589195597625E-4</v>
      </c>
      <c r="AU452" s="240">
        <f t="shared" ca="1" si="896"/>
        <v>1.0969387494999312E-4</v>
      </c>
      <c r="AV452" s="240">
        <f t="shared" ca="1" si="897"/>
        <v>5.5846452348883388E-6</v>
      </c>
      <c r="AW452" s="240">
        <f t="shared" ca="1" si="898"/>
        <v>-1.1656557529137214E-4</v>
      </c>
      <c r="AX452" s="240">
        <f t="shared" ca="1" si="899"/>
        <v>1.3784500335202435E-4</v>
      </c>
      <c r="AY452" s="240">
        <f t="shared" ca="1" si="900"/>
        <v>-5.3047626040343164E-5</v>
      </c>
      <c r="AZ452" s="240">
        <f t="shared" ca="1" si="901"/>
        <v>-7.2571852661369957E-5</v>
      </c>
      <c r="BA452" s="240">
        <f t="shared" ca="1" si="902"/>
        <v>1.4234461872881935E-4</v>
      </c>
      <c r="BB452" s="240">
        <f t="shared" ca="1" si="903"/>
        <v>-1.0257795972087736E-4</v>
      </c>
      <c r="BC452" s="240">
        <f t="shared" ca="1" si="904"/>
        <v>-1.6126216093636713E-5</v>
      </c>
      <c r="BD452" s="240">
        <f t="shared" ca="1" si="905"/>
        <v>1.2242067487554863E-4</v>
      </c>
      <c r="BE452" s="240">
        <f t="shared" ca="1" si="906"/>
        <v>-1.3450791695363785E-4</v>
      </c>
      <c r="BF452" s="240">
        <f t="shared" ca="1" si="907"/>
        <v>4.3086364510597942E-5</v>
      </c>
      <c r="BG452" s="240">
        <f t="shared" ca="1" si="908"/>
        <v>8.1491731813252951E-5</v>
      </c>
      <c r="BH452" s="240">
        <f t="shared" ca="1" si="909"/>
        <v>-1.4335894007587398E-4</v>
      </c>
      <c r="BI452" s="240">
        <f t="shared" ca="1" si="910"/>
        <v>9.4906165640412481E-5</v>
      </c>
      <c r="BJ452" s="240">
        <f t="shared" ca="1" si="911"/>
        <v>2.6580397590156056E-5</v>
      </c>
      <c r="BK452" s="240">
        <f t="shared" ca="1" si="912"/>
        <v>-1.2761236621572562E-4</v>
      </c>
      <c r="BL452" s="240">
        <f t="shared" ca="1" si="913"/>
        <v>1.3044192049916205E-4</v>
      </c>
      <c r="BM452" s="240">
        <f t="shared" ca="1" si="914"/>
        <v>-3.2891614238456248E-5</v>
      </c>
      <c r="BN452" s="240">
        <f t="shared" ca="1" si="915"/>
        <v>-8.9970000209782774E-5</v>
      </c>
      <c r="BO452" s="240">
        <f t="shared" ca="1" si="916"/>
        <v>1.4359638690566323E-4</v>
      </c>
      <c r="BP452" s="240">
        <f t="shared" ca="1" si="917"/>
        <v>-8.6720066825423541E-5</v>
      </c>
      <c r="BQ452" s="240">
        <f t="shared" ca="1" si="918"/>
        <v>-3.6890537609137066E-5</v>
      </c>
      <c r="BR452" s="240">
        <f t="shared" ca="1" si="919"/>
        <v>1.3211251508671082E-4</v>
      </c>
      <c r="BS452" s="240">
        <f t="shared" ca="1" si="920"/>
        <v>-1.2566904797566984E-4</v>
      </c>
      <c r="BT452" s="240">
        <f t="shared" ca="1" si="921"/>
        <v>2.2518621458936751E-5</v>
      </c>
      <c r="BU452" s="240">
        <f t="shared" ca="1" si="922"/>
        <v>9.7960713379937714E-5</v>
      </c>
      <c r="BV452" s="240">
        <f t="shared" ca="1" si="923"/>
        <v>-1.4305567247324368E-4</v>
      </c>
      <c r="BW452" s="240">
        <f t="shared" ca="1" si="924"/>
        <v>7.8064024454650575E-5</v>
      </c>
      <c r="BX452" s="240">
        <f t="shared" ca="1" si="925"/>
        <v>4.7000764608525261E-5</v>
      </c>
      <c r="BY452" s="240">
        <f t="shared" ca="1" si="926"/>
        <v>-1.3589673479186601E-4</v>
      </c>
      <c r="BZ452" s="240">
        <f t="shared" ca="1" si="927"/>
        <v>1.2021516399290382E-4</v>
      </c>
      <c r="CA452" s="240">
        <f t="shared" ca="1" si="928"/>
        <v>-1.2023598318662928E-5</v>
      </c>
      <c r="CB452" s="240">
        <f t="shared" ca="1" si="929"/>
        <v>-1.0542056895671684E-4</v>
      </c>
      <c r="CC452" s="240">
        <f t="shared" ca="1" si="930"/>
        <v>1.4173972695697359E-4</v>
      </c>
      <c r="CD452" s="240">
        <f t="shared" ca="1" si="931"/>
        <v>-6.8984946371689634E-5</v>
      </c>
      <c r="CE452" s="240">
        <f t="shared" ca="1" si="932"/>
        <v>-5.6856290392226608E-5</v>
      </c>
      <c r="CF452" s="240">
        <f t="shared" ca="1" si="933"/>
        <v>1.3894451831673621E-4</v>
      </c>
      <c r="CG452" s="240">
        <f t="shared" ca="1" si="934"/>
        <v>-1.1410982362070369E-4</v>
      </c>
      <c r="CH452" s="240">
        <f t="shared" ca="1" si="935"/>
        <v>1.4634182573442417E-6</v>
      </c>
      <c r="CI452" s="240">
        <f t="shared" ca="1" si="936"/>
        <v>1.1230914133640247E-4</v>
      </c>
      <c r="CJ452" s="240">
        <f t="shared" ca="1" si="937"/>
        <v>-1.3965568157962166E-4</v>
      </c>
      <c r="CK452" s="240">
        <f t="shared" ca="1" si="938"/>
        <v>5.9532032887300425E-5</v>
      </c>
      <c r="CL452" s="240">
        <f t="shared" ca="1" si="939"/>
        <v>6.6403707012114633E-5</v>
      </c>
      <c r="CM452" s="240">
        <f t="shared" ca="1" si="940"/>
        <v>-1.4123934945832985E-4</v>
      </c>
      <c r="CN452" s="240">
        <f t="shared" ca="1" si="941"/>
        <v>1.073861122275264E-4</v>
      </c>
      <c r="CO452" s="240">
        <f t="shared" ca="1" si="942"/>
        <v>9.1046921943094657E-6</v>
      </c>
      <c r="CP452" s="240">
        <f t="shared" ca="1" si="943"/>
        <v>-1.1858910074842805E-4</v>
      </c>
      <c r="CQ452" s="240">
        <f t="shared" ca="1" si="944"/>
        <v>1.3681482996365653E-4</v>
      </c>
      <c r="CR452" s="240">
        <f t="shared" ca="1" si="945"/>
        <v>-4.9756510158687311E-5</v>
      </c>
      <c r="CS452" s="240">
        <f t="shared" ca="1" si="946"/>
        <v>-7.5591276190316428E-5</v>
      </c>
      <c r="CT452" s="240">
        <f t="shared" ca="1" si="947"/>
        <v>1.4276879232786178E-4</v>
      </c>
      <c r="CU452" s="240">
        <f t="shared" ca="1" si="948"/>
        <v>-1.0008046618797668E-4</v>
      </c>
      <c r="CV452" s="240">
        <f t="shared" ca="1" si="949"/>
        <v>-1.9623463530103757E-5</v>
      </c>
      <c r="CW452" s="240">
        <f t="shared" ca="1" si="950"/>
        <v>1.2422641554862978E-4</v>
      </c>
      <c r="CX452" s="240">
        <f t="shared" ca="1" si="951"/>
        <v>-1.3323256693012175E-4</v>
      </c>
      <c r="CY452" s="240">
        <f t="shared" ca="1" si="952"/>
        <v>3.9711352590489967E-5</v>
      </c>
      <c r="CZ452" s="240">
        <f t="shared" ca="1" si="953"/>
        <v>8.4369209693413232E-5</v>
      </c>
      <c r="DA452" s="240">
        <f t="shared" ca="1" si="954"/>
        <v>-1.435245587419072E-4</v>
      </c>
      <c r="DB452" s="240">
        <f t="shared" ca="1" si="955"/>
        <v>9.223247543091757E-5</v>
      </c>
      <c r="DC452" s="240">
        <f t="shared" ca="1" si="956"/>
        <v>3.0035893616800152E-5</v>
      </c>
      <c r="DD452" s="240">
        <f t="shared" ca="1" si="957"/>
        <v>-1.2919053663966928E-4</v>
      </c>
      <c r="DE452" s="240">
        <f t="shared" ca="1" si="958"/>
        <v>1.2892830507277547E-4</v>
      </c>
      <c r="DF452" s="240">
        <f t="shared" ca="1" si="959"/>
        <v>-2.945099576190521E-5</v>
      </c>
      <c r="DG452" s="240">
        <f t="shared" ca="1" si="960"/>
        <v>-9.2689939139212164E-5</v>
      </c>
      <c r="DH452" s="240">
        <f t="shared" ca="1" si="961"/>
        <v>1.4350255313678621E-4</v>
      </c>
      <c r="DI452" s="240">
        <f t="shared" ca="1" si="962"/>
        <v>-8.3884668898238107E-5</v>
      </c>
      <c r="DJ452" s="240">
        <f t="shared" ca="1" si="963"/>
        <v>-4.0285556593602559E-5</v>
      </c>
      <c r="DK452" s="240">
        <f t="shared" ca="1" si="964"/>
        <v>1.334545630192521E-4</v>
      </c>
      <c r="DL452" s="240">
        <f t="shared" ca="1" si="965"/>
        <v>-1.2392536955955385E-4</v>
      </c>
      <c r="DM452" s="240">
        <f t="shared" ca="1" si="966"/>
        <v>1.9031041435579226E-5</v>
      </c>
      <c r="DN452" s="240">
        <f t="shared" ca="1" si="967"/>
        <v>1.0050837377391963E-4</v>
      </c>
      <c r="DO452" s="240">
        <f t="shared" ca="1" si="968"/>
        <v>-1.4270289476277963E-4</v>
      </c>
      <c r="DP452" s="240">
        <f t="shared" ca="1" si="969"/>
        <v>7.508228407681174E-5</v>
      </c>
      <c r="DQ452" s="240">
        <f t="shared" ca="1" si="970"/>
        <v>5.0316908648777989E-5</v>
      </c>
      <c r="DR452" s="240">
        <f t="shared" ca="1" si="971"/>
        <v>-1.3699538755898084E-4</v>
      </c>
      <c r="DS452" s="240">
        <f t="shared" ca="1" si="972"/>
        <v>1.1825087173147059E-4</v>
      </c>
      <c r="DT452" s="240">
        <f t="shared" ca="1" si="973"/>
        <v>-8.5079562468145793E-6</v>
      </c>
      <c r="DU452" s="240">
        <f t="shared" ca="1" si="974"/>
        <v>-1.0778214482283446E-4</v>
      </c>
      <c r="DV452" s="240">
        <f t="shared" ca="1" si="975"/>
        <v>1.4112991703790125E-4</v>
      </c>
      <c r="DW452" s="240">
        <f t="shared" ca="1" si="976"/>
        <v>-6.5873021852643838E-5</v>
      </c>
      <c r="DX452" s="240">
        <f t="shared" ca="1" si="977"/>
        <v>-6.007558901639305E-5</v>
      </c>
      <c r="DY452" s="240">
        <f t="shared" ca="1" si="978"/>
        <v>1.3979382222389025E-4</v>
      </c>
      <c r="DZ452" s="240">
        <f t="shared" ca="1" si="979"/>
        <v>-1.1193556218390935E-4</v>
      </c>
      <c r="EA452" s="240">
        <f t="shared" ca="1" si="980"/>
        <v>-2.0612342940031704E-6</v>
      </c>
      <c r="EB452" s="240">
        <f t="shared" ca="1" si="981"/>
        <v>1.1447183509042713E-4</v>
      </c>
      <c r="EC452" s="240">
        <f t="shared" ca="1" si="982"/>
        <v>-1.38792144064729E-4</v>
      </c>
      <c r="ED452" s="240">
        <f t="shared" ca="1" si="983"/>
        <v>5.6306788015648854E-5</v>
      </c>
      <c r="EE452" s="240">
        <f t="shared" ca="1" si="984"/>
        <v>6.9508714562021938E-5</v>
      </c>
      <c r="EF452" s="240">
        <f t="shared" ca="1" si="985"/>
        <v>-1.4183470205406321E-4</v>
      </c>
      <c r="EG452" s="240">
        <f t="shared" ca="1" si="986"/>
        <v>1.0501366412647775E-4</v>
      </c>
      <c r="EH452" s="240">
        <f t="shared" ca="1" si="987"/>
        <v>1.2619254827599088E-5</v>
      </c>
      <c r="EI452" s="240">
        <f t="shared" ca="1" si="988"/>
        <v>-1.2054119256552525E-4</v>
      </c>
      <c r="EJ452" s="240">
        <f t="shared" ca="1" si="989"/>
        <v>1.3570224443755524E-4</v>
      </c>
      <c r="EK452" s="240">
        <f t="shared" ca="1" si="990"/>
        <v>-4.643542281582954E-5</v>
      </c>
      <c r="EL452" s="240">
        <f t="shared" ca="1" si="991"/>
        <v>-7.8565166361022252E-5</v>
      </c>
      <c r="EM452" s="240">
        <f t="shared" ca="1" si="992"/>
        <v>1.4310696734487526E-4</v>
      </c>
      <c r="EN452" s="240">
        <f t="shared" ca="1" si="993"/>
        <v>-9.7522687924491073E-5</v>
      </c>
      <c r="EO452" s="240">
        <f t="shared" ca="1" si="994"/>
        <v>-2.3108890525910828E-5</v>
      </c>
      <c r="EP452" s="240">
        <f t="shared" ca="1" si="995"/>
        <v>1.2595732687411022E-4</v>
      </c>
      <c r="EQ452" s="240">
        <f t="shared" ca="1" si="996"/>
        <v>-1.318769625901766E-4</v>
      </c>
      <c r="ER452" s="240">
        <f t="shared" ca="1" si="997"/>
        <v>3.6312420036484626E-5</v>
      </c>
      <c r="ES452" s="240">
        <f t="shared" ca="1" si="998"/>
        <v>8.7195866716420457E-5</v>
      </c>
      <c r="ET452" s="240">
        <f t="shared" ca="1" si="999"/>
        <v>-1.4360372358048309E-4</v>
      </c>
      <c r="EU452" s="240">
        <f t="shared" ca="1" si="1000"/>
        <v>8.9503227827020568E-5</v>
      </c>
      <c r="EV452" s="240">
        <f t="shared" ca="1" si="1001"/>
        <v>3.347329714424787E-5</v>
      </c>
      <c r="EW452" s="240">
        <f t="shared" ca="1" si="1002"/>
        <v>-1.3069088751508737E-4</v>
      </c>
      <c r="EX452" s="240">
        <f t="shared" ca="1" si="1003"/>
        <v>1.273370280563527E-4</v>
      </c>
      <c r="EY452" s="240">
        <f t="shared" ca="1" si="1004"/>
        <v>-2.5992637106750834E-5</v>
      </c>
      <c r="EZ452" s="240">
        <f t="shared" ca="1" si="1005"/>
        <v>-9.5354045115204198E-5</v>
      </c>
      <c r="FA452" s="240">
        <f t="shared" ca="1" si="1006"/>
        <v>1.433222787958057E-4</v>
      </c>
      <c r="FB452" s="240">
        <f t="shared" ca="1" si="1007"/>
        <v>-8.0998741983161448E-5</v>
      </c>
      <c r="FC452" s="240">
        <f t="shared" ca="1" si="1008"/>
        <v>-4.3656309065146133E-5</v>
      </c>
      <c r="FD452" s="240">
        <f t="shared" ca="1" si="1009"/>
        <v>1.3471622291321957E-4</v>
      </c>
      <c r="FE452" s="240">
        <f t="shared" ca="1" si="1010"/>
        <v>-1.2210704313468117E-4</v>
      </c>
      <c r="FF452" s="240">
        <f t="shared" ca="1" si="1011"/>
        <v>1.5531997824473334E-5</v>
      </c>
      <c r="FG452" s="240">
        <f t="shared" ca="1" si="1012"/>
        <v>1.029954916817902E-4</v>
      </c>
      <c r="FH452" s="240">
        <f t="shared" ca="1" si="1013"/>
        <v>-1.4226415816451636E-4</v>
      </c>
      <c r="FI452" s="240">
        <f t="shared" ca="1" si="1014"/>
        <v>7.2055316938552511E-5</v>
      </c>
      <c r="FJ452" s="240">
        <f t="shared" ca="1" si="1015"/>
        <v>5.3602743664723442E-5</v>
      </c>
      <c r="FK452" s="240">
        <f t="shared" ca="1" si="1016"/>
        <v>-1.3801151942721877E-4</v>
      </c>
      <c r="FL452" s="240">
        <f t="shared" ca="1" si="1017"/>
        <v>1.1621534956658888E-4</v>
      </c>
      <c r="FM452" s="240">
        <f t="shared" ca="1" si="1018"/>
        <v>-4.9871893002520465E-6</v>
      </c>
      <c r="FN452" s="240">
        <f t="shared" ca="1" si="1019"/>
        <v>-1.1007879675514743E-4</v>
      </c>
      <c r="FO452" s="240">
        <f t="shared" ca="1" si="1020"/>
        <v>1.4043509573399268E-4</v>
      </c>
      <c r="FP452" s="240">
        <f t="shared" ca="1" si="1021"/>
        <v>-6.2721417888384891E-5</v>
      </c>
      <c r="FQ452" s="240">
        <f t="shared" ca="1" si="1022"/>
        <v>-6.3258700352099566E-5</v>
      </c>
      <c r="FR452" s="240">
        <f t="shared" ca="1" si="1023"/>
        <v>1.405589195597625E-4</v>
      </c>
      <c r="FS452" s="240">
        <f t="shared" ca="1" si="1024"/>
        <v>-1.0969387494999308E-4</v>
      </c>
      <c r="FT452" s="240">
        <f t="shared" ca="1" si="1025"/>
        <v>-5.584645234890453E-6</v>
      </c>
      <c r="FU452" s="240">
        <f t="shared" ca="1" si="1026"/>
        <v>1.1656557529137334E-4</v>
      </c>
      <c r="FV452" s="240">
        <f t="shared" ca="1" si="1027"/>
        <v>-1.3784500335202319E-4</v>
      </c>
      <c r="FW452" s="240">
        <f t="shared" ca="1" si="1028"/>
        <v>5.3047626040339308E-5</v>
      </c>
      <c r="FX452" s="240">
        <f t="shared" ca="1" si="1029"/>
        <v>7.2571852661375296E-5</v>
      </c>
      <c r="FY452" s="240">
        <f t="shared" ca="1" si="1030"/>
        <v>-1.4234461872881908E-4</v>
      </c>
      <c r="FZ452" s="240">
        <f t="shared" ca="1" si="1031"/>
        <v>1.0257795972087874E-4</v>
      </c>
      <c r="GA452" s="240">
        <f t="shared" ca="1" si="1032"/>
        <v>1.6126216093636787E-5</v>
      </c>
      <c r="GB452" s="240">
        <f t="shared" ca="1" si="1033"/>
        <v>-1.2242067487554868E-4</v>
      </c>
      <c r="GC452" s="240">
        <f t="shared" ca="1" si="1034"/>
        <v>1.3450791695363712E-4</v>
      </c>
      <c r="GD452" s="240">
        <f t="shared" ca="1" si="1035"/>
        <v>-4.3086364510595929E-5</v>
      </c>
      <c r="GE452" s="240">
        <f t="shared" ca="1" si="1036"/>
        <v>-8.1491731813256379E-5</v>
      </c>
      <c r="GF452" s="240">
        <f t="shared" ca="1" si="1037"/>
        <v>1.4335894007587425E-4</v>
      </c>
      <c r="GG452" s="240">
        <f t="shared" ca="1" si="1038"/>
        <v>-9.4906165640407846E-5</v>
      </c>
      <c r="GH452" s="240">
        <f t="shared" ca="1" si="1039"/>
        <v>-2.6580397590154105E-5</v>
      </c>
      <c r="GI452" s="240">
        <f t="shared" ca="1" si="1040"/>
        <v>1.2761236621572564E-4</v>
      </c>
      <c r="GJ452" s="240">
        <f t="shared" ca="1" si="1041"/>
        <v>-1.3044192049916118E-4</v>
      </c>
      <c r="GK452" s="240">
        <f t="shared" ca="1" si="1042"/>
        <v>3.2891614238454188E-5</v>
      </c>
      <c r="GL452" s="240">
        <f t="shared" ca="1" si="1043"/>
        <v>8.9970000209784414E-5</v>
      </c>
      <c r="GM452" s="240">
        <f t="shared" ca="1" si="1044"/>
        <v>-1.4359638690566323E-4</v>
      </c>
      <c r="GN452" s="240">
        <f t="shared" ca="1" si="1045"/>
        <v>8.6720066825418608E-5</v>
      </c>
      <c r="GO452" s="240">
        <f t="shared" ca="1" si="1046"/>
        <v>3.689053760914307E-5</v>
      </c>
      <c r="GP452" s="240">
        <f t="shared" ca="1" si="1047"/>
        <v>-1.3211251508671326E-4</v>
      </c>
      <c r="GQ452" s="240">
        <f t="shared" ca="1" si="1048"/>
        <v>1.2566904797567079E-4</v>
      </c>
      <c r="GR452" s="240">
        <f t="shared" ca="1" si="1049"/>
        <v>-2.2518621458938696E-5</v>
      </c>
      <c r="GS452" s="240">
        <f t="shared" ca="1" si="1050"/>
        <v>-9.7960713379939259E-5</v>
      </c>
      <c r="GT452" s="240">
        <f t="shared" ca="1" si="1051"/>
        <v>1.4305567247324349E-4</v>
      </c>
      <c r="GU452" s="240">
        <f t="shared" ca="1" si="1052"/>
        <v>-7.8064024454648799E-5</v>
      </c>
      <c r="GV452" s="240">
        <f t="shared" ca="1" si="1053"/>
        <v>-4.7000764608527254E-5</v>
      </c>
      <c r="GW452" s="240">
        <f t="shared" ca="1" si="1054"/>
        <v>1.3589673479186802E-4</v>
      </c>
      <c r="GX452" s="240">
        <f t="shared" ca="1" si="1055"/>
        <v>-1.2021516399290042E-4</v>
      </c>
      <c r="GY452" s="240">
        <f t="shared" ca="1" si="1056"/>
        <v>1.2023598318664893E-5</v>
      </c>
      <c r="GZ452" s="240">
        <f t="shared" ca="1" si="1057"/>
        <v>1.0542056895671551E-4</v>
      </c>
      <c r="HA452" s="240">
        <f t="shared" ca="1" si="1058"/>
        <v>-1.4173972695697323E-4</v>
      </c>
      <c r="HB452" s="240">
        <f t="shared" ca="1" si="1059"/>
        <v>6.8984946371687778E-5</v>
      </c>
      <c r="HC452" s="240">
        <f t="shared" ca="1" si="1060"/>
        <v>5.685629039222856E-5</v>
      </c>
      <c r="HD452" s="240">
        <f t="shared" ca="1" si="1061"/>
        <v>-1.3894451831673673E-4</v>
      </c>
      <c r="HE452" s="240">
        <f t="shared" ca="1" si="1062"/>
        <v>1.1410982362069992E-4</v>
      </c>
      <c r="HF452" s="240">
        <f t="shared" ca="1" si="1063"/>
        <v>-1.4634182573380482E-6</v>
      </c>
      <c r="HG452" s="240">
        <f t="shared" ca="1" si="1064"/>
        <v>-1.1230914133640631E-4</v>
      </c>
      <c r="HH452" s="240">
        <f t="shared" ca="1" si="1065"/>
        <v>1.3965568157962212E-4</v>
      </c>
      <c r="HI452" s="240">
        <f t="shared" ca="1" si="1066"/>
        <v>-5.9532032887302214E-5</v>
      </c>
      <c r="HJ452" s="240">
        <f t="shared" ca="1" si="1067"/>
        <v>-6.6403707012116503E-5</v>
      </c>
      <c r="HK452" s="240">
        <f t="shared" ca="1" si="1068"/>
        <v>1.4123934945833023E-4</v>
      </c>
      <c r="HL452" s="240">
        <f t="shared" ca="1" si="1069"/>
        <v>-1.0738611222752499E-4</v>
      </c>
      <c r="HM452" s="240">
        <f t="shared" ca="1" si="1070"/>
        <v>-9.1046921943115664E-6</v>
      </c>
      <c r="HN452" s="240">
        <f t="shared" ca="1" si="1071"/>
        <v>1.1858910074843154E-4</v>
      </c>
      <c r="HO452" s="240">
        <f t="shared" ca="1" si="1072"/>
        <v>-1.3681482996365466E-4</v>
      </c>
      <c r="HP452" s="240">
        <f t="shared" ca="1" si="1073"/>
        <v>4.9756510158689167E-5</v>
      </c>
      <c r="HQ452" s="240">
        <f t="shared" ca="1" si="1074"/>
        <v>7.5591276190314747E-5</v>
      </c>
      <c r="HR452" s="240">
        <f t="shared" ca="1" si="1075"/>
        <v>-1.42768792327862E-4</v>
      </c>
      <c r="HS452" s="240">
        <f t="shared" ca="1" si="1076"/>
        <v>1.0008046618797516E-4</v>
      </c>
      <c r="HT452" s="240">
        <f t="shared" ca="1" si="1077"/>
        <v>1.9623463530105837E-5</v>
      </c>
      <c r="HU452" s="240">
        <f t="shared" ca="1" si="1078"/>
        <v>-1.2422641554863086E-4</v>
      </c>
      <c r="HV452" s="240">
        <f t="shared" ca="1" si="1079"/>
        <v>1.3323256693012096E-4</v>
      </c>
      <c r="HW452" s="240">
        <f t="shared" ca="1" si="1080"/>
        <v>-3.9711352590484024E-5</v>
      </c>
      <c r="HX452" s="240">
        <f t="shared" ca="1" si="1081"/>
        <v>-8.436920969341822E-5</v>
      </c>
      <c r="HY452" s="240">
        <f t="shared" ca="1" si="1082"/>
        <v>1.4352455874190712E-4</v>
      </c>
      <c r="HZ452" s="240">
        <f t="shared" ca="1" si="1083"/>
        <v>-9.2232475430919087E-5</v>
      </c>
      <c r="IA452" s="240">
        <f t="shared" ca="1" si="1084"/>
        <v>-3.0035893616802225E-5</v>
      </c>
      <c r="IB452" s="240">
        <f t="shared" ca="1" si="1085"/>
        <v>1.2919053663967381E-4</v>
      </c>
      <c r="IC452" s="240">
        <f t="shared" ca="1" si="1086"/>
        <v>-1.2892830507277813E-4</v>
      </c>
      <c r="ID452" s="240">
        <f t="shared" ca="1" si="1087"/>
        <v>2.945099576191114E-5</v>
      </c>
      <c r="IE452" s="240">
        <f t="shared" ca="1" si="1088"/>
        <v>-1.5643513731622142E-4</v>
      </c>
      <c r="IF452" s="240">
        <f t="shared" ca="1" si="1089"/>
        <v>-1.4350255313678629E-4</v>
      </c>
      <c r="IG452" s="240">
        <f t="shared" ca="1" si="1090"/>
        <v>8.3884668898239707E-5</v>
      </c>
      <c r="IH452" s="240">
        <f t="shared" ca="1" si="1091"/>
        <v>4.0285556593600688E-5</v>
      </c>
      <c r="II452" s="240">
        <f t="shared" ca="1" si="1092"/>
        <v>-1.3345456301925288E-4</v>
      </c>
      <c r="IJ452" s="240">
        <f t="shared" ca="1" si="1093"/>
        <v>1.2392536955955282E-4</v>
      </c>
      <c r="IK452" s="240">
        <f t="shared" ca="1" si="1094"/>
        <v>-1.9031041435577125E-5</v>
      </c>
      <c r="IL452" s="240">
        <f t="shared" ca="1" si="1095"/>
        <v>-1.0050837377392115E-4</v>
      </c>
      <c r="IM452" s="240">
        <f t="shared" ca="1" si="1096"/>
        <v>1.4270289476277939E-4</v>
      </c>
      <c r="IN452" s="240">
        <f t="shared" ca="1" si="1097"/>
        <v>-7.5082284076806468E-5</v>
      </c>
      <c r="IO452" s="240">
        <f t="shared" ca="1" si="1098"/>
        <v>-5.0316908648779968E-5</v>
      </c>
      <c r="IP452" s="240">
        <f t="shared" ca="1" si="1099"/>
        <v>1.3699538755898393E-4</v>
      </c>
      <c r="IQ452" s="240">
        <f t="shared" ca="1" si="1100"/>
        <v>-1.1825087173146477E-4</v>
      </c>
      <c r="IR452" s="240">
        <f t="shared" ca="1" si="1101"/>
        <v>8.5079562468043133E-6</v>
      </c>
      <c r="IS452" s="240">
        <f t="shared" ca="1" si="1102"/>
        <v>1.0778214482284125E-4</v>
      </c>
      <c r="IT452" s="240">
        <f t="shared" ca="1" si="1103"/>
        <v>-1.4112991703790239E-4</v>
      </c>
      <c r="IU452" s="240">
        <f t="shared" ca="1" si="1104"/>
        <v>6.5873021852649218E-5</v>
      </c>
      <c r="IV452" s="240">
        <f t="shared" ca="1" si="1105"/>
        <v>6.0075589016387548E-5</v>
      </c>
      <c r="IW452" s="240">
        <f t="shared" ca="1" si="1106"/>
        <v>-1.3979382222388886E-4</v>
      </c>
      <c r="IX452" s="240">
        <f t="shared" ca="1" si="1107"/>
        <v>1.1193556218390803E-4</v>
      </c>
      <c r="IY452" s="240">
        <f t="shared" ca="1" si="1108"/>
        <v>2.0612342940052778E-6</v>
      </c>
      <c r="IZ452" s="240">
        <f t="shared" ca="1" si="1109"/>
        <v>-1.1447183509042839E-4</v>
      </c>
      <c r="JA452" s="240">
        <f t="shared" ca="1" si="1110"/>
        <v>1.3879214406472846E-4</v>
      </c>
      <c r="JB452" s="240">
        <f t="shared" ca="1" si="1111"/>
        <v>-5.6306788015646916E-5</v>
      </c>
    </row>
    <row r="453" spans="2:262">
      <c r="B453" s="248">
        <v>92</v>
      </c>
      <c r="C453" s="247">
        <f t="shared" si="1112"/>
        <v>1.7968750000000012E-3</v>
      </c>
      <c r="D453" s="244">
        <f t="shared" ca="1" si="855"/>
        <v>5.8725524031002339</v>
      </c>
      <c r="E453" s="243">
        <f ca="1">CT361</f>
        <v>-0.12744759689976579</v>
      </c>
      <c r="F453" s="242">
        <v>92</v>
      </c>
      <c r="G453" s="240">
        <f t="shared" ca="1" si="856"/>
        <v>-4.1129909788524755E-5</v>
      </c>
      <c r="H453" s="240">
        <f t="shared" ca="1" si="857"/>
        <v>8.3761066089092356E-5</v>
      </c>
      <c r="I453" s="240">
        <f t="shared" ca="1" si="858"/>
        <v>-6.5145005814090163E-5</v>
      </c>
      <c r="J453" s="240">
        <f t="shared" ca="1" si="859"/>
        <v>-1.1059577185715255E-6</v>
      </c>
      <c r="K453" s="240">
        <f t="shared" ca="1" si="860"/>
        <v>6.6548230112551613E-5</v>
      </c>
      <c r="L453" s="240">
        <f t="shared" ca="1" si="861"/>
        <v>-8.3329542794187677E-5</v>
      </c>
      <c r="M453" s="240">
        <f t="shared" ca="1" si="862"/>
        <v>3.9179174529567934E-5</v>
      </c>
      <c r="N453" s="240">
        <f t="shared" ca="1" si="863"/>
        <v>3.3619532392921223E-5</v>
      </c>
      <c r="O453" s="240">
        <f t="shared" ca="1" si="864"/>
        <v>-8.183518566315063E-5</v>
      </c>
      <c r="P453" s="240">
        <f t="shared" ca="1" si="865"/>
        <v>7.0211851993054296E-5</v>
      </c>
      <c r="Q453" s="240">
        <f t="shared" ca="1" si="866"/>
        <v>-7.2486690830203376E-6</v>
      </c>
      <c r="R453" s="240">
        <f t="shared" ca="1" si="867"/>
        <v>-6.1014838022268579E-5</v>
      </c>
      <c r="S453" s="240">
        <f t="shared" ca="1" si="868"/>
        <v>8.4663476034340255E-5</v>
      </c>
      <c r="T453" s="240">
        <f t="shared" ca="1" si="869"/>
        <v>-4.6405043198001742E-5</v>
      </c>
      <c r="U453" s="241">
        <f t="shared" ca="1" si="870"/>
        <v>-2.578538052206826E-5</v>
      </c>
      <c r="V453" s="240">
        <f t="shared" ca="1" si="871"/>
        <v>7.9121187663609699E-5</v>
      </c>
      <c r="W453" s="240">
        <f t="shared" ca="1" si="872"/>
        <v>-7.4602519655623045E-5</v>
      </c>
      <c r="X453" s="240">
        <f t="shared" ca="1" si="873"/>
        <v>1.5533487238817274E-5</v>
      </c>
      <c r="Y453" s="240">
        <f t="shared" ca="1" si="874"/>
        <v>5.4893839687727937E-5</v>
      </c>
      <c r="Z453" s="240">
        <f t="shared" ca="1" si="875"/>
        <v>-8.5182053718518307E-5</v>
      </c>
      <c r="AA453" s="240">
        <f t="shared" ca="1" si="876"/>
        <v>5.3184005932861777E-5</v>
      </c>
      <c r="AB453" s="240">
        <f t="shared" ca="1" si="877"/>
        <v>1.7702901341064683E-5</v>
      </c>
      <c r="AC453" s="240">
        <f t="shared" ca="1" si="878"/>
        <v>-7.5645209374827438E-5</v>
      </c>
      <c r="AD453" s="240">
        <f t="shared" ca="1" si="879"/>
        <v>7.8274724272022392E-5</v>
      </c>
      <c r="AE453" s="240">
        <f t="shared" ca="1" si="880"/>
        <v>-2.3668709421036521E-5</v>
      </c>
      <c r="AF453" s="240">
        <f t="shared" ca="1" si="881"/>
        <v>-4.8244183668969283E-5</v>
      </c>
      <c r="AG453" s="240">
        <f t="shared" ca="1" si="882"/>
        <v>8.488028166013986E-5</v>
      </c>
      <c r="AH453" s="240">
        <f t="shared" ca="1" si="883"/>
        <v>-5.9450777617253353E-5</v>
      </c>
      <c r="AI453" s="240">
        <f t="shared" ca="1" si="884"/>
        <v>-9.4499335427563977E-6</v>
      </c>
      <c r="AJ453" s="240">
        <f t="shared" ca="1" si="885"/>
        <v>7.1440726367888154E-5</v>
      </c>
      <c r="AK453" s="240">
        <f t="shared" ca="1" si="886"/>
        <v>-8.1193100504365308E-5</v>
      </c>
      <c r="AL453" s="240">
        <f t="shared" ca="1" si="887"/>
        <v>3.1575988992898497E-5</v>
      </c>
      <c r="AM453" s="240">
        <f t="shared" ca="1" si="888"/>
        <v>4.1129909788525521E-5</v>
      </c>
      <c r="AN453" s="240">
        <f t="shared" ca="1" si="889"/>
        <v>-8.3761066089092356E-5</v>
      </c>
      <c r="AO453" s="240">
        <f t="shared" ca="1" si="890"/>
        <v>6.5145005814089919E-5</v>
      </c>
      <c r="AP453" s="240">
        <f t="shared" ca="1" si="891"/>
        <v>1.1059577185722235E-6</v>
      </c>
      <c r="AQ453" s="240">
        <f t="shared" ca="1" si="892"/>
        <v>-6.6548230112552237E-5</v>
      </c>
      <c r="AR453" s="240">
        <f t="shared" ca="1" si="893"/>
        <v>8.3329542794187623E-5</v>
      </c>
      <c r="AS453" s="240">
        <f t="shared" ca="1" si="894"/>
        <v>-3.9179174529567453E-5</v>
      </c>
      <c r="AT453" s="240">
        <f t="shared" ca="1" si="895"/>
        <v>-3.3619532392922002E-5</v>
      </c>
      <c r="AU453" s="240">
        <f t="shared" ca="1" si="896"/>
        <v>8.1835185663150603E-5</v>
      </c>
      <c r="AV453" s="240">
        <f t="shared" ca="1" si="897"/>
        <v>-7.021185199305416E-5</v>
      </c>
      <c r="AW453" s="240">
        <f t="shared" ca="1" si="898"/>
        <v>7.2486690830197921E-6</v>
      </c>
      <c r="AX453" s="240">
        <f t="shared" ca="1" si="899"/>
        <v>6.1014838022269385E-5</v>
      </c>
      <c r="AY453" s="240">
        <f t="shared" ca="1" si="900"/>
        <v>-8.4663476034340214E-5</v>
      </c>
      <c r="AZ453" s="240">
        <f t="shared" ca="1" si="901"/>
        <v>4.6405043198001288E-5</v>
      </c>
      <c r="BA453" s="240">
        <f t="shared" ca="1" si="902"/>
        <v>2.5785380522068775E-5</v>
      </c>
      <c r="BB453" s="240">
        <f t="shared" ca="1" si="903"/>
        <v>-7.9121187663609685E-5</v>
      </c>
      <c r="BC453" s="240">
        <f t="shared" ca="1" si="904"/>
        <v>7.4602519655622788E-5</v>
      </c>
      <c r="BD453" s="240">
        <f t="shared" ca="1" si="905"/>
        <v>-1.5533487238816739E-5</v>
      </c>
      <c r="BE453" s="240">
        <f t="shared" ca="1" si="906"/>
        <v>-5.4893839687728831E-5</v>
      </c>
      <c r="BF453" s="240">
        <f t="shared" ca="1" si="907"/>
        <v>8.5182053718518307E-5</v>
      </c>
      <c r="BG453" s="240">
        <f t="shared" ca="1" si="908"/>
        <v>-5.318400593286135E-5</v>
      </c>
      <c r="BH453" s="240">
        <f t="shared" ca="1" si="909"/>
        <v>-1.7702901341065215E-5</v>
      </c>
      <c r="BI453" s="240">
        <f t="shared" ca="1" si="910"/>
        <v>7.5645209374827966E-5</v>
      </c>
      <c r="BJ453" s="240">
        <f t="shared" ca="1" si="911"/>
        <v>-7.8274724272022175E-5</v>
      </c>
      <c r="BK453" s="240">
        <f t="shared" ca="1" si="912"/>
        <v>2.3668709421037165E-5</v>
      </c>
      <c r="BL453" s="240">
        <f t="shared" ca="1" si="913"/>
        <v>4.8244183668970238E-5</v>
      </c>
      <c r="BM453" s="240">
        <f t="shared" ca="1" si="914"/>
        <v>-8.4880281660139873E-5</v>
      </c>
      <c r="BN453" s="240">
        <f t="shared" ca="1" si="915"/>
        <v>5.9450777617252093E-5</v>
      </c>
      <c r="BO453" s="240">
        <f t="shared" ca="1" si="916"/>
        <v>9.4499335427569331E-6</v>
      </c>
      <c r="BP453" s="240">
        <f t="shared" ca="1" si="917"/>
        <v>-7.1440726367887788E-5</v>
      </c>
      <c r="BQ453" s="240">
        <f t="shared" ca="1" si="918"/>
        <v>8.1193100504364779E-5</v>
      </c>
      <c r="BR453" s="240">
        <f t="shared" ca="1" si="919"/>
        <v>-3.1575988992897988E-5</v>
      </c>
      <c r="BS453" s="240">
        <f t="shared" ca="1" si="920"/>
        <v>-4.1129909788524938E-5</v>
      </c>
      <c r="BT453" s="240">
        <f t="shared" ca="1" si="921"/>
        <v>8.3761066089092667E-5</v>
      </c>
      <c r="BU453" s="240">
        <f t="shared" ca="1" si="922"/>
        <v>-6.5145005814089567E-5</v>
      </c>
      <c r="BV453" s="240">
        <f t="shared" ca="1" si="923"/>
        <v>-1.1059577185715527E-6</v>
      </c>
      <c r="BW453" s="240">
        <f t="shared" ca="1" si="924"/>
        <v>6.6548230112552562E-5</v>
      </c>
      <c r="BX453" s="240">
        <f t="shared" ca="1" si="925"/>
        <v>-8.3329542794187528E-5</v>
      </c>
      <c r="BY453" s="240">
        <f t="shared" ca="1" si="926"/>
        <v>3.9179174529565895E-5</v>
      </c>
      <c r="BZ453" s="240">
        <f t="shared" ca="1" si="927"/>
        <v>3.361953239292249E-5</v>
      </c>
      <c r="CA453" s="240">
        <f t="shared" ca="1" si="928"/>
        <v>-8.1835185663150752E-5</v>
      </c>
      <c r="CB453" s="240">
        <f t="shared" ca="1" si="929"/>
        <v>7.0211851993053157E-5</v>
      </c>
      <c r="CC453" s="240">
        <f t="shared" ca="1" si="930"/>
        <v>-7.2486690830192568E-6</v>
      </c>
      <c r="CD453" s="240">
        <f t="shared" ca="1" si="931"/>
        <v>-6.1014838022268924E-5</v>
      </c>
      <c r="CE453" s="240">
        <f t="shared" ca="1" si="932"/>
        <v>8.4663476034340025E-5</v>
      </c>
      <c r="CF453" s="240">
        <f t="shared" ca="1" si="933"/>
        <v>-4.6405043198000827E-5</v>
      </c>
      <c r="CG453" s="240">
        <f t="shared" ca="1" si="934"/>
        <v>-2.5785380522068138E-5</v>
      </c>
      <c r="CH453" s="240">
        <f t="shared" ca="1" si="935"/>
        <v>7.9121187663610336E-5</v>
      </c>
      <c r="CI453" s="240">
        <f t="shared" ca="1" si="936"/>
        <v>-7.4602519655622517E-5</v>
      </c>
      <c r="CJ453" s="240">
        <f t="shared" ca="1" si="937"/>
        <v>1.5533487238817396E-5</v>
      </c>
      <c r="CK453" s="240">
        <f t="shared" ca="1" si="938"/>
        <v>5.4893839687729238E-5</v>
      </c>
      <c r="CL453" s="240">
        <f t="shared" ca="1" si="939"/>
        <v>-8.5182053718518293E-5</v>
      </c>
      <c r="CM453" s="240">
        <f t="shared" ca="1" si="940"/>
        <v>5.3184005932859982E-5</v>
      </c>
      <c r="CN453" s="240">
        <f t="shared" ca="1" si="941"/>
        <v>1.7702901341065754E-5</v>
      </c>
      <c r="CO453" s="240">
        <f t="shared" ca="1" si="942"/>
        <v>-7.5645209374827654E-5</v>
      </c>
      <c r="CP453" s="240">
        <f t="shared" ca="1" si="943"/>
        <v>7.8274724272021484E-5</v>
      </c>
      <c r="CQ453" s="240">
        <f t="shared" ca="1" si="944"/>
        <v>-2.3668709421035484E-5</v>
      </c>
      <c r="CR453" s="240">
        <f t="shared" ca="1" si="945"/>
        <v>-4.8244183668969683E-5</v>
      </c>
      <c r="CS453" s="240">
        <f t="shared" ca="1" si="946"/>
        <v>8.4880281660140022E-5</v>
      </c>
      <c r="CT453" s="240">
        <f t="shared" ca="1" si="947"/>
        <v>-5.9450777617252581E-5</v>
      </c>
      <c r="CU453" s="240">
        <f t="shared" ca="1" si="948"/>
        <v>-9.4499335427562758E-6</v>
      </c>
      <c r="CV453" s="240">
        <f t="shared" ca="1" si="949"/>
        <v>7.1440726367888736E-5</v>
      </c>
      <c r="CW453" s="240">
        <f t="shared" ca="1" si="950"/>
        <v>-8.1193100504364969E-5</v>
      </c>
      <c r="CX453" s="240">
        <f t="shared" ca="1" si="951"/>
        <v>3.1575988992898612E-5</v>
      </c>
      <c r="CY453" s="240">
        <f t="shared" ca="1" si="952"/>
        <v>4.1129909788526469E-5</v>
      </c>
      <c r="CZ453" s="240">
        <f t="shared" ca="1" si="953"/>
        <v>-8.3761066089092545E-5</v>
      </c>
      <c r="DA453" s="240">
        <f t="shared" ca="1" si="954"/>
        <v>6.5145005814088442E-5</v>
      </c>
      <c r="DB453" s="240">
        <f t="shared" ca="1" si="955"/>
        <v>1.1059577185733077E-6</v>
      </c>
      <c r="DC453" s="240">
        <f t="shared" ca="1" si="956"/>
        <v>-6.6548230112552155E-5</v>
      </c>
      <c r="DD453" s="240">
        <f t="shared" ca="1" si="957"/>
        <v>8.3329542794187175E-5</v>
      </c>
      <c r="DE453" s="240">
        <f t="shared" ca="1" si="958"/>
        <v>-3.9179174529566491E-5</v>
      </c>
      <c r="DF453" s="240">
        <f t="shared" ca="1" si="959"/>
        <v>-3.3619532392921881E-5</v>
      </c>
      <c r="DG453" s="240">
        <f t="shared" ca="1" si="960"/>
        <v>8.1835185663151226E-5</v>
      </c>
      <c r="DH453" s="240">
        <f t="shared" ca="1" si="961"/>
        <v>-7.0211851993053537E-5</v>
      </c>
      <c r="DI453" s="240">
        <f t="shared" ca="1" si="962"/>
        <v>7.2486690830199209E-6</v>
      </c>
      <c r="DJ453" s="240">
        <f t="shared" ca="1" si="963"/>
        <v>6.1014838022270144E-5</v>
      </c>
      <c r="DK453" s="240">
        <f t="shared" ca="1" si="964"/>
        <v>-8.4663476034340106E-5</v>
      </c>
      <c r="DL453" s="240">
        <f t="shared" ca="1" si="965"/>
        <v>4.6405043197999364E-5</v>
      </c>
      <c r="DM453" s="240">
        <f t="shared" ca="1" si="966"/>
        <v>2.5785380522069815E-5</v>
      </c>
      <c r="DN453" s="240">
        <f t="shared" ca="1" si="967"/>
        <v>-7.9121187663610079E-5</v>
      </c>
      <c r="DO453" s="240">
        <f t="shared" ca="1" si="968"/>
        <v>7.4602519655621676E-5</v>
      </c>
      <c r="DP453" s="240">
        <f t="shared" ca="1" si="969"/>
        <v>-1.5533487238818057E-5</v>
      </c>
      <c r="DQ453" s="240">
        <f t="shared" ca="1" si="970"/>
        <v>-5.4893839687730579E-5</v>
      </c>
      <c r="DR453" s="240">
        <f t="shared" ca="1" si="971"/>
        <v>8.5182053718518266E-5</v>
      </c>
      <c r="DS453" s="240">
        <f t="shared" ca="1" si="972"/>
        <v>-5.3184005932860497E-5</v>
      </c>
      <c r="DT453" s="240">
        <f t="shared" ca="1" si="973"/>
        <v>-1.7702901341065096E-5</v>
      </c>
      <c r="DU453" s="240">
        <f t="shared" ca="1" si="974"/>
        <v>7.5645209374827343E-5</v>
      </c>
      <c r="DV453" s="240">
        <f t="shared" ca="1" si="975"/>
        <v>-7.8274724272020779E-5</v>
      </c>
      <c r="DW453" s="240">
        <f t="shared" ca="1" si="976"/>
        <v>2.3668709421033793E-5</v>
      </c>
      <c r="DX453" s="240">
        <f t="shared" ca="1" si="977"/>
        <v>4.8244183668971126E-5</v>
      </c>
      <c r="DY453" s="240">
        <f t="shared" ca="1" si="978"/>
        <v>-8.4880281660139955E-5</v>
      </c>
      <c r="DZ453" s="240">
        <f t="shared" ca="1" si="979"/>
        <v>5.9450777617253055E-5</v>
      </c>
      <c r="EA453" s="240">
        <f t="shared" ca="1" si="980"/>
        <v>9.4499335427556117E-6</v>
      </c>
      <c r="EB453" s="240">
        <f t="shared" ca="1" si="981"/>
        <v>-7.1440726367889685E-5</v>
      </c>
      <c r="EC453" s="240">
        <f t="shared" ca="1" si="982"/>
        <v>8.1193100504364454E-5</v>
      </c>
      <c r="ED453" s="240">
        <f t="shared" ca="1" si="983"/>
        <v>-3.1575988992896979E-5</v>
      </c>
      <c r="EE453" s="240">
        <f t="shared" ca="1" si="984"/>
        <v>-4.1129909788525887E-5</v>
      </c>
      <c r="EF453" s="240">
        <f t="shared" ca="1" si="985"/>
        <v>8.376106608909245E-5</v>
      </c>
      <c r="EG453" s="240">
        <f t="shared" ca="1" si="986"/>
        <v>-6.5145005814087317E-5</v>
      </c>
      <c r="EH453" s="240">
        <f t="shared" ca="1" si="987"/>
        <v>-1.1059577185750594E-6</v>
      </c>
      <c r="EI453" s="240">
        <f t="shared" ca="1" si="988"/>
        <v>6.654823011255324E-5</v>
      </c>
      <c r="EJ453" s="240">
        <f t="shared" ca="1" si="989"/>
        <v>-8.3329542794187297E-5</v>
      </c>
      <c r="EK453" s="240">
        <f t="shared" ca="1" si="990"/>
        <v>3.917917452956708E-5</v>
      </c>
      <c r="EL453" s="240">
        <f t="shared" ca="1" si="991"/>
        <v>3.3619532392921271E-5</v>
      </c>
      <c r="EM453" s="240">
        <f t="shared" ca="1" si="992"/>
        <v>-8.1835185663151714E-5</v>
      </c>
      <c r="EN453" s="240">
        <f t="shared" ca="1" si="993"/>
        <v>7.0211851993052547E-5</v>
      </c>
      <c r="EO453" s="240">
        <f t="shared" ca="1" si="994"/>
        <v>-7.248669083018176E-6</v>
      </c>
      <c r="EP453" s="240">
        <f t="shared" ca="1" si="995"/>
        <v>-6.101483802226967E-5</v>
      </c>
      <c r="EQ453" s="240">
        <f t="shared" ca="1" si="996"/>
        <v>8.4663476034340187E-5</v>
      </c>
      <c r="ER453" s="240">
        <f t="shared" ca="1" si="997"/>
        <v>-4.6405043197997886E-5</v>
      </c>
      <c r="ES453" s="240">
        <f t="shared" ca="1" si="998"/>
        <v>-2.5785380522071482E-5</v>
      </c>
      <c r="ET453" s="240">
        <f t="shared" ca="1" si="999"/>
        <v>7.9121187663610729E-5</v>
      </c>
      <c r="EU453" s="240">
        <f t="shared" ca="1" si="1000"/>
        <v>-7.4602519655622002E-5</v>
      </c>
      <c r="EV453" s="240">
        <f t="shared" ca="1" si="1001"/>
        <v>1.5533487238816332E-5</v>
      </c>
      <c r="EW453" s="240">
        <f t="shared" ca="1" si="1002"/>
        <v>5.4893839687728221E-5</v>
      </c>
      <c r="EX453" s="240">
        <f t="shared" ca="1" si="1003"/>
        <v>-8.5182053718518253E-5</v>
      </c>
      <c r="EY453" s="240">
        <f t="shared" ca="1" si="1004"/>
        <v>5.3184005932859128E-5</v>
      </c>
      <c r="EZ453" s="240">
        <f t="shared" ca="1" si="1005"/>
        <v>1.7702901341066811E-5</v>
      </c>
      <c r="FA453" s="240">
        <f t="shared" ca="1" si="1006"/>
        <v>-7.5645209374828156E-5</v>
      </c>
      <c r="FB453" s="240">
        <f t="shared" ca="1" si="1007"/>
        <v>7.8274724272021999E-5</v>
      </c>
      <c r="FC453" s="240">
        <f t="shared" ca="1" si="1008"/>
        <v>-2.3668709421036758E-5</v>
      </c>
      <c r="FD453" s="240">
        <f t="shared" ca="1" si="1009"/>
        <v>-4.8244183668972576E-5</v>
      </c>
      <c r="FE453" s="240">
        <f t="shared" ca="1" si="1010"/>
        <v>8.4880281660140104E-5</v>
      </c>
      <c r="FF453" s="240">
        <f t="shared" ca="1" si="1011"/>
        <v>-5.9450777617251795E-5</v>
      </c>
      <c r="FG453" s="240">
        <f t="shared" ca="1" si="1012"/>
        <v>-9.4499335427573532E-6</v>
      </c>
      <c r="FH453" s="240">
        <f t="shared" ca="1" si="1013"/>
        <v>7.1440726367888005E-5</v>
      </c>
      <c r="FI453" s="240">
        <f t="shared" ca="1" si="1014"/>
        <v>-8.1193100504363912E-5</v>
      </c>
      <c r="FJ453" s="240">
        <f t="shared" ca="1" si="1015"/>
        <v>3.1575988992895352E-5</v>
      </c>
      <c r="FK453" s="240">
        <f t="shared" ca="1" si="1016"/>
        <v>4.1129909788527432E-5</v>
      </c>
      <c r="FL453" s="240">
        <f t="shared" ca="1" si="1017"/>
        <v>-8.3761066089092762E-5</v>
      </c>
      <c r="FM453" s="240">
        <f t="shared" ca="1" si="1018"/>
        <v>6.5145005814089296E-5</v>
      </c>
      <c r="FN453" s="240">
        <f t="shared" ca="1" si="1019"/>
        <v>1.1059577185719728E-6</v>
      </c>
      <c r="FO453" s="240">
        <f t="shared" ca="1" si="1020"/>
        <v>-6.6548230112554337E-5</v>
      </c>
      <c r="FP453" s="240">
        <f t="shared" ca="1" si="1021"/>
        <v>8.3329542794186945E-5</v>
      </c>
      <c r="FQ453" s="240">
        <f t="shared" ca="1" si="1022"/>
        <v>-3.9179174529565529E-5</v>
      </c>
      <c r="FR453" s="240">
        <f t="shared" ca="1" si="1023"/>
        <v>-3.3619532392922883E-5</v>
      </c>
      <c r="FS453" s="240">
        <f t="shared" ca="1" si="1024"/>
        <v>8.1835185663150861E-5</v>
      </c>
      <c r="FT453" s="240">
        <f t="shared" ca="1" si="1025"/>
        <v>-7.0211851993051558E-5</v>
      </c>
      <c r="FU453" s="240">
        <f t="shared" ca="1" si="1026"/>
        <v>7.2486690830164311E-6</v>
      </c>
      <c r="FV453" s="240">
        <f t="shared" ca="1" si="1027"/>
        <v>6.1014838022270896E-5</v>
      </c>
      <c r="FW453" s="240">
        <f t="shared" ca="1" si="1028"/>
        <v>-8.4663476034339984E-5</v>
      </c>
      <c r="FX453" s="240">
        <f t="shared" ca="1" si="1029"/>
        <v>4.6405043198000482E-5</v>
      </c>
      <c r="FY453" s="240">
        <f t="shared" ca="1" si="1030"/>
        <v>2.5785380522068534E-5</v>
      </c>
      <c r="FZ453" s="240">
        <f t="shared" ca="1" si="1031"/>
        <v>-7.912118766361138E-5</v>
      </c>
      <c r="GA453" s="240">
        <f t="shared" ca="1" si="1032"/>
        <v>7.4602519655621148E-5</v>
      </c>
      <c r="GB453" s="240">
        <f t="shared" ca="1" si="1033"/>
        <v>-1.5533487238814608E-5</v>
      </c>
      <c r="GC453" s="240">
        <f t="shared" ca="1" si="1034"/>
        <v>-5.4893839687729563E-5</v>
      </c>
      <c r="GD453" s="240">
        <f t="shared" ca="1" si="1035"/>
        <v>8.5182053718518293E-5</v>
      </c>
      <c r="GE453" s="240">
        <f t="shared" ca="1" si="1036"/>
        <v>-5.3184005932857759E-5</v>
      </c>
      <c r="GF453" s="240">
        <f t="shared" ca="1" si="1037"/>
        <v>-1.7702901341068522E-5</v>
      </c>
      <c r="GG453" s="240">
        <f t="shared" ca="1" si="1038"/>
        <v>7.5645209374828969E-5</v>
      </c>
      <c r="GH453" s="240">
        <f t="shared" ca="1" si="1039"/>
        <v>-7.8274724272021321E-5</v>
      </c>
      <c r="GI453" s="240">
        <f t="shared" ca="1" si="1040"/>
        <v>2.3668709421035078E-5</v>
      </c>
      <c r="GJ453" s="240">
        <f t="shared" ca="1" si="1041"/>
        <v>4.8244183668970028E-5</v>
      </c>
      <c r="GK453" s="240">
        <f t="shared" ca="1" si="1042"/>
        <v>-8.4880281660140253E-5</v>
      </c>
      <c r="GL453" s="240">
        <f t="shared" ca="1" si="1043"/>
        <v>5.9450777617250541E-5</v>
      </c>
      <c r="GM453" s="240">
        <f t="shared" ca="1" si="1044"/>
        <v>9.4499335427590947E-6</v>
      </c>
      <c r="GN453" s="240">
        <f t="shared" ca="1" si="1045"/>
        <v>-7.1440726367888967E-5</v>
      </c>
      <c r="GO453" s="240">
        <f t="shared" ca="1" si="1046"/>
        <v>8.1193100504364847E-5</v>
      </c>
      <c r="GP453" s="240">
        <f t="shared" ca="1" si="1047"/>
        <v>-3.1575988992898226E-5</v>
      </c>
      <c r="GQ453" s="240">
        <f t="shared" ca="1" si="1048"/>
        <v>-4.1129909788528949E-5</v>
      </c>
      <c r="GR453" s="240">
        <f t="shared" ca="1" si="1049"/>
        <v>8.3761066089093074E-5</v>
      </c>
      <c r="GS453" s="240">
        <f t="shared" ca="1" si="1050"/>
        <v>-6.5145005814088157E-5</v>
      </c>
      <c r="GT453" s="240">
        <f t="shared" ca="1" si="1051"/>
        <v>-1.1059577185737177E-6</v>
      </c>
      <c r="GU453" s="240">
        <f t="shared" ca="1" si="1052"/>
        <v>6.6548230112552426E-5</v>
      </c>
      <c r="GV453" s="240">
        <f t="shared" ca="1" si="1053"/>
        <v>-8.3329542794186566E-5</v>
      </c>
      <c r="GW453" s="240">
        <f t="shared" ca="1" si="1054"/>
        <v>3.917917452956397E-5</v>
      </c>
      <c r="GX453" s="240">
        <f t="shared" ca="1" si="1055"/>
        <v>3.3619532392924496E-5</v>
      </c>
      <c r="GY453" s="240">
        <f t="shared" ca="1" si="1056"/>
        <v>-8.1835185663151348E-5</v>
      </c>
      <c r="GZ453" s="240">
        <f t="shared" ca="1" si="1057"/>
        <v>7.0211851993053306E-5</v>
      </c>
      <c r="HA453" s="240">
        <f t="shared" ca="1" si="1058"/>
        <v>-7.2486690830195075E-6</v>
      </c>
      <c r="HB453" s="240">
        <f t="shared" ca="1" si="1059"/>
        <v>-6.1014838022272123E-5</v>
      </c>
      <c r="HC453" s="240">
        <f t="shared" ca="1" si="1060"/>
        <v>8.4663476034339781E-5</v>
      </c>
      <c r="HD453" s="240">
        <f t="shared" ca="1" si="1061"/>
        <v>-4.6405043197999011E-5</v>
      </c>
      <c r="HE453" s="240">
        <f t="shared" ca="1" si="1062"/>
        <v>-2.5785380522070211E-5</v>
      </c>
      <c r="HF453" s="240">
        <f t="shared" ca="1" si="1063"/>
        <v>7.9121187663610241E-5</v>
      </c>
      <c r="HG453" s="240">
        <f t="shared" ca="1" si="1064"/>
        <v>-7.4602519655620308E-5</v>
      </c>
      <c r="HH453" s="240">
        <f t="shared" ca="1" si="1065"/>
        <v>1.553348723881288E-5</v>
      </c>
      <c r="HI453" s="240">
        <f t="shared" ca="1" si="1066"/>
        <v>5.4893839687730891E-5</v>
      </c>
      <c r="HJ453" s="240">
        <f t="shared" ca="1" si="1067"/>
        <v>-8.5182053718518266E-5</v>
      </c>
      <c r="HK453" s="240">
        <f t="shared" ca="1" si="1068"/>
        <v>5.3184005932860178E-5</v>
      </c>
      <c r="HL453" s="240">
        <f t="shared" ca="1" si="1069"/>
        <v>1.7702901341065503E-5</v>
      </c>
      <c r="HM453" s="240">
        <f t="shared" ca="1" si="1070"/>
        <v>-7.5645209374829769E-5</v>
      </c>
      <c r="HN453" s="240">
        <f t="shared" ca="1" si="1071"/>
        <v>7.8274724272020616E-5</v>
      </c>
      <c r="HO453" s="240">
        <f t="shared" ca="1" si="1072"/>
        <v>-2.3668709421033394E-5</v>
      </c>
      <c r="HP453" s="240">
        <f t="shared" ca="1" si="1073"/>
        <v>-4.8244183668971472E-5</v>
      </c>
      <c r="HQ453" s="240">
        <f t="shared" ca="1" si="1074"/>
        <v>8.4880281660139995E-5</v>
      </c>
      <c r="HR453" s="240">
        <f t="shared" ca="1" si="1075"/>
        <v>-5.9450777617249287E-5</v>
      </c>
      <c r="HS453" s="240">
        <f t="shared" ca="1" si="1076"/>
        <v>-9.4499335427608396E-6</v>
      </c>
      <c r="HT453" s="240">
        <f t="shared" ca="1" si="1077"/>
        <v>7.1440726367889916E-5</v>
      </c>
      <c r="HU453" s="240">
        <f t="shared" ca="1" si="1078"/>
        <v>-8.1193100504364319E-5</v>
      </c>
      <c r="HV453" s="240">
        <f t="shared" ca="1" si="1079"/>
        <v>3.1575988992896592E-5</v>
      </c>
      <c r="HW453" s="240">
        <f t="shared" ca="1" si="1080"/>
        <v>4.1129909788526246E-5</v>
      </c>
      <c r="HX453" s="240">
        <f t="shared" ca="1" si="1081"/>
        <v>-8.3761066089093399E-5</v>
      </c>
      <c r="HY453" s="240">
        <f t="shared" ca="1" si="1082"/>
        <v>6.5145005814087032E-5</v>
      </c>
      <c r="HZ453" s="240">
        <f t="shared" ca="1" si="1083"/>
        <v>1.1059577185706345E-6</v>
      </c>
      <c r="IA453" s="240">
        <f t="shared" ca="1" si="1084"/>
        <v>-6.6548230112553511E-5</v>
      </c>
      <c r="IB453" s="240">
        <f t="shared" ca="1" si="1085"/>
        <v>8.3329542794186213E-5</v>
      </c>
      <c r="IC453" s="240">
        <f t="shared" ca="1" si="1086"/>
        <v>-3.9179174529566714E-5</v>
      </c>
      <c r="ID453" s="240">
        <f t="shared" ca="1" si="1087"/>
        <v>-3.3619532392926109E-5</v>
      </c>
      <c r="IE453" s="240">
        <f t="shared" ca="1" si="1088"/>
        <v>-5.806651700228147E-5</v>
      </c>
      <c r="IF453" s="240">
        <f t="shared" ca="1" si="1089"/>
        <v>-7.0211851993052304E-5</v>
      </c>
      <c r="IG453" s="240">
        <f t="shared" ca="1" si="1090"/>
        <v>7.2486690830129311E-6</v>
      </c>
      <c r="IH453" s="240">
        <f t="shared" ca="1" si="1091"/>
        <v>6.1014838022269968E-5</v>
      </c>
      <c r="II453" s="240">
        <f t="shared" ca="1" si="1092"/>
        <v>-8.4663476034339591E-5</v>
      </c>
      <c r="IJ453" s="240">
        <f t="shared" ca="1" si="1093"/>
        <v>4.64050431980016E-5</v>
      </c>
      <c r="IK453" s="240">
        <f t="shared" ca="1" si="1094"/>
        <v>2.5785380522071878E-5</v>
      </c>
      <c r="IL453" s="240">
        <f t="shared" ca="1" si="1095"/>
        <v>-7.9121187663612681E-5</v>
      </c>
      <c r="IM453" s="240">
        <f t="shared" ca="1" si="1096"/>
        <v>7.4602519655621798E-5</v>
      </c>
      <c r="IN453" s="240">
        <f t="shared" ca="1" si="1097"/>
        <v>-1.5533487238811162E-5</v>
      </c>
      <c r="IO453" s="240">
        <f t="shared" ca="1" si="1098"/>
        <v>-5.4893839687728547E-5</v>
      </c>
      <c r="IP453" s="240">
        <f t="shared" ca="1" si="1099"/>
        <v>8.5182053718518239E-5</v>
      </c>
      <c r="IQ453" s="240">
        <f t="shared" ca="1" si="1100"/>
        <v>-5.3184005932855021E-5</v>
      </c>
      <c r="IR453" s="240">
        <f t="shared" ca="1" si="1101"/>
        <v>-1.7702901341067221E-5</v>
      </c>
      <c r="IS453" s="240">
        <f t="shared" ca="1" si="1102"/>
        <v>7.5645209374830582E-5</v>
      </c>
      <c r="IT453" s="240">
        <f t="shared" ca="1" si="1103"/>
        <v>-7.8274724272021836E-5</v>
      </c>
      <c r="IU453" s="240">
        <f t="shared" ca="1" si="1104"/>
        <v>2.3668709421031706E-5</v>
      </c>
      <c r="IV453" s="240">
        <f t="shared" ca="1" si="1105"/>
        <v>4.8244183668968924E-5</v>
      </c>
      <c r="IW453" s="240">
        <f t="shared" ca="1" si="1106"/>
        <v>-8.4880281660140144E-5</v>
      </c>
      <c r="IX453" s="240">
        <f t="shared" ca="1" si="1107"/>
        <v>5.9450777617248027E-5</v>
      </c>
      <c r="IY453" s="240">
        <f t="shared" ca="1" si="1108"/>
        <v>9.4499335427577733E-6</v>
      </c>
      <c r="IZ453" s="240">
        <f t="shared" ca="1" si="1109"/>
        <v>-7.1440726367890864E-5</v>
      </c>
      <c r="JA453" s="240">
        <f t="shared" ca="1" si="1110"/>
        <v>8.1193100504365267E-5</v>
      </c>
      <c r="JB453" s="240">
        <f t="shared" ca="1" si="1111"/>
        <v>-3.1575988992894966E-5</v>
      </c>
    </row>
    <row r="454" spans="2:262">
      <c r="B454" s="248">
        <v>93</v>
      </c>
      <c r="C454" s="247">
        <f t="shared" si="1112"/>
        <v>1.8164062500000012E-3</v>
      </c>
      <c r="D454" s="244">
        <f t="shared" ca="1" si="855"/>
        <v>5.8742063876377353</v>
      </c>
      <c r="E454" s="243">
        <f ca="1">CU361</f>
        <v>-0.12579361236226505</v>
      </c>
      <c r="F454" s="242">
        <v>93</v>
      </c>
      <c r="G454" s="240">
        <f t="shared" ca="1" si="856"/>
        <v>-1.1641557257959384E-5</v>
      </c>
      <c r="H454" s="240">
        <f t="shared" ca="1" si="857"/>
        <v>1.9319726516385646E-5</v>
      </c>
      <c r="I454" s="240">
        <f t="shared" ca="1" si="858"/>
        <v>-1.3596684129634758E-5</v>
      </c>
      <c r="J454" s="240">
        <f t="shared" ca="1" si="859"/>
        <v>-1.5577568609895796E-6</v>
      </c>
      <c r="K454" s="240">
        <f t="shared" ca="1" si="860"/>
        <v>1.5631653084681387E-5</v>
      </c>
      <c r="L454" s="240">
        <f t="shared" ca="1" si="861"/>
        <v>-1.8862585709787447E-5</v>
      </c>
      <c r="M454" s="240">
        <f t="shared" ca="1" si="862"/>
        <v>9.0094043823608975E-6</v>
      </c>
      <c r="N454" s="240">
        <f t="shared" ca="1" si="863"/>
        <v>7.0931891622936777E-6</v>
      </c>
      <c r="O454" s="240">
        <f t="shared" ca="1" si="864"/>
        <v>-1.8275561443849474E-5</v>
      </c>
      <c r="P454" s="240">
        <f t="shared" ca="1" si="865"/>
        <v>1.6781011687417487E-5</v>
      </c>
      <c r="Q454" s="240">
        <f t="shared" ca="1" si="866"/>
        <v>-3.6462407791725814E-6</v>
      </c>
      <c r="R454" s="240">
        <f t="shared" ca="1" si="867"/>
        <v>-1.20177607757652E-5</v>
      </c>
      <c r="S454" s="240">
        <f t="shared" ca="1" si="868"/>
        <v>1.9345590722862429E-5</v>
      </c>
      <c r="T454" s="240">
        <f t="shared" ca="1" si="869"/>
        <v>-1.3254268206379332E-5</v>
      </c>
      <c r="U454" s="241">
        <f t="shared" ca="1" si="870"/>
        <v>-2.0309346315971051E-6</v>
      </c>
      <c r="V454" s="240">
        <f t="shared" ca="1" si="871"/>
        <v>1.5907370900726506E-5</v>
      </c>
      <c r="W454" s="240">
        <f t="shared" ca="1" si="872"/>
        <v>-1.8749590718698277E-5</v>
      </c>
      <c r="X454" s="240">
        <f t="shared" ca="1" si="873"/>
        <v>8.5860760471772517E-6</v>
      </c>
      <c r="Y454" s="240">
        <f t="shared" ca="1" si="874"/>
        <v>7.5332073155939892E-6</v>
      </c>
      <c r="Z454" s="240">
        <f t="shared" ca="1" si="875"/>
        <v>-1.8427048924950789E-5</v>
      </c>
      <c r="AA454" s="240">
        <f t="shared" ca="1" si="876"/>
        <v>1.6538888551522846E-5</v>
      </c>
      <c r="AB454" s="240">
        <f t="shared" ca="1" si="877"/>
        <v>-3.1784567840368723E-6</v>
      </c>
      <c r="AC454" s="240">
        <f t="shared" ca="1" si="878"/>
        <v>-1.2386725243852693E-5</v>
      </c>
      <c r="AD454" s="240">
        <f t="shared" ca="1" si="879"/>
        <v>1.9359801868865994E-5</v>
      </c>
      <c r="AE454" s="240">
        <f t="shared" ca="1" si="880"/>
        <v>-1.2903868407565448E-5</v>
      </c>
      <c r="AF454" s="240">
        <f t="shared" ca="1" si="881"/>
        <v>-2.5028890431241288E-6</v>
      </c>
      <c r="AG454" s="240">
        <f t="shared" ca="1" si="882"/>
        <v>1.6173506711355931E-5</v>
      </c>
      <c r="AH454" s="240">
        <f t="shared" ca="1" si="883"/>
        <v>-1.862530167525252E-5</v>
      </c>
      <c r="AI454" s="240">
        <f t="shared" ca="1" si="884"/>
        <v>8.1575757808370035E-6</v>
      </c>
      <c r="AJ454" s="240">
        <f t="shared" ca="1" si="885"/>
        <v>7.9686877464922132E-6</v>
      </c>
      <c r="AK454" s="240">
        <f t="shared" ca="1" si="886"/>
        <v>-1.856743664081147E-5</v>
      </c>
      <c r="AL454" s="240">
        <f t="shared" ca="1" si="887"/>
        <v>1.6286803007593643E-5</v>
      </c>
      <c r="AM454" s="240">
        <f t="shared" ca="1" si="888"/>
        <v>-2.7087582053846132E-6</v>
      </c>
      <c r="AN454" s="240">
        <f t="shared" ca="1" si="889"/>
        <v>-1.2748228411822775E-5</v>
      </c>
      <c r="AO454" s="240">
        <f t="shared" ca="1" si="890"/>
        <v>1.9362351394133364E-5</v>
      </c>
      <c r="AP454" s="240">
        <f t="shared" ca="1" si="891"/>
        <v>-1.2545695800929405E-5</v>
      </c>
      <c r="AQ454" s="240">
        <f t="shared" ca="1" si="892"/>
        <v>-2.9733358078807584E-6</v>
      </c>
      <c r="AR454" s="240">
        <f t="shared" ca="1" si="893"/>
        <v>1.6429900206308732E-5</v>
      </c>
      <c r="AS454" s="240">
        <f t="shared" ca="1" si="894"/>
        <v>-1.8489793446522506E-5</v>
      </c>
      <c r="AT454" s="240">
        <f t="shared" ca="1" si="895"/>
        <v>7.7241616958776576E-6</v>
      </c>
      <c r="AU454" s="240">
        <f t="shared" ca="1" si="896"/>
        <v>8.3993681378603775E-6</v>
      </c>
      <c r="AV454" s="240">
        <f t="shared" ca="1" si="897"/>
        <v>-1.86966400271209E-5</v>
      </c>
      <c r="AW454" s="240">
        <f t="shared" ca="1" si="898"/>
        <v>1.6024906902535451E-5</v>
      </c>
      <c r="AX454" s="240">
        <f t="shared" ca="1" si="899"/>
        <v>-2.2374279720764229E-6</v>
      </c>
      <c r="AY454" s="240">
        <f t="shared" ca="1" si="900"/>
        <v>-1.3102052523684535E-5</v>
      </c>
      <c r="AZ454" s="240">
        <f t="shared" ca="1" si="901"/>
        <v>1.9353237762925856E-5</v>
      </c>
      <c r="BA454" s="240">
        <f t="shared" ca="1" si="902"/>
        <v>-1.2179966136256765E-5</v>
      </c>
      <c r="BB454" s="240">
        <f t="shared" ca="1" si="903"/>
        <v>-3.4419915463267695E-6</v>
      </c>
      <c r="BC454" s="240">
        <f t="shared" ca="1" si="904"/>
        <v>1.667639694373086E-5</v>
      </c>
      <c r="BD454" s="240">
        <f t="shared" ca="1" si="905"/>
        <v>-1.8343147657598185E-5</v>
      </c>
      <c r="BE454" s="240">
        <f t="shared" ca="1" si="906"/>
        <v>7.2860948647377246E-6</v>
      </c>
      <c r="BF454" s="240">
        <f t="shared" ca="1" si="907"/>
        <v>8.8249890639348949E-6</v>
      </c>
      <c r="BG454" s="240">
        <f t="shared" ca="1" si="908"/>
        <v>-1.8814581256590392E-5</v>
      </c>
      <c r="BH454" s="240">
        <f t="shared" ca="1" si="909"/>
        <v>1.5753357992769035E-5</v>
      </c>
      <c r="BI454" s="240">
        <f t="shared" ca="1" si="910"/>
        <v>-1.7647499958206754E-6</v>
      </c>
      <c r="BJ454" s="240">
        <f t="shared" ca="1" si="911"/>
        <v>-1.3447984449023326E-5</v>
      </c>
      <c r="BK454" s="240">
        <f t="shared" ca="1" si="912"/>
        <v>1.9332466464954151E-5</v>
      </c>
      <c r="BL454" s="240">
        <f t="shared" ca="1" si="913"/>
        <v>-1.1806899715422128E-5</v>
      </c>
      <c r="BM454" s="240">
        <f t="shared" ca="1" si="914"/>
        <v>-3.9085739577693596E-6</v>
      </c>
      <c r="BN454" s="240">
        <f t="shared" ca="1" si="915"/>
        <v>1.6912848443204731E-5</v>
      </c>
      <c r="BO454" s="240">
        <f t="shared" ca="1" si="916"/>
        <v>-1.8185452642419385E-5</v>
      </c>
      <c r="BP454" s="240">
        <f t="shared" ca="1" si="917"/>
        <v>6.8436391624959052E-6</v>
      </c>
      <c r="BQ454" s="240">
        <f t="shared" ca="1" si="918"/>
        <v>9.2452941465848923E-6</v>
      </c>
      <c r="BR454" s="240">
        <f t="shared" ca="1" si="919"/>
        <v>-1.8921189285833414E-5</v>
      </c>
      <c r="BS454" s="240">
        <f t="shared" ca="1" si="920"/>
        <v>1.5472319849203763E-5</v>
      </c>
      <c r="BT454" s="240">
        <f t="shared" ca="1" si="921"/>
        <v>-1.2910090001556966E-6</v>
      </c>
      <c r="BU454" s="240">
        <f t="shared" ca="1" si="922"/>
        <v>-1.3785815811382549E-5</v>
      </c>
      <c r="BV454" s="240">
        <f t="shared" ca="1" si="923"/>
        <v>1.9300050012071397E-5</v>
      </c>
      <c r="BW454" s="240">
        <f t="shared" ca="1" si="924"/>
        <v>-1.1426721259686899E-5</v>
      </c>
      <c r="BX454" s="240">
        <f t="shared" ca="1" si="925"/>
        <v>-4.372801990411318E-6</v>
      </c>
      <c r="BY454" s="240">
        <f t="shared" ca="1" si="926"/>
        <v>1.7139112275188678E-5</v>
      </c>
      <c r="BZ454" s="240">
        <f t="shared" ca="1" si="927"/>
        <v>-1.8016803390566565E-5</v>
      </c>
      <c r="CA454" s="240">
        <f t="shared" ca="1" si="928"/>
        <v>6.3970611079224906E-6</v>
      </c>
      <c r="CB454" s="240">
        <f t="shared" ca="1" si="929"/>
        <v>9.6600302097450371E-6</v>
      </c>
      <c r="CC454" s="240">
        <f t="shared" ca="1" si="930"/>
        <v>-1.9016399898159433E-5</v>
      </c>
      <c r="CD454" s="240">
        <f t="shared" ca="1" si="931"/>
        <v>1.5181961758708808E-5</v>
      </c>
      <c r="CE454" s="240">
        <f t="shared" ca="1" si="932"/>
        <v>-8.1649034894323415E-7</v>
      </c>
      <c r="CF454" s="240">
        <f t="shared" ca="1" si="933"/>
        <v>-1.4115343113781664E-5</v>
      </c>
      <c r="CG454" s="240">
        <f t="shared" ca="1" si="934"/>
        <v>1.9256007930736769E-5</v>
      </c>
      <c r="CH454" s="240">
        <f t="shared" ca="1" si="935"/>
        <v>-1.1039659774337905E-5</v>
      </c>
      <c r="CI454" s="240">
        <f t="shared" ca="1" si="936"/>
        <v>-4.8343960106433177E-6</v>
      </c>
      <c r="CJ454" s="240">
        <f t="shared" ca="1" si="937"/>
        <v>1.7355052146810476E-5</v>
      </c>
      <c r="CK454" s="240">
        <f t="shared" ca="1" si="938"/>
        <v>-1.7837301490043131E-5</v>
      </c>
      <c r="CL454" s="240">
        <f t="shared" ca="1" si="939"/>
        <v>5.9466297029397021E-6</v>
      </c>
      <c r="CM454" s="240">
        <f t="shared" ca="1" si="940"/>
        <v>1.0068947431918152E-5</v>
      </c>
      <c r="CN454" s="240">
        <f t="shared" ca="1" si="941"/>
        <v>-1.9100155742255894E-5</v>
      </c>
      <c r="CO454" s="240">
        <f t="shared" ca="1" si="942"/>
        <v>1.4882458622140174E-5</v>
      </c>
      <c r="CP454" s="240">
        <f t="shared" ca="1" si="943"/>
        <v>-3.4147987447456046E-7</v>
      </c>
      <c r="CQ454" s="240">
        <f t="shared" ca="1" si="944"/>
        <v>-1.443636786129608E-5</v>
      </c>
      <c r="CR454" s="240">
        <f t="shared" ca="1" si="945"/>
        <v>1.9200366750253118E-5</v>
      </c>
      <c r="CS454" s="240">
        <f t="shared" ca="1" si="946"/>
        <v>-1.0645948410739863E-5</v>
      </c>
      <c r="CT454" s="240">
        <f t="shared" ca="1" si="947"/>
        <v>-5.2930779714887456E-6</v>
      </c>
      <c r="CU454" s="240">
        <f t="shared" ca="1" si="948"/>
        <v>1.7560537983966479E-5</v>
      </c>
      <c r="CV454" s="240">
        <f t="shared" ca="1" si="949"/>
        <v>-1.7647055066081546E-5</v>
      </c>
      <c r="CW454" s="240">
        <f t="shared" ca="1" si="950"/>
        <v>5.4926162705821442E-6</v>
      </c>
      <c r="CX454" s="240">
        <f t="shared" ca="1" si="951"/>
        <v>1.0471799496660941E-5</v>
      </c>
      <c r="CY454" s="240">
        <f t="shared" ca="1" si="952"/>
        <v>-1.9172406366733952E-5</v>
      </c>
      <c r="CZ454" s="240">
        <f t="shared" ca="1" si="953"/>
        <v>1.4573990848988888E-5</v>
      </c>
      <c r="DA454" s="240">
        <f t="shared" ca="1" si="954"/>
        <v>1.3373629470119233E-7</v>
      </c>
      <c r="DB454" s="240">
        <f t="shared" ca="1" si="955"/>
        <v>-1.474869668062105E-5</v>
      </c>
      <c r="DC454" s="240">
        <f t="shared" ca="1" si="956"/>
        <v>1.9133159986787135E-5</v>
      </c>
      <c r="DD454" s="240">
        <f t="shared" ca="1" si="957"/>
        <v>-1.02458243258973E-5</v>
      </c>
      <c r="DE454" s="240">
        <f t="shared" ca="1" si="958"/>
        <v>-5.7485715800845544E-6</v>
      </c>
      <c r="DF454" s="240">
        <f t="shared" ca="1" si="959"/>
        <v>1.7755446009671512E-5</v>
      </c>
      <c r="DG454" s="240">
        <f t="shared" ca="1" si="960"/>
        <v>-1.7446178716014269E-5</v>
      </c>
      <c r="DH454" s="240">
        <f t="shared" ca="1" si="961"/>
        <v>5.0352942915658667E-6</v>
      </c>
      <c r="DI454" s="240">
        <f t="shared" ca="1" si="962"/>
        <v>1.0868343740952279E-5</v>
      </c>
      <c r="DJ454" s="240">
        <f t="shared" ca="1" si="963"/>
        <v>-1.9233108250519212E-5</v>
      </c>
      <c r="DK454" s="240">
        <f t="shared" ca="1" si="964"/>
        <v>1.4256744248706419E-5</v>
      </c>
      <c r="DL454" s="240">
        <f t="shared" ca="1" si="965"/>
        <v>6.0887190613429004E-7</v>
      </c>
      <c r="DM454" s="240">
        <f t="shared" ca="1" si="966"/>
        <v>-1.5052141436555258E-5</v>
      </c>
      <c r="DN454" s="240">
        <f t="shared" ca="1" si="967"/>
        <v>1.9054428123179958E-5</v>
      </c>
      <c r="DO454" s="240">
        <f t="shared" ca="1" si="968"/>
        <v>-9.8395285395963958E-6</v>
      </c>
      <c r="DP454" s="240">
        <f t="shared" ca="1" si="969"/>
        <v>-6.2006024641134584E-6</v>
      </c>
      <c r="DQ454" s="240">
        <f t="shared" ca="1" si="970"/>
        <v>1.7939658818619426E-5</v>
      </c>
      <c r="DR454" s="240">
        <f t="shared" ca="1" si="971"/>
        <v>-1.7234793440243112E-5</v>
      </c>
      <c r="DS454" s="240">
        <f t="shared" ca="1" si="972"/>
        <v>4.5749392395495971E-6</v>
      </c>
      <c r="DT454" s="240">
        <f t="shared" ca="1" si="973"/>
        <v>1.1258341301367623E-5</v>
      </c>
      <c r="DU454" s="240">
        <f t="shared" ca="1" si="974"/>
        <v>-1.9282224829066581E-5</v>
      </c>
      <c r="DV454" s="240">
        <f t="shared" ca="1" si="975"/>
        <v>1.3930909918782906E-5</v>
      </c>
      <c r="DW454" s="240">
        <f t="shared" ca="1" si="976"/>
        <v>1.0836407558983181E-6</v>
      </c>
      <c r="DX454" s="240">
        <f t="shared" ca="1" si="977"/>
        <v>-1.5346519345323554E-5</v>
      </c>
      <c r="DY454" s="240">
        <f t="shared" ca="1" si="978"/>
        <v>1.8964218584562319E-5</v>
      </c>
      <c r="DZ454" s="240">
        <f t="shared" ca="1" si="979"/>
        <v>-9.4273057892273827E-6</v>
      </c>
      <c r="EA454" s="240">
        <f t="shared" ca="1" si="980"/>
        <v>-6.6488983370744773E-6</v>
      </c>
      <c r="EB454" s="240">
        <f t="shared" ca="1" si="981"/>
        <v>1.8113065447901839E-5</v>
      </c>
      <c r="EC454" s="240">
        <f t="shared" ca="1" si="982"/>
        <v>-1.7013026569353472E-5</v>
      </c>
      <c r="ED454" s="240">
        <f t="shared" ca="1" si="983"/>
        <v>4.1118284152039541E-6</v>
      </c>
      <c r="EE454" s="240">
        <f t="shared" ca="1" si="984"/>
        <v>1.1641557257959525E-5</v>
      </c>
      <c r="EF454" s="240">
        <f t="shared" ca="1" si="985"/>
        <v>-1.9319726516385693E-5</v>
      </c>
      <c r="EG454" s="240">
        <f t="shared" ca="1" si="986"/>
        <v>1.3596684129634599E-5</v>
      </c>
      <c r="EH454" s="240">
        <f t="shared" ca="1" si="987"/>
        <v>1.5577568609903818E-6</v>
      </c>
      <c r="EI454" s="240">
        <f t="shared" ca="1" si="988"/>
        <v>-1.5631653084681556E-5</v>
      </c>
      <c r="EJ454" s="240">
        <f t="shared" ca="1" si="989"/>
        <v>1.8862585709787257E-5</v>
      </c>
      <c r="EK454" s="240">
        <f t="shared" ca="1" si="990"/>
        <v>-9.0094043823606112E-6</v>
      </c>
      <c r="EL454" s="240">
        <f t="shared" ca="1" si="991"/>
        <v>-7.0931891622945248E-6</v>
      </c>
      <c r="EM454" s="240">
        <f t="shared" ca="1" si="992"/>
        <v>1.8275561443849589E-5</v>
      </c>
      <c r="EN454" s="240">
        <f t="shared" ca="1" si="993"/>
        <v>-1.6781011687417002E-5</v>
      </c>
      <c r="EO454" s="240">
        <f t="shared" ca="1" si="994"/>
        <v>3.6462407791721617E-6</v>
      </c>
      <c r="EP454" s="240">
        <f t="shared" ca="1" si="995"/>
        <v>1.2017760775765966E-5</v>
      </c>
      <c r="EQ454" s="240">
        <f t="shared" ca="1" si="996"/>
        <v>-1.9345590722862453E-5</v>
      </c>
      <c r="ER454" s="240">
        <f t="shared" ca="1" si="997"/>
        <v>1.3254268206378572E-5</v>
      </c>
      <c r="ES454" s="240">
        <f t="shared" ca="1" si="998"/>
        <v>2.0309346315976667E-6</v>
      </c>
      <c r="ET454" s="240">
        <f t="shared" ca="1" si="999"/>
        <v>-1.5907370900727139E-5</v>
      </c>
      <c r="EU454" s="240">
        <f t="shared" ca="1" si="1000"/>
        <v>1.8749590718698139E-5</v>
      </c>
      <c r="EV454" s="240">
        <f t="shared" ca="1" si="1001"/>
        <v>-8.5860760471762522E-6</v>
      </c>
      <c r="EW454" s="240">
        <f t="shared" ca="1" si="1002"/>
        <v>-7.5332073155946354E-6</v>
      </c>
      <c r="EX454" s="240">
        <f t="shared" ca="1" si="1003"/>
        <v>1.8427048924951172E-5</v>
      </c>
      <c r="EY454" s="240">
        <f t="shared" ca="1" si="1004"/>
        <v>-1.6538888551522484E-5</v>
      </c>
      <c r="EZ454" s="240">
        <f t="shared" ca="1" si="1005"/>
        <v>3.1784567840367223E-6</v>
      </c>
      <c r="FA454" s="240">
        <f t="shared" ca="1" si="1006"/>
        <v>1.2386725243853231E-5</v>
      </c>
      <c r="FB454" s="240">
        <f t="shared" ca="1" si="1007"/>
        <v>-1.9359801868865997E-5</v>
      </c>
      <c r="FC454" s="240">
        <f t="shared" ca="1" si="1008"/>
        <v>1.2903868407564822E-5</v>
      </c>
      <c r="FD454" s="240">
        <f t="shared" ca="1" si="1009"/>
        <v>2.5028890431244143E-6</v>
      </c>
      <c r="FE454" s="240">
        <f t="shared" ca="1" si="1010"/>
        <v>-1.6173506711356392E-5</v>
      </c>
      <c r="FF454" s="240">
        <f t="shared" ca="1" si="1011"/>
        <v>1.8625301675252438E-5</v>
      </c>
      <c r="FG454" s="240">
        <f t="shared" ca="1" si="1012"/>
        <v>-8.1575757808361158E-6</v>
      </c>
      <c r="FH454" s="240">
        <f t="shared" ca="1" si="1013"/>
        <v>-7.9686877464926029E-6</v>
      </c>
      <c r="FI454" s="240">
        <f t="shared" ca="1" si="1014"/>
        <v>1.8567436640811747E-5</v>
      </c>
      <c r="FJ454" s="240">
        <f t="shared" ca="1" si="1015"/>
        <v>-1.6286803007593413E-5</v>
      </c>
      <c r="FK454" s="240">
        <f t="shared" ca="1" si="1016"/>
        <v>2.7087582053836459E-6</v>
      </c>
      <c r="FL454" s="240">
        <f t="shared" ca="1" si="1017"/>
        <v>1.2748228411823097E-5</v>
      </c>
      <c r="FM454" s="240">
        <f t="shared" ca="1" si="1018"/>
        <v>-1.936235139413336E-5</v>
      </c>
      <c r="FN454" s="240">
        <f t="shared" ca="1" si="1019"/>
        <v>1.254569580092908E-5</v>
      </c>
      <c r="FO454" s="240">
        <f t="shared" ca="1" si="1020"/>
        <v>2.9733358078817231E-6</v>
      </c>
      <c r="FP454" s="240">
        <f t="shared" ca="1" si="1021"/>
        <v>-1.6429900206309104E-5</v>
      </c>
      <c r="FQ454" s="240">
        <f t="shared" ca="1" si="1022"/>
        <v>1.8489793446522134E-5</v>
      </c>
      <c r="FR454" s="240">
        <f t="shared" ca="1" si="1023"/>
        <v>-7.7241616958770138E-6</v>
      </c>
      <c r="FS454" s="240">
        <f t="shared" ca="1" si="1024"/>
        <v>-8.399368137861504E-6</v>
      </c>
      <c r="FT454" s="240">
        <f t="shared" ca="1" si="1025"/>
        <v>1.8696640027121083E-5</v>
      </c>
      <c r="FU454" s="240">
        <f t="shared" ca="1" si="1026"/>
        <v>-1.6024906902535367E-5</v>
      </c>
      <c r="FV454" s="240">
        <f t="shared" ca="1" si="1027"/>
        <v>2.2374279720757258E-6</v>
      </c>
      <c r="FW454" s="240">
        <f t="shared" ca="1" si="1028"/>
        <v>1.3102052523684647E-5</v>
      </c>
      <c r="FX454" s="240">
        <f t="shared" ca="1" si="1029"/>
        <v>-1.9353237762925836E-5</v>
      </c>
      <c r="FY454" s="240">
        <f t="shared" ca="1" si="1030"/>
        <v>1.2179966136256646E-5</v>
      </c>
      <c r="FZ454" s="240">
        <f t="shared" ca="1" si="1031"/>
        <v>3.4419915463274611E-6</v>
      </c>
      <c r="GA454" s="240">
        <f t="shared" ca="1" si="1032"/>
        <v>-1.667639694373108E-5</v>
      </c>
      <c r="GB454" s="240">
        <f t="shared" ca="1" si="1033"/>
        <v>1.834314765759787E-5</v>
      </c>
      <c r="GC454" s="240">
        <f t="shared" ca="1" si="1034"/>
        <v>-7.2860948647373282E-6</v>
      </c>
      <c r="GD454" s="240">
        <f t="shared" ca="1" si="1035"/>
        <v>-8.8249890639357656E-6</v>
      </c>
      <c r="GE454" s="240">
        <f t="shared" ca="1" si="1036"/>
        <v>1.8814581256590494E-5</v>
      </c>
      <c r="GF454" s="240">
        <f t="shared" ca="1" si="1037"/>
        <v>-1.5753357992768465E-5</v>
      </c>
      <c r="GG454" s="240">
        <f t="shared" ca="1" si="1038"/>
        <v>1.7647499958202502E-6</v>
      </c>
      <c r="GH454" s="240">
        <f t="shared" ca="1" si="1039"/>
        <v>1.3447984449024031E-5</v>
      </c>
      <c r="GI454" s="240">
        <f t="shared" ca="1" si="1040"/>
        <v>-1.933246646495411E-5</v>
      </c>
      <c r="GJ454" s="240">
        <f t="shared" ca="1" si="1041"/>
        <v>1.1806899715421135E-5</v>
      </c>
      <c r="GK454" s="240">
        <f t="shared" ca="1" si="1042"/>
        <v>3.9085739577700466E-6</v>
      </c>
      <c r="GL454" s="240">
        <f t="shared" ca="1" si="1043"/>
        <v>-1.6912848443205344E-5</v>
      </c>
      <c r="GM454" s="240">
        <f t="shared" ca="1" si="1044"/>
        <v>1.8185452642419145E-5</v>
      </c>
      <c r="GN454" s="240">
        <f t="shared" ca="1" si="1045"/>
        <v>-6.8436391624947346E-6</v>
      </c>
      <c r="GO454" s="240">
        <f t="shared" ca="1" si="1046"/>
        <v>-9.2452941465855089E-6</v>
      </c>
      <c r="GP454" s="240">
        <f t="shared" ca="1" si="1047"/>
        <v>1.8921189285833681E-5</v>
      </c>
      <c r="GQ454" s="240">
        <f t="shared" ca="1" si="1048"/>
        <v>-1.5472319849203343E-5</v>
      </c>
      <c r="GR454" s="240">
        <f t="shared" ca="1" si="1049"/>
        <v>1.2910090001555454E-6</v>
      </c>
      <c r="GS454" s="240">
        <f t="shared" ca="1" si="1050"/>
        <v>1.3785815811383044E-5</v>
      </c>
      <c r="GT454" s="240">
        <f t="shared" ca="1" si="1051"/>
        <v>-1.9300050012071387E-5</v>
      </c>
      <c r="GU454" s="240">
        <f t="shared" ca="1" si="1052"/>
        <v>1.1426721259686332E-5</v>
      </c>
      <c r="GV454" s="240">
        <f t="shared" ca="1" si="1053"/>
        <v>4.372801990411468E-6</v>
      </c>
      <c r="GW454" s="240">
        <f t="shared" ca="1" si="1054"/>
        <v>-1.7139112275189003E-5</v>
      </c>
      <c r="GX454" s="240">
        <f t="shared" ca="1" si="1055"/>
        <v>1.8016803390566507E-5</v>
      </c>
      <c r="GY454" s="240">
        <f t="shared" ca="1" si="1056"/>
        <v>-6.3970611079218266E-6</v>
      </c>
      <c r="GZ454" s="240">
        <f t="shared" ca="1" si="1057"/>
        <v>-9.6600302097451709E-6</v>
      </c>
      <c r="HA454" s="240">
        <f t="shared" ca="1" si="1058"/>
        <v>1.901639989815967E-5</v>
      </c>
      <c r="HB454" s="240">
        <f t="shared" ca="1" si="1059"/>
        <v>-1.5181961758708371E-5</v>
      </c>
      <c r="HC454" s="240">
        <f t="shared" ca="1" si="1060"/>
        <v>8.1649034894198266E-7</v>
      </c>
      <c r="HD454" s="240">
        <f t="shared" ca="1" si="1061"/>
        <v>1.4115343113782144E-5</v>
      </c>
      <c r="HE454" s="240">
        <f t="shared" ca="1" si="1062"/>
        <v>-1.9256007930736637E-5</v>
      </c>
      <c r="HF454" s="240">
        <f t="shared" ca="1" si="1063"/>
        <v>1.1039659774337327E-5</v>
      </c>
      <c r="HG454" s="240">
        <f t="shared" ca="1" si="1064"/>
        <v>4.8343960106445306E-6</v>
      </c>
      <c r="HH454" s="240">
        <f t="shared" ca="1" si="1065"/>
        <v>-1.7355052146810791E-5</v>
      </c>
      <c r="HI454" s="240">
        <f t="shared" ca="1" si="1066"/>
        <v>1.7837301490042647E-5</v>
      </c>
      <c r="HJ454" s="240">
        <f t="shared" ca="1" si="1067"/>
        <v>-5.9466297029390338E-6</v>
      </c>
      <c r="HK454" s="240">
        <f t="shared" ca="1" si="1068"/>
        <v>-1.0068947431919221E-5</v>
      </c>
      <c r="HL454" s="240">
        <f t="shared" ca="1" si="1069"/>
        <v>1.9100155742256013E-5</v>
      </c>
      <c r="HM454" s="240">
        <f t="shared" ca="1" si="1070"/>
        <v>-1.4882458622140077E-5</v>
      </c>
      <c r="HN454" s="240">
        <f t="shared" ca="1" si="1071"/>
        <v>3.4147987447385742E-7</v>
      </c>
      <c r="HO454" s="240">
        <f t="shared" ca="1" si="1072"/>
        <v>1.4436367861296183E-5</v>
      </c>
      <c r="HP454" s="240">
        <f t="shared" ca="1" si="1073"/>
        <v>-1.9200366750253026E-5</v>
      </c>
      <c r="HQ454" s="240">
        <f t="shared" ca="1" si="1074"/>
        <v>1.0645948410739738E-5</v>
      </c>
      <c r="HR454" s="240">
        <f t="shared" ca="1" si="1075"/>
        <v>5.2930779714894216E-6</v>
      </c>
      <c r="HS454" s="240">
        <f t="shared" ca="1" si="1076"/>
        <v>-1.7560537983966543E-5</v>
      </c>
      <c r="HT454" s="240">
        <f t="shared" ca="1" si="1077"/>
        <v>1.7647055066081258E-5</v>
      </c>
      <c r="HU454" s="240">
        <f t="shared" ca="1" si="1078"/>
        <v>-5.4926162705819985E-6</v>
      </c>
      <c r="HV454" s="240">
        <f t="shared" ca="1" si="1079"/>
        <v>-1.047179949666153E-5</v>
      </c>
      <c r="HW454" s="240">
        <f t="shared" ca="1" si="1080"/>
        <v>1.9172406366734203E-5</v>
      </c>
      <c r="HX454" s="240">
        <f t="shared" ca="1" si="1081"/>
        <v>-1.4573990848988061E-5</v>
      </c>
      <c r="HY454" s="240">
        <f t="shared" ca="1" si="1082"/>
        <v>-1.3373629470189537E-7</v>
      </c>
      <c r="HZ454" s="240">
        <f t="shared" ca="1" si="1083"/>
        <v>1.474869668062115E-5</v>
      </c>
      <c r="IA454" s="240">
        <f t="shared" ca="1" si="1084"/>
        <v>-1.9133159986786858E-5</v>
      </c>
      <c r="IB454" s="240">
        <f t="shared" ca="1" si="1085"/>
        <v>1.0245824325896237E-5</v>
      </c>
      <c r="IC454" s="240">
        <f t="shared" ca="1" si="1086"/>
        <v>5.7485715800852235E-6</v>
      </c>
      <c r="ID454" s="240">
        <f t="shared" ca="1" si="1087"/>
        <v>-1.775544600967157E-5</v>
      </c>
      <c r="IE454" s="240">
        <f t="shared" ca="1" si="1088"/>
        <v>1.1377977034832263E-6</v>
      </c>
      <c r="IF454" s="240">
        <f t="shared" ca="1" si="1089"/>
        <v>-5.0352942915646572E-6</v>
      </c>
      <c r="IG454" s="240">
        <f t="shared" ca="1" si="1090"/>
        <v>-1.0868343740952862E-5</v>
      </c>
      <c r="IH454" s="240">
        <f t="shared" ca="1" si="1091"/>
        <v>1.9233108250519229E-5</v>
      </c>
      <c r="II454" s="240">
        <f t="shared" ca="1" si="1092"/>
        <v>-1.425674424870669E-5</v>
      </c>
      <c r="IJ454" s="240">
        <f t="shared" ca="1" si="1093"/>
        <v>-6.0887190613554195E-7</v>
      </c>
      <c r="IK454" s="240">
        <f t="shared" ca="1" si="1094"/>
        <v>1.5052141436555699E-5</v>
      </c>
      <c r="IL454" s="240">
        <f t="shared" ca="1" si="1095"/>
        <v>-1.9054428123179931E-5</v>
      </c>
      <c r="IM454" s="240">
        <f t="shared" ca="1" si="1096"/>
        <v>9.8395285395967396E-6</v>
      </c>
      <c r="IN454" s="240">
        <f t="shared" ca="1" si="1097"/>
        <v>6.2006024641151643E-6</v>
      </c>
      <c r="IO454" s="240">
        <f t="shared" ca="1" si="1098"/>
        <v>-1.7939658818619687E-5</v>
      </c>
      <c r="IP454" s="240">
        <f t="shared" ca="1" si="1099"/>
        <v>1.723479344024279E-5</v>
      </c>
      <c r="IQ454" s="240">
        <f t="shared" ca="1" si="1100"/>
        <v>-4.574939239549985E-6</v>
      </c>
      <c r="IR454" s="240">
        <f t="shared" ca="1" si="1101"/>
        <v>-1.125834130136909E-5</v>
      </c>
      <c r="IS454" s="240">
        <f t="shared" ca="1" si="1102"/>
        <v>1.9282224829066649E-5</v>
      </c>
      <c r="IT454" s="240">
        <f t="shared" ca="1" si="1103"/>
        <v>-1.3930909918782418E-5</v>
      </c>
      <c r="IU454" s="240">
        <f t="shared" ca="1" si="1104"/>
        <v>-1.0836407558979208E-6</v>
      </c>
      <c r="IV454" s="240">
        <f t="shared" ca="1" si="1105"/>
        <v>1.5346519345324655E-5</v>
      </c>
      <c r="IW454" s="240">
        <f t="shared" ca="1" si="1106"/>
        <v>-1.896421858456218E-5</v>
      </c>
      <c r="IX454" s="240">
        <f t="shared" ca="1" si="1107"/>
        <v>9.4273057892267694E-6</v>
      </c>
      <c r="IY454" s="240">
        <f t="shared" ca="1" si="1108"/>
        <v>6.6488983370741012E-6</v>
      </c>
      <c r="IZ454" s="240">
        <f t="shared" ca="1" si="1109"/>
        <v>-1.8113065447902476E-5</v>
      </c>
      <c r="JA454" s="240">
        <f t="shared" ca="1" si="1110"/>
        <v>1.7013026569353134E-5</v>
      </c>
      <c r="JB454" s="240">
        <f t="shared" ca="1" si="1111"/>
        <v>-4.111828415203268E-6</v>
      </c>
    </row>
    <row r="455" spans="2:262">
      <c r="B455" s="248">
        <v>94</v>
      </c>
      <c r="C455" s="247">
        <f t="shared" si="1112"/>
        <v>1.8359375000000012E-3</v>
      </c>
      <c r="D455" s="244">
        <f t="shared" ca="1" si="855"/>
        <v>5.8753287393921774</v>
      </c>
      <c r="E455" s="243">
        <f ca="1">CV361</f>
        <v>-0.12467126060782287</v>
      </c>
      <c r="F455" s="242">
        <v>94</v>
      </c>
      <c r="G455" s="240">
        <f t="shared" ca="1" si="856"/>
        <v>-3.1089168762527451E-5</v>
      </c>
      <c r="H455" s="240">
        <f t="shared" ca="1" si="857"/>
        <v>6.8065672258716434E-5</v>
      </c>
      <c r="I455" s="240">
        <f t="shared" ca="1" si="858"/>
        <v>-6.0331054683519149E-5</v>
      </c>
      <c r="J455" s="240">
        <f t="shared" ca="1" si="859"/>
        <v>1.2966047797448446E-5</v>
      </c>
      <c r="K455" s="240">
        <f t="shared" ca="1" si="860"/>
        <v>4.2916123668817171E-5</v>
      </c>
      <c r="L455" s="240">
        <f t="shared" ca="1" si="861"/>
        <v>-7.0607462111681017E-5</v>
      </c>
      <c r="M455" s="240">
        <f t="shared" ca="1" si="862"/>
        <v>5.1918023251424644E-5</v>
      </c>
      <c r="N455" s="240">
        <f t="shared" ca="1" si="863"/>
        <v>8.7543524678107817E-7</v>
      </c>
      <c r="O455" s="240">
        <f t="shared" ca="1" si="864"/>
        <v>-5.3093836010153724E-5</v>
      </c>
      <c r="P455" s="240">
        <f t="shared" ca="1" si="865"/>
        <v>7.043584679281466E-5</v>
      </c>
      <c r="Q455" s="240">
        <f t="shared" ca="1" si="866"/>
        <v>-4.1509811301740807E-5</v>
      </c>
      <c r="R455" s="240">
        <f t="shared" ca="1" si="867"/>
        <v>-1.4683275805426547E-5</v>
      </c>
      <c r="S455" s="240">
        <f t="shared" ca="1" si="868"/>
        <v>6.1231182008986357E-5</v>
      </c>
      <c r="T455" s="240">
        <f t="shared" ca="1" si="869"/>
        <v>-6.7557421382578343E-5</v>
      </c>
      <c r="U455" s="241">
        <f t="shared" ca="1" si="870"/>
        <v>2.9506400582701458E-5</v>
      </c>
      <c r="V455" s="240">
        <f t="shared" ca="1" si="871"/>
        <v>2.7926846309345408E-5</v>
      </c>
      <c r="W455" s="240">
        <f t="shared" ca="1" si="872"/>
        <v>-6.7015448022056121E-5</v>
      </c>
      <c r="X455" s="240">
        <f t="shared" ca="1" si="873"/>
        <v>6.2082802155248088E-5</v>
      </c>
      <c r="Y455" s="240">
        <f t="shared" ca="1" si="874"/>
        <v>-1.6369075436649215E-5</v>
      </c>
      <c r="Z455" s="240">
        <f t="shared" ca="1" si="875"/>
        <v>-4.0097203771151766E-5</v>
      </c>
      <c r="AA455" s="240">
        <f t="shared" ca="1" si="876"/>
        <v>7.0224347950334558E-5</v>
      </c>
      <c r="AB455" s="240">
        <f t="shared" ca="1" si="877"/>
        <v>-5.4222375657527976E-5</v>
      </c>
      <c r="AC455" s="240">
        <f t="shared" ca="1" si="878"/>
        <v>2.6026959014493263E-6</v>
      </c>
      <c r="AD455" s="240">
        <f t="shared" ca="1" si="879"/>
        <v>5.0726648178804116E-5</v>
      </c>
      <c r="AE455" s="240">
        <f t="shared" ca="1" si="880"/>
        <v>-7.0734565569149609E-5</v>
      </c>
      <c r="AF455" s="240">
        <f t="shared" ca="1" si="881"/>
        <v>4.427821367154799E-5</v>
      </c>
      <c r="AG455" s="240">
        <f t="shared" ca="1" si="882"/>
        <v>1.1263703777634085E-5</v>
      </c>
      <c r="AH455" s="240">
        <f t="shared" ca="1" si="883"/>
        <v>-5.9406695944777E-5</v>
      </c>
      <c r="AI455" s="240">
        <f t="shared" ca="1" si="884"/>
        <v>6.8526493501543586E-5</v>
      </c>
      <c r="AJ455" s="240">
        <f t="shared" ca="1" si="885"/>
        <v>-3.2632464765678331E-5</v>
      </c>
      <c r="AK455" s="240">
        <f t="shared" ca="1" si="886"/>
        <v>-2.4697245637301367E-5</v>
      </c>
      <c r="AL455" s="240">
        <f t="shared" ca="1" si="887"/>
        <v>6.5803777701250736E-5</v>
      </c>
      <c r="AM455" s="240">
        <f t="shared" ca="1" si="888"/>
        <v>-6.3684986718773686E-5</v>
      </c>
      <c r="AN455" s="240">
        <f t="shared" ca="1" si="889"/>
        <v>1.9732668539361173E-5</v>
      </c>
      <c r="AO455" s="240">
        <f t="shared" ca="1" si="890"/>
        <v>3.7181686197501607E-5</v>
      </c>
      <c r="AP455" s="240">
        <f t="shared" ca="1" si="891"/>
        <v>-6.9672057183849202E-5</v>
      </c>
      <c r="AQ455" s="240">
        <f t="shared" ca="1" si="892"/>
        <v>5.6396101611353439E-5</v>
      </c>
      <c r="AR455" s="240">
        <f t="shared" ca="1" si="893"/>
        <v>-6.0745569272844036E-6</v>
      </c>
      <c r="AS455" s="240">
        <f t="shared" ca="1" si="894"/>
        <v>-4.8237255408861763E-5</v>
      </c>
      <c r="AT455" s="240">
        <f t="shared" ca="1" si="895"/>
        <v>7.0862878581412253E-5</v>
      </c>
      <c r="AU455" s="240">
        <f t="shared" ca="1" si="896"/>
        <v>-4.6939945946306344E-5</v>
      </c>
      <c r="AV455" s="240">
        <f t="shared" ca="1" si="897"/>
        <v>-7.8169965008581226E-6</v>
      </c>
      <c r="AW455" s="240">
        <f t="shared" ca="1" si="898"/>
        <v>5.7439093946624518E-5</v>
      </c>
      <c r="AX455" s="240">
        <f t="shared" ca="1" si="899"/>
        <v>-6.9330479295451691E-5</v>
      </c>
      <c r="AY455" s="240">
        <f t="shared" ca="1" si="900"/>
        <v>3.5679914482768348E-5</v>
      </c>
      <c r="AZ455" s="240">
        <f t="shared" ca="1" si="901"/>
        <v>2.1408147137293823E-5</v>
      </c>
      <c r="BA455" s="240">
        <f t="shared" ca="1" si="902"/>
        <v>-6.4433580316232837E-5</v>
      </c>
      <c r="BB455" s="240">
        <f t="shared" ca="1" si="903"/>
        <v>6.5133748571147751E-5</v>
      </c>
      <c r="BC455" s="240">
        <f t="shared" ca="1" si="904"/>
        <v>-2.3048723915184176E-5</v>
      </c>
      <c r="BD455" s="240">
        <f t="shared" ca="1" si="905"/>
        <v>-3.4176594685070589E-5</v>
      </c>
      <c r="BE455" s="240">
        <f t="shared" ca="1" si="906"/>
        <v>6.895192032905656E-5</v>
      </c>
      <c r="BF455" s="240">
        <f t="shared" ca="1" si="907"/>
        <v>-5.8433964416681729E-5</v>
      </c>
      <c r="BG455" s="240">
        <f t="shared" ca="1" si="908"/>
        <v>9.5317838134128062E-6</v>
      </c>
      <c r="BH455" s="240">
        <f t="shared" ca="1" si="909"/>
        <v>4.5631654865555254E-5</v>
      </c>
      <c r="BI455" s="240">
        <f t="shared" ca="1" si="910"/>
        <v>-7.0820476712317166E-5</v>
      </c>
      <c r="BJ455" s="240">
        <f t="shared" ca="1" si="911"/>
        <v>4.948859577982677E-5</v>
      </c>
      <c r="BK455" s="240">
        <f t="shared" ca="1" si="912"/>
        <v>4.3514573948220633E-6</v>
      </c>
      <c r="BL455" s="240">
        <f t="shared" ca="1" si="913"/>
        <v>-5.5333116140084197E-5</v>
      </c>
      <c r="BM455" s="240">
        <f t="shared" ca="1" si="914"/>
        <v>6.9967441892104427E-5</v>
      </c>
      <c r="BN455" s="240">
        <f t="shared" ca="1" si="915"/>
        <v>-3.8641408160677963E-5</v>
      </c>
      <c r="BO455" s="240">
        <f t="shared" ca="1" si="916"/>
        <v>-1.8067474535699352E-5</v>
      </c>
      <c r="BP455" s="240">
        <f t="shared" ca="1" si="917"/>
        <v>6.2908156792518044E-5</v>
      </c>
      <c r="BQ455" s="240">
        <f t="shared" ca="1" si="918"/>
        <v>-6.6425597518171689E-5</v>
      </c>
      <c r="BR455" s="240">
        <f t="shared" ca="1" si="919"/>
        <v>2.6309252896265722E-5</v>
      </c>
      <c r="BS455" s="240">
        <f t="shared" ca="1" si="920"/>
        <v>3.1089168762527987E-5</v>
      </c>
      <c r="BT455" s="240">
        <f t="shared" ca="1" si="921"/>
        <v>-6.8065672258716298E-5</v>
      </c>
      <c r="BU455" s="240">
        <f t="shared" ca="1" si="922"/>
        <v>6.0331054683518892E-5</v>
      </c>
      <c r="BV455" s="240">
        <f t="shared" ca="1" si="923"/>
        <v>-1.2966047797449036E-5</v>
      </c>
      <c r="BW455" s="240">
        <f t="shared" ca="1" si="924"/>
        <v>-4.291612366881749E-5</v>
      </c>
      <c r="BX455" s="240">
        <f t="shared" ca="1" si="925"/>
        <v>7.0607462111680949E-5</v>
      </c>
      <c r="BY455" s="240">
        <f t="shared" ca="1" si="926"/>
        <v>-5.1918023251424549E-5</v>
      </c>
      <c r="BZ455" s="240">
        <f t="shared" ca="1" si="927"/>
        <v>-8.7543524678022436E-7</v>
      </c>
      <c r="CA455" s="240">
        <f t="shared" ca="1" si="928"/>
        <v>5.309383601015384E-5</v>
      </c>
      <c r="CB455" s="240">
        <f t="shared" ca="1" si="929"/>
        <v>-7.0435846792814754E-5</v>
      </c>
      <c r="CC455" s="240">
        <f t="shared" ca="1" si="930"/>
        <v>4.1509811301740888E-5</v>
      </c>
      <c r="CD455" s="240">
        <f t="shared" ca="1" si="931"/>
        <v>1.4683275805425466E-5</v>
      </c>
      <c r="CE455" s="240">
        <f t="shared" ca="1" si="932"/>
        <v>-6.1231182008986316E-5</v>
      </c>
      <c r="CF455" s="240">
        <f t="shared" ca="1" si="933"/>
        <v>6.755742138257875E-5</v>
      </c>
      <c r="CG455" s="240">
        <f t="shared" ca="1" si="934"/>
        <v>-2.9506400582701773E-5</v>
      </c>
      <c r="CH455" s="240">
        <f t="shared" ca="1" si="935"/>
        <v>-2.7926846309344162E-5</v>
      </c>
      <c r="CI455" s="240">
        <f t="shared" ca="1" si="936"/>
        <v>6.7015448022056013E-5</v>
      </c>
      <c r="CJ455" s="240">
        <f t="shared" ca="1" si="937"/>
        <v>-6.2082802155247763E-5</v>
      </c>
      <c r="CK455" s="240">
        <f t="shared" ca="1" si="938"/>
        <v>1.6369075436649554E-5</v>
      </c>
      <c r="CL455" s="240">
        <f t="shared" ca="1" si="939"/>
        <v>4.0097203771152308E-5</v>
      </c>
      <c r="CM455" s="240">
        <f t="shared" ca="1" si="940"/>
        <v>-7.0224347950334436E-5</v>
      </c>
      <c r="CN455" s="240">
        <f t="shared" ca="1" si="941"/>
        <v>5.4222375657527875E-5</v>
      </c>
      <c r="CO455" s="240">
        <f t="shared" ca="1" si="942"/>
        <v>-2.6026959014501768E-6</v>
      </c>
      <c r="CP455" s="240">
        <f t="shared" ca="1" si="943"/>
        <v>-5.0726648178804218E-5</v>
      </c>
      <c r="CQ455" s="240">
        <f t="shared" ca="1" si="944"/>
        <v>7.073456556914965E-5</v>
      </c>
      <c r="CR455" s="240">
        <f t="shared" ca="1" si="945"/>
        <v>-4.4278213671547861E-5</v>
      </c>
      <c r="CS455" s="240">
        <f t="shared" ca="1" si="946"/>
        <v>-1.1263703777633241E-5</v>
      </c>
      <c r="CT455" s="240">
        <f t="shared" ca="1" si="947"/>
        <v>5.940669594477681E-5</v>
      </c>
      <c r="CU455" s="240">
        <f t="shared" ca="1" si="948"/>
        <v>-6.8526493501543939E-5</v>
      </c>
      <c r="CV455" s="240">
        <f t="shared" ca="1" si="949"/>
        <v>3.2632464765678636E-5</v>
      </c>
      <c r="CW455" s="240">
        <f t="shared" ca="1" si="950"/>
        <v>2.4697245637300093E-5</v>
      </c>
      <c r="CX455" s="240">
        <f t="shared" ca="1" si="951"/>
        <v>-6.5803777701250614E-5</v>
      </c>
      <c r="CY455" s="240">
        <f t="shared" ca="1" si="952"/>
        <v>6.3684986718773402E-5</v>
      </c>
      <c r="CZ455" s="240">
        <f t="shared" ca="1" si="953"/>
        <v>-1.9732668539361505E-5</v>
      </c>
      <c r="DA455" s="240">
        <f t="shared" ca="1" si="954"/>
        <v>-3.7181686197502169E-5</v>
      </c>
      <c r="DB455" s="240">
        <f t="shared" ca="1" si="955"/>
        <v>6.9672057183849147E-5</v>
      </c>
      <c r="DC455" s="240">
        <f t="shared" ca="1" si="956"/>
        <v>-5.6396101611353033E-5</v>
      </c>
      <c r="DD455" s="240">
        <f t="shared" ca="1" si="957"/>
        <v>6.0745569272847525E-6</v>
      </c>
      <c r="DE455" s="240">
        <f t="shared" ca="1" si="958"/>
        <v>4.8237255408862245E-5</v>
      </c>
      <c r="DF455" s="240">
        <f t="shared" ca="1" si="959"/>
        <v>-7.0862878581412267E-5</v>
      </c>
      <c r="DG455" s="240">
        <f t="shared" ca="1" si="960"/>
        <v>4.6939945946306609E-5</v>
      </c>
      <c r="DH455" s="240">
        <f t="shared" ca="1" si="961"/>
        <v>7.8169965008567741E-6</v>
      </c>
      <c r="DI455" s="240">
        <f t="shared" ca="1" si="962"/>
        <v>-5.7439093946624314E-5</v>
      </c>
      <c r="DJ455" s="240">
        <f t="shared" ca="1" si="963"/>
        <v>6.9330479295451976E-5</v>
      </c>
      <c r="DK455" s="240">
        <f t="shared" ca="1" si="964"/>
        <v>-3.5679914482768646E-5</v>
      </c>
      <c r="DL455" s="240">
        <f t="shared" ca="1" si="965"/>
        <v>-2.1408147137292536E-5</v>
      </c>
      <c r="DM455" s="240">
        <f t="shared" ca="1" si="966"/>
        <v>6.4433580316232701E-5</v>
      </c>
      <c r="DN455" s="240">
        <f t="shared" ca="1" si="967"/>
        <v>-6.5133748571147493E-5</v>
      </c>
      <c r="DO455" s="240">
        <f t="shared" ca="1" si="968"/>
        <v>2.3048723915182604E-5</v>
      </c>
      <c r="DP455" s="240">
        <f t="shared" ca="1" si="969"/>
        <v>3.4176594685069397E-5</v>
      </c>
      <c r="DQ455" s="240">
        <f t="shared" ca="1" si="970"/>
        <v>-6.8951920329056478E-5</v>
      </c>
      <c r="DR455" s="240">
        <f t="shared" ca="1" si="971"/>
        <v>5.8433964416681349E-5</v>
      </c>
      <c r="DS455" s="240">
        <f t="shared" ca="1" si="972"/>
        <v>-9.5317838134111494E-6</v>
      </c>
      <c r="DT455" s="240">
        <f t="shared" ca="1" si="973"/>
        <v>-4.563165486555421E-5</v>
      </c>
      <c r="DU455" s="240">
        <f t="shared" ca="1" si="974"/>
        <v>7.0820476712317153E-5</v>
      </c>
      <c r="DV455" s="240">
        <f t="shared" ca="1" si="975"/>
        <v>-4.9488595779827014E-5</v>
      </c>
      <c r="DW455" s="240">
        <f t="shared" ca="1" si="976"/>
        <v>-4.3514573948237268E-6</v>
      </c>
      <c r="DX455" s="240">
        <f t="shared" ca="1" si="977"/>
        <v>5.533311614008272E-5</v>
      </c>
      <c r="DY455" s="240">
        <f t="shared" ca="1" si="978"/>
        <v>-6.9967441892104467E-5</v>
      </c>
      <c r="DZ455" s="240">
        <f t="shared" ca="1" si="979"/>
        <v>3.8641408160678255E-5</v>
      </c>
      <c r="EA455" s="240">
        <f t="shared" ca="1" si="980"/>
        <v>1.8067474535700958E-5</v>
      </c>
      <c r="EB455" s="240">
        <f t="shared" ca="1" si="981"/>
        <v>-6.290815679251696E-5</v>
      </c>
      <c r="EC455" s="240">
        <f t="shared" ca="1" si="982"/>
        <v>6.6425597518171797E-5</v>
      </c>
      <c r="ED455" s="240">
        <f t="shared" ca="1" si="983"/>
        <v>-2.6309252896266044E-5</v>
      </c>
      <c r="EE455" s="240">
        <f t="shared" ca="1" si="984"/>
        <v>-3.1089168762527682E-5</v>
      </c>
      <c r="EF455" s="240">
        <f t="shared" ca="1" si="985"/>
        <v>6.8065672258716772E-5</v>
      </c>
      <c r="EG455" s="240">
        <f t="shared" ca="1" si="986"/>
        <v>-6.0331054683520138E-5</v>
      </c>
      <c r="EH455" s="240">
        <f t="shared" ca="1" si="987"/>
        <v>1.2966047797449376E-5</v>
      </c>
      <c r="EI455" s="240">
        <f t="shared" ca="1" si="988"/>
        <v>4.2916123668817219E-5</v>
      </c>
      <c r="EJ455" s="240">
        <f t="shared" ca="1" si="989"/>
        <v>-7.0607462111681085E-5</v>
      </c>
      <c r="EK455" s="240">
        <f t="shared" ca="1" si="990"/>
        <v>5.1918023251426148E-5</v>
      </c>
      <c r="EL455" s="240">
        <f t="shared" ca="1" si="991"/>
        <v>8.7543524677987538E-7</v>
      </c>
      <c r="EM455" s="240">
        <f t="shared" ca="1" si="992"/>
        <v>-5.3093836010153609E-5</v>
      </c>
      <c r="EN455" s="240">
        <f t="shared" ca="1" si="993"/>
        <v>7.0435846792814565E-5</v>
      </c>
      <c r="EO455" s="240">
        <f t="shared" ca="1" si="994"/>
        <v>-4.1509811301742806E-5</v>
      </c>
      <c r="EP455" s="240">
        <f t="shared" ca="1" si="995"/>
        <v>-1.4683275805425124E-5</v>
      </c>
      <c r="EQ455" s="240">
        <f t="shared" ca="1" si="996"/>
        <v>6.1231182008986127E-5</v>
      </c>
      <c r="ER455" s="240">
        <f t="shared" ca="1" si="997"/>
        <v>-6.7557421382578235E-5</v>
      </c>
      <c r="ES455" s="240">
        <f t="shared" ca="1" si="998"/>
        <v>2.9506400582703918E-5</v>
      </c>
      <c r="ET455" s="240">
        <f t="shared" ca="1" si="999"/>
        <v>2.792684630934385E-5</v>
      </c>
      <c r="EU455" s="240">
        <f t="shared" ca="1" si="1000"/>
        <v>-6.7015448022055891E-5</v>
      </c>
      <c r="EV455" s="240">
        <f t="shared" ca="1" si="1001"/>
        <v>6.2082802155247939E-5</v>
      </c>
      <c r="EW455" s="240">
        <f t="shared" ca="1" si="1002"/>
        <v>-1.6369075436647928E-5</v>
      </c>
      <c r="EX455" s="240">
        <f t="shared" ca="1" si="1003"/>
        <v>-4.0097203771150363E-5</v>
      </c>
      <c r="EY455" s="240">
        <f t="shared" ca="1" si="1004"/>
        <v>7.0224347950334382E-5</v>
      </c>
      <c r="EZ455" s="240">
        <f t="shared" ca="1" si="1005"/>
        <v>-5.4222375657528098E-5</v>
      </c>
      <c r="FA455" s="240">
        <f t="shared" ca="1" si="1006"/>
        <v>2.6026959014485064E-6</v>
      </c>
      <c r="FB455" s="240">
        <f t="shared" ca="1" si="1007"/>
        <v>5.0726648178802578E-5</v>
      </c>
      <c r="FC455" s="240">
        <f t="shared" ca="1" si="1008"/>
        <v>-7.0734565569149677E-5</v>
      </c>
      <c r="FD455" s="240">
        <f t="shared" ca="1" si="1009"/>
        <v>4.4278213671548132E-5</v>
      </c>
      <c r="FE455" s="240">
        <f t="shared" ca="1" si="1010"/>
        <v>1.1263703777634887E-5</v>
      </c>
      <c r="FF455" s="240">
        <f t="shared" ca="1" si="1011"/>
        <v>-5.9406695944775516E-5</v>
      </c>
      <c r="FG455" s="240">
        <f t="shared" ca="1" si="1012"/>
        <v>6.852649350154402E-5</v>
      </c>
      <c r="FH455" s="240">
        <f t="shared" ca="1" si="1013"/>
        <v>-3.2632464765678947E-5</v>
      </c>
      <c r="FI455" s="240">
        <f t="shared" ca="1" si="1014"/>
        <v>-2.4697245637301655E-5</v>
      </c>
      <c r="FJ455" s="240">
        <f t="shared" ca="1" si="1015"/>
        <v>6.5803777701249733E-5</v>
      </c>
      <c r="FK455" s="240">
        <f t="shared" ca="1" si="1016"/>
        <v>-6.3684986718774445E-5</v>
      </c>
      <c r="FL455" s="240">
        <f t="shared" ca="1" si="1017"/>
        <v>1.973266853936184E-5</v>
      </c>
      <c r="FM455" s="240">
        <f t="shared" ca="1" si="1018"/>
        <v>3.7181686197501878E-5</v>
      </c>
      <c r="FN455" s="240">
        <f t="shared" ca="1" si="1019"/>
        <v>-6.9672057183849459E-5</v>
      </c>
      <c r="FO455" s="240">
        <f t="shared" ca="1" si="1020"/>
        <v>5.6396101611354462E-5</v>
      </c>
      <c r="FP455" s="240">
        <f t="shared" ca="1" si="1021"/>
        <v>-6.0745569272850981E-6</v>
      </c>
      <c r="FQ455" s="240">
        <f t="shared" ca="1" si="1022"/>
        <v>-4.8237255408861994E-5</v>
      </c>
      <c r="FR455" s="240">
        <f t="shared" ca="1" si="1023"/>
        <v>7.086287858141224E-5</v>
      </c>
      <c r="FS455" s="240">
        <f t="shared" ca="1" si="1024"/>
        <v>-4.6939945946308377E-5</v>
      </c>
      <c r="FT455" s="240">
        <f t="shared" ca="1" si="1025"/>
        <v>-7.8169965008564285E-6</v>
      </c>
      <c r="FU455" s="240">
        <f t="shared" ca="1" si="1026"/>
        <v>5.7439093946624111E-5</v>
      </c>
      <c r="FV455" s="240">
        <f t="shared" ca="1" si="1027"/>
        <v>-6.9330479295451623E-5</v>
      </c>
      <c r="FW455" s="240">
        <f t="shared" ca="1" si="1028"/>
        <v>3.5679914482770686E-5</v>
      </c>
      <c r="FX455" s="240">
        <f t="shared" ca="1" si="1029"/>
        <v>2.14081471372922E-5</v>
      </c>
      <c r="FY455" s="240">
        <f t="shared" ca="1" si="1030"/>
        <v>-6.4433580316232539E-5</v>
      </c>
      <c r="FZ455" s="240">
        <f t="shared" ca="1" si="1031"/>
        <v>6.5133748571147629E-5</v>
      </c>
      <c r="GA455" s="240">
        <f t="shared" ca="1" si="1032"/>
        <v>-2.3048723915182933E-5</v>
      </c>
      <c r="GB455" s="240">
        <f t="shared" ca="1" si="1033"/>
        <v>-3.4176594685069092E-5</v>
      </c>
      <c r="GC455" s="240">
        <f t="shared" ca="1" si="1034"/>
        <v>6.8951920329056411E-5</v>
      </c>
      <c r="GD455" s="240">
        <f t="shared" ca="1" si="1035"/>
        <v>-5.8433964416681546E-5</v>
      </c>
      <c r="GE455" s="240">
        <f t="shared" ca="1" si="1036"/>
        <v>9.531783813411495E-6</v>
      </c>
      <c r="GF455" s="240">
        <f t="shared" ca="1" si="1037"/>
        <v>4.5631654865553953E-5</v>
      </c>
      <c r="GG455" s="240">
        <f t="shared" ca="1" si="1038"/>
        <v>-7.0820476712317139E-5</v>
      </c>
      <c r="GH455" s="240">
        <f t="shared" ca="1" si="1039"/>
        <v>4.9488595779827258E-5</v>
      </c>
      <c r="GI455" s="240">
        <f t="shared" ca="1" si="1040"/>
        <v>4.3514573948233812E-6</v>
      </c>
      <c r="GJ455" s="240">
        <f t="shared" ca="1" si="1041"/>
        <v>-5.5333116140082503E-5</v>
      </c>
      <c r="GK455" s="240">
        <f t="shared" ca="1" si="1042"/>
        <v>6.9967441892104522E-5</v>
      </c>
      <c r="GL455" s="240">
        <f t="shared" ca="1" si="1043"/>
        <v>-3.8641408160678546E-5</v>
      </c>
      <c r="GM455" s="240">
        <f t="shared" ca="1" si="1044"/>
        <v>-1.8067474535700619E-5</v>
      </c>
      <c r="GN455" s="240">
        <f t="shared" ca="1" si="1045"/>
        <v>6.2908156792516797E-5</v>
      </c>
      <c r="GO455" s="240">
        <f t="shared" ca="1" si="1046"/>
        <v>-6.6425597518171919E-5</v>
      </c>
      <c r="GP455" s="240">
        <f t="shared" ca="1" si="1047"/>
        <v>2.6309252896266366E-5</v>
      </c>
      <c r="GQ455" s="240">
        <f t="shared" ca="1" si="1048"/>
        <v>3.108916876252737E-5</v>
      </c>
      <c r="GR455" s="240">
        <f t="shared" ca="1" si="1049"/>
        <v>-6.8065672258716664E-5</v>
      </c>
      <c r="GS455" s="240">
        <f t="shared" ca="1" si="1050"/>
        <v>6.0331054683520321E-5</v>
      </c>
      <c r="GT455" s="240">
        <f t="shared" ca="1" si="1051"/>
        <v>-1.2966047797449715E-5</v>
      </c>
      <c r="GU455" s="240">
        <f t="shared" ca="1" si="1052"/>
        <v>-4.2916123668816941E-5</v>
      </c>
      <c r="GV455" s="240">
        <f t="shared" ca="1" si="1053"/>
        <v>7.0607462111681057E-5</v>
      </c>
      <c r="GW455" s="240">
        <f t="shared" ca="1" si="1054"/>
        <v>-5.1918023251426385E-5</v>
      </c>
      <c r="GX455" s="240">
        <f t="shared" ca="1" si="1055"/>
        <v>-8.7543524677953318E-7</v>
      </c>
      <c r="GY455" s="240">
        <f t="shared" ca="1" si="1056"/>
        <v>5.3093836010153379E-5</v>
      </c>
      <c r="GZ455" s="240">
        <f t="shared" ca="1" si="1057"/>
        <v>-7.0435846792814605E-5</v>
      </c>
      <c r="HA455" s="240">
        <f t="shared" ca="1" si="1058"/>
        <v>4.1509811301743084E-5</v>
      </c>
      <c r="HB455" s="240">
        <f t="shared" ca="1" si="1059"/>
        <v>1.4683275805424785E-5</v>
      </c>
      <c r="HC455" s="240">
        <f t="shared" ca="1" si="1060"/>
        <v>-6.1231182008985964E-5</v>
      </c>
      <c r="HD455" s="240">
        <f t="shared" ca="1" si="1061"/>
        <v>6.7557421382578343E-5</v>
      </c>
      <c r="HE455" s="240">
        <f t="shared" ca="1" si="1062"/>
        <v>-2.9506400582704233E-5</v>
      </c>
      <c r="HF455" s="240">
        <f t="shared" ca="1" si="1063"/>
        <v>-2.7926846309343525E-5</v>
      </c>
      <c r="HG455" s="240">
        <f t="shared" ca="1" si="1064"/>
        <v>6.7015448022055783E-5</v>
      </c>
      <c r="HH455" s="240">
        <f t="shared" ca="1" si="1065"/>
        <v>-6.2082802155248102E-5</v>
      </c>
      <c r="HI455" s="240">
        <f t="shared" ca="1" si="1066"/>
        <v>1.636907543664827E-5</v>
      </c>
      <c r="HJ455" s="240">
        <f t="shared" ca="1" si="1067"/>
        <v>4.0097203771150079E-5</v>
      </c>
      <c r="HK455" s="240">
        <f t="shared" ca="1" si="1068"/>
        <v>-7.0224347950334341E-5</v>
      </c>
      <c r="HL455" s="240">
        <f t="shared" ca="1" si="1069"/>
        <v>5.4222375657528322E-5</v>
      </c>
      <c r="HM455" s="240">
        <f t="shared" ca="1" si="1070"/>
        <v>-2.6026959014488588E-6</v>
      </c>
      <c r="HN455" s="240">
        <f t="shared" ca="1" si="1071"/>
        <v>-5.0726648178802334E-5</v>
      </c>
      <c r="HO455" s="240">
        <f t="shared" ca="1" si="1072"/>
        <v>7.073456556914969E-5</v>
      </c>
      <c r="HP455" s="240">
        <f t="shared" ca="1" si="1073"/>
        <v>-4.427821367154841E-5</v>
      </c>
      <c r="HQ455" s="240">
        <f t="shared" ca="1" si="1074"/>
        <v>-1.1263703777634542E-5</v>
      </c>
      <c r="HR455" s="240">
        <f t="shared" ca="1" si="1075"/>
        <v>5.9406695944775333E-5</v>
      </c>
      <c r="HS455" s="240">
        <f t="shared" ca="1" si="1076"/>
        <v>-6.8526493501544115E-5</v>
      </c>
      <c r="HT455" s="240">
        <f t="shared" ca="1" si="1077"/>
        <v>3.2632464765679252E-5</v>
      </c>
      <c r="HU455" s="240">
        <f t="shared" ca="1" si="1078"/>
        <v>2.4697245637301323E-5</v>
      </c>
      <c r="HV455" s="240">
        <f t="shared" ca="1" si="1079"/>
        <v>-6.5803777701251102E-5</v>
      </c>
      <c r="HW455" s="240">
        <f t="shared" ca="1" si="1080"/>
        <v>6.3684986718772832E-5</v>
      </c>
      <c r="HX455" s="240">
        <f t="shared" ca="1" si="1081"/>
        <v>-1.9732668539358303E-5</v>
      </c>
      <c r="HY455" s="240">
        <f t="shared" ca="1" si="1082"/>
        <v>-3.7181686197498151E-5</v>
      </c>
      <c r="HZ455" s="240">
        <f t="shared" ca="1" si="1083"/>
        <v>6.9672057183848646E-5</v>
      </c>
      <c r="IA455" s="240">
        <f t="shared" ca="1" si="1084"/>
        <v>-5.6396101611354673E-5</v>
      </c>
      <c r="IB455" s="240">
        <f t="shared" ca="1" si="1085"/>
        <v>6.0745569272854403E-6</v>
      </c>
      <c r="IC455" s="240">
        <f t="shared" ca="1" si="1086"/>
        <v>4.8237255408861743E-5</v>
      </c>
      <c r="ID455" s="240">
        <f t="shared" ca="1" si="1087"/>
        <v>-7.0862878581412253E-5</v>
      </c>
      <c r="IE455" s="240">
        <f t="shared" ca="1" si="1088"/>
        <v>6.8962437101915462E-5</v>
      </c>
      <c r="IF455" s="240">
        <f t="shared" ca="1" si="1089"/>
        <v>7.8169965008600911E-6</v>
      </c>
      <c r="IG455" s="240">
        <f t="shared" ca="1" si="1090"/>
        <v>-5.7439093946621556E-5</v>
      </c>
      <c r="IH455" s="240">
        <f t="shared" ca="1" si="1091"/>
        <v>6.9330479295452531E-5</v>
      </c>
      <c r="II455" s="240">
        <f t="shared" ca="1" si="1092"/>
        <v>-3.5679914482770991E-5</v>
      </c>
      <c r="IJ455" s="240">
        <f t="shared" ca="1" si="1093"/>
        <v>-2.1408147137291875E-5</v>
      </c>
      <c r="IK455" s="240">
        <f t="shared" ca="1" si="1094"/>
        <v>6.4433580316232403E-5</v>
      </c>
      <c r="IL455" s="240">
        <f t="shared" ca="1" si="1095"/>
        <v>-6.5133748571147764E-5</v>
      </c>
      <c r="IM455" s="240">
        <f t="shared" ca="1" si="1096"/>
        <v>2.3048723915183258E-5</v>
      </c>
      <c r="IN455" s="240">
        <f t="shared" ca="1" si="1097"/>
        <v>3.4176594685072324E-5</v>
      </c>
      <c r="IO455" s="240">
        <f t="shared" ca="1" si="1098"/>
        <v>-6.8951920329057251E-5</v>
      </c>
      <c r="IP455" s="240">
        <f t="shared" ca="1" si="1099"/>
        <v>5.8433964416684019E-5</v>
      </c>
      <c r="IQ455" s="240">
        <f t="shared" ca="1" si="1100"/>
        <v>-9.5317838134158318E-6</v>
      </c>
      <c r="IR455" s="240">
        <f t="shared" ca="1" si="1101"/>
        <v>-4.5631654865553681E-5</v>
      </c>
      <c r="IS455" s="240">
        <f t="shared" ca="1" si="1102"/>
        <v>7.0820476712317126E-5</v>
      </c>
      <c r="IT455" s="240">
        <f t="shared" ca="1" si="1103"/>
        <v>-4.9488595779827516E-5</v>
      </c>
      <c r="IU455" s="240">
        <f t="shared" ca="1" si="1104"/>
        <v>-4.3514573948230323E-6</v>
      </c>
      <c r="IV455" s="240">
        <f t="shared" ca="1" si="1105"/>
        <v>5.53331161400848E-5</v>
      </c>
      <c r="IW455" s="240">
        <f t="shared" ca="1" si="1106"/>
        <v>-6.9967441892103952E-5</v>
      </c>
      <c r="IX455" s="240">
        <f t="shared" ca="1" si="1107"/>
        <v>3.8641408160682212E-5</v>
      </c>
      <c r="IY455" s="240">
        <f t="shared" ca="1" si="1108"/>
        <v>1.8067474535696394E-5</v>
      </c>
      <c r="IZ455" s="240">
        <f t="shared" ca="1" si="1109"/>
        <v>-6.2908156792516648E-5</v>
      </c>
      <c r="JA455" s="240">
        <f t="shared" ca="1" si="1110"/>
        <v>6.6425597518172041E-5</v>
      </c>
      <c r="JB455" s="240">
        <f t="shared" ca="1" si="1111"/>
        <v>-2.6309252896266691E-5</v>
      </c>
    </row>
    <row r="456" spans="2:262">
      <c r="B456" s="248">
        <v>95</v>
      </c>
      <c r="C456" s="247">
        <f t="shared" si="1112"/>
        <v>1.8554687500000012E-3</v>
      </c>
      <c r="D456" s="244">
        <f t="shared" ca="1" si="855"/>
        <v>5.8761862872896851</v>
      </c>
      <c r="E456" s="243">
        <f ca="1">CW361</f>
        <v>-0.12381371271031509</v>
      </c>
      <c r="F456" s="242">
        <v>95</v>
      </c>
      <c r="G456" s="240">
        <f t="shared" ca="1" si="856"/>
        <v>-5.1513186438963036E-5</v>
      </c>
      <c r="H456" s="240">
        <f t="shared" ca="1" si="857"/>
        <v>1.2232904660470532E-4</v>
      </c>
      <c r="I456" s="240">
        <f t="shared" ca="1" si="858"/>
        <v>-1.1718848842698606E-4</v>
      </c>
      <c r="J456" s="240">
        <f t="shared" ca="1" si="859"/>
        <v>3.9283381689009551E-5</v>
      </c>
      <c r="K456" s="240">
        <f t="shared" ca="1" si="860"/>
        <v>6.3013519609078557E-5</v>
      </c>
      <c r="L456" s="240">
        <f t="shared" ca="1" si="861"/>
        <v>-1.2618413496309731E-4</v>
      </c>
      <c r="M456" s="240">
        <f t="shared" ca="1" si="862"/>
        <v>1.1100463471018081E-4</v>
      </c>
      <c r="N456" s="240">
        <f t="shared" ca="1" si="863"/>
        <v>-2.690025760969711E-5</v>
      </c>
      <c r="O456" s="240">
        <f t="shared" ca="1" si="864"/>
        <v>-7.3906998138664854E-5</v>
      </c>
      <c r="P456" s="240">
        <f t="shared" ca="1" si="865"/>
        <v>1.2882400112252982E-4</v>
      </c>
      <c r="Q456" s="240">
        <f t="shared" ca="1" si="866"/>
        <v>-1.0375174567981061E-4</v>
      </c>
      <c r="R456" s="240">
        <f t="shared" ca="1" si="867"/>
        <v>1.4258069344426656E-5</v>
      </c>
      <c r="S456" s="240">
        <f t="shared" ca="1" si="868"/>
        <v>8.4088711874500942E-5</v>
      </c>
      <c r="T456" s="240">
        <f t="shared" ca="1" si="869"/>
        <v>-1.3022322172878995E-4</v>
      </c>
      <c r="U456" s="241">
        <f t="shared" ca="1" si="870"/>
        <v>9.5499670622070085E-5</v>
      </c>
      <c r="V456" s="240">
        <f t="shared" ca="1" si="871"/>
        <v>-1.4785680771158265E-6</v>
      </c>
      <c r="W456" s="240">
        <f t="shared" ca="1" si="872"/>
        <v>-9.3460605347419506E-5</v>
      </c>
      <c r="X456" s="240">
        <f t="shared" ca="1" si="873"/>
        <v>1.3036832152254764E-4</v>
      </c>
      <c r="Y456" s="240">
        <f t="shared" ca="1" si="874"/>
        <v>-8.6327881530808963E-5</v>
      </c>
      <c r="Z456" s="240">
        <f t="shared" ca="1" si="875"/>
        <v>-1.1315172609045156E-5</v>
      </c>
      <c r="AA456" s="240">
        <f t="shared" ca="1" si="876"/>
        <v>1.019324221000789E-4</v>
      </c>
      <c r="AB456" s="240">
        <f t="shared" ca="1" si="877"/>
        <v>-1.2925790311346934E-4</v>
      </c>
      <c r="AC456" s="240">
        <f t="shared" ca="1" si="878"/>
        <v>7.6324707748785762E-5</v>
      </c>
      <c r="AD456" s="240">
        <f t="shared" ca="1" si="879"/>
        <v>2.399994199747848E-5</v>
      </c>
      <c r="AE456" s="240">
        <f t="shared" ca="1" si="880"/>
        <v>-1.0942257390598453E-4</v>
      </c>
      <c r="AF456" s="240">
        <f t="shared" ca="1" si="881"/>
        <v>1.2690266043785095E-4</v>
      </c>
      <c r="AG456" s="240">
        <f t="shared" ca="1" si="882"/>
        <v>-6.5586485307812348E-5</v>
      </c>
      <c r="AH456" s="240">
        <f t="shared" ca="1" si="883"/>
        <v>-3.6453578824773259E-5</v>
      </c>
      <c r="AI456" s="240">
        <f t="shared" ca="1" si="884"/>
        <v>1.1585892650871206E-4</v>
      </c>
      <c r="AJ456" s="240">
        <f t="shared" ca="1" si="885"/>
        <v>-1.2332527577016498E-4</v>
      </c>
      <c r="AK456" s="240">
        <f t="shared" ca="1" si="886"/>
        <v>5.4216629160104831E-5</v>
      </c>
      <c r="AL456" s="240">
        <f t="shared" ca="1" si="887"/>
        <v>4.8556147760432234E-5</v>
      </c>
      <c r="AM456" s="240">
        <f t="shared" ca="1" si="888"/>
        <v>-1.2117949431422898E-4</v>
      </c>
      <c r="AN456" s="240">
        <f t="shared" ca="1" si="889"/>
        <v>1.185602012803599E-4</v>
      </c>
      <c r="AO456" s="240">
        <f t="shared" ca="1" si="890"/>
        <v>-4.2324637235761205E-5</v>
      </c>
      <c r="AP456" s="240">
        <f t="shared" ca="1" si="891"/>
        <v>-6.0191094449667847E-5</v>
      </c>
      <c r="AQ456" s="240">
        <f t="shared" ca="1" si="892"/>
        <v>1.2533303734604996E-4</v>
      </c>
      <c r="AR456" s="240">
        <f t="shared" ca="1" si="893"/>
        <v>-1.1265332724062473E-4</v>
      </c>
      <c r="AS456" s="240">
        <f t="shared" ca="1" si="894"/>
        <v>3.0025035917836981E-5</v>
      </c>
      <c r="AT456" s="240">
        <f t="shared" ca="1" si="895"/>
        <v>7.1246367995553953E-5</v>
      </c>
      <c r="AU456" s="240">
        <f t="shared" ca="1" si="896"/>
        <v>-1.2827955471422092E-4</v>
      </c>
      <c r="AV456" s="240">
        <f t="shared" ca="1" si="897"/>
        <v>1.056615400769913E-4</v>
      </c>
      <c r="AW456" s="240">
        <f t="shared" ca="1" si="898"/>
        <v>-1.7436277090669773E-5</v>
      </c>
      <c r="AX456" s="240">
        <f t="shared" ca="1" si="899"/>
        <v>-8.1615500070416361E-5</v>
      </c>
      <c r="AY456" s="240">
        <f t="shared" ca="1" si="900"/>
        <v>1.2999066984575625E-4</v>
      </c>
      <c r="AZ456" s="240">
        <f t="shared" ca="1" si="901"/>
        <v>-9.7652174521941027E-5</v>
      </c>
      <c r="BA456" s="240">
        <f t="shared" ca="1" si="902"/>
        <v>4.6795973834807975E-6</v>
      </c>
      <c r="BB456" s="240">
        <f t="shared" ca="1" si="903"/>
        <v>9.1198630264030002E-5</v>
      </c>
      <c r="BC456" s="240">
        <f t="shared" ca="1" si="904"/>
        <v>-1.3044990376654848E-4</v>
      </c>
      <c r="BD456" s="240">
        <f t="shared" ca="1" si="905"/>
        <v>8.8702365144138252E-5</v>
      </c>
      <c r="BE456" s="240">
        <f t="shared" ca="1" si="906"/>
        <v>8.1221494046392623E-6</v>
      </c>
      <c r="BF456" s="240">
        <f t="shared" ca="1" si="907"/>
        <v>-9.9903467793958513E-5</v>
      </c>
      <c r="BG456" s="240">
        <f t="shared" ca="1" si="908"/>
        <v>1.2965283380289764E-4</v>
      </c>
      <c r="BH456" s="240">
        <f t="shared" ca="1" si="909"/>
        <v>-7.8898303500349529E-5</v>
      </c>
      <c r="BI456" s="240">
        <f t="shared" ca="1" si="910"/>
        <v>-2.0845675453974126E-5</v>
      </c>
      <c r="BJ456" s="240">
        <f t="shared" ca="1" si="911"/>
        <v>1.0764618031624047E-4</v>
      </c>
      <c r="BK456" s="240">
        <f t="shared" ca="1" si="912"/>
        <v>-1.276071361742764E-4</v>
      </c>
      <c r="BL456" s="240">
        <f t="shared" ca="1" si="913"/>
        <v>6.8334408063655457E-5</v>
      </c>
      <c r="BM456" s="240">
        <f t="shared" ca="1" si="914"/>
        <v>3.3368446253280066E-5</v>
      </c>
      <c r="BN456" s="240">
        <f t="shared" ca="1" si="915"/>
        <v>-1.1435220127668996E-4</v>
      </c>
      <c r="BO456" s="240">
        <f t="shared" ca="1" si="916"/>
        <v>1.2433251206713997E-4</v>
      </c>
      <c r="BP456" s="240">
        <f t="shared" ca="1" si="917"/>
        <v>-5.7112414921917955E-5</v>
      </c>
      <c r="BQ456" s="240">
        <f t="shared" ca="1" si="918"/>
        <v>-4.5569860674122273E-5</v>
      </c>
      <c r="BR456" s="240">
        <f t="shared" ca="1" si="919"/>
        <v>1.1995694802757123E-4</v>
      </c>
      <c r="BS456" s="240">
        <f t="shared" ca="1" si="920"/>
        <v>-1.1986049790173331E-4</v>
      </c>
      <c r="BT456" s="240">
        <f t="shared" ca="1" si="921"/>
        <v>4.534039800366391E-5</v>
      </c>
      <c r="BU456" s="240">
        <f t="shared" ca="1" si="922"/>
        <v>5.7332412425649424E-5</v>
      </c>
      <c r="BV456" s="240">
        <f t="shared" ca="1" si="923"/>
        <v>-1.2440644379380918E-4</v>
      </c>
      <c r="BW456" s="240">
        <f t="shared" ca="1" si="924"/>
        <v>1.1423416161911837E-4</v>
      </c>
      <c r="BX456" s="240">
        <f t="shared" ca="1" si="925"/>
        <v>-3.3131728267048363E-5</v>
      </c>
      <c r="BY456" s="240">
        <f t="shared" ca="1" si="926"/>
        <v>-6.8542821704436205E-5</v>
      </c>
      <c r="BZ456" s="240">
        <f t="shared" ca="1" si="927"/>
        <v>1.2765783749883389E-4</v>
      </c>
      <c r="CA456" s="240">
        <f t="shared" ca="1" si="928"/>
        <v>-1.0750768791336824E-4</v>
      </c>
      <c r="CB456" s="240">
        <f t="shared" ca="1" si="929"/>
        <v>2.0603981875579702E-5</v>
      </c>
      <c r="CC456" s="240">
        <f t="shared" ca="1" si="930"/>
        <v>7.909312614088838E-5</v>
      </c>
      <c r="CD456" s="240">
        <f t="shared" ca="1" si="931"/>
        <v>-1.2967981644387196E-4</v>
      </c>
      <c r="CE456" s="240">
        <f t="shared" ca="1" si="932"/>
        <v>9.9745856403329967E-5</v>
      </c>
      <c r="CF456" s="240">
        <f t="shared" ca="1" si="933"/>
        <v>-7.8778078753633603E-6</v>
      </c>
      <c r="CG456" s="240">
        <f t="shared" ca="1" si="934"/>
        <v>-8.8881720535905916E-5</v>
      </c>
      <c r="CH456" s="240">
        <f t="shared" ca="1" si="935"/>
        <v>1.3045290786635642E-4</v>
      </c>
      <c r="CI456" s="240">
        <f t="shared" ca="1" si="936"/>
        <v>-9.1023417769498411E-5</v>
      </c>
      <c r="CJ456" s="240">
        <f t="shared" ca="1" si="937"/>
        <v>-4.9242337211368814E-6</v>
      </c>
      <c r="CK456" s="240">
        <f t="shared" ca="1" si="938"/>
        <v>9.7814335374469145E-5</v>
      </c>
      <c r="CL456" s="240">
        <f t="shared" ca="1" si="939"/>
        <v>-1.2996966647327483E-4</v>
      </c>
      <c r="CM456" s="240">
        <f t="shared" ca="1" si="940"/>
        <v>8.1424373864082296E-5</v>
      </c>
      <c r="CN456" s="240">
        <f t="shared" ca="1" si="941"/>
        <v>1.7678852255046296E-5</v>
      </c>
      <c r="CO456" s="240">
        <f t="shared" ca="1" si="942"/>
        <v>-1.0580494469262387E-4</v>
      </c>
      <c r="CP456" s="240">
        <f t="shared" ca="1" si="943"/>
        <v>1.2823474614340847E-4</v>
      </c>
      <c r="CQ456" s="240">
        <f t="shared" ca="1" si="944"/>
        <v>-7.1041168727267522E-5</v>
      </c>
      <c r="CR456" s="240">
        <f t="shared" ca="1" si="945"/>
        <v>-3.0263213777492248E-5</v>
      </c>
      <c r="CS456" s="240">
        <f t="shared" ca="1" si="946"/>
        <v>1.1277659455452029E-4</v>
      </c>
      <c r="CT456" s="240">
        <f t="shared" ca="1" si="947"/>
        <v>-1.2526485510793781E-4</v>
      </c>
      <c r="CU456" s="240">
        <f t="shared" ca="1" si="948"/>
        <v>5.997379830055289E-5</v>
      </c>
      <c r="CV456" s="240">
        <f t="shared" ca="1" si="949"/>
        <v>4.255612400770908E-5</v>
      </c>
      <c r="CW456" s="240">
        <f t="shared" ca="1" si="950"/>
        <v>-1.1866214416090089E-4</v>
      </c>
      <c r="CX456" s="240">
        <f t="shared" ca="1" si="951"/>
        <v>1.2108859504104345E-4</v>
      </c>
      <c r="CY456" s="240">
        <f t="shared" ca="1" si="952"/>
        <v>-4.8328847411194142E-5</v>
      </c>
      <c r="CZ456" s="240">
        <f t="shared" ca="1" si="953"/>
        <v>-5.4439195500184412E-5</v>
      </c>
      <c r="DA456" s="240">
        <f t="shared" ca="1" si="954"/>
        <v>1.2340491245168411E-4</v>
      </c>
      <c r="DB456" s="240">
        <f t="shared" ca="1" si="955"/>
        <v>-1.1574618561014485E-4</v>
      </c>
      <c r="DC456" s="240">
        <f t="shared" ca="1" si="956"/>
        <v>3.6218463302026786E-5</v>
      </c>
      <c r="DD456" s="240">
        <f t="shared" ca="1" si="957"/>
        <v>6.5797987780504913E-5</v>
      </c>
      <c r="DE456" s="240">
        <f t="shared" ca="1" si="958"/>
        <v>-1.2695922397557157E-4</v>
      </c>
      <c r="DF456" s="240">
        <f t="shared" ca="1" si="959"/>
        <v>1.0928907713851757E-4</v>
      </c>
      <c r="DG456" s="240">
        <f t="shared" ca="1" si="960"/>
        <v>-2.3759275592238453E-5</v>
      </c>
      <c r="DH456" s="240">
        <f t="shared" ca="1" si="961"/>
        <v>-7.6523109469657039E-5</v>
      </c>
      <c r="DI456" s="240">
        <f t="shared" ca="1" si="962"/>
        <v>1.2929084876960189E-4</v>
      </c>
      <c r="DJ456" s="240">
        <f t="shared" ca="1" si="963"/>
        <v>-1.0177945511055936E-4</v>
      </c>
      <c r="DK456" s="240">
        <f t="shared" ca="1" si="964"/>
        <v>1.1071273070352025E-5</v>
      </c>
      <c r="DL456" s="240">
        <f t="shared" ca="1" si="965"/>
        <v>8.651127178283258E-5</v>
      </c>
      <c r="DM456" s="240">
        <f t="shared" ca="1" si="966"/>
        <v>-1.3037733201241413E-4</v>
      </c>
      <c r="DN456" s="240">
        <f t="shared" ca="1" si="967"/>
        <v>9.3289641291579038E-5</v>
      </c>
      <c r="DO456" s="240">
        <f t="shared" ca="1" si="968"/>
        <v>1.7233518633717016E-6</v>
      </c>
      <c r="DP456" s="240">
        <f t="shared" ca="1" si="969"/>
        <v>-9.566628325686496E-5</v>
      </c>
      <c r="DQ456" s="240">
        <f t="shared" ca="1" si="970"/>
        <v>1.3020821027644723E-4</v>
      </c>
      <c r="DR456" s="240">
        <f t="shared" ca="1" si="971"/>
        <v>-8.3901397229655631E-5</v>
      </c>
      <c r="DS456" s="240">
        <f t="shared" ca="1" si="972"/>
        <v>-1.4501379976571206E-5</v>
      </c>
      <c r="DT456" s="240">
        <f t="shared" ca="1" si="973"/>
        <v>1.0389997612662392E-4</v>
      </c>
      <c r="DU456" s="240">
        <f t="shared" ca="1" si="974"/>
        <v>-1.2878511229647035E-4</v>
      </c>
      <c r="DV456" s="240">
        <f t="shared" ca="1" si="975"/>
        <v>7.370513684723561E-5</v>
      </c>
      <c r="DW456" s="240">
        <f t="shared" ca="1" si="976"/>
        <v>2.7139751873342963E-5</v>
      </c>
      <c r="DX456" s="240">
        <f t="shared" ca="1" si="977"/>
        <v>-1.1113305542878322E-4</v>
      </c>
      <c r="DY456" s="240">
        <f t="shared" ca="1" si="978"/>
        <v>1.261217432839733E-4</v>
      </c>
      <c r="DZ456" s="240">
        <f t="shared" ca="1" si="979"/>
        <v>-6.2799055705656335E-5</v>
      </c>
      <c r="EA456" s="240">
        <f t="shared" ca="1" si="980"/>
        <v>-3.9516753123469613E-5</v>
      </c>
      <c r="EB456" s="240">
        <f t="shared" ca="1" si="981"/>
        <v>1.1729586265565139E-4</v>
      </c>
      <c r="EC456" s="240">
        <f t="shared" ca="1" si="982"/>
        <v>-1.2224375293849507E-4</v>
      </c>
      <c r="ED456" s="240">
        <f t="shared" ca="1" si="983"/>
        <v>5.1288185328175882E-5</v>
      </c>
      <c r="EE456" s="240">
        <f t="shared" ca="1" si="984"/>
        <v>5.1513186438962738E-5</v>
      </c>
      <c r="EF456" s="240">
        <f t="shared" ca="1" si="985"/>
        <v>-1.2232904660470505E-4</v>
      </c>
      <c r="EG456" s="240">
        <f t="shared" ca="1" si="986"/>
        <v>1.1718848842698663E-4</v>
      </c>
      <c r="EH456" s="240">
        <f t="shared" ca="1" si="987"/>
        <v>-3.9283381689011191E-5</v>
      </c>
      <c r="EI456" s="240">
        <f t="shared" ca="1" si="988"/>
        <v>-6.3013519609076633E-5</v>
      </c>
      <c r="EJ456" s="240">
        <f t="shared" ca="1" si="989"/>
        <v>1.261841349630966E-4</v>
      </c>
      <c r="EK456" s="240">
        <f t="shared" ca="1" si="990"/>
        <v>-1.1100463471018244E-4</v>
      </c>
      <c r="EL456" s="240">
        <f t="shared" ca="1" si="991"/>
        <v>2.6900257609700614E-5</v>
      </c>
      <c r="EM456" s="240">
        <f t="shared" ca="1" si="992"/>
        <v>7.3906998138667645E-5</v>
      </c>
      <c r="EN456" s="240">
        <f t="shared" ca="1" si="993"/>
        <v>-1.2882400112253028E-4</v>
      </c>
      <c r="EO456" s="240">
        <f t="shared" ca="1" si="994"/>
        <v>1.0375174567980912E-4</v>
      </c>
      <c r="EP456" s="240">
        <f t="shared" ca="1" si="995"/>
        <v>-1.4258069344424677E-5</v>
      </c>
      <c r="EQ456" s="240">
        <f t="shared" ca="1" si="996"/>
        <v>-8.4088711874502121E-5</v>
      </c>
      <c r="ER456" s="240">
        <f t="shared" ca="1" si="997"/>
        <v>1.3022322172879001E-4</v>
      </c>
      <c r="ES456" s="240">
        <f t="shared" ca="1" si="998"/>
        <v>-9.5499670622070003E-5</v>
      </c>
      <c r="ET456" s="240">
        <f t="shared" ca="1" si="999"/>
        <v>1.4785680771156978E-6</v>
      </c>
      <c r="EU456" s="240">
        <f t="shared" ca="1" si="1000"/>
        <v>9.3460605347419601E-5</v>
      </c>
      <c r="EV456" s="240">
        <f t="shared" ca="1" si="1001"/>
        <v>-1.3036832152254766E-4</v>
      </c>
      <c r="EW456" s="240">
        <f t="shared" ca="1" si="1002"/>
        <v>8.6327881530810264E-5</v>
      </c>
      <c r="EX456" s="240">
        <f t="shared" ca="1" si="1003"/>
        <v>1.1315172609043435E-5</v>
      </c>
      <c r="EY456" s="240">
        <f t="shared" ca="1" si="1004"/>
        <v>-1.0193242210007782E-4</v>
      </c>
      <c r="EZ456" s="240">
        <f t="shared" ca="1" si="1005"/>
        <v>1.292579031134697E-4</v>
      </c>
      <c r="FA456" s="240">
        <f t="shared" ca="1" si="1006"/>
        <v>-7.6324707748788676E-5</v>
      </c>
      <c r="FB456" s="240">
        <f t="shared" ca="1" si="1007"/>
        <v>-2.3999941997482261E-5</v>
      </c>
      <c r="FC456" s="240">
        <f t="shared" ca="1" si="1008"/>
        <v>1.0942257390598663E-4</v>
      </c>
      <c r="FD456" s="240">
        <f t="shared" ca="1" si="1009"/>
        <v>-1.2690266043785027E-4</v>
      </c>
      <c r="FE456" s="240">
        <f t="shared" ca="1" si="1010"/>
        <v>6.558648530781064E-5</v>
      </c>
      <c r="FF456" s="240">
        <f t="shared" ca="1" si="1011"/>
        <v>3.6453578824775157E-5</v>
      </c>
      <c r="FG456" s="240">
        <f t="shared" ca="1" si="1012"/>
        <v>-1.1585892650871297E-4</v>
      </c>
      <c r="FH456" s="240">
        <f t="shared" ca="1" si="1013"/>
        <v>1.2332527577016493E-4</v>
      </c>
      <c r="FI456" s="240">
        <f t="shared" ca="1" si="1014"/>
        <v>-5.4216629160104715E-5</v>
      </c>
      <c r="FJ456" s="240">
        <f t="shared" ca="1" si="1015"/>
        <v>-4.8556147760432349E-5</v>
      </c>
      <c r="FK456" s="240">
        <f t="shared" ca="1" si="1016"/>
        <v>1.2117949431422902E-4</v>
      </c>
      <c r="FL456" s="240">
        <f t="shared" ca="1" si="1017"/>
        <v>-1.1856020128035984E-4</v>
      </c>
      <c r="FM456" s="240">
        <f t="shared" ca="1" si="1018"/>
        <v>4.2324637235762838E-5</v>
      </c>
      <c r="FN456" s="240">
        <f t="shared" ca="1" si="1019"/>
        <v>6.0191094449666323E-5</v>
      </c>
      <c r="FO456" s="240">
        <f t="shared" ca="1" si="1020"/>
        <v>-1.2533303734604947E-4</v>
      </c>
      <c r="FP456" s="240">
        <f t="shared" ca="1" si="1021"/>
        <v>1.1265332724062652E-4</v>
      </c>
      <c r="FQ456" s="240">
        <f t="shared" ca="1" si="1022"/>
        <v>-3.0025035917840467E-5</v>
      </c>
      <c r="FR456" s="240">
        <f t="shared" ca="1" si="1023"/>
        <v>-7.1246367995550944E-5</v>
      </c>
      <c r="FS456" s="240">
        <f t="shared" ca="1" si="1024"/>
        <v>1.2827955471422163E-4</v>
      </c>
      <c r="FT456" s="240">
        <f t="shared" ca="1" si="1025"/>
        <v>-1.0566154007698905E-4</v>
      </c>
      <c r="FU456" s="240">
        <f t="shared" ca="1" si="1026"/>
        <v>1.7436277090667801E-5</v>
      </c>
      <c r="FV456" s="240">
        <f t="shared" ca="1" si="1027"/>
        <v>8.1615500070417906E-5</v>
      </c>
      <c r="FW456" s="240">
        <f t="shared" ca="1" si="1028"/>
        <v>-1.2999066984575641E-4</v>
      </c>
      <c r="FX456" s="240">
        <f t="shared" ca="1" si="1029"/>
        <v>9.7652174521940945E-5</v>
      </c>
      <c r="FY456" s="240">
        <f t="shared" ca="1" si="1030"/>
        <v>-4.6795973834806687E-6</v>
      </c>
      <c r="FZ456" s="240">
        <f t="shared" ca="1" si="1031"/>
        <v>-9.119863026403011E-5</v>
      </c>
      <c r="GA456" s="240">
        <f t="shared" ca="1" si="1032"/>
        <v>1.3044990376654848E-4</v>
      </c>
      <c r="GB456" s="240">
        <f t="shared" ca="1" si="1033"/>
        <v>-8.8702365144138157E-5</v>
      </c>
      <c r="GC456" s="240">
        <f t="shared" ca="1" si="1034"/>
        <v>-8.1221494046375276E-6</v>
      </c>
      <c r="GD456" s="240">
        <f t="shared" ca="1" si="1035"/>
        <v>9.9903467793957415E-5</v>
      </c>
      <c r="GE456" s="240">
        <f t="shared" ca="1" si="1036"/>
        <v>-1.2965283380289783E-4</v>
      </c>
      <c r="GF456" s="240">
        <f t="shared" ca="1" si="1037"/>
        <v>7.8898303500352389E-5</v>
      </c>
      <c r="GG456" s="240">
        <f t="shared" ca="1" si="1038"/>
        <v>2.0845675453970582E-5</v>
      </c>
      <c r="GH456" s="240">
        <f t="shared" ca="1" si="1039"/>
        <v>-1.0764618031624264E-4</v>
      </c>
      <c r="GI456" s="240">
        <f t="shared" ca="1" si="1040"/>
        <v>1.2760713617427562E-4</v>
      </c>
      <c r="GJ456" s="240">
        <f t="shared" ca="1" si="1041"/>
        <v>-6.8334408063652191E-5</v>
      </c>
      <c r="GK456" s="240">
        <f t="shared" ca="1" si="1042"/>
        <v>-3.3368446253283786E-5</v>
      </c>
      <c r="GL456" s="240">
        <f t="shared" ca="1" si="1043"/>
        <v>1.1435220127669001E-4</v>
      </c>
      <c r="GM456" s="240">
        <f t="shared" ca="1" si="1044"/>
        <v>-1.2433251206713994E-4</v>
      </c>
      <c r="GN456" s="240">
        <f t="shared" ca="1" si="1045"/>
        <v>5.7112414921917847E-5</v>
      </c>
      <c r="GO456" s="240">
        <f t="shared" ca="1" si="1046"/>
        <v>4.5569860674122402E-5</v>
      </c>
      <c r="GP456" s="240">
        <f t="shared" ca="1" si="1047"/>
        <v>-1.1995694802757128E-4</v>
      </c>
      <c r="GQ456" s="240">
        <f t="shared" ca="1" si="1048"/>
        <v>1.1986049790173325E-4</v>
      </c>
      <c r="GR456" s="240">
        <f t="shared" ca="1" si="1049"/>
        <v>-4.5340398003663782E-5</v>
      </c>
      <c r="GS456" s="240">
        <f t="shared" ca="1" si="1050"/>
        <v>-5.7332412425649539E-5</v>
      </c>
      <c r="GT456" s="240">
        <f t="shared" ca="1" si="1051"/>
        <v>1.2440644379380921E-4</v>
      </c>
      <c r="GU456" s="240">
        <f t="shared" ca="1" si="1052"/>
        <v>-1.1423416161912011E-4</v>
      </c>
      <c r="GV456" s="240">
        <f t="shared" ca="1" si="1053"/>
        <v>3.3131728267051826E-5</v>
      </c>
      <c r="GW456" s="240">
        <f t="shared" ca="1" si="1054"/>
        <v>6.8542821704433143E-5</v>
      </c>
      <c r="GX456" s="240">
        <f t="shared" ca="1" si="1055"/>
        <v>-1.2765783749883316E-4</v>
      </c>
      <c r="GY456" s="240">
        <f t="shared" ca="1" si="1056"/>
        <v>1.0750768791336608E-4</v>
      </c>
      <c r="GZ456" s="240">
        <f t="shared" ca="1" si="1057"/>
        <v>-2.060398187557591E-5</v>
      </c>
      <c r="HA456" s="240">
        <f t="shared" ca="1" si="1058"/>
        <v>-7.909312614089143E-5</v>
      </c>
      <c r="HB456" s="240">
        <f t="shared" ca="1" si="1059"/>
        <v>1.2967981644387196E-4</v>
      </c>
      <c r="HC456" s="240">
        <f t="shared" ca="1" si="1060"/>
        <v>-9.9745856403329886E-5</v>
      </c>
      <c r="HD456" s="240">
        <f t="shared" ca="1" si="1061"/>
        <v>7.8778078753632383E-6</v>
      </c>
      <c r="HE456" s="240">
        <f t="shared" ca="1" si="1062"/>
        <v>8.8881720535905997E-5</v>
      </c>
      <c r="HF456" s="240">
        <f t="shared" ca="1" si="1063"/>
        <v>-1.3045290786635642E-4</v>
      </c>
      <c r="HG456" s="240">
        <f t="shared" ca="1" si="1064"/>
        <v>9.1023417769498302E-5</v>
      </c>
      <c r="HH456" s="240">
        <f t="shared" ca="1" si="1065"/>
        <v>4.9242337211370034E-6</v>
      </c>
      <c r="HI456" s="240">
        <f t="shared" ca="1" si="1066"/>
        <v>-9.7814335374469212E-5</v>
      </c>
      <c r="HJ456" s="240">
        <f t="shared" ca="1" si="1067"/>
        <v>1.2996966647327483E-4</v>
      </c>
      <c r="HK456" s="240">
        <f t="shared" ca="1" si="1068"/>
        <v>-8.1424373864085088E-5</v>
      </c>
      <c r="HL456" s="240">
        <f t="shared" ca="1" si="1069"/>
        <v>-1.7678852255042752E-5</v>
      </c>
      <c r="HM456" s="240">
        <f t="shared" ca="1" si="1070"/>
        <v>1.0580494469262177E-4</v>
      </c>
      <c r="HN456" s="240">
        <f t="shared" ca="1" si="1071"/>
        <v>-1.2823474614340777E-4</v>
      </c>
      <c r="HO456" s="240">
        <f t="shared" ca="1" si="1072"/>
        <v>7.1041168727264297E-5</v>
      </c>
      <c r="HP456" s="240">
        <f t="shared" ca="1" si="1073"/>
        <v>3.0263213777495982E-5</v>
      </c>
      <c r="HQ456" s="240">
        <f t="shared" ca="1" si="1074"/>
        <v>-1.1277659455452224E-4</v>
      </c>
      <c r="HR456" s="240">
        <f t="shared" ca="1" si="1075"/>
        <v>1.2526485510793779E-4</v>
      </c>
      <c r="HS456" s="240">
        <f t="shared" ca="1" si="1076"/>
        <v>-5.9973798300559361E-5</v>
      </c>
      <c r="HT456" s="240">
        <f t="shared" ca="1" si="1077"/>
        <v>-4.2556124007709196E-5</v>
      </c>
      <c r="HU456" s="240">
        <f t="shared" ca="1" si="1078"/>
        <v>1.1866214416089786E-4</v>
      </c>
      <c r="HV456" s="240">
        <f t="shared" ca="1" si="1079"/>
        <v>-1.2108859504104341E-4</v>
      </c>
      <c r="HW456" s="240">
        <f t="shared" ca="1" si="1080"/>
        <v>4.8328847411187136E-5</v>
      </c>
      <c r="HX456" s="240">
        <f t="shared" ca="1" si="1081"/>
        <v>5.4439195500184534E-5</v>
      </c>
      <c r="HY456" s="240">
        <f t="shared" ca="1" si="1082"/>
        <v>-1.2340491245168655E-4</v>
      </c>
      <c r="HZ456" s="240">
        <f t="shared" ca="1" si="1083"/>
        <v>1.1574618561014478E-4</v>
      </c>
      <c r="IA456" s="240">
        <f t="shared" ca="1" si="1084"/>
        <v>-3.6218463302023107E-5</v>
      </c>
      <c r="IB456" s="240">
        <f t="shared" ca="1" si="1085"/>
        <v>-6.5797987780501823E-5</v>
      </c>
      <c r="IC456" s="240">
        <f t="shared" ca="1" si="1086"/>
        <v>1.2695922397557247E-4</v>
      </c>
      <c r="ID456" s="240">
        <f t="shared" ca="1" si="1087"/>
        <v>-1.0928907713851953E-4</v>
      </c>
      <c r="IE456" s="240">
        <f t="shared" ca="1" si="1088"/>
        <v>1.6996281090807656E-4</v>
      </c>
      <c r="IF456" s="240">
        <f t="shared" ca="1" si="1089"/>
        <v>7.6523109469654139E-5</v>
      </c>
      <c r="IG456" s="240">
        <f t="shared" ca="1" si="1090"/>
        <v>-1.292908487696024E-4</v>
      </c>
      <c r="IH456" s="240">
        <f t="shared" ca="1" si="1091"/>
        <v>1.0177945511056393E-4</v>
      </c>
      <c r="II456" s="240">
        <f t="shared" ca="1" si="1092"/>
        <v>-1.1071273070351897E-5</v>
      </c>
      <c r="IJ456" s="240">
        <f t="shared" ca="1" si="1093"/>
        <v>-8.6511271782827118E-5</v>
      </c>
      <c r="IK456" s="240">
        <f t="shared" ca="1" si="1094"/>
        <v>1.3037733201241413E-4</v>
      </c>
      <c r="IL456" s="240">
        <f t="shared" ca="1" si="1095"/>
        <v>-9.3289641291573753E-5</v>
      </c>
      <c r="IM456" s="240">
        <f t="shared" ca="1" si="1096"/>
        <v>-1.7233518633718236E-6</v>
      </c>
      <c r="IN456" s="240">
        <f t="shared" ca="1" si="1097"/>
        <v>9.5666283256870083E-5</v>
      </c>
      <c r="IO456" s="240">
        <f t="shared" ca="1" si="1098"/>
        <v>-1.302082102764472E-4</v>
      </c>
      <c r="IP456" s="240">
        <f t="shared" ca="1" si="1099"/>
        <v>8.3901397229649857E-5</v>
      </c>
      <c r="IQ456" s="240">
        <f t="shared" ca="1" si="1100"/>
        <v>1.4501379976571335E-5</v>
      </c>
      <c r="IR456" s="240">
        <f t="shared" ca="1" si="1101"/>
        <v>-1.0389997612662848E-4</v>
      </c>
      <c r="IS456" s="240">
        <f t="shared" ca="1" si="1102"/>
        <v>1.2878511229647032E-4</v>
      </c>
      <c r="IT456" s="240">
        <f t="shared" ca="1" si="1103"/>
        <v>-7.3705136847235502E-5</v>
      </c>
      <c r="IU456" s="240">
        <f t="shared" ca="1" si="1104"/>
        <v>-2.7139751873335821E-5</v>
      </c>
      <c r="IV456" s="240">
        <f t="shared" ca="1" si="1105"/>
        <v>1.1113305542878329E-4</v>
      </c>
      <c r="IW456" s="240">
        <f t="shared" ca="1" si="1106"/>
        <v>-1.2612174328397515E-4</v>
      </c>
      <c r="IX456" s="240">
        <f t="shared" ca="1" si="1107"/>
        <v>6.2799055705656213E-5</v>
      </c>
      <c r="IY456" s="240">
        <f t="shared" ca="1" si="1108"/>
        <v>3.9516753123462674E-5</v>
      </c>
      <c r="IZ456" s="240">
        <f t="shared" ca="1" si="1109"/>
        <v>-1.1729586265565146E-4</v>
      </c>
      <c r="JA456" s="240">
        <f t="shared" ca="1" si="1110"/>
        <v>1.2224375293849762E-4</v>
      </c>
      <c r="JB456" s="240">
        <f t="shared" ca="1" si="1111"/>
        <v>-5.128818532817576E-5</v>
      </c>
    </row>
    <row r="457" spans="2:262">
      <c r="B457" s="248">
        <v>96</v>
      </c>
      <c r="C457" s="247">
        <f t="shared" si="1112"/>
        <v>1.8750000000000012E-3</v>
      </c>
      <c r="D457" s="244">
        <f t="shared" ca="1" si="855"/>
        <v>5.8765723367320595</v>
      </c>
      <c r="E457" s="243">
        <f ca="1">CX361</f>
        <v>-0.12342766326794094</v>
      </c>
      <c r="F457" s="242">
        <v>96</v>
      </c>
      <c r="G457" s="240">
        <f t="shared" ca="1" si="856"/>
        <v>-3.2346197743507988E-5</v>
      </c>
      <c r="H457" s="240">
        <f t="shared" ca="1" si="857"/>
        <v>7.6124597972949794E-5</v>
      </c>
      <c r="I457" s="240">
        <f t="shared" ca="1" si="858"/>
        <v>-7.5310241140037025E-5</v>
      </c>
      <c r="J457" s="240">
        <f t="shared" ca="1" si="859"/>
        <v>3.0380166432878774E-5</v>
      </c>
      <c r="K457" s="240">
        <f t="shared" ca="1" si="860"/>
        <v>3.2346197743508083E-5</v>
      </c>
      <c r="L457" s="240">
        <f t="shared" ca="1" si="861"/>
        <v>-7.6124597972949807E-5</v>
      </c>
      <c r="M457" s="240">
        <f t="shared" ca="1" si="862"/>
        <v>7.5310241140037038E-5</v>
      </c>
      <c r="N457" s="240">
        <f t="shared" ca="1" si="863"/>
        <v>-3.0380166432878744E-5</v>
      </c>
      <c r="O457" s="240">
        <f t="shared" ca="1" si="864"/>
        <v>-3.2346197743508103E-5</v>
      </c>
      <c r="P457" s="240">
        <f t="shared" ca="1" si="865"/>
        <v>7.6124597972949875E-5</v>
      </c>
      <c r="Q457" s="240">
        <f t="shared" ca="1" si="866"/>
        <v>-7.5310241140037038E-5</v>
      </c>
      <c r="R457" s="240">
        <f t="shared" ca="1" si="867"/>
        <v>3.0380166432878717E-5</v>
      </c>
      <c r="S457" s="240">
        <f t="shared" ca="1" si="868"/>
        <v>3.2346197743508137E-5</v>
      </c>
      <c r="T457" s="240">
        <f t="shared" ca="1" si="869"/>
        <v>-7.612459797294978E-5</v>
      </c>
      <c r="U457" s="241">
        <f t="shared" ca="1" si="870"/>
        <v>7.5310241140037011E-5</v>
      </c>
      <c r="V457" s="240">
        <f t="shared" ca="1" si="871"/>
        <v>-3.0380166432878689E-5</v>
      </c>
      <c r="W457" s="240">
        <f t="shared" ca="1" si="872"/>
        <v>-3.2346197743508164E-5</v>
      </c>
      <c r="X457" s="240">
        <f t="shared" ca="1" si="873"/>
        <v>7.6124597972949902E-5</v>
      </c>
      <c r="Y457" s="240">
        <f t="shared" ca="1" si="874"/>
        <v>-7.5310241140036889E-5</v>
      </c>
      <c r="Z457" s="240">
        <f t="shared" ca="1" si="875"/>
        <v>3.0380166432878391E-5</v>
      </c>
      <c r="AA457" s="240">
        <f t="shared" ca="1" si="876"/>
        <v>3.2346197743507934E-5</v>
      </c>
      <c r="AB457" s="240">
        <f t="shared" ca="1" si="877"/>
        <v>-7.6124597972949807E-5</v>
      </c>
      <c r="AC457" s="240">
        <f t="shared" ca="1" si="878"/>
        <v>7.5310241140036998E-5</v>
      </c>
      <c r="AD457" s="240">
        <f t="shared" ca="1" si="879"/>
        <v>-3.0380166432878632E-5</v>
      </c>
      <c r="AE457" s="240">
        <f t="shared" ca="1" si="880"/>
        <v>-3.2346197743508225E-5</v>
      </c>
      <c r="AF457" s="240">
        <f t="shared" ca="1" si="881"/>
        <v>7.6124597972949916E-5</v>
      </c>
      <c r="AG457" s="240">
        <f t="shared" ca="1" si="882"/>
        <v>-7.5310241140036876E-5</v>
      </c>
      <c r="AH457" s="240">
        <f t="shared" ca="1" si="883"/>
        <v>3.0380166432878876E-5</v>
      </c>
      <c r="AI457" s="240">
        <f t="shared" ca="1" si="884"/>
        <v>3.2346197743508517E-5</v>
      </c>
      <c r="AJ457" s="240">
        <f t="shared" ca="1" si="885"/>
        <v>-7.6124597972949821E-5</v>
      </c>
      <c r="AK457" s="240">
        <f t="shared" ca="1" si="886"/>
        <v>7.531024114003674E-5</v>
      </c>
      <c r="AL457" s="240">
        <f t="shared" ca="1" si="887"/>
        <v>-3.0380166432878578E-5</v>
      </c>
      <c r="AM457" s="240">
        <f t="shared" ca="1" si="888"/>
        <v>-3.2346197743507744E-5</v>
      </c>
      <c r="AN457" s="240">
        <f t="shared" ca="1" si="889"/>
        <v>7.6124597972949943E-5</v>
      </c>
      <c r="AO457" s="240">
        <f t="shared" ca="1" si="890"/>
        <v>-7.5310241140037079E-5</v>
      </c>
      <c r="AP457" s="240">
        <f t="shared" ca="1" si="891"/>
        <v>3.0380166432878279E-5</v>
      </c>
      <c r="AQ457" s="240">
        <f t="shared" ca="1" si="892"/>
        <v>3.2346197743508036E-5</v>
      </c>
      <c r="AR457" s="240">
        <f t="shared" ca="1" si="893"/>
        <v>-7.6124597972950065E-5</v>
      </c>
      <c r="AS457" s="240">
        <f t="shared" ca="1" si="894"/>
        <v>7.5310241140036943E-5</v>
      </c>
      <c r="AT457" s="240">
        <f t="shared" ca="1" si="895"/>
        <v>-3.0380166432877981E-5</v>
      </c>
      <c r="AU457" s="240">
        <f t="shared" ca="1" si="896"/>
        <v>-3.2346197743508327E-5</v>
      </c>
      <c r="AV457" s="240">
        <f t="shared" ca="1" si="897"/>
        <v>7.6124597972949753E-5</v>
      </c>
      <c r="AW457" s="240">
        <f t="shared" ca="1" si="898"/>
        <v>-7.5310241140036821E-5</v>
      </c>
      <c r="AX457" s="240">
        <f t="shared" ca="1" si="899"/>
        <v>3.0380166432878764E-5</v>
      </c>
      <c r="AY457" s="240">
        <f t="shared" ca="1" si="900"/>
        <v>3.2346197743508625E-5</v>
      </c>
      <c r="AZ457" s="240">
        <f t="shared" ca="1" si="901"/>
        <v>-7.6124597972949861E-5</v>
      </c>
      <c r="BA457" s="240">
        <f t="shared" ca="1" si="902"/>
        <v>7.5310241140036686E-5</v>
      </c>
      <c r="BB457" s="240">
        <f t="shared" ca="1" si="903"/>
        <v>-3.0380166432878466E-5</v>
      </c>
      <c r="BC457" s="240">
        <f t="shared" ca="1" si="904"/>
        <v>-3.2346197743507853E-5</v>
      </c>
      <c r="BD457" s="240">
        <f t="shared" ca="1" si="905"/>
        <v>7.6124597972949983E-5</v>
      </c>
      <c r="BE457" s="240">
        <f t="shared" ca="1" si="906"/>
        <v>-7.5310241140037025E-5</v>
      </c>
      <c r="BF457" s="240">
        <f t="shared" ca="1" si="907"/>
        <v>3.0380166432878168E-5</v>
      </c>
      <c r="BG457" s="240">
        <f t="shared" ca="1" si="908"/>
        <v>3.2346197743508151E-5</v>
      </c>
      <c r="BH457" s="240">
        <f t="shared" ca="1" si="909"/>
        <v>-7.6124597972950105E-5</v>
      </c>
      <c r="BI457" s="240">
        <f t="shared" ca="1" si="910"/>
        <v>7.5310241140036442E-5</v>
      </c>
      <c r="BJ457" s="240">
        <f t="shared" ca="1" si="911"/>
        <v>-3.038016643287895E-5</v>
      </c>
      <c r="BK457" s="240">
        <f t="shared" ca="1" si="912"/>
        <v>-3.2346197743508449E-5</v>
      </c>
      <c r="BL457" s="240">
        <f t="shared" ca="1" si="913"/>
        <v>7.6124597972950227E-5</v>
      </c>
      <c r="BM457" s="240">
        <f t="shared" ca="1" si="914"/>
        <v>-7.5310241140037241E-5</v>
      </c>
      <c r="BN457" s="240">
        <f t="shared" ca="1" si="915"/>
        <v>3.0380166432878652E-5</v>
      </c>
      <c r="BO457" s="240">
        <f t="shared" ca="1" si="916"/>
        <v>3.2346197743508747E-5</v>
      </c>
      <c r="BP457" s="240">
        <f t="shared" ca="1" si="917"/>
        <v>-7.6124597972950349E-5</v>
      </c>
      <c r="BQ457" s="240">
        <f t="shared" ca="1" si="918"/>
        <v>7.5310241140037106E-5</v>
      </c>
      <c r="BR457" s="240">
        <f t="shared" ca="1" si="919"/>
        <v>-3.0380166432878354E-5</v>
      </c>
      <c r="BS457" s="240">
        <f t="shared" ca="1" si="920"/>
        <v>-3.2346197743509038E-5</v>
      </c>
      <c r="BT457" s="240">
        <f t="shared" ca="1" si="921"/>
        <v>7.6124597972949604E-5</v>
      </c>
      <c r="BU457" s="240">
        <f t="shared" ca="1" si="922"/>
        <v>-7.5310241140036984E-5</v>
      </c>
      <c r="BV457" s="240">
        <f t="shared" ca="1" si="923"/>
        <v>3.0380166432878056E-5</v>
      </c>
      <c r="BW457" s="240">
        <f t="shared" ca="1" si="924"/>
        <v>3.234619774350933E-5</v>
      </c>
      <c r="BX457" s="240">
        <f t="shared" ca="1" si="925"/>
        <v>-7.6124597972949726E-5</v>
      </c>
      <c r="BY457" s="240">
        <f t="shared" ca="1" si="926"/>
        <v>7.5310241140036848E-5</v>
      </c>
      <c r="BZ457" s="240">
        <f t="shared" ca="1" si="927"/>
        <v>-3.0380166432877758E-5</v>
      </c>
      <c r="CA457" s="240">
        <f t="shared" ca="1" si="928"/>
        <v>-3.2346197743507473E-5</v>
      </c>
      <c r="CB457" s="240">
        <f t="shared" ca="1" si="929"/>
        <v>7.6124597972949834E-5</v>
      </c>
      <c r="CC457" s="240">
        <f t="shared" ca="1" si="930"/>
        <v>-7.5310241140036726E-5</v>
      </c>
      <c r="CD457" s="240">
        <f t="shared" ca="1" si="931"/>
        <v>3.038016643287746E-5</v>
      </c>
      <c r="CE457" s="240">
        <f t="shared" ca="1" si="932"/>
        <v>3.2346197743507771E-5</v>
      </c>
      <c r="CF457" s="240">
        <f t="shared" ca="1" si="933"/>
        <v>-7.6124597972949956E-5</v>
      </c>
      <c r="CG457" s="240">
        <f t="shared" ca="1" si="934"/>
        <v>7.5310241140036604E-5</v>
      </c>
      <c r="CH457" s="240">
        <f t="shared" ca="1" si="935"/>
        <v>-3.0380166432877161E-5</v>
      </c>
      <c r="CI457" s="240">
        <f t="shared" ca="1" si="936"/>
        <v>-3.2346197743508069E-5</v>
      </c>
      <c r="CJ457" s="240">
        <f t="shared" ca="1" si="937"/>
        <v>7.6124597972950078E-5</v>
      </c>
      <c r="CK457" s="240">
        <f t="shared" ca="1" si="938"/>
        <v>-7.5310241140036469E-5</v>
      </c>
      <c r="CL457" s="240">
        <f t="shared" ca="1" si="939"/>
        <v>3.0380166432879025E-5</v>
      </c>
      <c r="CM457" s="240">
        <f t="shared" ca="1" si="940"/>
        <v>3.2346197743508368E-5</v>
      </c>
      <c r="CN457" s="240">
        <f t="shared" ca="1" si="941"/>
        <v>-7.61245979729502E-5</v>
      </c>
      <c r="CO457" s="240">
        <f t="shared" ca="1" si="942"/>
        <v>7.5310241140036347E-5</v>
      </c>
      <c r="CP457" s="240">
        <f t="shared" ca="1" si="943"/>
        <v>-3.0380166432878727E-5</v>
      </c>
      <c r="CQ457" s="240">
        <f t="shared" ca="1" si="944"/>
        <v>-3.2346197743508666E-5</v>
      </c>
      <c r="CR457" s="240">
        <f t="shared" ca="1" si="945"/>
        <v>7.6124597972950309E-5</v>
      </c>
      <c r="CS457" s="240">
        <f t="shared" ca="1" si="946"/>
        <v>-7.5310241140037147E-5</v>
      </c>
      <c r="CT457" s="240">
        <f t="shared" ca="1" si="947"/>
        <v>3.0380166432878429E-5</v>
      </c>
      <c r="CU457" s="240">
        <f t="shared" ca="1" si="948"/>
        <v>3.2346197743508957E-5</v>
      </c>
      <c r="CV457" s="240">
        <f t="shared" ca="1" si="949"/>
        <v>-7.6124597972950431E-5</v>
      </c>
      <c r="CW457" s="240">
        <f t="shared" ca="1" si="950"/>
        <v>7.5310241140037011E-5</v>
      </c>
      <c r="CX457" s="240">
        <f t="shared" ca="1" si="951"/>
        <v>-3.038016643287813E-5</v>
      </c>
      <c r="CY457" s="240">
        <f t="shared" ca="1" si="952"/>
        <v>-3.2346197743509248E-5</v>
      </c>
      <c r="CZ457" s="240">
        <f t="shared" ca="1" si="953"/>
        <v>7.6124597972949685E-5</v>
      </c>
      <c r="DA457" s="240">
        <f t="shared" ca="1" si="954"/>
        <v>-7.5310241140036889E-5</v>
      </c>
      <c r="DB457" s="240">
        <f t="shared" ca="1" si="955"/>
        <v>3.0380166432877832E-5</v>
      </c>
      <c r="DC457" s="240">
        <f t="shared" ca="1" si="956"/>
        <v>3.2346197743509553E-5</v>
      </c>
      <c r="DD457" s="240">
        <f t="shared" ca="1" si="957"/>
        <v>-7.6124597972949807E-5</v>
      </c>
      <c r="DE457" s="240">
        <f t="shared" ca="1" si="958"/>
        <v>7.5310241140036754E-5</v>
      </c>
      <c r="DF457" s="240">
        <f t="shared" ca="1" si="959"/>
        <v>-3.0380166432877534E-5</v>
      </c>
      <c r="DG457" s="240">
        <f t="shared" ca="1" si="960"/>
        <v>-3.2346197743507703E-5</v>
      </c>
      <c r="DH457" s="240">
        <f t="shared" ca="1" si="961"/>
        <v>7.6124597972949929E-5</v>
      </c>
      <c r="DI457" s="240">
        <f t="shared" ca="1" si="962"/>
        <v>-7.5310241140036632E-5</v>
      </c>
      <c r="DJ457" s="240">
        <f t="shared" ca="1" si="963"/>
        <v>3.0380166432877236E-5</v>
      </c>
      <c r="DK457" s="240">
        <f t="shared" ca="1" si="964"/>
        <v>3.2346197743508002E-5</v>
      </c>
      <c r="DL457" s="240">
        <f t="shared" ca="1" si="965"/>
        <v>-7.6124597972950905E-5</v>
      </c>
      <c r="DM457" s="240">
        <f t="shared" ca="1" si="966"/>
        <v>7.5310241140036496E-5</v>
      </c>
      <c r="DN457" s="240">
        <f t="shared" ca="1" si="967"/>
        <v>-3.0380166432879099E-5</v>
      </c>
      <c r="DO457" s="240">
        <f t="shared" ca="1" si="968"/>
        <v>-3.2346197743510434E-5</v>
      </c>
      <c r="DP457" s="240">
        <f t="shared" ca="1" si="969"/>
        <v>7.6124597972950159E-5</v>
      </c>
      <c r="DQ457" s="240">
        <f t="shared" ca="1" si="970"/>
        <v>-7.5310241140037296E-5</v>
      </c>
      <c r="DR457" s="240">
        <f t="shared" ca="1" si="971"/>
        <v>3.0380166432876636E-5</v>
      </c>
      <c r="DS457" s="240">
        <f t="shared" ca="1" si="972"/>
        <v>3.2346197743508598E-5</v>
      </c>
      <c r="DT457" s="240">
        <f t="shared" ca="1" si="973"/>
        <v>-7.6124597972949428E-5</v>
      </c>
      <c r="DU457" s="240">
        <f t="shared" ca="1" si="974"/>
        <v>7.5310241140036252E-5</v>
      </c>
      <c r="DV457" s="240">
        <f t="shared" ca="1" si="975"/>
        <v>-3.0380166432878503E-5</v>
      </c>
      <c r="DW457" s="240">
        <f t="shared" ca="1" si="976"/>
        <v>-3.2346197743506748E-5</v>
      </c>
      <c r="DX457" s="240">
        <f t="shared" ca="1" si="977"/>
        <v>7.6124597972950403E-5</v>
      </c>
      <c r="DY457" s="240">
        <f t="shared" ca="1" si="978"/>
        <v>-7.5310241140037038E-5</v>
      </c>
      <c r="DZ457" s="240">
        <f t="shared" ca="1" si="979"/>
        <v>3.038016643287604E-5</v>
      </c>
      <c r="EA457" s="240">
        <f t="shared" ca="1" si="980"/>
        <v>3.2346197743509181E-5</v>
      </c>
      <c r="EB457" s="240">
        <f t="shared" ca="1" si="981"/>
        <v>-7.6124597972949658E-5</v>
      </c>
      <c r="EC457" s="240">
        <f t="shared" ca="1" si="982"/>
        <v>7.5310241140035995E-5</v>
      </c>
      <c r="ED457" s="240">
        <f t="shared" ca="1" si="983"/>
        <v>-3.0380166432877907E-5</v>
      </c>
      <c r="EE457" s="240">
        <f t="shared" ca="1" si="984"/>
        <v>-3.2346197743507338E-5</v>
      </c>
      <c r="EF457" s="240">
        <f t="shared" ca="1" si="985"/>
        <v>7.6124597972950647E-5</v>
      </c>
      <c r="EG457" s="240">
        <f t="shared" ca="1" si="986"/>
        <v>-7.5310241140036794E-5</v>
      </c>
      <c r="EH457" s="240">
        <f t="shared" ca="1" si="987"/>
        <v>3.038016643287977E-5</v>
      </c>
      <c r="EI457" s="240">
        <f t="shared" ca="1" si="988"/>
        <v>3.234619774350977E-5</v>
      </c>
      <c r="EJ457" s="240">
        <f t="shared" ca="1" si="989"/>
        <v>-7.6124597972949902E-5</v>
      </c>
      <c r="EK457" s="240">
        <f t="shared" ca="1" si="990"/>
        <v>7.5310241140035737E-5</v>
      </c>
      <c r="EL457" s="240">
        <f t="shared" ca="1" si="991"/>
        <v>-3.038016643287731E-5</v>
      </c>
      <c r="EM457" s="240">
        <f t="shared" ca="1" si="992"/>
        <v>-3.2346197743507934E-5</v>
      </c>
      <c r="EN457" s="240">
        <f t="shared" ca="1" si="993"/>
        <v>7.6124597972950878E-5</v>
      </c>
      <c r="EO457" s="240">
        <f t="shared" ca="1" si="994"/>
        <v>-7.5310241140036523E-5</v>
      </c>
      <c r="EP457" s="240">
        <f t="shared" ca="1" si="995"/>
        <v>3.0380166432879174E-5</v>
      </c>
      <c r="EQ457" s="240">
        <f t="shared" ca="1" si="996"/>
        <v>3.2346197743510367E-5</v>
      </c>
      <c r="ER457" s="240">
        <f t="shared" ca="1" si="997"/>
        <v>-7.6124597972950132E-5</v>
      </c>
      <c r="ES457" s="240">
        <f t="shared" ca="1" si="998"/>
        <v>7.5310241140037323E-5</v>
      </c>
      <c r="ET457" s="240">
        <f t="shared" ca="1" si="999"/>
        <v>-3.0380166432876711E-5</v>
      </c>
      <c r="EU457" s="240">
        <f t="shared" ca="1" si="1000"/>
        <v>-3.2346197743508517E-5</v>
      </c>
      <c r="EV457" s="240">
        <f t="shared" ca="1" si="1001"/>
        <v>7.6124597972949387E-5</v>
      </c>
      <c r="EW457" s="240">
        <f t="shared" ca="1" si="1002"/>
        <v>-7.5310241140036279E-5</v>
      </c>
      <c r="EX457" s="240">
        <f t="shared" ca="1" si="1003"/>
        <v>3.0380166432878578E-5</v>
      </c>
      <c r="EY457" s="240">
        <f t="shared" ca="1" si="1004"/>
        <v>3.2346197743510956E-5</v>
      </c>
      <c r="EZ457" s="240">
        <f t="shared" ca="1" si="1005"/>
        <v>-7.6124597972950376E-5</v>
      </c>
      <c r="FA457" s="240">
        <f t="shared" ca="1" si="1006"/>
        <v>7.5310241140037079E-5</v>
      </c>
      <c r="FB457" s="240">
        <f t="shared" ca="1" si="1007"/>
        <v>-3.0380166432876114E-5</v>
      </c>
      <c r="FC457" s="240">
        <f t="shared" ca="1" si="1008"/>
        <v>-3.2346197743509113E-5</v>
      </c>
      <c r="FD457" s="240">
        <f t="shared" ca="1" si="1009"/>
        <v>7.6124597972949631E-5</v>
      </c>
      <c r="FE457" s="240">
        <f t="shared" ca="1" si="1010"/>
        <v>-7.5310241140036035E-5</v>
      </c>
      <c r="FF457" s="240">
        <f t="shared" ca="1" si="1011"/>
        <v>3.0380166432877981E-5</v>
      </c>
      <c r="FG457" s="240">
        <f t="shared" ca="1" si="1012"/>
        <v>3.234619774350727E-5</v>
      </c>
      <c r="FH457" s="240">
        <f t="shared" ca="1" si="1013"/>
        <v>-7.6124597972950607E-5</v>
      </c>
      <c r="FI457" s="240">
        <f t="shared" ca="1" si="1014"/>
        <v>7.5310241140036821E-5</v>
      </c>
      <c r="FJ457" s="240">
        <f t="shared" ca="1" si="1015"/>
        <v>-3.0380166432875518E-5</v>
      </c>
      <c r="FK457" s="240">
        <f t="shared" ca="1" si="1016"/>
        <v>-3.2346197743509702E-5</v>
      </c>
      <c r="FL457" s="240">
        <f t="shared" ca="1" si="1017"/>
        <v>7.6124597972949861E-5</v>
      </c>
      <c r="FM457" s="240">
        <f t="shared" ca="1" si="1018"/>
        <v>-7.5310241140035764E-5</v>
      </c>
      <c r="FN457" s="240">
        <f t="shared" ca="1" si="1019"/>
        <v>3.0380166432877385E-5</v>
      </c>
      <c r="FO457" s="240">
        <f t="shared" ca="1" si="1020"/>
        <v>3.2346197743507853E-5</v>
      </c>
      <c r="FP457" s="240">
        <f t="shared" ca="1" si="1021"/>
        <v>-7.6124597972950851E-5</v>
      </c>
      <c r="FQ457" s="240">
        <f t="shared" ca="1" si="1022"/>
        <v>7.5310241140036564E-5</v>
      </c>
      <c r="FR457" s="240">
        <f t="shared" ca="1" si="1023"/>
        <v>-3.0380166432879248E-5</v>
      </c>
      <c r="FS457" s="240">
        <f t="shared" ca="1" si="1024"/>
        <v>-3.2346197743510292E-5</v>
      </c>
      <c r="FT457" s="240">
        <f t="shared" ca="1" si="1025"/>
        <v>7.6124597972950105E-5</v>
      </c>
      <c r="FU457" s="240">
        <f t="shared" ca="1" si="1026"/>
        <v>-7.5310241140037363E-5</v>
      </c>
      <c r="FV457" s="240">
        <f t="shared" ca="1" si="1027"/>
        <v>3.0380166432876785E-5</v>
      </c>
      <c r="FW457" s="240">
        <f t="shared" ca="1" si="1028"/>
        <v>3.2346197743508449E-5</v>
      </c>
      <c r="FX457" s="240">
        <f t="shared" ca="1" si="1029"/>
        <v>-7.6124597972951095E-5</v>
      </c>
      <c r="FY457" s="240">
        <f t="shared" ca="1" si="1030"/>
        <v>7.531024114003632E-5</v>
      </c>
      <c r="FZ457" s="240">
        <f t="shared" ca="1" si="1031"/>
        <v>-3.0380166432878652E-5</v>
      </c>
      <c r="GA457" s="240">
        <f t="shared" ca="1" si="1032"/>
        <v>-3.2346197743510875E-5</v>
      </c>
      <c r="GB457" s="240">
        <f t="shared" ca="1" si="1033"/>
        <v>7.6124597972950349E-5</v>
      </c>
      <c r="GC457" s="240">
        <f t="shared" ca="1" si="1034"/>
        <v>-7.5310241140037106E-5</v>
      </c>
      <c r="GD457" s="240">
        <f t="shared" ca="1" si="1035"/>
        <v>3.0380166432876189E-5</v>
      </c>
      <c r="GE457" s="240">
        <f t="shared" ca="1" si="1036"/>
        <v>3.2346197743509038E-5</v>
      </c>
      <c r="GF457" s="240">
        <f t="shared" ca="1" si="1037"/>
        <v>-7.6124597972949604E-5</v>
      </c>
      <c r="GG457" s="240">
        <f t="shared" ca="1" si="1038"/>
        <v>7.5310241140036062E-5</v>
      </c>
      <c r="GH457" s="240">
        <f t="shared" ca="1" si="1039"/>
        <v>-3.0380166432878056E-5</v>
      </c>
      <c r="GI457" s="240">
        <f t="shared" ca="1" si="1040"/>
        <v>-3.2346197743507182E-5</v>
      </c>
      <c r="GJ457" s="240">
        <f t="shared" ca="1" si="1041"/>
        <v>7.612459797295058E-5</v>
      </c>
      <c r="GK457" s="240">
        <f t="shared" ca="1" si="1042"/>
        <v>-7.5310241140036848E-5</v>
      </c>
      <c r="GL457" s="240">
        <f t="shared" ca="1" si="1043"/>
        <v>3.0380166432875593E-5</v>
      </c>
      <c r="GM457" s="240">
        <f t="shared" ca="1" si="1044"/>
        <v>3.2346197743509621E-5</v>
      </c>
      <c r="GN457" s="240">
        <f t="shared" ca="1" si="1045"/>
        <v>-7.6124597972949834E-5</v>
      </c>
      <c r="GO457" s="240">
        <f t="shared" ca="1" si="1046"/>
        <v>7.5310241140035805E-5</v>
      </c>
      <c r="GP457" s="240">
        <f t="shared" ca="1" si="1047"/>
        <v>-3.038016643287746E-5</v>
      </c>
      <c r="GQ457" s="240">
        <f t="shared" ca="1" si="1048"/>
        <v>-3.2346197743507771E-5</v>
      </c>
      <c r="GR457" s="240">
        <f t="shared" ca="1" si="1049"/>
        <v>7.6124597972950824E-5</v>
      </c>
      <c r="GS457" s="240">
        <f t="shared" ca="1" si="1050"/>
        <v>-7.5310241140036604E-5</v>
      </c>
      <c r="GT457" s="240">
        <f t="shared" ca="1" si="1051"/>
        <v>3.0380166432879323E-5</v>
      </c>
      <c r="GU457" s="240">
        <f t="shared" ca="1" si="1052"/>
        <v>3.2346197743510211E-5</v>
      </c>
      <c r="GV457" s="240">
        <f t="shared" ca="1" si="1053"/>
        <v>-7.6124597972950078E-5</v>
      </c>
      <c r="GW457" s="240">
        <f t="shared" ca="1" si="1054"/>
        <v>7.5310241140035561E-5</v>
      </c>
      <c r="GX457" s="240">
        <f t="shared" ca="1" si="1055"/>
        <v>-3.038016643287686E-5</v>
      </c>
      <c r="GY457" s="240">
        <f t="shared" ca="1" si="1056"/>
        <v>-3.2346197743508368E-5</v>
      </c>
      <c r="GZ457" s="240">
        <f t="shared" ca="1" si="1057"/>
        <v>7.6124597972951054E-5</v>
      </c>
      <c r="HA457" s="240">
        <f t="shared" ca="1" si="1058"/>
        <v>-7.5310241140036347E-5</v>
      </c>
      <c r="HB457" s="240">
        <f t="shared" ca="1" si="1059"/>
        <v>3.0380166432878727E-5</v>
      </c>
      <c r="HC457" s="240">
        <f t="shared" ca="1" si="1060"/>
        <v>3.2346197743510807E-5</v>
      </c>
      <c r="HD457" s="240">
        <f t="shared" ca="1" si="1061"/>
        <v>-7.6124597972950309E-5</v>
      </c>
      <c r="HE457" s="240">
        <f t="shared" ca="1" si="1062"/>
        <v>7.5310241140037147E-5</v>
      </c>
      <c r="HF457" s="240">
        <f t="shared" ca="1" si="1063"/>
        <v>-3.0380166432876264E-5</v>
      </c>
      <c r="HG457" s="240">
        <f t="shared" ca="1" si="1064"/>
        <v>-3.2346197743508957E-5</v>
      </c>
      <c r="HH457" s="240">
        <f t="shared" ca="1" si="1065"/>
        <v>7.6124597972949577E-5</v>
      </c>
      <c r="HI457" s="240">
        <f t="shared" ca="1" si="1066"/>
        <v>-7.5310241140036089E-5</v>
      </c>
      <c r="HJ457" s="240">
        <f t="shared" ca="1" si="1067"/>
        <v>3.038016643287813E-5</v>
      </c>
      <c r="HK457" s="240">
        <f t="shared" ca="1" si="1068"/>
        <v>3.234619774351139E-5</v>
      </c>
      <c r="HL457" s="240">
        <f t="shared" ca="1" si="1069"/>
        <v>-7.6124597972950552E-5</v>
      </c>
      <c r="HM457" s="240">
        <f t="shared" ca="1" si="1070"/>
        <v>7.5310241140036889E-5</v>
      </c>
      <c r="HN457" s="240">
        <f t="shared" ca="1" si="1071"/>
        <v>-3.0380166432875667E-5</v>
      </c>
      <c r="HO457" s="240">
        <f t="shared" ca="1" si="1072"/>
        <v>-3.2346197743509553E-5</v>
      </c>
      <c r="HP457" s="240">
        <f t="shared" ca="1" si="1073"/>
        <v>7.6124597972949807E-5</v>
      </c>
      <c r="HQ457" s="240">
        <f t="shared" ca="1" si="1074"/>
        <v>-7.5310241140037675E-5</v>
      </c>
      <c r="HR457" s="240">
        <f t="shared" ca="1" si="1075"/>
        <v>3.0380166432873204E-5</v>
      </c>
      <c r="HS457" s="240">
        <f t="shared" ca="1" si="1076"/>
        <v>3.2346197743511986E-5</v>
      </c>
      <c r="HT457" s="240">
        <f t="shared" ca="1" si="1077"/>
        <v>-7.6124597972950796E-5</v>
      </c>
      <c r="HU457" s="240">
        <f t="shared" ca="1" si="1078"/>
        <v>7.5310241140036632E-5</v>
      </c>
      <c r="HV457" s="240">
        <f t="shared" ca="1" si="1079"/>
        <v>-3.0380166432879398E-5</v>
      </c>
      <c r="HW457" s="240">
        <f t="shared" ca="1" si="1080"/>
        <v>-3.234619774350586E-5</v>
      </c>
      <c r="HX457" s="240">
        <f t="shared" ca="1" si="1081"/>
        <v>7.6124597972951772E-5</v>
      </c>
      <c r="HY457" s="240">
        <f t="shared" ca="1" si="1082"/>
        <v>-7.5310241140035588E-5</v>
      </c>
      <c r="HZ457" s="240">
        <f t="shared" ca="1" si="1083"/>
        <v>3.0380166432876934E-5</v>
      </c>
      <c r="IA457" s="240">
        <f t="shared" ca="1" si="1084"/>
        <v>3.2346197743508293E-5</v>
      </c>
      <c r="IB457" s="240">
        <f t="shared" ca="1" si="1085"/>
        <v>-7.6124597972949306E-5</v>
      </c>
      <c r="IC457" s="240">
        <f t="shared" ca="1" si="1086"/>
        <v>7.5310241140034544E-5</v>
      </c>
      <c r="ID457" s="240">
        <f t="shared" ca="1" si="1087"/>
        <v>-3.0380166432874475E-5</v>
      </c>
      <c r="IE457" s="240">
        <f t="shared" ca="1" si="1088"/>
        <v>7.5310241140035574E-5</v>
      </c>
      <c r="IF457" s="240">
        <f t="shared" ca="1" si="1089"/>
        <v>7.6124597972950281E-5</v>
      </c>
      <c r="IG457" s="240">
        <f t="shared" ca="1" si="1090"/>
        <v>-7.5310241140037174E-5</v>
      </c>
      <c r="IH457" s="240">
        <f t="shared" ca="1" si="1091"/>
        <v>3.0380166432880665E-5</v>
      </c>
      <c r="II457" s="240">
        <f t="shared" ca="1" si="1092"/>
        <v>3.2346197743513165E-5</v>
      </c>
      <c r="IJ457" s="240">
        <f t="shared" ca="1" si="1093"/>
        <v>-7.6124597972951271E-5</v>
      </c>
      <c r="IK457" s="240">
        <f t="shared" ca="1" si="1094"/>
        <v>7.5310241140036117E-5</v>
      </c>
      <c r="IL457" s="240">
        <f t="shared" ca="1" si="1095"/>
        <v>-3.0380166432878205E-5</v>
      </c>
      <c r="IM457" s="240">
        <f t="shared" ca="1" si="1096"/>
        <v>-3.2346197743507039E-5</v>
      </c>
      <c r="IN457" s="240">
        <f t="shared" ca="1" si="1097"/>
        <v>7.6124597972948791E-5</v>
      </c>
      <c r="IO457" s="240">
        <f t="shared" ca="1" si="1098"/>
        <v>-7.5310241140035073E-5</v>
      </c>
      <c r="IP457" s="240">
        <f t="shared" ca="1" si="1099"/>
        <v>3.0380166432875742E-5</v>
      </c>
      <c r="IQ457" s="240">
        <f t="shared" ca="1" si="1100"/>
        <v>3.2346197743509479E-5</v>
      </c>
      <c r="IR457" s="240">
        <f t="shared" ca="1" si="1101"/>
        <v>-7.612459797294978E-5</v>
      </c>
      <c r="IS457" s="240">
        <f t="shared" ca="1" si="1102"/>
        <v>7.5310241140037716E-5</v>
      </c>
      <c r="IT457" s="240">
        <f t="shared" ca="1" si="1103"/>
        <v>-3.0380166432873279E-5</v>
      </c>
      <c r="IU457" s="240">
        <f t="shared" ca="1" si="1104"/>
        <v>-3.2346197743511918E-5</v>
      </c>
      <c r="IV457" s="240">
        <f t="shared" ca="1" si="1105"/>
        <v>7.6124597972950756E-5</v>
      </c>
      <c r="IW457" s="240">
        <f t="shared" ca="1" si="1106"/>
        <v>-7.5310241140036659E-5</v>
      </c>
      <c r="IX457" s="240">
        <f t="shared" ca="1" si="1107"/>
        <v>3.0380166432879472E-5</v>
      </c>
      <c r="IY457" s="240">
        <f t="shared" ca="1" si="1108"/>
        <v>3.2346197743505793E-5</v>
      </c>
      <c r="IZ457" s="240">
        <f t="shared" ca="1" si="1109"/>
        <v>-7.6124597972951745E-5</v>
      </c>
      <c r="JA457" s="240">
        <f t="shared" ca="1" si="1110"/>
        <v>7.5310241140035615E-5</v>
      </c>
      <c r="JB457" s="240">
        <f t="shared" ca="1" si="1111"/>
        <v>-3.0380166432877009E-5</v>
      </c>
    </row>
    <row r="458" spans="2:262">
      <c r="B458" s="248">
        <v>97</v>
      </c>
      <c r="C458" s="247">
        <f t="shared" si="1112"/>
        <v>1.8945312500000012E-3</v>
      </c>
      <c r="D458" s="244">
        <f t="shared" ca="1" si="855"/>
        <v>5.8768187256127566</v>
      </c>
      <c r="E458" s="243">
        <f ca="1">CY361</f>
        <v>-0.12318127438724362</v>
      </c>
      <c r="F458" s="242">
        <v>97</v>
      </c>
      <c r="G458" s="240">
        <f t="shared" ca="1" si="856"/>
        <v>-1.2413943343246872E-5</v>
      </c>
      <c r="H458" s="240">
        <f t="shared" ca="1" si="857"/>
        <v>2.4661643129082755E-5</v>
      </c>
      <c r="I458" s="240">
        <f t="shared" ca="1" si="858"/>
        <v>-2.3308302850809664E-5</v>
      </c>
      <c r="J458" s="240">
        <f t="shared" ca="1" si="859"/>
        <v>9.1002975674137596E-6</v>
      </c>
      <c r="K458" s="240">
        <f t="shared" ca="1" si="860"/>
        <v>1.0126574916430173E-5</v>
      </c>
      <c r="L458" s="240">
        <f t="shared" ca="1" si="861"/>
        <v>-2.3768582254441852E-5</v>
      </c>
      <c r="M458" s="240">
        <f t="shared" ca="1" si="862"/>
        <v>2.4302077810912833E-5</v>
      </c>
      <c r="N458" s="240">
        <f t="shared" ca="1" si="863"/>
        <v>-1.1432835673984544E-5</v>
      </c>
      <c r="O458" s="240">
        <f t="shared" ca="1" si="864"/>
        <v>-7.7416820374192592E-6</v>
      </c>
      <c r="P458" s="240">
        <f t="shared" ca="1" si="865"/>
        <v>2.2646616939461943E-5</v>
      </c>
      <c r="Q458" s="240">
        <f t="shared" ca="1" si="866"/>
        <v>-2.5061810476829857E-5</v>
      </c>
      <c r="R458" s="240">
        <f t="shared" ca="1" si="867"/>
        <v>1.365526932319114E-5</v>
      </c>
      <c r="S458" s="240">
        <f t="shared" ca="1" si="868"/>
        <v>5.2822325283541541E-6</v>
      </c>
      <c r="T458" s="240">
        <f t="shared" ca="1" si="869"/>
        <v>-2.1306552323454953E-5</v>
      </c>
      <c r="U458" s="241">
        <f t="shared" ca="1" si="870"/>
        <v>2.5580184207675815E-5</v>
      </c>
      <c r="V458" s="240">
        <f t="shared" ca="1" si="871"/>
        <v>-1.5746195264085881E-5</v>
      </c>
      <c r="W458" s="240">
        <f t="shared" ca="1" si="872"/>
        <v>-2.7719122324789743E-6</v>
      </c>
      <c r="X458" s="240">
        <f t="shared" ca="1" si="873"/>
        <v>1.9761293961226657E-5</v>
      </c>
      <c r="Y458" s="240">
        <f t="shared" ca="1" si="874"/>
        <v>-2.5852206781050747E-5</v>
      </c>
      <c r="Z458" s="240">
        <f t="shared" ca="1" si="875"/>
        <v>1.7685476736841557E-5</v>
      </c>
      <c r="AA458" s="240">
        <f t="shared" ca="1" si="876"/>
        <v>2.3489690652366167E-7</v>
      </c>
      <c r="AB458" s="240">
        <f t="shared" ca="1" si="877"/>
        <v>-1.8025723535529861E-5</v>
      </c>
      <c r="AC458" s="240">
        <f t="shared" ca="1" si="878"/>
        <v>2.5875258470870401E-5</v>
      </c>
      <c r="AD458" s="240">
        <f t="shared" ca="1" si="879"/>
        <v>-1.9454437400756443E-5</v>
      </c>
      <c r="AE458" s="240">
        <f t="shared" ca="1" si="880"/>
        <v>2.3043806050491857E-6</v>
      </c>
      <c r="AF458" s="240">
        <f t="shared" ca="1" si="881"/>
        <v>1.6116555538322816E-5</v>
      </c>
      <c r="AG458" s="240">
        <f t="shared" ca="1" si="882"/>
        <v>-2.5649117276760465E-5</v>
      </c>
      <c r="AH458" s="240">
        <f t="shared" ca="1" si="883"/>
        <v>2.1036041197624667E-5</v>
      </c>
      <c r="AI458" s="240">
        <f t="shared" ca="1" si="884"/>
        <v>-4.821465671692834E-6</v>
      </c>
      <c r="AJ458" s="240">
        <f t="shared" ca="1" si="885"/>
        <v>-1.4052176301076577E-5</v>
      </c>
      <c r="AK458" s="240">
        <f t="shared" ca="1" si="886"/>
        <v>2.5175961062041536E-5</v>
      </c>
      <c r="AL458" s="240">
        <f t="shared" ca="1" si="887"/>
        <v>-2.2415056418290133E-5</v>
      </c>
      <c r="AM458" s="240">
        <f t="shared" ca="1" si="888"/>
        <v>7.2921173882366627E-6</v>
      </c>
      <c r="AN458" s="240">
        <f t="shared" ca="1" si="889"/>
        <v>1.1852466924349716E-5</v>
      </c>
      <c r="AO458" s="240">
        <f t="shared" ca="1" si="890"/>
        <v>-2.4460346579714976E-5</v>
      </c>
      <c r="AP458" s="240">
        <f t="shared" ca="1" si="891"/>
        <v>2.3578202392331176E-5</v>
      </c>
      <c r="AQ458" s="240">
        <f t="shared" ca="1" si="892"/>
        <v>-9.6925420280552752E-6</v>
      </c>
      <c r="AR458" s="240">
        <f t="shared" ca="1" si="893"/>
        <v>-9.5386118119241962E-6</v>
      </c>
      <c r="AS458" s="240">
        <f t="shared" ca="1" si="894"/>
        <v>2.3509165588440059E-5</v>
      </c>
      <c r="AT458" s="240">
        <f t="shared" ca="1" si="895"/>
        <v>-2.4514277388177406E-5</v>
      </c>
      <c r="AU458" s="240">
        <f t="shared" ca="1" si="896"/>
        <v>1.1999622189660939E-5</v>
      </c>
      <c r="AV458" s="240">
        <f t="shared" ca="1" si="897"/>
        <v>7.1328946534138865E-6</v>
      </c>
      <c r="AW458" s="240">
        <f t="shared" ca="1" si="898"/>
        <v>-2.2331578481131456E-5</v>
      </c>
      <c r="AX458" s="240">
        <f t="shared" ca="1" si="899"/>
        <v>2.5214266491908357E-5</v>
      </c>
      <c r="AY458" s="240">
        <f t="shared" ca="1" si="900"/>
        <v>-1.419113942991975E-5</v>
      </c>
      <c r="AZ458" s="240">
        <f t="shared" ca="1" si="901"/>
        <v>-4.6584838201547043E-6</v>
      </c>
      <c r="BA458" s="240">
        <f t="shared" ca="1" si="902"/>
        <v>2.0938926065366801E-5</v>
      </c>
      <c r="BB458" s="240">
        <f t="shared" ca="1" si="903"/>
        <v>-2.5671428425802181E-5</v>
      </c>
      <c r="BC458" s="240">
        <f t="shared" ca="1" si="904"/>
        <v>1.6245988239802204E-5</v>
      </c>
      <c r="BD458" s="240">
        <f t="shared" ca="1" si="905"/>
        <v>2.1392092411207748E-6</v>
      </c>
      <c r="BE458" s="240">
        <f t="shared" ca="1" si="906"/>
        <v>-1.9344620345211556E-5</v>
      </c>
      <c r="BF458" s="240">
        <f t="shared" ca="1" si="907"/>
        <v>2.5881360470525227E-5</v>
      </c>
      <c r="BG458" s="240">
        <f t="shared" ca="1" si="908"/>
        <v>-1.8144379301975097E-5</v>
      </c>
      <c r="BH458" s="240">
        <f t="shared" ca="1" si="909"/>
        <v>4.0066709231550864E-7</v>
      </c>
      <c r="BI458" s="240">
        <f t="shared" ca="1" si="910"/>
        <v>1.7564015356286524E-5</v>
      </c>
      <c r="BJ458" s="240">
        <f t="shared" ca="1" si="911"/>
        <v>-2.5842040865726335E-5</v>
      </c>
      <c r="BK458" s="240">
        <f t="shared" ca="1" si="912"/>
        <v>1.9868030072743043E-5</v>
      </c>
      <c r="BL458" s="240">
        <f t="shared" ca="1" si="913"/>
        <v>-2.9366847826262447E-6</v>
      </c>
      <c r="BM458" s="240">
        <f t="shared" ca="1" si="914"/>
        <v>-1.5614259298012969E-5</v>
      </c>
      <c r="BN458" s="240">
        <f t="shared" ca="1" si="915"/>
        <v>2.5553848280693976E-5</v>
      </c>
      <c r="BO458" s="240">
        <f t="shared" ca="1" si="916"/>
        <v>-2.1400340852940692E-5</v>
      </c>
      <c r="BP458" s="240">
        <f t="shared" ca="1" si="917"/>
        <v>5.4444205931250885E-6</v>
      </c>
      <c r="BQ458" s="240">
        <f t="shared" ca="1" si="918"/>
        <v>1.3514129387077773E-5</v>
      </c>
      <c r="BR458" s="240">
        <f t="shared" ca="1" si="919"/>
        <v>-2.5019558167564074E-5</v>
      </c>
      <c r="BS458" s="240">
        <f t="shared" ca="1" si="920"/>
        <v>2.272655465210819E-5</v>
      </c>
      <c r="BT458" s="240">
        <f t="shared" ca="1" si="921"/>
        <v>-7.8997236570883884E-6</v>
      </c>
      <c r="BU458" s="240">
        <f t="shared" ca="1" si="922"/>
        <v>-1.1283851022569821E-5</v>
      </c>
      <c r="BV458" s="240">
        <f t="shared" ca="1" si="923"/>
        <v>2.4244316032198766E-5</v>
      </c>
      <c r="BW458" s="240">
        <f t="shared" ca="1" si="924"/>
        <v>-2.3833899306377061E-5</v>
      </c>
      <c r="BX458" s="240">
        <f t="shared" ca="1" si="925"/>
        <v>1.0278948063806413E-5</v>
      </c>
      <c r="BY458" s="240">
        <f t="shared" ca="1" si="926"/>
        <v>8.9449030043340859E-6</v>
      </c>
      <c r="BZ458" s="240">
        <f t="shared" ca="1" si="927"/>
        <v>-2.323558788015207E-5</v>
      </c>
      <c r="CA458" s="240">
        <f t="shared" ca="1" si="928"/>
        <v>2.4711710481391165E-5</v>
      </c>
      <c r="CB458" s="240">
        <f t="shared" ca="1" si="929"/>
        <v>-1.2559180581625384E-5</v>
      </c>
      <c r="CC458" s="240">
        <f t="shared" ca="1" si="930"/>
        <v>-6.519810680385231E-6</v>
      </c>
      <c r="CD458" s="240">
        <f t="shared" ca="1" si="931"/>
        <v>2.2003088314955493E-5</v>
      </c>
      <c r="CE458" s="240">
        <f t="shared" ca="1" si="932"/>
        <v>-2.5351534375674371E-5</v>
      </c>
      <c r="CF458" s="240">
        <f t="shared" ca="1" si="933"/>
        <v>1.4718461324896812E-5</v>
      </c>
      <c r="CG458" s="240">
        <f t="shared" ca="1" si="934"/>
        <v>4.0319290154939238E-6</v>
      </c>
      <c r="CH458" s="240">
        <f t="shared" ca="1" si="935"/>
        <v>-2.0558686981173962E-5</v>
      </c>
      <c r="CI458" s="240">
        <f t="shared" ca="1" si="936"/>
        <v>2.5747209135361409E-5</v>
      </c>
      <c r="CJ458" s="240">
        <f t="shared" ca="1" si="937"/>
        <v>-1.6735995239679506E-5</v>
      </c>
      <c r="CK458" s="240">
        <f t="shared" ca="1" si="938"/>
        <v>-1.5052176701060921E-6</v>
      </c>
      <c r="CL458" s="240">
        <f t="shared" ca="1" si="939"/>
        <v>1.8916294253242201E-5</v>
      </c>
      <c r="CM458" s="240">
        <f t="shared" ca="1" si="940"/>
        <v>-2.5894924196218652E-5</v>
      </c>
      <c r="CN458" s="240">
        <f t="shared" ca="1" si="941"/>
        <v>1.8592352371479042E-5</v>
      </c>
      <c r="CO458" s="240">
        <f t="shared" ca="1" si="942"/>
        <v>-1.0359897442805415E-6</v>
      </c>
      <c r="CP458" s="240">
        <f t="shared" ca="1" si="943"/>
        <v>-1.7091727270953949E-5</v>
      </c>
      <c r="CQ458" s="240">
        <f t="shared" ca="1" si="944"/>
        <v>2.5793256981460876E-5</v>
      </c>
      <c r="CR458" s="240">
        <f t="shared" ca="1" si="945"/>
        <v>-2.0269654986327564E-5</v>
      </c>
      <c r="CS458" s="240">
        <f t="shared" ca="1" si="946"/>
        <v>3.56722001110015E-6</v>
      </c>
      <c r="CT458" s="240">
        <f t="shared" ca="1" si="947"/>
        <v>1.5102557611757351E-5</v>
      </c>
      <c r="CU458" s="240">
        <f t="shared" ca="1" si="948"/>
        <v>-2.5443186601943068E-5</v>
      </c>
      <c r="CV458" s="240">
        <f t="shared" ca="1" si="949"/>
        <v>2.1751749743137185E-5</v>
      </c>
      <c r="CW458" s="240">
        <f t="shared" ca="1" si="950"/>
        <v>-6.0640959991713256E-6</v>
      </c>
      <c r="CX458" s="240">
        <f t="shared" ca="1" si="951"/>
        <v>-1.2967942066861721E-5</v>
      </c>
      <c r="CY458" s="240">
        <f t="shared" ca="1" si="952"/>
        <v>2.4848084426787925E-5</v>
      </c>
      <c r="CZ458" s="240">
        <f t="shared" ca="1" si="953"/>
        <v>-2.3024363259204087E-5</v>
      </c>
      <c r="DA458" s="240">
        <f t="shared" ca="1" si="954"/>
        <v>8.5025714277991293E-6</v>
      </c>
      <c r="DB458" s="240">
        <f t="shared" ca="1" si="955"/>
        <v>1.0708438150863969E-5</v>
      </c>
      <c r="DC458" s="240">
        <f t="shared" ca="1" si="956"/>
        <v>-2.4013681615258398E-5</v>
      </c>
      <c r="DD458" s="240">
        <f t="shared" ca="1" si="957"/>
        <v>2.4075239570687973E-5</v>
      </c>
      <c r="DE458" s="240">
        <f t="shared" ca="1" si="958"/>
        <v>-1.0859162445598879E-5</v>
      </c>
      <c r="DF458" s="240">
        <f t="shared" ca="1" si="959"/>
        <v>-8.3458061216456342E-6</v>
      </c>
      <c r="DG458" s="240">
        <f t="shared" ca="1" si="960"/>
        <v>2.2948013922560009E-5</v>
      </c>
      <c r="DH458" s="240">
        <f t="shared" ca="1" si="961"/>
        <v>-2.4894258164241421E-5</v>
      </c>
      <c r="DI458" s="240">
        <f t="shared" ca="1" si="962"/>
        <v>1.3111173792825466E-5</v>
      </c>
      <c r="DJ458" s="240">
        <f t="shared" ca="1" si="963"/>
        <v>5.902799417194851E-6</v>
      </c>
      <c r="DK458" s="240">
        <f t="shared" ca="1" si="964"/>
        <v>-2.1661344311127283E-5</v>
      </c>
      <c r="DL458" s="240">
        <f t="shared" ca="1" si="965"/>
        <v>2.5473531443087401E-5</v>
      </c>
      <c r="DM458" s="240">
        <f t="shared" ca="1" si="966"/>
        <v>-1.5236917369129875E-5</v>
      </c>
      <c r="DN458" s="240">
        <f t="shared" ca="1" si="967"/>
        <v>-3.402945527558114E-6</v>
      </c>
      <c r="DO458" s="240">
        <f t="shared" ca="1" si="968"/>
        <v>2.0166064112682268E-5</v>
      </c>
      <c r="DP458" s="240">
        <f t="shared" ca="1" si="969"/>
        <v>-2.5807480688887585E-5</v>
      </c>
      <c r="DQ458" s="240">
        <f t="shared" ca="1" si="970"/>
        <v>1.7215921101824429E-5</v>
      </c>
      <c r="DR458" s="240">
        <f t="shared" ca="1" si="971"/>
        <v>8.7031941225028432E-7</v>
      </c>
      <c r="DS458" s="240">
        <f t="shared" ca="1" si="972"/>
        <v>-1.847657369294101E-5</v>
      </c>
      <c r="DT458" s="240">
        <f t="shared" ca="1" si="973"/>
        <v>2.5892889787849872E-5</v>
      </c>
      <c r="DU458" s="240">
        <f t="shared" ca="1" si="974"/>
        <v>-1.902912610312751E-5</v>
      </c>
      <c r="DV458" s="240">
        <f t="shared" ca="1" si="975"/>
        <v>1.6706883547610369E-6</v>
      </c>
      <c r="DW458" s="240">
        <f t="shared" ca="1" si="976"/>
        <v>1.660914376821309E-5</v>
      </c>
      <c r="DX458" s="240">
        <f t="shared" ca="1" si="977"/>
        <v>-2.5728936203661786E-5</v>
      </c>
      <c r="DY458" s="240">
        <f t="shared" ca="1" si="978"/>
        <v>2.0659070217679087E-5</v>
      </c>
      <c r="DZ458" s="240">
        <f t="shared" ca="1" si="979"/>
        <v>-4.1956064796263152E-6</v>
      </c>
      <c r="EA458" s="240">
        <f t="shared" ca="1" si="980"/>
        <v>-1.4581758709516826E-5</v>
      </c>
      <c r="EB458" s="240">
        <f t="shared" ca="1" si="981"/>
        <v>2.5317198898965333E-5</v>
      </c>
      <c r="EC458" s="240">
        <f t="shared" ca="1" si="982"/>
        <v>-2.2090056192638718E-5</v>
      </c>
      <c r="ED458" s="240">
        <f t="shared" ca="1" si="983"/>
        <v>6.6801186205395363E-6</v>
      </c>
      <c r="EE458" s="240">
        <f t="shared" ca="1" si="984"/>
        <v>1.2413943343247831E-5</v>
      </c>
      <c r="EF458" s="240">
        <f t="shared" ca="1" si="985"/>
        <v>-2.4661643129082789E-5</v>
      </c>
      <c r="EG458" s="240">
        <f t="shared" ca="1" si="986"/>
        <v>2.330830285080939E-5</v>
      </c>
      <c r="EH458" s="240">
        <f t="shared" ca="1" si="987"/>
        <v>-9.1002975674126974E-6</v>
      </c>
      <c r="EI458" s="240">
        <f t="shared" ca="1" si="988"/>
        <v>-1.0126574916430329E-5</v>
      </c>
      <c r="EJ458" s="240">
        <f t="shared" ca="1" si="989"/>
        <v>2.3768582254442123E-5</v>
      </c>
      <c r="EK458" s="240">
        <f t="shared" ca="1" si="990"/>
        <v>-2.4302077810912443E-5</v>
      </c>
      <c r="EL458" s="240">
        <f t="shared" ca="1" si="991"/>
        <v>1.1432835673984349E-5</v>
      </c>
      <c r="EM458" s="240">
        <f t="shared" ca="1" si="992"/>
        <v>7.7416820374199927E-6</v>
      </c>
      <c r="EN458" s="240">
        <f t="shared" ca="1" si="993"/>
        <v>-2.2646616939462536E-5</v>
      </c>
      <c r="EO458" s="240">
        <f t="shared" ca="1" si="994"/>
        <v>2.50618104768298E-5</v>
      </c>
      <c r="EP458" s="240">
        <f t="shared" ca="1" si="995"/>
        <v>-1.3655269323190489E-5</v>
      </c>
      <c r="EQ458" s="240">
        <f t="shared" ca="1" si="996"/>
        <v>-5.2822325283554466E-6</v>
      </c>
      <c r="ER458" s="240">
        <f t="shared" ca="1" si="997"/>
        <v>2.1306552323455078E-5</v>
      </c>
      <c r="ES458" s="240">
        <f t="shared" ca="1" si="998"/>
        <v>-2.5580184207675693E-5</v>
      </c>
      <c r="ET458" s="240">
        <f t="shared" ca="1" si="999"/>
        <v>1.5746195264086003E-5</v>
      </c>
      <c r="EU458" s="240">
        <f t="shared" ca="1" si="1000"/>
        <v>2.7719122324793724E-6</v>
      </c>
      <c r="EV458" s="240">
        <f t="shared" ca="1" si="1001"/>
        <v>-1.976129396122727E-5</v>
      </c>
      <c r="EW458" s="240">
        <f t="shared" ca="1" si="1002"/>
        <v>2.5852206781050757E-5</v>
      </c>
      <c r="EX458" s="240">
        <f t="shared" ca="1" si="1003"/>
        <v>-1.7685476736841262E-5</v>
      </c>
      <c r="EY458" s="240">
        <f t="shared" ca="1" si="1004"/>
        <v>-2.3489690652461374E-7</v>
      </c>
      <c r="EZ458" s="240">
        <f t="shared" ca="1" si="1005"/>
        <v>1.8025723535529746E-5</v>
      </c>
      <c r="FA458" s="240">
        <f t="shared" ca="1" si="1006"/>
        <v>-2.5875258470870414E-5</v>
      </c>
      <c r="FB458" s="240">
        <f t="shared" ca="1" si="1007"/>
        <v>1.9454437400755817E-5</v>
      </c>
      <c r="FC458" s="240">
        <f t="shared" ca="1" si="1008"/>
        <v>-2.3043806050491543E-6</v>
      </c>
      <c r="FD458" s="240">
        <f t="shared" ca="1" si="1009"/>
        <v>-1.6116555538323276E-5</v>
      </c>
      <c r="FE458" s="240">
        <f t="shared" ca="1" si="1010"/>
        <v>2.5649117276760597E-5</v>
      </c>
      <c r="FF458" s="240">
        <f t="shared" ca="1" si="1011"/>
        <v>-2.1036041197624756E-5</v>
      </c>
      <c r="FG458" s="240">
        <f t="shared" ca="1" si="1012"/>
        <v>4.8214656716922606E-6</v>
      </c>
      <c r="FH458" s="240">
        <f t="shared" ca="1" si="1013"/>
        <v>1.405217630107738E-5</v>
      </c>
      <c r="FI458" s="240">
        <f t="shared" ca="1" si="1014"/>
        <v>-2.5175961062041586E-5</v>
      </c>
      <c r="FJ458" s="240">
        <f t="shared" ca="1" si="1015"/>
        <v>2.2415056418289841E-5</v>
      </c>
      <c r="FK458" s="240">
        <f t="shared" ca="1" si="1016"/>
        <v>-7.2921173882357496E-6</v>
      </c>
      <c r="FL458" s="240">
        <f t="shared" ca="1" si="1017"/>
        <v>-1.1852466924349904E-5</v>
      </c>
      <c r="FM458" s="240">
        <f t="shared" ca="1" si="1018"/>
        <v>2.4460346579715169E-5</v>
      </c>
      <c r="FN458" s="240">
        <f t="shared" ca="1" si="1019"/>
        <v>-2.3578202392330634E-5</v>
      </c>
      <c r="FO458" s="240">
        <f t="shared" ca="1" si="1020"/>
        <v>9.6925420280550753E-6</v>
      </c>
      <c r="FP458" s="240">
        <f t="shared" ca="1" si="1021"/>
        <v>9.5386118119247383E-6</v>
      </c>
      <c r="FQ458" s="240">
        <f t="shared" ca="1" si="1022"/>
        <v>-2.3509165588440612E-5</v>
      </c>
      <c r="FR458" s="240">
        <f t="shared" ca="1" si="1023"/>
        <v>2.4514277388177338E-5</v>
      </c>
      <c r="FS458" s="240">
        <f t="shared" ca="1" si="1024"/>
        <v>-1.1999622189660421E-5</v>
      </c>
      <c r="FT458" s="240">
        <f t="shared" ca="1" si="1025"/>
        <v>-7.1328946534151553E-6</v>
      </c>
      <c r="FU458" s="240">
        <f t="shared" ca="1" si="1026"/>
        <v>2.2331578481131568E-5</v>
      </c>
      <c r="FV458" s="240">
        <f t="shared" ca="1" si="1027"/>
        <v>-2.5214266491908222E-5</v>
      </c>
      <c r="FW458" s="240">
        <f t="shared" ca="1" si="1028"/>
        <v>1.4191139429918646E-5</v>
      </c>
      <c r="FX458" s="240">
        <f t="shared" ca="1" si="1029"/>
        <v>4.6584838201549161E-6</v>
      </c>
      <c r="FY458" s="240">
        <f t="shared" ca="1" si="1030"/>
        <v>-2.0938926065367357E-5</v>
      </c>
      <c r="FZ458" s="240">
        <f t="shared" ca="1" si="1031"/>
        <v>2.5671428425802009E-5</v>
      </c>
      <c r="GA458" s="240">
        <f t="shared" ca="1" si="1032"/>
        <v>-1.6245988239802035E-5</v>
      </c>
      <c r="GB458" s="240">
        <f t="shared" ca="1" si="1033"/>
        <v>-2.1392092411217218E-6</v>
      </c>
      <c r="GC458" s="240">
        <f t="shared" ca="1" si="1034"/>
        <v>1.9344620345211458E-5</v>
      </c>
      <c r="GD458" s="240">
        <f t="shared" ca="1" si="1035"/>
        <v>-2.588136047052521E-5</v>
      </c>
      <c r="GE458" s="240">
        <f t="shared" ca="1" si="1036"/>
        <v>1.8144379301974416E-5</v>
      </c>
      <c r="GF458" s="240">
        <f t="shared" ca="1" si="1037"/>
        <v>-4.0066709231565941E-7</v>
      </c>
      <c r="GG458" s="240">
        <f t="shared" ca="1" si="1038"/>
        <v>-1.7564015356286951E-5</v>
      </c>
      <c r="GH458" s="240">
        <f t="shared" ca="1" si="1039"/>
        <v>2.5842040865726372E-5</v>
      </c>
      <c r="GI458" s="240">
        <f t="shared" ca="1" si="1040"/>
        <v>-1.9868030072743144E-5</v>
      </c>
      <c r="GJ458" s="240">
        <f t="shared" ca="1" si="1041"/>
        <v>2.936684782625665E-6</v>
      </c>
      <c r="GK458" s="240">
        <f t="shared" ca="1" si="1042"/>
        <v>1.5614259298014019E-5</v>
      </c>
      <c r="GL458" s="240">
        <f t="shared" ca="1" si="1043"/>
        <v>-2.5553848280693949E-5</v>
      </c>
      <c r="GM458" s="240">
        <f t="shared" ca="1" si="1044"/>
        <v>2.1400340852940364E-5</v>
      </c>
      <c r="GN458" s="240">
        <f t="shared" ca="1" si="1045"/>
        <v>-5.4444205931237976E-6</v>
      </c>
      <c r="GO458" s="240">
        <f t="shared" ca="1" si="1046"/>
        <v>-1.3514129387077642E-5</v>
      </c>
      <c r="GP458" s="240">
        <f t="shared" ca="1" si="1047"/>
        <v>2.5019558167564227E-5</v>
      </c>
      <c r="GQ458" s="240">
        <f t="shared" ca="1" si="1048"/>
        <v>-2.2726554652107557E-5</v>
      </c>
      <c r="GR458" s="240">
        <f t="shared" ca="1" si="1049"/>
        <v>7.8997236570885341E-6</v>
      </c>
      <c r="GS458" s="240">
        <f t="shared" ca="1" si="1050"/>
        <v>1.1283851022570346E-5</v>
      </c>
      <c r="GT458" s="240">
        <f t="shared" ca="1" si="1051"/>
        <v>-2.424431603219923E-5</v>
      </c>
      <c r="GU458" s="240">
        <f t="shared" ca="1" si="1052"/>
        <v>2.3833899306377119E-5</v>
      </c>
      <c r="GV458" s="240">
        <f t="shared" ca="1" si="1053"/>
        <v>-1.0278948063805878E-5</v>
      </c>
      <c r="GW458" s="240">
        <f t="shared" ca="1" si="1054"/>
        <v>-8.9449030043353259E-6</v>
      </c>
      <c r="GX458" s="240">
        <f t="shared" ca="1" si="1055"/>
        <v>2.3235587880152328E-5</v>
      </c>
      <c r="GY458" s="240">
        <f t="shared" ca="1" si="1056"/>
        <v>-2.4711710481390989E-5</v>
      </c>
      <c r="GZ458" s="240">
        <f t="shared" ca="1" si="1057"/>
        <v>1.2559180581624228E-5</v>
      </c>
      <c r="HA458" s="240">
        <f t="shared" ca="1" si="1058"/>
        <v>6.5198106803857952E-6</v>
      </c>
      <c r="HB458" s="240">
        <f t="shared" ca="1" si="1059"/>
        <v>-2.2003088314955805E-5</v>
      </c>
      <c r="HC458" s="240">
        <f t="shared" ca="1" si="1060"/>
        <v>2.5351534375674104E-5</v>
      </c>
      <c r="HD458" s="240">
        <f t="shared" ca="1" si="1061"/>
        <v>-1.4718461324896331E-5</v>
      </c>
      <c r="HE458" s="240">
        <f t="shared" ca="1" si="1062"/>
        <v>-4.0319290154945014E-6</v>
      </c>
      <c r="HF458" s="240">
        <f t="shared" ca="1" si="1063"/>
        <v>2.0558686981173871E-5</v>
      </c>
      <c r="HG458" s="240">
        <f t="shared" ca="1" si="1064"/>
        <v>-2.5747209135361345E-5</v>
      </c>
      <c r="HH458" s="240">
        <f t="shared" ca="1" si="1065"/>
        <v>1.6735995239679058E-5</v>
      </c>
      <c r="HI458" s="240">
        <f t="shared" ca="1" si="1066"/>
        <v>1.5052176701059396E-6</v>
      </c>
      <c r="HJ458" s="240">
        <f t="shared" ca="1" si="1067"/>
        <v>-1.8916294253242601E-5</v>
      </c>
      <c r="HK458" s="240">
        <f t="shared" ca="1" si="1068"/>
        <v>2.5894924196218649E-5</v>
      </c>
      <c r="HL458" s="240">
        <f t="shared" ca="1" si="1069"/>
        <v>-1.8592352371479151E-5</v>
      </c>
      <c r="HM458" s="240">
        <f t="shared" ca="1" si="1070"/>
        <v>1.0359897442799588E-6</v>
      </c>
      <c r="HN458" s="240">
        <f t="shared" ca="1" si="1071"/>
        <v>1.7091727270954386E-5</v>
      </c>
      <c r="HO458" s="240">
        <f t="shared" ca="1" si="1072"/>
        <v>-2.5793256981460995E-5</v>
      </c>
      <c r="HP458" s="240">
        <f t="shared" ca="1" si="1073"/>
        <v>2.0269654986326283E-5</v>
      </c>
      <c r="HQ458" s="240">
        <f t="shared" ca="1" si="1074"/>
        <v>-3.5672200111003007E-6</v>
      </c>
      <c r="HR458" s="240">
        <f t="shared" ca="1" si="1075"/>
        <v>-1.5102557611757226E-5</v>
      </c>
      <c r="HS458" s="240">
        <f t="shared" ca="1" si="1076"/>
        <v>2.544318660194318E-5</v>
      </c>
      <c r="HT458" s="240">
        <f t="shared" ca="1" si="1077"/>
        <v>-2.1751749743136466E-5</v>
      </c>
      <c r="HU458" s="240">
        <f t="shared" ca="1" si="1078"/>
        <v>6.0640959991700432E-6</v>
      </c>
      <c r="HV458" s="240">
        <f t="shared" ca="1" si="1079"/>
        <v>1.2967942066863503E-5</v>
      </c>
      <c r="HW458" s="240">
        <f t="shared" ca="1" si="1080"/>
        <v>-2.4848084426787877E-5</v>
      </c>
      <c r="HX458" s="240">
        <f t="shared" ca="1" si="1081"/>
        <v>2.3024363259204159E-5</v>
      </c>
      <c r="HY458" s="240">
        <f t="shared" ca="1" si="1082"/>
        <v>-8.5025714277985771E-6</v>
      </c>
      <c r="HZ458" s="240">
        <f t="shared" ca="1" si="1083"/>
        <v>-1.070843815086517E-5</v>
      </c>
      <c r="IA458" s="240">
        <f t="shared" ca="1" si="1084"/>
        <v>2.401368161525889E-5</v>
      </c>
      <c r="IB458" s="240">
        <f t="shared" ca="1" si="1085"/>
        <v>-2.4075239570688299E-5</v>
      </c>
      <c r="IC458" s="240">
        <f t="shared" ca="1" si="1086"/>
        <v>1.0859162445599018E-5</v>
      </c>
      <c r="ID458" s="240">
        <f t="shared" ca="1" si="1087"/>
        <v>8.3458061216461865E-6</v>
      </c>
      <c r="IE458" s="240">
        <f t="shared" ca="1" si="1088"/>
        <v>8.4961157962063211E-7</v>
      </c>
      <c r="IF458" s="240">
        <f t="shared" ca="1" si="1089"/>
        <v>2.4894258164241059E-5</v>
      </c>
      <c r="IG458" s="240">
        <f t="shared" ca="1" si="1090"/>
        <v>-1.3111173792823693E-5</v>
      </c>
      <c r="IH458" s="240">
        <f t="shared" ca="1" si="1091"/>
        <v>-5.9027994171939853E-6</v>
      </c>
      <c r="II458" s="240">
        <f t="shared" ca="1" si="1092"/>
        <v>2.1661344311126798E-5</v>
      </c>
      <c r="IJ458" s="240">
        <f t="shared" ca="1" si="1093"/>
        <v>-2.5473531443087299E-5</v>
      </c>
      <c r="IK458" s="240">
        <f t="shared" ca="1" si="1094"/>
        <v>1.5236917369129402E-5</v>
      </c>
      <c r="IL458" s="240">
        <f t="shared" ca="1" si="1095"/>
        <v>3.4029455275586916E-6</v>
      </c>
      <c r="IM458" s="240">
        <f t="shared" ca="1" si="1096"/>
        <v>-2.0166064112683559E-5</v>
      </c>
      <c r="IN458" s="240">
        <f t="shared" ca="1" si="1097"/>
        <v>2.5807480688887659E-5</v>
      </c>
      <c r="IO458" s="240">
        <f t="shared" ca="1" si="1098"/>
        <v>-1.7215921101823989E-5</v>
      </c>
      <c r="IP458" s="240">
        <f t="shared" ca="1" si="1099"/>
        <v>-8.7031941225086878E-7</v>
      </c>
      <c r="IQ458" s="240">
        <f t="shared" ca="1" si="1100"/>
        <v>1.847657369294142E-5</v>
      </c>
      <c r="IR458" s="240">
        <f t="shared" ca="1" si="1101"/>
        <v>-2.5892889787849902E-5</v>
      </c>
      <c r="IS458" s="240">
        <f t="shared" ca="1" si="1102"/>
        <v>1.902912610312611E-5</v>
      </c>
      <c r="IT458" s="240">
        <f t="shared" ca="1" si="1103"/>
        <v>-1.6706883547619229E-6</v>
      </c>
      <c r="IU458" s="240">
        <f t="shared" ca="1" si="1104"/>
        <v>-1.6609143768213537E-5</v>
      </c>
      <c r="IV458" s="240">
        <f t="shared" ca="1" si="1105"/>
        <v>2.5728936203661851E-5</v>
      </c>
      <c r="IW458" s="240">
        <f t="shared" ca="1" si="1106"/>
        <v>-2.0659070217678738E-5</v>
      </c>
      <c r="IX458" s="240">
        <f t="shared" ca="1" si="1107"/>
        <v>4.1956064796242857E-6</v>
      </c>
      <c r="IY458" s="240">
        <f t="shared" ca="1" si="1108"/>
        <v>1.4581758709518522E-5</v>
      </c>
      <c r="IZ458" s="240">
        <f t="shared" ca="1" si="1109"/>
        <v>-2.5317198898965144E-5</v>
      </c>
      <c r="JA458" s="240">
        <f t="shared" ca="1" si="1110"/>
        <v>2.2090056192638413E-5</v>
      </c>
      <c r="JB458" s="240">
        <f t="shared" ca="1" si="1111"/>
        <v>-6.6801186205389721E-6</v>
      </c>
    </row>
    <row r="459" spans="2:262">
      <c r="B459" s="248">
        <v>98</v>
      </c>
      <c r="C459" s="247">
        <f t="shared" si="1112"/>
        <v>1.9140625000000013E-3</v>
      </c>
      <c r="D459" s="244">
        <f t="shared" ca="1" si="855"/>
        <v>5.8773881169153377</v>
      </c>
      <c r="E459" s="243">
        <f ca="1">CZ361</f>
        <v>-0.1226118830846626</v>
      </c>
      <c r="F459" s="242">
        <v>98</v>
      </c>
      <c r="G459" s="240">
        <f t="shared" ca="1" si="856"/>
        <v>-2.376307955173576E-5</v>
      </c>
      <c r="H459" s="240">
        <f t="shared" ca="1" si="857"/>
        <v>6.0557880089445646E-5</v>
      </c>
      <c r="I459" s="240">
        <f t="shared" ca="1" si="858"/>
        <v>-6.5977779251035073E-5</v>
      </c>
      <c r="J459" s="240">
        <f t="shared" ca="1" si="859"/>
        <v>3.7214739479505332E-5</v>
      </c>
      <c r="K459" s="240">
        <f t="shared" ca="1" si="860"/>
        <v>1.0829173056772814E-5</v>
      </c>
      <c r="L459" s="240">
        <f t="shared" ca="1" si="861"/>
        <v>-5.3262515405664253E-5</v>
      </c>
      <c r="M459" s="240">
        <f t="shared" ca="1" si="862"/>
        <v>6.810066840135266E-5</v>
      </c>
      <c r="N459" s="240">
        <f t="shared" ca="1" si="863"/>
        <v>-4.7656018373150033E-5</v>
      </c>
      <c r="O459" s="240">
        <f t="shared" ca="1" si="864"/>
        <v>2.5208924856916291E-6</v>
      </c>
      <c r="P459" s="240">
        <f t="shared" ca="1" si="865"/>
        <v>4.3920302124805879E-5</v>
      </c>
      <c r="Q459" s="240">
        <f t="shared" ca="1" si="866"/>
        <v>-6.760648705630115E-5</v>
      </c>
      <c r="R459" s="240">
        <f t="shared" ca="1" si="867"/>
        <v>5.6265903206517598E-5</v>
      </c>
      <c r="S459" s="240">
        <f t="shared" ca="1" si="868"/>
        <v>-1.5774081543663737E-5</v>
      </c>
      <c r="T459" s="240">
        <f t="shared" ca="1" si="869"/>
        <v>-3.2890256264080721E-5</v>
      </c>
      <c r="U459" s="241">
        <f t="shared" ca="1" si="870"/>
        <v>6.4514226327830662E-5</v>
      </c>
      <c r="V459" s="240">
        <f t="shared" ca="1" si="871"/>
        <v>-6.2713520933940767E-5</v>
      </c>
      <c r="W459" s="240">
        <f t="shared" ca="1" si="872"/>
        <v>2.8421081494119481E-5</v>
      </c>
      <c r="X459" s="240">
        <f t="shared" ca="1" si="873"/>
        <v>2.0596256300194752E-5</v>
      </c>
      <c r="Y459" s="240">
        <f t="shared" ca="1" si="874"/>
        <v>-5.8942720061576777E-5</v>
      </c>
      <c r="Z459" s="240">
        <f t="shared" ca="1" si="875"/>
        <v>6.6751093222020393E-5</v>
      </c>
      <c r="AA459" s="240">
        <f t="shared" ca="1" si="876"/>
        <v>-3.9975875221482781E-5</v>
      </c>
      <c r="AB459" s="240">
        <f t="shared" ca="1" si="877"/>
        <v>-7.5107537572063576E-6</v>
      </c>
      <c r="AC459" s="240">
        <f t="shared" ca="1" si="878"/>
        <v>5.1106078118814513E-5</v>
      </c>
      <c r="AD459" s="240">
        <f t="shared" ca="1" si="879"/>
        <v>-6.822345843202204E-5</v>
      </c>
      <c r="AE459" s="240">
        <f t="shared" ca="1" si="880"/>
        <v>4.9994418482813238E-5</v>
      </c>
      <c r="AF459" s="240">
        <f t="shared" ca="1" si="881"/>
        <v>-5.8633828405927114E-6</v>
      </c>
      <c r="AG459" s="240">
        <f t="shared" ca="1" si="882"/>
        <v>-4.1305458254565335E-5</v>
      </c>
      <c r="AH459" s="240">
        <f t="shared" ca="1" si="883"/>
        <v>6.707403439463749E-5</v>
      </c>
      <c r="AI459" s="240">
        <f t="shared" ca="1" si="884"/>
        <v>-5.8091704279042159E-5</v>
      </c>
      <c r="AJ459" s="240">
        <f t="shared" ca="1" si="885"/>
        <v>1.9012192924050775E-5</v>
      </c>
      <c r="AK459" s="240">
        <f t="shared" ca="1" si="886"/>
        <v>2.9917492793960723E-5</v>
      </c>
      <c r="AL459" s="240">
        <f t="shared" ca="1" si="887"/>
        <v>-6.3346992831018814E-5</v>
      </c>
      <c r="AM459" s="240">
        <f t="shared" ca="1" si="888"/>
        <v>6.3956558458030859E-5</v>
      </c>
      <c r="AN459" s="240">
        <f t="shared" ca="1" si="889"/>
        <v>-3.1430375095597319E-5</v>
      </c>
      <c r="AO459" s="240">
        <f t="shared" ca="1" si="890"/>
        <v>-1.7379814863207418E-5</v>
      </c>
      <c r="AP459" s="240">
        <f t="shared" ca="1" si="891"/>
        <v>5.7185561858306864E-5</v>
      </c>
      <c r="AQ459" s="240">
        <f t="shared" ca="1" si="892"/>
        <v>-6.7363597962728552E-5</v>
      </c>
      <c r="AR459" s="240">
        <f t="shared" ca="1" si="893"/>
        <v>4.2640705578578377E-5</v>
      </c>
      <c r="AS459" s="240">
        <f t="shared" ca="1" si="894"/>
        <v>4.174240393974459E-6</v>
      </c>
      <c r="AT459" s="240">
        <f t="shared" ca="1" si="895"/>
        <v>-4.88265218134127E-5</v>
      </c>
      <c r="AU459" s="240">
        <f t="shared" ca="1" si="896"/>
        <v>6.8181892175659498E-5</v>
      </c>
      <c r="AV459" s="240">
        <f t="shared" ca="1" si="897"/>
        <v>-5.2212377659357814E-5</v>
      </c>
      <c r="AW459" s="240">
        <f t="shared" ca="1" si="898"/>
        <v>9.1917477926588876E-6</v>
      </c>
      <c r="AX459" s="240">
        <f t="shared" ca="1" si="899"/>
        <v>3.859110591745872E-5</v>
      </c>
      <c r="AY459" s="240">
        <f t="shared" ca="1" si="900"/>
        <v>-6.6379994509125668E-5</v>
      </c>
      <c r="AZ459" s="240">
        <f t="shared" ca="1" si="901"/>
        <v>5.9777557347726816E-5</v>
      </c>
      <c r="BA459" s="240">
        <f t="shared" ca="1" si="902"/>
        <v>-2.2204502266411895E-5</v>
      </c>
      <c r="BB459" s="240">
        <f t="shared" ca="1" si="903"/>
        <v>-2.6872655463237628E-5</v>
      </c>
      <c r="BC459" s="240">
        <f t="shared" ca="1" si="904"/>
        <v>6.2027150879935818E-5</v>
      </c>
      <c r="BD459" s="240">
        <f t="shared" ca="1" si="905"/>
        <v>-6.5045519030862694E-5</v>
      </c>
      <c r="BE459" s="240">
        <f t="shared" ca="1" si="906"/>
        <v>3.4363950170495008E-5</v>
      </c>
      <c r="BF459" s="240">
        <f t="shared" ca="1" si="907"/>
        <v>1.4121503929923092E-5</v>
      </c>
      <c r="BG459" s="240">
        <f t="shared" ca="1" si="908"/>
        <v>-5.5290638627656929E-5</v>
      </c>
      <c r="BH459" s="240">
        <f t="shared" ca="1" si="909"/>
        <v>6.7813817895590254E-5</v>
      </c>
      <c r="BI459" s="240">
        <f t="shared" ca="1" si="910"/>
        <v>-4.5202810741050512E-5</v>
      </c>
      <c r="BJ459" s="240">
        <f t="shared" ca="1" si="911"/>
        <v>-8.2767092001321128E-7</v>
      </c>
      <c r="BK459" s="240">
        <f t="shared" ca="1" si="912"/>
        <v>4.6429338140265231E-5</v>
      </c>
      <c r="BL459" s="240">
        <f t="shared" ca="1" si="913"/>
        <v>-6.7976069769017496E-5</v>
      </c>
      <c r="BM459" s="240">
        <f t="shared" ca="1" si="914"/>
        <v>5.4304552644857137E-5</v>
      </c>
      <c r="BN459" s="240">
        <f t="shared" ca="1" si="915"/>
        <v>-1.2497969019191488E-5</v>
      </c>
      <c r="BO459" s="240">
        <f t="shared" ca="1" si="916"/>
        <v>-3.578378422601449E-5</v>
      </c>
      <c r="BP459" s="240">
        <f t="shared" ca="1" si="917"/>
        <v>6.5526039402640299E-5</v>
      </c>
      <c r="BQ459" s="240">
        <f t="shared" ca="1" si="918"/>
        <v>-6.1319401044864676E-5</v>
      </c>
      <c r="BR459" s="240">
        <f t="shared" ca="1" si="919"/>
        <v>2.5343319017928544E-5</v>
      </c>
      <c r="BS459" s="240">
        <f t="shared" ca="1" si="920"/>
        <v>2.3763079551736996E-5</v>
      </c>
      <c r="BT459" s="240">
        <f t="shared" ca="1" si="921"/>
        <v>-6.0557880089446337E-5</v>
      </c>
      <c r="BU459" s="240">
        <f t="shared" ca="1" si="922"/>
        <v>6.5977779251034626E-5</v>
      </c>
      <c r="BV459" s="240">
        <f t="shared" ca="1" si="923"/>
        <v>-3.7214739479503774E-5</v>
      </c>
      <c r="BW459" s="240">
        <f t="shared" ca="1" si="924"/>
        <v>-1.0829173056774891E-5</v>
      </c>
      <c r="BX459" s="240">
        <f t="shared" ca="1" si="925"/>
        <v>5.3262515405664443E-5</v>
      </c>
      <c r="BY459" s="240">
        <f t="shared" ca="1" si="926"/>
        <v>-6.8100668401352633E-5</v>
      </c>
      <c r="BZ459" s="240">
        <f t="shared" ca="1" si="927"/>
        <v>4.7656018373149565E-5</v>
      </c>
      <c r="CA459" s="240">
        <f t="shared" ca="1" si="928"/>
        <v>-2.5208924856907346E-6</v>
      </c>
      <c r="CB459" s="240">
        <f t="shared" ca="1" si="929"/>
        <v>-4.3920302124806753E-5</v>
      </c>
      <c r="CC459" s="240">
        <f t="shared" ca="1" si="930"/>
        <v>6.7606487056301286E-5</v>
      </c>
      <c r="CD459" s="240">
        <f t="shared" ca="1" si="931"/>
        <v>-5.6265903206516825E-5</v>
      </c>
      <c r="CE459" s="240">
        <f t="shared" ca="1" si="932"/>
        <v>1.5774081543662161E-5</v>
      </c>
      <c r="CF459" s="240">
        <f t="shared" ca="1" si="933"/>
        <v>3.2890256264082137E-5</v>
      </c>
      <c r="CG459" s="240">
        <f t="shared" ca="1" si="934"/>
        <v>-6.4514226327831354E-5</v>
      </c>
      <c r="CH459" s="240">
        <f t="shared" ca="1" si="935"/>
        <v>6.2713520933940699E-5</v>
      </c>
      <c r="CI459" s="240">
        <f t="shared" ca="1" si="936"/>
        <v>-2.8421081494119329E-5</v>
      </c>
      <c r="CJ459" s="240">
        <f t="shared" ca="1" si="937"/>
        <v>-2.0596256300195372E-5</v>
      </c>
      <c r="CK459" s="240">
        <f t="shared" ca="1" si="938"/>
        <v>5.8942720061577095E-5</v>
      </c>
      <c r="CL459" s="240">
        <f t="shared" ca="1" si="939"/>
        <v>-6.6751093222020149E-5</v>
      </c>
      <c r="CM459" s="240">
        <f t="shared" ca="1" si="940"/>
        <v>3.9975875221481859E-5</v>
      </c>
      <c r="CN459" s="240">
        <f t="shared" ca="1" si="941"/>
        <v>7.5107537572074892E-6</v>
      </c>
      <c r="CO459" s="240">
        <f t="shared" ca="1" si="942"/>
        <v>-5.1106078118815583E-5</v>
      </c>
      <c r="CP459" s="240">
        <f t="shared" ca="1" si="943"/>
        <v>6.8223458432022026E-5</v>
      </c>
      <c r="CQ459" s="240">
        <f t="shared" ca="1" si="944"/>
        <v>-4.9994418482812134E-5</v>
      </c>
      <c r="CR459" s="240">
        <f t="shared" ca="1" si="945"/>
        <v>5.8633828405906141E-6</v>
      </c>
      <c r="CS459" s="240">
        <f t="shared" ca="1" si="946"/>
        <v>4.1305458254565477E-5</v>
      </c>
      <c r="CT459" s="240">
        <f t="shared" ca="1" si="947"/>
        <v>-6.7074034394637531E-5</v>
      </c>
      <c r="CU459" s="240">
        <f t="shared" ca="1" si="948"/>
        <v>5.8091704279042078E-5</v>
      </c>
      <c r="CV459" s="240">
        <f t="shared" ca="1" si="949"/>
        <v>-1.9012192924049688E-5</v>
      </c>
      <c r="CW459" s="240">
        <f t="shared" ca="1" si="950"/>
        <v>-2.9917492793961743E-5</v>
      </c>
      <c r="CX459" s="240">
        <f t="shared" ca="1" si="951"/>
        <v>6.3346992831019234E-5</v>
      </c>
      <c r="CY459" s="240">
        <f t="shared" ca="1" si="952"/>
        <v>-6.3956558458030466E-5</v>
      </c>
      <c r="CZ459" s="240">
        <f t="shared" ca="1" si="953"/>
        <v>3.1430375095596309E-5</v>
      </c>
      <c r="DA459" s="240">
        <f t="shared" ca="1" si="954"/>
        <v>1.7379814863209448E-5</v>
      </c>
      <c r="DB459" s="240">
        <f t="shared" ca="1" si="955"/>
        <v>-5.7185561858308023E-5</v>
      </c>
      <c r="DC459" s="240">
        <f t="shared" ca="1" si="956"/>
        <v>6.7363597962728227E-5</v>
      </c>
      <c r="DD459" s="240">
        <f t="shared" ca="1" si="957"/>
        <v>-4.2640705578578249E-5</v>
      </c>
      <c r="DE459" s="240">
        <f t="shared" ca="1" si="958"/>
        <v>-4.1742403939746318E-6</v>
      </c>
      <c r="DF459" s="240">
        <f t="shared" ca="1" si="959"/>
        <v>4.8826521813413493E-5</v>
      </c>
      <c r="DG459" s="240">
        <f t="shared" ca="1" si="960"/>
        <v>-6.8181892175659553E-5</v>
      </c>
      <c r="DH459" s="240">
        <f t="shared" ca="1" si="961"/>
        <v>5.2212377659357082E-5</v>
      </c>
      <c r="DI459" s="240">
        <f t="shared" ca="1" si="962"/>
        <v>-9.1917477926577594E-6</v>
      </c>
      <c r="DJ459" s="240">
        <f t="shared" ca="1" si="963"/>
        <v>-3.8591105917459655E-5</v>
      </c>
      <c r="DK459" s="240">
        <f t="shared" ca="1" si="964"/>
        <v>6.6379994509125926E-5</v>
      </c>
      <c r="DL459" s="240">
        <f t="shared" ca="1" si="965"/>
        <v>-5.9777557347725799E-5</v>
      </c>
      <c r="DM459" s="240">
        <f t="shared" ca="1" si="966"/>
        <v>2.2204502266409906E-5</v>
      </c>
      <c r="DN459" s="240">
        <f t="shared" ca="1" si="967"/>
        <v>2.6872655463239572E-5</v>
      </c>
      <c r="DO459" s="240">
        <f t="shared" ca="1" si="968"/>
        <v>-6.2027150879936699E-5</v>
      </c>
      <c r="DP459" s="240">
        <f t="shared" ca="1" si="969"/>
        <v>6.5045519030862057E-5</v>
      </c>
      <c r="DQ459" s="240">
        <f t="shared" ca="1" si="970"/>
        <v>-3.4363950170492345E-5</v>
      </c>
      <c r="DR459" s="240">
        <f t="shared" ca="1" si="971"/>
        <v>-1.4121503929926104E-5</v>
      </c>
      <c r="DS459" s="240">
        <f t="shared" ca="1" si="972"/>
        <v>5.5290638627658738E-5</v>
      </c>
      <c r="DT459" s="240">
        <f t="shared" ca="1" si="973"/>
        <v>-6.7813817895590335E-5</v>
      </c>
      <c r="DU459" s="240">
        <f t="shared" ca="1" si="974"/>
        <v>4.5202810741051108E-5</v>
      </c>
      <c r="DV459" s="240">
        <f t="shared" ca="1" si="975"/>
        <v>8.276709200124049E-7</v>
      </c>
      <c r="DW459" s="240">
        <f t="shared" ca="1" si="976"/>
        <v>-4.6429338140264641E-5</v>
      </c>
      <c r="DX459" s="240">
        <f t="shared" ca="1" si="977"/>
        <v>6.7976069769017428E-5</v>
      </c>
      <c r="DY459" s="240">
        <f t="shared" ca="1" si="978"/>
        <v>-5.4304552644856446E-5</v>
      </c>
      <c r="DZ459" s="240">
        <f t="shared" ca="1" si="979"/>
        <v>1.2497969019190366E-5</v>
      </c>
      <c r="EA459" s="240">
        <f t="shared" ca="1" si="980"/>
        <v>3.5783784226015459E-5</v>
      </c>
      <c r="EB459" s="240">
        <f t="shared" ca="1" si="981"/>
        <v>-6.5526039402640611E-5</v>
      </c>
      <c r="EC459" s="240">
        <f t="shared" ca="1" si="982"/>
        <v>6.1319401044864188E-5</v>
      </c>
      <c r="ED459" s="240">
        <f t="shared" ca="1" si="983"/>
        <v>-2.534331901792749E-5</v>
      </c>
      <c r="EE459" s="240">
        <f t="shared" ca="1" si="984"/>
        <v>-2.3763079551738063E-5</v>
      </c>
      <c r="EF459" s="240">
        <f t="shared" ca="1" si="985"/>
        <v>6.0557880089446866E-5</v>
      </c>
      <c r="EG459" s="240">
        <f t="shared" ca="1" si="986"/>
        <v>-6.5977779251034341E-5</v>
      </c>
      <c r="EH459" s="240">
        <f t="shared" ca="1" si="987"/>
        <v>3.7214739479502818E-5</v>
      </c>
      <c r="EI459" s="240">
        <f t="shared" ca="1" si="988"/>
        <v>1.0829173056776016E-5</v>
      </c>
      <c r="EJ459" s="240">
        <f t="shared" ca="1" si="989"/>
        <v>-5.3262515405666353E-5</v>
      </c>
      <c r="EK459" s="240">
        <f t="shared" ca="1" si="990"/>
        <v>6.8100668401352443E-5</v>
      </c>
      <c r="EL459" s="240">
        <f t="shared" ca="1" si="991"/>
        <v>-4.765601837314737E-5</v>
      </c>
      <c r="EM459" s="240">
        <f t="shared" ca="1" si="992"/>
        <v>2.5208924856876616E-6</v>
      </c>
      <c r="EN459" s="240">
        <f t="shared" ca="1" si="993"/>
        <v>4.3920302124809104E-5</v>
      </c>
      <c r="EO459" s="240">
        <f t="shared" ca="1" si="994"/>
        <v>-6.7606487056301191E-5</v>
      </c>
      <c r="EP459" s="240">
        <f t="shared" ca="1" si="995"/>
        <v>5.6265903206517272E-5</v>
      </c>
      <c r="EQ459" s="240">
        <f t="shared" ca="1" si="996"/>
        <v>-1.5774081543662937E-5</v>
      </c>
      <c r="ER459" s="240">
        <f t="shared" ca="1" si="997"/>
        <v>-3.2890256264081439E-5</v>
      </c>
      <c r="ES459" s="240">
        <f t="shared" ca="1" si="998"/>
        <v>6.4514226327831083E-5</v>
      </c>
      <c r="ET459" s="240">
        <f t="shared" ca="1" si="999"/>
        <v>-6.2713520933940252E-5</v>
      </c>
      <c r="EU459" s="240">
        <f t="shared" ca="1" si="1000"/>
        <v>2.8421081494118295E-5</v>
      </c>
      <c r="EV459" s="240">
        <f t="shared" ca="1" si="1001"/>
        <v>2.0596256300196453E-5</v>
      </c>
      <c r="EW459" s="240">
        <f t="shared" ca="1" si="1002"/>
        <v>-5.8942720061577678E-5</v>
      </c>
      <c r="EX459" s="240">
        <f t="shared" ca="1" si="1003"/>
        <v>6.6751093222019918E-5</v>
      </c>
      <c r="EY459" s="240">
        <f t="shared" ca="1" si="1004"/>
        <v>-3.9975875221480938E-5</v>
      </c>
      <c r="EZ459" s="240">
        <f t="shared" ca="1" si="1005"/>
        <v>-7.5107537572086208E-6</v>
      </c>
      <c r="FA459" s="240">
        <f t="shared" ca="1" si="1006"/>
        <v>5.1106078118816335E-5</v>
      </c>
      <c r="FB459" s="240">
        <f t="shared" ca="1" si="1007"/>
        <v>-6.8223458432022013E-5</v>
      </c>
      <c r="FC459" s="240">
        <f t="shared" ca="1" si="1008"/>
        <v>4.9994418482811361E-5</v>
      </c>
      <c r="FD459" s="240">
        <f t="shared" ca="1" si="1009"/>
        <v>-5.8633828405894825E-6</v>
      </c>
      <c r="FE459" s="240">
        <f t="shared" ca="1" si="1010"/>
        <v>-4.1305458254567917E-5</v>
      </c>
      <c r="FF459" s="240">
        <f t="shared" ca="1" si="1011"/>
        <v>6.7074034394638086E-5</v>
      </c>
      <c r="FG459" s="240">
        <f t="shared" ca="1" si="1012"/>
        <v>-5.8091704279040465E-5</v>
      </c>
      <c r="FH459" s="240">
        <f t="shared" ca="1" si="1013"/>
        <v>1.9012192924046733E-5</v>
      </c>
      <c r="FI459" s="240">
        <f t="shared" ca="1" si="1014"/>
        <v>2.9917492793964508E-5</v>
      </c>
      <c r="FJ459" s="240">
        <f t="shared" ca="1" si="1015"/>
        <v>-6.3346992831018935E-5</v>
      </c>
      <c r="FK459" s="240">
        <f t="shared" ca="1" si="1016"/>
        <v>6.3956558458030737E-5</v>
      </c>
      <c r="FL459" s="240">
        <f t="shared" ca="1" si="1017"/>
        <v>-3.1430375095597021E-5</v>
      </c>
      <c r="FM459" s="240">
        <f t="shared" ca="1" si="1018"/>
        <v>-1.7379814863208675E-5</v>
      </c>
      <c r="FN459" s="240">
        <f t="shared" ca="1" si="1019"/>
        <v>5.7185561858307583E-5</v>
      </c>
      <c r="FO459" s="240">
        <f t="shared" ca="1" si="1020"/>
        <v>-6.7363597962728349E-5</v>
      </c>
      <c r="FP459" s="240">
        <f t="shared" ca="1" si="1021"/>
        <v>4.2640705578577361E-5</v>
      </c>
      <c r="FQ459" s="240">
        <f t="shared" ca="1" si="1022"/>
        <v>4.1742403939757634E-6</v>
      </c>
      <c r="FR459" s="240">
        <f t="shared" ca="1" si="1023"/>
        <v>-4.8826521813414279E-5</v>
      </c>
      <c r="FS459" s="240">
        <f t="shared" ca="1" si="1024"/>
        <v>6.8181892175659593E-5</v>
      </c>
      <c r="FT459" s="240">
        <f t="shared" ca="1" si="1025"/>
        <v>-5.2212377659356351E-5</v>
      </c>
      <c r="FU459" s="240">
        <f t="shared" ca="1" si="1026"/>
        <v>9.1917477926566311E-6</v>
      </c>
      <c r="FV459" s="240">
        <f t="shared" ca="1" si="1027"/>
        <v>3.8591105917460597E-5</v>
      </c>
      <c r="FW459" s="240">
        <f t="shared" ca="1" si="1028"/>
        <v>-6.6379994509126197E-5</v>
      </c>
      <c r="FX459" s="240">
        <f t="shared" ca="1" si="1029"/>
        <v>5.9777557347725244E-5</v>
      </c>
      <c r="FY459" s="240">
        <f t="shared" ca="1" si="1030"/>
        <v>-2.2204502266408829E-5</v>
      </c>
      <c r="FZ459" s="240">
        <f t="shared" ca="1" si="1031"/>
        <v>-2.6872655463240616E-5</v>
      </c>
      <c r="GA459" s="240">
        <f t="shared" ca="1" si="1032"/>
        <v>6.2027150879937173E-5</v>
      </c>
      <c r="GB459" s="240">
        <f t="shared" ca="1" si="1033"/>
        <v>-6.5045519030861704E-5</v>
      </c>
      <c r="GC459" s="240">
        <f t="shared" ca="1" si="1034"/>
        <v>3.4363950170491369E-5</v>
      </c>
      <c r="GD459" s="240">
        <f t="shared" ca="1" si="1035"/>
        <v>1.4121503929927219E-5</v>
      </c>
      <c r="GE459" s="240">
        <f t="shared" ca="1" si="1036"/>
        <v>-5.5290638627659409E-5</v>
      </c>
      <c r="GF459" s="240">
        <f t="shared" ca="1" si="1037"/>
        <v>6.7813817895590213E-5</v>
      </c>
      <c r="GG459" s="240">
        <f t="shared" ca="1" si="1038"/>
        <v>-4.5202810741050261E-5</v>
      </c>
      <c r="GH459" s="240">
        <f t="shared" ca="1" si="1039"/>
        <v>-8.2767092001354332E-7</v>
      </c>
      <c r="GI459" s="240">
        <f t="shared" ca="1" si="1040"/>
        <v>4.6429338140265475E-5</v>
      </c>
      <c r="GJ459" s="240">
        <f t="shared" ca="1" si="1041"/>
        <v>-6.7976069769017523E-5</v>
      </c>
      <c r="GK459" s="240">
        <f t="shared" ca="1" si="1042"/>
        <v>5.4304552644855761E-5</v>
      </c>
      <c r="GL459" s="240">
        <f t="shared" ca="1" si="1043"/>
        <v>-1.249796901918925E-5</v>
      </c>
      <c r="GM459" s="240">
        <f t="shared" ca="1" si="1044"/>
        <v>-3.5783784226016428E-5</v>
      </c>
      <c r="GN459" s="240">
        <f t="shared" ca="1" si="1045"/>
        <v>6.5526039402640936E-5</v>
      </c>
      <c r="GO459" s="240">
        <f t="shared" ca="1" si="1046"/>
        <v>-6.1319401044863687E-5</v>
      </c>
      <c r="GP459" s="240">
        <f t="shared" ca="1" si="1047"/>
        <v>2.5343319017926433E-5</v>
      </c>
      <c r="GQ459" s="240">
        <f t="shared" ca="1" si="1048"/>
        <v>2.3763079551739127E-5</v>
      </c>
      <c r="GR459" s="240">
        <f t="shared" ca="1" si="1049"/>
        <v>-6.0557880089447381E-5</v>
      </c>
      <c r="GS459" s="240">
        <f t="shared" ca="1" si="1050"/>
        <v>6.5977779251034056E-5</v>
      </c>
      <c r="GT459" s="240">
        <f t="shared" ca="1" si="1051"/>
        <v>-3.721473947950187E-5</v>
      </c>
      <c r="GU459" s="240">
        <f t="shared" ca="1" si="1052"/>
        <v>-1.0829173056777144E-5</v>
      </c>
      <c r="GV459" s="240">
        <f t="shared" ca="1" si="1053"/>
        <v>5.3262515405667072E-5</v>
      </c>
      <c r="GW459" s="240">
        <f t="shared" ca="1" si="1054"/>
        <v>-6.8100668401352389E-5</v>
      </c>
      <c r="GX459" s="240">
        <f t="shared" ca="1" si="1055"/>
        <v>4.765601837314655E-5</v>
      </c>
      <c r="GY459" s="240">
        <f t="shared" ca="1" si="1056"/>
        <v>-2.5208924856865266E-6</v>
      </c>
      <c r="GZ459" s="240">
        <f t="shared" ca="1" si="1057"/>
        <v>-4.3920302124809979E-5</v>
      </c>
      <c r="HA459" s="240">
        <f t="shared" ca="1" si="1058"/>
        <v>6.760648705630134E-5</v>
      </c>
      <c r="HB459" s="240">
        <f t="shared" ca="1" si="1059"/>
        <v>-5.6265903206516629E-5</v>
      </c>
      <c r="HC459" s="240">
        <f t="shared" ca="1" si="1060"/>
        <v>1.5774081543661833E-5</v>
      </c>
      <c r="HD459" s="240">
        <f t="shared" ca="1" si="1061"/>
        <v>3.2890256264082436E-5</v>
      </c>
      <c r="HE459" s="240">
        <f t="shared" ca="1" si="1062"/>
        <v>-6.4514226327831462E-5</v>
      </c>
      <c r="HF459" s="240">
        <f t="shared" ca="1" si="1063"/>
        <v>6.2713520933939805E-5</v>
      </c>
      <c r="HG459" s="240">
        <f t="shared" ca="1" si="1064"/>
        <v>-2.8421081494117262E-5</v>
      </c>
      <c r="HH459" s="240">
        <f t="shared" ca="1" si="1065"/>
        <v>-2.0596256300197541E-5</v>
      </c>
      <c r="HI459" s="240">
        <f t="shared" ca="1" si="1066"/>
        <v>5.8942720061578247E-5</v>
      </c>
      <c r="HJ459" s="240">
        <f t="shared" ca="1" si="1067"/>
        <v>-6.6751093222019688E-5</v>
      </c>
      <c r="HK459" s="240">
        <f t="shared" ca="1" si="1068"/>
        <v>3.9975875221476872E-5</v>
      </c>
      <c r="HL459" s="240">
        <f t="shared" ca="1" si="1069"/>
        <v>7.5107537572097457E-6</v>
      </c>
      <c r="HM459" s="240">
        <f t="shared" ca="1" si="1070"/>
        <v>-5.1106078118814526E-5</v>
      </c>
      <c r="HN459" s="240">
        <f t="shared" ca="1" si="1071"/>
        <v>6.8223458432021999E-5</v>
      </c>
      <c r="HO459" s="240">
        <f t="shared" ca="1" si="1072"/>
        <v>-4.9994418482813231E-5</v>
      </c>
      <c r="HP459" s="240">
        <f t="shared" ca="1" si="1073"/>
        <v>5.8633828405883508E-6</v>
      </c>
      <c r="HQ459" s="240">
        <f t="shared" ca="1" si="1074"/>
        <v>4.1305458254565735E-5</v>
      </c>
      <c r="HR459" s="240">
        <f t="shared" ca="1" si="1075"/>
        <v>-6.707403439463829E-5</v>
      </c>
      <c r="HS459" s="240">
        <f t="shared" ca="1" si="1076"/>
        <v>5.8091704279041902E-5</v>
      </c>
      <c r="HT459" s="240">
        <f t="shared" ca="1" si="1077"/>
        <v>-1.9012192924045639E-5</v>
      </c>
      <c r="HU459" s="240">
        <f t="shared" ca="1" si="1078"/>
        <v>-2.9917492793962041E-5</v>
      </c>
      <c r="HV459" s="240">
        <f t="shared" ca="1" si="1079"/>
        <v>6.3346992831020792E-5</v>
      </c>
      <c r="HW459" s="240">
        <f t="shared" ca="1" si="1080"/>
        <v>-6.3956558458030344E-5</v>
      </c>
      <c r="HX459" s="240">
        <f t="shared" ca="1" si="1081"/>
        <v>3.1430375095592569E-5</v>
      </c>
      <c r="HY459" s="240">
        <f t="shared" ca="1" si="1082"/>
        <v>1.7379814863209773E-5</v>
      </c>
      <c r="HZ459" s="240">
        <f t="shared" ca="1" si="1083"/>
        <v>-5.718556185831032E-5</v>
      </c>
      <c r="IA459" s="240">
        <f t="shared" ca="1" si="1084"/>
        <v>6.7363597962728173E-5</v>
      </c>
      <c r="IB459" s="240">
        <f t="shared" ca="1" si="1085"/>
        <v>-4.2640705578573444E-5</v>
      </c>
      <c r="IC459" s="240">
        <f t="shared" ca="1" si="1086"/>
        <v>-4.1742403939768984E-6</v>
      </c>
      <c r="ID459" s="240">
        <f t="shared" ca="1" si="1087"/>
        <v>4.8826521813417789E-5</v>
      </c>
      <c r="IE459" s="240">
        <f t="shared" ca="1" si="1088"/>
        <v>-5.5474932654420813E-5</v>
      </c>
      <c r="IF459" s="240">
        <f t="shared" ca="1" si="1089"/>
        <v>5.2212377659353118E-5</v>
      </c>
      <c r="IG459" s="240">
        <f t="shared" ca="1" si="1090"/>
        <v>-9.1917477926555063E-6</v>
      </c>
      <c r="IH459" s="240">
        <f t="shared" ca="1" si="1091"/>
        <v>-3.859110591745834E-5</v>
      </c>
      <c r="II459" s="240">
        <f t="shared" ca="1" si="1092"/>
        <v>6.6379994509126441E-5</v>
      </c>
      <c r="IJ459" s="240">
        <f t="shared" ca="1" si="1093"/>
        <v>-5.9777557347726572E-5</v>
      </c>
      <c r="IK459" s="240">
        <f t="shared" ca="1" si="1094"/>
        <v>2.2204502266407752E-5</v>
      </c>
      <c r="IL459" s="240">
        <f t="shared" ca="1" si="1095"/>
        <v>2.6872655463238092E-5</v>
      </c>
      <c r="IM459" s="240">
        <f t="shared" ca="1" si="1096"/>
        <v>-6.2027150879937634E-5</v>
      </c>
      <c r="IN459" s="240">
        <f t="shared" ca="1" si="1097"/>
        <v>6.5045519030862545E-5</v>
      </c>
      <c r="IO459" s="240">
        <f t="shared" ca="1" si="1098"/>
        <v>-3.4363950170490387E-5</v>
      </c>
      <c r="IP459" s="240">
        <f t="shared" ca="1" si="1099"/>
        <v>-1.4121503929924532E-5</v>
      </c>
      <c r="IQ459" s="240">
        <f t="shared" ca="1" si="1100"/>
        <v>5.5290638627660073E-5</v>
      </c>
      <c r="IR459" s="240">
        <f t="shared" ca="1" si="1101"/>
        <v>-6.7813817895590078E-5</v>
      </c>
      <c r="IS459" s="240">
        <f t="shared" ca="1" si="1102"/>
        <v>4.5202810741046501E-5</v>
      </c>
      <c r="IT459" s="240">
        <f t="shared" ca="1" si="1103"/>
        <v>8.2767092001468173E-7</v>
      </c>
      <c r="IU459" s="240">
        <f t="shared" ca="1" si="1104"/>
        <v>-4.6429338140269147E-5</v>
      </c>
      <c r="IV459" s="240">
        <f t="shared" ca="1" si="1105"/>
        <v>6.7976069769017618E-5</v>
      </c>
      <c r="IW459" s="240">
        <f t="shared" ca="1" si="1106"/>
        <v>-5.4304552644852732E-5</v>
      </c>
      <c r="IX459" s="240">
        <f t="shared" ca="1" si="1107"/>
        <v>1.2497969019188135E-5</v>
      </c>
      <c r="IY459" s="240">
        <f t="shared" ca="1" si="1108"/>
        <v>3.5783784226020697E-5</v>
      </c>
      <c r="IZ459" s="240">
        <f t="shared" ca="1" si="1109"/>
        <v>-6.5526039402641247E-5</v>
      </c>
      <c r="JA459" s="240">
        <f t="shared" ca="1" si="1110"/>
        <v>6.1319401044861478E-5</v>
      </c>
      <c r="JB459" s="240">
        <f t="shared" ca="1" si="1111"/>
        <v>-2.5343319017925379E-5</v>
      </c>
    </row>
    <row r="460" spans="2:262">
      <c r="B460" s="248">
        <v>99</v>
      </c>
      <c r="C460" s="247">
        <f t="shared" si="1112"/>
        <v>1.9335937500000013E-3</v>
      </c>
      <c r="D460" s="244">
        <f t="shared" ca="1" si="855"/>
        <v>5.8781883198635976</v>
      </c>
      <c r="E460" s="243">
        <f ca="1">DA361</f>
        <v>-0.12181168013640206</v>
      </c>
      <c r="F460" s="242">
        <v>99</v>
      </c>
      <c r="G460" s="240">
        <f t="shared" ca="1" si="856"/>
        <v>-3.5721008402651587E-5</v>
      </c>
      <c r="H460" s="240">
        <f t="shared" ca="1" si="857"/>
        <v>1.0092935991075831E-4</v>
      </c>
      <c r="I460" s="240">
        <f t="shared" ca="1" si="858"/>
        <v>-1.1712819999067469E-4</v>
      </c>
      <c r="J460" s="240">
        <f t="shared" ca="1" si="859"/>
        <v>7.6451658505880918E-5</v>
      </c>
      <c r="K460" s="240">
        <f t="shared" ca="1" si="860"/>
        <v>1.3484556891832068E-6</v>
      </c>
      <c r="L460" s="240">
        <f t="shared" ca="1" si="861"/>
        <v>-7.849378365982381E-5</v>
      </c>
      <c r="M460" s="240">
        <f t="shared" ca="1" si="862"/>
        <v>1.1752391907678643E-4</v>
      </c>
      <c r="N460" s="240">
        <f t="shared" ca="1" si="863"/>
        <v>-9.9486518742285891E-5</v>
      </c>
      <c r="O460" s="240">
        <f t="shared" ca="1" si="864"/>
        <v>3.3140225122797666E-5</v>
      </c>
      <c r="P460" s="240">
        <f t="shared" ca="1" si="865"/>
        <v>4.9298375465888247E-5</v>
      </c>
      <c r="Q460" s="240">
        <f t="shared" ca="1" si="866"/>
        <v>-1.0779855716513528E-4</v>
      </c>
      <c r="R460" s="240">
        <f t="shared" ca="1" si="867"/>
        <v>1.1395366678626266E-4</v>
      </c>
      <c r="S460" s="240">
        <f t="shared" ca="1" si="868"/>
        <v>-6.4774891999685338E-5</v>
      </c>
      <c r="T460" s="240">
        <f t="shared" ca="1" si="869"/>
        <v>-1.5857424278934984E-5</v>
      </c>
      <c r="U460" s="241">
        <f t="shared" ca="1" si="870"/>
        <v>8.8789655893317882E-5</v>
      </c>
      <c r="V460" s="240">
        <f t="shared" ca="1" si="871"/>
        <v>-1.1860720156243884E-4</v>
      </c>
      <c r="W460" s="240">
        <f t="shared" ca="1" si="872"/>
        <v>9.0831188671594906E-5</v>
      </c>
      <c r="X460" s="240">
        <f t="shared" ca="1" si="873"/>
        <v>-1.8949157639223599E-5</v>
      </c>
      <c r="Y460" s="240">
        <f t="shared" ca="1" si="874"/>
        <v>-6.2134249075062806E-5</v>
      </c>
      <c r="Z460" s="240">
        <f t="shared" ca="1" si="875"/>
        <v>1.1304636378057343E-4</v>
      </c>
      <c r="AA460" s="240">
        <f t="shared" ca="1" si="876"/>
        <v>-1.0906516436501799E-4</v>
      </c>
      <c r="AB460" s="240">
        <f t="shared" ca="1" si="877"/>
        <v>5.2123850825177363E-5</v>
      </c>
      <c r="AC460" s="240">
        <f t="shared" ca="1" si="878"/>
        <v>3.012788244740076E-5</v>
      </c>
      <c r="AD460" s="240">
        <f t="shared" ca="1" si="879"/>
        <v>-9.7750049056535463E-5</v>
      </c>
      <c r="AE460" s="240">
        <f t="shared" ca="1" si="880"/>
        <v>1.1790652133670299E-4</v>
      </c>
      <c r="AF460" s="240">
        <f t="shared" ca="1" si="881"/>
        <v>-8.0809672977378663E-5</v>
      </c>
      <c r="AG460" s="240">
        <f t="shared" ca="1" si="882"/>
        <v>4.4730771868312227E-6</v>
      </c>
      <c r="AH460" s="240">
        <f t="shared" ca="1" si="883"/>
        <v>7.403556574342878E-5</v>
      </c>
      <c r="AI460" s="240">
        <f t="shared" ca="1" si="884"/>
        <v>-1.165938478609046E-4</v>
      </c>
      <c r="AJ460" s="240">
        <f t="shared" ca="1" si="885"/>
        <v>1.0253622035358742E-4</v>
      </c>
      <c r="AK460" s="240">
        <f t="shared" ca="1" si="886"/>
        <v>-3.8688818417244666E-5</v>
      </c>
      <c r="AL460" s="240">
        <f t="shared" ca="1" si="887"/>
        <v>-4.3945189220746114E-5</v>
      </c>
      <c r="AM460" s="240">
        <f t="shared" ca="1" si="888"/>
        <v>1.0524019049594537E-4</v>
      </c>
      <c r="AN460" s="240">
        <f t="shared" ca="1" si="889"/>
        <v>-1.1543241728236882E-4</v>
      </c>
      <c r="AO460" s="240">
        <f t="shared" ca="1" si="890"/>
        <v>6.957270458372996E-5</v>
      </c>
      <c r="AP460" s="240">
        <f t="shared" ca="1" si="891"/>
        <v>1.0070282510003716E-5</v>
      </c>
      <c r="AQ460" s="240">
        <f t="shared" ca="1" si="892"/>
        <v>-8.4823318590518629E-5</v>
      </c>
      <c r="AR460" s="240">
        <f t="shared" ca="1" si="893"/>
        <v>1.1838765194355355E-4</v>
      </c>
      <c r="AS460" s="240">
        <f t="shared" ca="1" si="894"/>
        <v>-9.4465036147060047E-5</v>
      </c>
      <c r="AT460" s="240">
        <f t="shared" ca="1" si="895"/>
        <v>2.4671870168663807E-5</v>
      </c>
      <c r="AU460" s="240">
        <f t="shared" ca="1" si="896"/>
        <v>5.7101519443916721E-5</v>
      </c>
      <c r="AV460" s="240">
        <f t="shared" ca="1" si="897"/>
        <v>-1.1114742151245534E-4</v>
      </c>
      <c r="AW460" s="240">
        <f t="shared" ca="1" si="898"/>
        <v>1.112221022273159E-4</v>
      </c>
      <c r="AX460" s="240">
        <f t="shared" ca="1" si="899"/>
        <v>-5.7289297954688964E-5</v>
      </c>
      <c r="AY460" s="240">
        <f t="shared" ca="1" si="900"/>
        <v>-2.4462175784443253E-5</v>
      </c>
      <c r="AZ460" s="240">
        <f t="shared" ca="1" si="901"/>
        <v>9.4335249772243223E-5</v>
      </c>
      <c r="BA460" s="240">
        <f t="shared" ca="1" si="902"/>
        <v>-1.1840079554543951E-4</v>
      </c>
      <c r="BB460" s="240">
        <f t="shared" ca="1" si="903"/>
        <v>8.497300986858261E-5</v>
      </c>
      <c r="BC460" s="240">
        <f t="shared" ca="1" si="904"/>
        <v>-1.0283834028107512E-5</v>
      </c>
      <c r="BD460" s="240">
        <f t="shared" ca="1" si="905"/>
        <v>-6.9398989664407786E-5</v>
      </c>
      <c r="BE460" s="240">
        <f t="shared" ca="1" si="906"/>
        <v>1.153828918531108E-4</v>
      </c>
      <c r="BF460" s="240">
        <f t="shared" ca="1" si="907"/>
        <v>-1.0533890322894513E-4</v>
      </c>
      <c r="BG460" s="240">
        <f t="shared" ca="1" si="908"/>
        <v>4.4144206959383072E-5</v>
      </c>
      <c r="BH460" s="240">
        <f t="shared" ca="1" si="909"/>
        <v>3.8486135165626816E-5</v>
      </c>
      <c r="BI460" s="240">
        <f t="shared" ca="1" si="910"/>
        <v>-1.0242829098989933E-4</v>
      </c>
      <c r="BJ460" s="240">
        <f t="shared" ca="1" si="911"/>
        <v>1.1663308097455629E-4</v>
      </c>
      <c r="BK460" s="240">
        <f t="shared" ca="1" si="912"/>
        <v>-7.4202910428582505E-5</v>
      </c>
      <c r="BL460" s="240">
        <f t="shared" ca="1" si="913"/>
        <v>-4.2588805484524437E-6</v>
      </c>
      <c r="BM460" s="240">
        <f t="shared" ca="1" si="914"/>
        <v>8.0652634483590206E-5</v>
      </c>
      <c r="BN460" s="240">
        <f t="shared" ca="1" si="915"/>
        <v>-1.1788289610160257E-4</v>
      </c>
      <c r="BO460" s="240">
        <f t="shared" ca="1" si="916"/>
        <v>9.7871309076286508E-5</v>
      </c>
      <c r="BP460" s="240">
        <f t="shared" ca="1" si="917"/>
        <v>-3.0335146001867914E-5</v>
      </c>
      <c r="BQ460" s="240">
        <f t="shared" ca="1" si="918"/>
        <v>-5.1931227250928587E-5</v>
      </c>
      <c r="BR460" s="240">
        <f t="shared" ca="1" si="919"/>
        <v>1.089807153705491E-4</v>
      </c>
      <c r="BS460" s="240">
        <f t="shared" ca="1" si="920"/>
        <v>-1.1311109630344338E-4</v>
      </c>
      <c r="BT460" s="240">
        <f t="shared" ca="1" si="921"/>
        <v>6.2316730147478575E-5</v>
      </c>
      <c r="BU460" s="240">
        <f t="shared" ca="1" si="922"/>
        <v>1.8737537597384991E-5</v>
      </c>
      <c r="BV460" s="240">
        <f t="shared" ca="1" si="923"/>
        <v>-9.0693188608456619E-5</v>
      </c>
      <c r="BW460" s="240">
        <f t="shared" ca="1" si="924"/>
        <v>1.186098318670223E-4</v>
      </c>
      <c r="BX460" s="240">
        <f t="shared" ca="1" si="925"/>
        <v>-8.8931639336255343E-5</v>
      </c>
      <c r="BY460" s="240">
        <f t="shared" ca="1" si="926"/>
        <v>1.6069816212452587E-5</v>
      </c>
      <c r="BZ460" s="240">
        <f t="shared" ca="1" si="927"/>
        <v>6.4595225340653025E-5</v>
      </c>
      <c r="CA460" s="240">
        <f t="shared" ca="1" si="928"/>
        <v>-1.1389396835249506E-4</v>
      </c>
      <c r="CB460" s="240">
        <f t="shared" ca="1" si="929"/>
        <v>1.0788781545982532E-4</v>
      </c>
      <c r="CC460" s="240">
        <f t="shared" ca="1" si="930"/>
        <v>-4.9493248240383546E-5</v>
      </c>
      <c r="CD460" s="240">
        <f t="shared" ca="1" si="931"/>
        <v>-3.2934364639907814E-5</v>
      </c>
      <c r="CE460" s="240">
        <f t="shared" ca="1" si="932"/>
        <v>9.9369632759198177E-5</v>
      </c>
      <c r="CF460" s="240">
        <f t="shared" ca="1" si="933"/>
        <v>-1.175527653588244E-4</v>
      </c>
      <c r="CG460" s="240">
        <f t="shared" ca="1" si="934"/>
        <v>7.8654354962807814E-5</v>
      </c>
      <c r="CH460" s="240">
        <f t="shared" ca="1" si="935"/>
        <v>-1.5627814293722557E-6</v>
      </c>
      <c r="CI460" s="240">
        <f t="shared" ca="1" si="936"/>
        <v>-7.6287651115851824E-5</v>
      </c>
      <c r="CJ460" s="240">
        <f t="shared" ca="1" si="937"/>
        <v>1.1709415003762077E-4</v>
      </c>
      <c r="CK460" s="240">
        <f t="shared" ca="1" si="938"/>
        <v>-1.0104180144943581E-4</v>
      </c>
      <c r="CL460" s="240">
        <f t="shared" ca="1" si="939"/>
        <v>3.5925341811306919E-5</v>
      </c>
      <c r="CM460" s="240">
        <f t="shared" ca="1" si="940"/>
        <v>4.6635828182851606E-5</v>
      </c>
      <c r="CN460" s="240">
        <f t="shared" ca="1" si="941"/>
        <v>-1.0655146513973257E-4</v>
      </c>
      <c r="CO460" s="240">
        <f t="shared" ca="1" si="942"/>
        <v>1.1472759584121284E-4</v>
      </c>
      <c r="CP460" s="240">
        <f t="shared" ca="1" si="943"/>
        <v>-6.7194035879040577E-5</v>
      </c>
      <c r="CQ460" s="240">
        <f t="shared" ca="1" si="944"/>
        <v>-1.2967759041043465E-5</v>
      </c>
      <c r="CR460" s="240">
        <f t="shared" ca="1" si="945"/>
        <v>8.6832639609528249E-5</v>
      </c>
      <c r="CS460" s="240">
        <f t="shared" ca="1" si="946"/>
        <v>-1.1853312671464306E-4</v>
      </c>
      <c r="CT460" s="240">
        <f t="shared" ca="1" si="947"/>
        <v>9.2676024695275493E-5</v>
      </c>
      <c r="CU460" s="240">
        <f t="shared" ca="1" si="948"/>
        <v>-2.1817084801990552E-5</v>
      </c>
      <c r="CV460" s="240">
        <f t="shared" ca="1" si="949"/>
        <v>-5.9635845461179176E-5</v>
      </c>
      <c r="CW460" s="240">
        <f t="shared" ca="1" si="950"/>
        <v>1.1213066430618523E-4</v>
      </c>
      <c r="CX460" s="240">
        <f t="shared" ca="1" si="951"/>
        <v>-1.1017681649340755E-4</v>
      </c>
      <c r="CY460" s="240">
        <f t="shared" ca="1" si="952"/>
        <v>5.4723055951273302E-5</v>
      </c>
      <c r="CZ460" s="240">
        <f t="shared" ca="1" si="953"/>
        <v>2.7303252345058375E-5</v>
      </c>
      <c r="DA460" s="240">
        <f t="shared" ca="1" si="954"/>
        <v>-9.6071584379430014E-5</v>
      </c>
      <c r="DB460" s="240">
        <f t="shared" ca="1" si="955"/>
        <v>1.1818925483493728E-4</v>
      </c>
      <c r="DC460" s="240">
        <f t="shared" ca="1" si="956"/>
        <v>-8.2916314266617345E-5</v>
      </c>
      <c r="DD460" s="240">
        <f t="shared" ca="1" si="957"/>
        <v>7.3806785298534863E-6</v>
      </c>
      <c r="DE460" s="240">
        <f t="shared" ca="1" si="958"/>
        <v>7.1738884114568838E-5</v>
      </c>
      <c r="DF460" s="240">
        <f t="shared" ca="1" si="959"/>
        <v>-1.1602331390996148E-4</v>
      </c>
      <c r="DG460" s="240">
        <f t="shared" ca="1" si="960"/>
        <v>1.0396887527267505E-4</v>
      </c>
      <c r="DH460" s="240">
        <f t="shared" ca="1" si="961"/>
        <v>-4.1428990325634205E-5</v>
      </c>
      <c r="DI460" s="240">
        <f t="shared" ca="1" si="962"/>
        <v>-4.1228079319869099E-5</v>
      </c>
      <c r="DJ460" s="240">
        <f t="shared" ca="1" si="963"/>
        <v>1.0386552309658682E-4</v>
      </c>
      <c r="DK460" s="240">
        <f t="shared" ca="1" si="964"/>
        <v>-1.1606770655165105E-4</v>
      </c>
      <c r="DL460" s="240">
        <f t="shared" ca="1" si="965"/>
        <v>7.1909465292667587E-5</v>
      </c>
      <c r="DM460" s="240">
        <f t="shared" ca="1" si="966"/>
        <v>7.1667400173305547E-6</v>
      </c>
      <c r="DN460" s="240">
        <f t="shared" ca="1" si="967"/>
        <v>-8.2762903176137156E-5</v>
      </c>
      <c r="DO460" s="240">
        <f t="shared" ca="1" si="968"/>
        <v>1.1817086487773234E-4</v>
      </c>
      <c r="DP460" s="240">
        <f t="shared" ca="1" si="969"/>
        <v>-9.6197145393343728E-5</v>
      </c>
      <c r="DQ460" s="240">
        <f t="shared" ca="1" si="970"/>
        <v>2.7511794123289593E-5</v>
      </c>
      <c r="DR460" s="240">
        <f t="shared" ca="1" si="971"/>
        <v>5.4532797606503237E-5</v>
      </c>
      <c r="DS460" s="240">
        <f t="shared" ca="1" si="972"/>
        <v>-1.1009722766807437E-4</v>
      </c>
      <c r="DT460" s="240">
        <f t="shared" ca="1" si="973"/>
        <v>1.1220039192570539E-4</v>
      </c>
      <c r="DU460" s="240">
        <f t="shared" ca="1" si="974"/>
        <v>-5.9821031027202883E-5</v>
      </c>
      <c r="DV460" s="240">
        <f t="shared" ca="1" si="975"/>
        <v>-2.1606364123830476E-5</v>
      </c>
      <c r="DW460" s="240">
        <f t="shared" ca="1" si="976"/>
        <v>9.2542091138012809E-5</v>
      </c>
      <c r="DX460" s="240">
        <f t="shared" ca="1" si="977"/>
        <v>-1.1854101604399625E-4</v>
      </c>
      <c r="DY460" s="240">
        <f t="shared" ca="1" si="978"/>
        <v>8.6978520906747268E-5</v>
      </c>
      <c r="DZ460" s="240">
        <f t="shared" ca="1" si="979"/>
        <v>-1.3180794929281823E-5</v>
      </c>
      <c r="EA460" s="240">
        <f t="shared" ca="1" si="980"/>
        <v>-6.7017291857867002E-5</v>
      </c>
      <c r="EB460" s="240">
        <f t="shared" ca="1" si="981"/>
        <v>1.1467296745665255E-4</v>
      </c>
      <c r="EC460" s="240">
        <f t="shared" ca="1" si="982"/>
        <v>-1.0664547896878455E-4</v>
      </c>
      <c r="ED460" s="240">
        <f t="shared" ca="1" si="983"/>
        <v>4.6832832773519192E-5</v>
      </c>
      <c r="EE460" s="240">
        <f t="shared" ca="1" si="984"/>
        <v>3.5721008402648605E-5</v>
      </c>
      <c r="EF460" s="240">
        <f t="shared" ca="1" si="985"/>
        <v>-1.009293599107558E-4</v>
      </c>
      <c r="EG460" s="240">
        <f t="shared" ca="1" si="986"/>
        <v>1.1712819999067464E-4</v>
      </c>
      <c r="EH460" s="240">
        <f t="shared" ca="1" si="987"/>
        <v>-7.6451658505881907E-5</v>
      </c>
      <c r="EI460" s="240">
        <f t="shared" ca="1" si="988"/>
        <v>-1.3484556891802253E-6</v>
      </c>
      <c r="EJ460" s="240">
        <f t="shared" ca="1" si="989"/>
        <v>7.8493783659820462E-5</v>
      </c>
      <c r="EK460" s="240">
        <f t="shared" ca="1" si="990"/>
        <v>-1.1752391907678651E-4</v>
      </c>
      <c r="EL460" s="240">
        <f t="shared" ca="1" si="991"/>
        <v>9.9486518742286488E-5</v>
      </c>
      <c r="EM460" s="240">
        <f t="shared" ca="1" si="992"/>
        <v>-3.3140225122800329E-5</v>
      </c>
      <c r="EN460" s="240">
        <f t="shared" ca="1" si="993"/>
        <v>-4.9298375465884188E-5</v>
      </c>
      <c r="EO460" s="240">
        <f t="shared" ca="1" si="994"/>
        <v>1.0779855716513552E-4</v>
      </c>
      <c r="EP460" s="240">
        <f t="shared" ca="1" si="995"/>
        <v>-1.1395366678626284E-4</v>
      </c>
      <c r="EQ460" s="240">
        <f t="shared" ca="1" si="996"/>
        <v>6.4774891999687303E-5</v>
      </c>
      <c r="ER460" s="240">
        <f t="shared" ca="1" si="997"/>
        <v>1.5857424278930979E-5</v>
      </c>
      <c r="ES460" s="240">
        <f t="shared" ca="1" si="998"/>
        <v>-8.8789655893318559E-5</v>
      </c>
      <c r="ET460" s="240">
        <f t="shared" ca="1" si="999"/>
        <v>1.1860720156243883E-4</v>
      </c>
      <c r="EU460" s="240">
        <f t="shared" ca="1" si="1000"/>
        <v>-9.0831188671596424E-5</v>
      </c>
      <c r="EV460" s="240">
        <f t="shared" ca="1" si="1001"/>
        <v>1.8949157639227593E-5</v>
      </c>
      <c r="EW460" s="240">
        <f t="shared" ca="1" si="1002"/>
        <v>6.2134249075063687E-5</v>
      </c>
      <c r="EX460" s="240">
        <f t="shared" ca="1" si="1003"/>
        <v>-1.1304636378057321E-4</v>
      </c>
      <c r="EY460" s="240">
        <f t="shared" ca="1" si="1004"/>
        <v>1.0906516436501891E-4</v>
      </c>
      <c r="EZ460" s="240">
        <f t="shared" ca="1" si="1005"/>
        <v>-5.2123850825181002E-5</v>
      </c>
      <c r="FA460" s="240">
        <f t="shared" ca="1" si="1006"/>
        <v>-3.0127882447401736E-5</v>
      </c>
      <c r="FB460" s="240">
        <f t="shared" ca="1" si="1007"/>
        <v>9.7750049056535558E-5</v>
      </c>
      <c r="FC460" s="240">
        <f t="shared" ca="1" si="1008"/>
        <v>-1.1790652133670317E-4</v>
      </c>
      <c r="FD460" s="240">
        <f t="shared" ca="1" si="1009"/>
        <v>8.0809672977381008E-5</v>
      </c>
      <c r="FE460" s="240">
        <f t="shared" ca="1" si="1010"/>
        <v>-4.4730771868293592E-6</v>
      </c>
      <c r="FF460" s="240">
        <f t="shared" ca="1" si="1011"/>
        <v>-7.4035565743428916E-5</v>
      </c>
      <c r="FG460" s="240">
        <f t="shared" ca="1" si="1012"/>
        <v>1.1659384786090433E-4</v>
      </c>
      <c r="FH460" s="240">
        <f t="shared" ca="1" si="1013"/>
        <v>-1.0253622035358904E-4</v>
      </c>
      <c r="FI460" s="240">
        <f t="shared" ca="1" si="1014"/>
        <v>3.8688818417242904E-5</v>
      </c>
      <c r="FJ460" s="240">
        <f t="shared" ca="1" si="1015"/>
        <v>4.3945189220746284E-5</v>
      </c>
      <c r="FK460" s="240">
        <f t="shared" ca="1" si="1016"/>
        <v>-1.0524019049594466E-4</v>
      </c>
      <c r="FL460" s="240">
        <f t="shared" ca="1" si="1017"/>
        <v>1.1543241728236956E-4</v>
      </c>
      <c r="FM460" s="240">
        <f t="shared" ca="1" si="1018"/>
        <v>-6.9572704583733904E-5</v>
      </c>
      <c r="FN460" s="240">
        <f t="shared" ca="1" si="1019"/>
        <v>-1.0070282510003892E-5</v>
      </c>
      <c r="FO460" s="240">
        <f t="shared" ca="1" si="1020"/>
        <v>8.4823318590517572E-5</v>
      </c>
      <c r="FP460" s="240">
        <f t="shared" ca="1" si="1021"/>
        <v>-1.1838765194355336E-4</v>
      </c>
      <c r="FQ460" s="240">
        <f t="shared" ca="1" si="1022"/>
        <v>9.4465036147063002E-5</v>
      </c>
      <c r="FR460" s="240">
        <f t="shared" ca="1" si="1023"/>
        <v>-2.4671870168663631E-5</v>
      </c>
      <c r="FS460" s="240">
        <f t="shared" ca="1" si="1024"/>
        <v>-5.7101519443915393E-5</v>
      </c>
      <c r="FT460" s="240">
        <f t="shared" ca="1" si="1025"/>
        <v>1.1114742151245422E-4</v>
      </c>
      <c r="FU460" s="240">
        <f t="shared" ca="1" si="1026"/>
        <v>-1.1122210222731758E-4</v>
      </c>
      <c r="FV460" s="240">
        <f t="shared" ca="1" si="1027"/>
        <v>5.7289297954688808E-5</v>
      </c>
      <c r="FW460" s="240">
        <f t="shared" ca="1" si="1028"/>
        <v>2.4462175784441769E-5</v>
      </c>
      <c r="FX460" s="240">
        <f t="shared" ca="1" si="1029"/>
        <v>-9.4335249772241285E-5</v>
      </c>
      <c r="FY460" s="240">
        <f t="shared" ca="1" si="1030"/>
        <v>1.184007955454398E-4</v>
      </c>
      <c r="FZ460" s="240">
        <f t="shared" ca="1" si="1031"/>
        <v>-8.4973009868581322E-5</v>
      </c>
      <c r="GA460" s="240">
        <f t="shared" ca="1" si="1032"/>
        <v>1.0283834028107329E-5</v>
      </c>
      <c r="GB460" s="240">
        <f t="shared" ca="1" si="1033"/>
        <v>6.9398989664406553E-5</v>
      </c>
      <c r="GC460" s="240">
        <f t="shared" ca="1" si="1034"/>
        <v>-1.1538289185311005E-4</v>
      </c>
      <c r="GD460" s="240">
        <f t="shared" ca="1" si="1035"/>
        <v>1.0533890322894427E-4</v>
      </c>
      <c r="GE460" s="240">
        <f t="shared" ca="1" si="1036"/>
        <v>-4.4144206959384474E-5</v>
      </c>
      <c r="GF460" s="240">
        <f t="shared" ca="1" si="1037"/>
        <v>-3.8486135165625387E-5</v>
      </c>
      <c r="GG460" s="240">
        <f t="shared" ca="1" si="1038"/>
        <v>1.0242829098989687E-4</v>
      </c>
      <c r="GH460" s="240">
        <f t="shared" ca="1" si="1039"/>
        <v>-1.1663308097455595E-4</v>
      </c>
      <c r="GI460" s="240">
        <f t="shared" ca="1" si="1040"/>
        <v>7.420291042858367E-5</v>
      </c>
      <c r="GJ460" s="240">
        <f t="shared" ca="1" si="1041"/>
        <v>4.2588805484509258E-6</v>
      </c>
      <c r="GK460" s="240">
        <f t="shared" ca="1" si="1042"/>
        <v>-8.0652634483586628E-5</v>
      </c>
      <c r="GL460" s="240">
        <f t="shared" ca="1" si="1043"/>
        <v>1.1788289610160276E-4</v>
      </c>
      <c r="GM460" s="240">
        <f t="shared" ca="1" si="1044"/>
        <v>-9.7871309076287362E-5</v>
      </c>
      <c r="GN460" s="240">
        <f t="shared" ca="1" si="1045"/>
        <v>3.0335146001869374E-5</v>
      </c>
      <c r="GO460" s="240">
        <f t="shared" ca="1" si="1046"/>
        <v>5.1931227250924196E-5</v>
      </c>
      <c r="GP460" s="240">
        <f t="shared" ca="1" si="1047"/>
        <v>-1.0898071537054717E-4</v>
      </c>
      <c r="GQ460" s="240">
        <f t="shared" ca="1" si="1048"/>
        <v>1.1311109630344282E-4</v>
      </c>
      <c r="GR460" s="240">
        <f t="shared" ca="1" si="1049"/>
        <v>-6.2316730147479862E-5</v>
      </c>
      <c r="GS460" s="240">
        <f t="shared" ca="1" si="1050"/>
        <v>-1.8737537597383494E-5</v>
      </c>
      <c r="GT460" s="240">
        <f t="shared" ca="1" si="1051"/>
        <v>9.0693188608453488E-5</v>
      </c>
      <c r="GU460" s="240">
        <f t="shared" ca="1" si="1052"/>
        <v>-1.1860983186702229E-4</v>
      </c>
      <c r="GV460" s="240">
        <f t="shared" ca="1" si="1053"/>
        <v>8.8931639336256346E-5</v>
      </c>
      <c r="GW460" s="240">
        <f t="shared" ca="1" si="1054"/>
        <v>-1.6069816212454081E-5</v>
      </c>
      <c r="GX460" s="240">
        <f t="shared" ca="1" si="1055"/>
        <v>-6.4595225340648919E-5</v>
      </c>
      <c r="GY460" s="240">
        <f t="shared" ca="1" si="1056"/>
        <v>1.1389396835249558E-4</v>
      </c>
      <c r="GZ460" s="240">
        <f t="shared" ca="1" si="1057"/>
        <v>-1.0788781545982595E-4</v>
      </c>
      <c r="HA460" s="240">
        <f t="shared" ca="1" si="1058"/>
        <v>4.9493248240384922E-5</v>
      </c>
      <c r="HB460" s="240">
        <f t="shared" ca="1" si="1059"/>
        <v>3.2934364639903118E-5</v>
      </c>
      <c r="HC460" s="240">
        <f t="shared" ca="1" si="1060"/>
        <v>-9.9369632759199207E-5</v>
      </c>
      <c r="HD460" s="240">
        <f t="shared" ca="1" si="1061"/>
        <v>1.175527653588246E-4</v>
      </c>
      <c r="HE460" s="240">
        <f t="shared" ca="1" si="1062"/>
        <v>-7.8654354962808952E-5</v>
      </c>
      <c r="HF460" s="240">
        <f t="shared" ca="1" si="1063"/>
        <v>1.5627814293771414E-6</v>
      </c>
      <c r="HG460" s="240">
        <f t="shared" ca="1" si="1064"/>
        <v>7.6287651115853247E-5</v>
      </c>
      <c r="HH460" s="240">
        <f t="shared" ca="1" si="1065"/>
        <v>-1.1709415003762051E-4</v>
      </c>
      <c r="HI460" s="240">
        <f t="shared" ca="1" si="1066"/>
        <v>1.0104180144943307E-4</v>
      </c>
      <c r="HJ460" s="240">
        <f t="shared" ca="1" si="1067"/>
        <v>-3.5925341811305144E-5</v>
      </c>
      <c r="HK460" s="240">
        <f t="shared" ca="1" si="1068"/>
        <v>-4.663582818285332E-5</v>
      </c>
      <c r="HL460" s="240">
        <f t="shared" ca="1" si="1069"/>
        <v>1.0655146513973192E-4</v>
      </c>
      <c r="HM460" s="240">
        <f t="shared" ca="1" si="1070"/>
        <v>-1.1472759584121323E-4</v>
      </c>
      <c r="HN460" s="240">
        <f t="shared" ca="1" si="1071"/>
        <v>6.7194035879044602E-5</v>
      </c>
      <c r="HO460" s="240">
        <f t="shared" ca="1" si="1072"/>
        <v>1.296775904103862E-5</v>
      </c>
      <c r="HP460" s="240">
        <f t="shared" ca="1" si="1073"/>
        <v>-8.6832639609522598E-5</v>
      </c>
      <c r="HQ460" s="240">
        <f t="shared" ca="1" si="1074"/>
        <v>1.1853312671464325E-4</v>
      </c>
      <c r="HR460" s="240">
        <f t="shared" ca="1" si="1075"/>
        <v>-9.2676024695274314E-5</v>
      </c>
      <c r="HS460" s="240">
        <f t="shared" ca="1" si="1076"/>
        <v>2.1817084801988722E-5</v>
      </c>
      <c r="HT460" s="240">
        <f t="shared" ca="1" si="1077"/>
        <v>5.9635845461177868E-5</v>
      </c>
      <c r="HU460" s="240">
        <f t="shared" ca="1" si="1078"/>
        <v>-1.1213066430618473E-4</v>
      </c>
      <c r="HV460" s="240">
        <f t="shared" ca="1" si="1079"/>
        <v>1.1017681649340812E-4</v>
      </c>
      <c r="HW460" s="240">
        <f t="shared" ca="1" si="1080"/>
        <v>-5.4723055951277639E-5</v>
      </c>
      <c r="HX460" s="240">
        <f t="shared" ca="1" si="1081"/>
        <v>-2.7303252345053625E-5</v>
      </c>
      <c r="HY460" s="240">
        <f t="shared" ca="1" si="1082"/>
        <v>9.6071584379425176E-5</v>
      </c>
      <c r="HZ460" s="240">
        <f t="shared" ca="1" si="1083"/>
        <v>-1.1818925483493683E-4</v>
      </c>
      <c r="IA460" s="240">
        <f t="shared" ca="1" si="1084"/>
        <v>8.2916314266616017E-5</v>
      </c>
      <c r="IB460" s="240">
        <f t="shared" ca="1" si="1085"/>
        <v>-7.3806785298516229E-6</v>
      </c>
      <c r="IC460" s="240">
        <f t="shared" ca="1" si="1086"/>
        <v>-7.1738884114567631E-5</v>
      </c>
      <c r="ID460" s="240">
        <f t="shared" ca="1" si="1087"/>
        <v>1.1602331390996117E-4</v>
      </c>
      <c r="IE460" s="240">
        <f t="shared" ca="1" si="1088"/>
        <v>-1.4560592381370139E-4</v>
      </c>
      <c r="IF460" s="240">
        <f t="shared" ca="1" si="1089"/>
        <v>4.1428990325641937E-5</v>
      </c>
      <c r="IG460" s="240">
        <f t="shared" ca="1" si="1090"/>
        <v>4.1228079319861361E-5</v>
      </c>
      <c r="IH460" s="240">
        <f t="shared" ca="1" si="1091"/>
        <v>-1.0386552309658934E-4</v>
      </c>
      <c r="II460" s="240">
        <f t="shared" ca="1" si="1092"/>
        <v>1.1606770655164998E-4</v>
      </c>
      <c r="IJ460" s="240">
        <f t="shared" ca="1" si="1093"/>
        <v>-7.190946529266878E-5</v>
      </c>
      <c r="IK460" s="240">
        <f t="shared" ca="1" si="1094"/>
        <v>-7.1667400173290504E-6</v>
      </c>
      <c r="IL460" s="240">
        <f t="shared" ca="1" si="1095"/>
        <v>8.2762903176136085E-5</v>
      </c>
      <c r="IM460" s="240">
        <f t="shared" ca="1" si="1096"/>
        <v>-1.181708648777322E-4</v>
      </c>
      <c r="IN460" s="240">
        <f t="shared" ca="1" si="1097"/>
        <v>9.6197145393348552E-5</v>
      </c>
      <c r="IO460" s="240">
        <f t="shared" ca="1" si="1098"/>
        <v>-2.7511794123297623E-5</v>
      </c>
      <c r="IP460" s="240">
        <f t="shared" ca="1" si="1099"/>
        <v>-5.4532797606507885E-5</v>
      </c>
      <c r="IQ460" s="240">
        <f t="shared" ca="1" si="1100"/>
        <v>1.1009722766807633E-4</v>
      </c>
      <c r="IR460" s="240">
        <f t="shared" ca="1" si="1101"/>
        <v>-1.1220039192570588E-4</v>
      </c>
      <c r="IS460" s="240">
        <f t="shared" ca="1" si="1102"/>
        <v>5.9821031027204184E-5</v>
      </c>
      <c r="IT460" s="240">
        <f t="shared" ca="1" si="1103"/>
        <v>2.1606364123828999E-5</v>
      </c>
      <c r="IU460" s="240">
        <f t="shared" ca="1" si="1104"/>
        <v>-9.2542091138011874E-5</v>
      </c>
      <c r="IV460" s="240">
        <f t="shared" ca="1" si="1105"/>
        <v>1.1854101604399654E-4</v>
      </c>
      <c r="IW460" s="240">
        <f t="shared" ca="1" si="1106"/>
        <v>-8.6978520906752879E-5</v>
      </c>
      <c r="IX460" s="240">
        <f t="shared" ca="1" si="1107"/>
        <v>1.3180794929276626E-5</v>
      </c>
      <c r="IY460" s="240">
        <f t="shared" ca="1" si="1108"/>
        <v>6.7017291857871325E-5</v>
      </c>
      <c r="IZ460" s="240">
        <f t="shared" ca="1" si="1109"/>
        <v>-1.1467296745665217E-4</v>
      </c>
      <c r="JA460" s="240">
        <f t="shared" ca="1" si="1110"/>
        <v>1.066454789687852E-4</v>
      </c>
      <c r="JB460" s="240">
        <f t="shared" ca="1" si="1111"/>
        <v>-4.6832832773520581E-5</v>
      </c>
    </row>
    <row r="461" spans="2:262">
      <c r="B461" s="248">
        <v>100</v>
      </c>
      <c r="C461" s="247">
        <f t="shared" si="1112"/>
        <v>1.9531250000000013E-3</v>
      </c>
      <c r="D461" s="244">
        <f t="shared" ca="1" si="855"/>
        <v>5.8797826879994171</v>
      </c>
      <c r="E461" s="243">
        <f ca="1">DB361</f>
        <v>-0.12021731200058335</v>
      </c>
      <c r="F461" s="242">
        <v>100</v>
      </c>
      <c r="G461" s="240">
        <f t="shared" ca="1" si="856"/>
        <v>-2.3854500071236128E-5</v>
      </c>
      <c r="H461" s="240">
        <f t="shared" ca="1" si="857"/>
        <v>6.6190807655743162E-5</v>
      </c>
      <c r="I461" s="240">
        <f t="shared" ca="1" si="858"/>
        <v>-7.8477872397587345E-5</v>
      </c>
      <c r="J461" s="240">
        <f t="shared" ca="1" si="859"/>
        <v>5.5137623786260883E-5</v>
      </c>
      <c r="K461" s="240">
        <f t="shared" ca="1" si="860"/>
        <v>-6.7660467231357932E-6</v>
      </c>
      <c r="L461" s="240">
        <f t="shared" ca="1" si="861"/>
        <v>-4.4677174096411677E-5</v>
      </c>
      <c r="M461" s="240">
        <f t="shared" ca="1" si="862"/>
        <v>7.5837891929601885E-5</v>
      </c>
      <c r="N461" s="240">
        <f t="shared" ca="1" si="863"/>
        <v>-7.2569792348740021E-5</v>
      </c>
      <c r="O461" s="240">
        <f t="shared" ca="1" si="864"/>
        <v>3.6356524238276415E-5</v>
      </c>
      <c r="P461" s="240">
        <f t="shared" ca="1" si="865"/>
        <v>1.636184578049304E-5</v>
      </c>
      <c r="Q461" s="240">
        <f t="shared" ca="1" si="866"/>
        <v>-6.1652279887536852E-5</v>
      </c>
      <c r="R461" s="240">
        <f t="shared" ca="1" si="867"/>
        <v>7.8953867872929285E-5</v>
      </c>
      <c r="S461" s="240">
        <f t="shared" ca="1" si="868"/>
        <v>-6.0412050510852591E-5</v>
      </c>
      <c r="T461" s="240">
        <f t="shared" ca="1" si="869"/>
        <v>1.4444425235004336E-5</v>
      </c>
      <c r="U461" s="241">
        <f t="shared" ca="1" si="870"/>
        <v>3.8080667111903318E-5</v>
      </c>
      <c r="V461" s="240">
        <f t="shared" ca="1" si="871"/>
        <v>-7.3317932732059587E-5</v>
      </c>
      <c r="W461" s="240">
        <f t="shared" ca="1" si="872"/>
        <v>7.5270389729752976E-5</v>
      </c>
      <c r="X461" s="240">
        <f t="shared" ca="1" si="873"/>
        <v>-4.3051663447512631E-5</v>
      </c>
      <c r="Y461" s="240">
        <f t="shared" ca="1" si="874"/>
        <v>-8.7116179705892498E-6</v>
      </c>
      <c r="Z461" s="240">
        <f t="shared" ca="1" si="875"/>
        <v>5.652000696144899E-5</v>
      </c>
      <c r="AA461" s="240">
        <f t="shared" ca="1" si="876"/>
        <v>-7.8669494440080406E-5</v>
      </c>
      <c r="AB461" s="240">
        <f t="shared" ca="1" si="877"/>
        <v>6.51046761644386E-5</v>
      </c>
      <c r="AC461" s="240">
        <f t="shared" ca="1" si="878"/>
        <v>-2.1983696035733484E-5</v>
      </c>
      <c r="AD461" s="240">
        <f t="shared" ca="1" si="879"/>
        <v>-3.1117422486097173E-5</v>
      </c>
      <c r="AE461" s="240">
        <f t="shared" ca="1" si="880"/>
        <v>7.0091881762648618E-5</v>
      </c>
      <c r="AF461" s="240">
        <f t="shared" ca="1" si="881"/>
        <v>-7.7246092110687769E-5</v>
      </c>
      <c r="AG461" s="240">
        <f t="shared" ca="1" si="882"/>
        <v>4.9332191603316575E-5</v>
      </c>
      <c r="AH461" s="240">
        <f t="shared" ca="1" si="883"/>
        <v>9.7749251737332831E-7</v>
      </c>
      <c r="AI461" s="240">
        <f t="shared" ca="1" si="884"/>
        <v>-5.0843415471344307E-5</v>
      </c>
      <c r="AJ461" s="240">
        <f t="shared" ca="1" si="885"/>
        <v>7.7627490770653412E-5</v>
      </c>
      <c r="AK461" s="240">
        <f t="shared" ca="1" si="886"/>
        <v>-6.9170308196724872E-5</v>
      </c>
      <c r="AL461" s="240">
        <f t="shared" ca="1" si="887"/>
        <v>2.9311251826127836E-5</v>
      </c>
      <c r="AM461" s="240">
        <f t="shared" ca="1" si="888"/>
        <v>2.3854500071235925E-5</v>
      </c>
      <c r="AN461" s="240">
        <f t="shared" ca="1" si="889"/>
        <v>-6.6190807655742946E-5</v>
      </c>
      <c r="AO461" s="240">
        <f t="shared" ca="1" si="890"/>
        <v>7.8477872397587426E-5</v>
      </c>
      <c r="AP461" s="240">
        <f t="shared" ca="1" si="891"/>
        <v>-5.5137623786260612E-5</v>
      </c>
      <c r="AQ461" s="240">
        <f t="shared" ca="1" si="892"/>
        <v>6.7660467231355561E-6</v>
      </c>
      <c r="AR461" s="240">
        <f t="shared" ca="1" si="893"/>
        <v>4.467717409641165E-5</v>
      </c>
      <c r="AS461" s="240">
        <f t="shared" ca="1" si="894"/>
        <v>-7.5837891929601871E-5</v>
      </c>
      <c r="AT461" s="240">
        <f t="shared" ca="1" si="895"/>
        <v>7.2569792348740143E-5</v>
      </c>
      <c r="AU461" s="240">
        <f t="shared" ca="1" si="896"/>
        <v>-3.6356524238276943E-5</v>
      </c>
      <c r="AV461" s="240">
        <f t="shared" ca="1" si="897"/>
        <v>-1.6361845780493549E-5</v>
      </c>
      <c r="AW461" s="240">
        <f t="shared" ca="1" si="898"/>
        <v>6.1652279887537001E-5</v>
      </c>
      <c r="AX461" s="240">
        <f t="shared" ca="1" si="899"/>
        <v>-7.8953867872929285E-5</v>
      </c>
      <c r="AY461" s="240">
        <f t="shared" ca="1" si="900"/>
        <v>6.0412050510852618E-5</v>
      </c>
      <c r="AZ461" s="240">
        <f t="shared" ca="1" si="901"/>
        <v>-1.4444425235004375E-5</v>
      </c>
      <c r="BA461" s="240">
        <f t="shared" ca="1" si="902"/>
        <v>-3.8080667111902796E-5</v>
      </c>
      <c r="BB461" s="240">
        <f t="shared" ca="1" si="903"/>
        <v>7.3317932732059791E-5</v>
      </c>
      <c r="BC461" s="240">
        <f t="shared" ca="1" si="904"/>
        <v>-7.5270389729752813E-5</v>
      </c>
      <c r="BD461" s="240">
        <f t="shared" ca="1" si="905"/>
        <v>4.3051663447512672E-5</v>
      </c>
      <c r="BE461" s="240">
        <f t="shared" ca="1" si="906"/>
        <v>8.7116179705892159E-6</v>
      </c>
      <c r="BF461" s="240">
        <f t="shared" ca="1" si="907"/>
        <v>-5.6520006961448962E-5</v>
      </c>
      <c r="BG461" s="240">
        <f t="shared" ca="1" si="908"/>
        <v>7.8669494440080365E-5</v>
      </c>
      <c r="BH461" s="240">
        <f t="shared" ca="1" si="909"/>
        <v>-6.5104676164438939E-5</v>
      </c>
      <c r="BI461" s="240">
        <f t="shared" ca="1" si="910"/>
        <v>2.1983696035734057E-5</v>
      </c>
      <c r="BJ461" s="240">
        <f t="shared" ca="1" si="911"/>
        <v>3.1117422486096103E-5</v>
      </c>
      <c r="BK461" s="240">
        <f t="shared" ca="1" si="912"/>
        <v>-7.009188176264809E-5</v>
      </c>
      <c r="BL461" s="240">
        <f t="shared" ca="1" si="913"/>
        <v>7.7246092110687552E-5</v>
      </c>
      <c r="BM461" s="240">
        <f t="shared" ca="1" si="914"/>
        <v>-4.9332191603315728E-5</v>
      </c>
      <c r="BN461" s="240">
        <f t="shared" ca="1" si="915"/>
        <v>-9.7749251737440913E-7</v>
      </c>
      <c r="BO461" s="240">
        <f t="shared" ca="1" si="916"/>
        <v>5.084341547134428E-5</v>
      </c>
      <c r="BP461" s="240">
        <f t="shared" ca="1" si="917"/>
        <v>-7.7627490770653412E-5</v>
      </c>
      <c r="BQ461" s="240">
        <f t="shared" ca="1" si="918"/>
        <v>6.9170308196724885E-5</v>
      </c>
      <c r="BR461" s="240">
        <f t="shared" ca="1" si="919"/>
        <v>-2.931125182612787E-5</v>
      </c>
      <c r="BS461" s="240">
        <f t="shared" ca="1" si="920"/>
        <v>-2.3854500071235894E-5</v>
      </c>
      <c r="BT461" s="240">
        <f t="shared" ca="1" si="921"/>
        <v>6.6190807655742932E-5</v>
      </c>
      <c r="BU461" s="240">
        <f t="shared" ca="1" si="922"/>
        <v>-7.8477872397587426E-5</v>
      </c>
      <c r="BV461" s="240">
        <f t="shared" ca="1" si="923"/>
        <v>5.5137623786261439E-5</v>
      </c>
      <c r="BW461" s="240">
        <f t="shared" ca="1" si="924"/>
        <v>-6.7660467231367114E-6</v>
      </c>
      <c r="BX461" s="240">
        <f t="shared" ca="1" si="925"/>
        <v>-4.4677174096410688E-5</v>
      </c>
      <c r="BY461" s="240">
        <f t="shared" ca="1" si="926"/>
        <v>7.5837891929602169E-5</v>
      </c>
      <c r="BZ461" s="240">
        <f t="shared" ca="1" si="927"/>
        <v>-7.2569792348739723E-5</v>
      </c>
      <c r="CA461" s="240">
        <f t="shared" ca="1" si="928"/>
        <v>3.6356524238275988E-5</v>
      </c>
      <c r="CB461" s="240">
        <f t="shared" ca="1" si="929"/>
        <v>1.6361845780493518E-5</v>
      </c>
      <c r="CC461" s="240">
        <f t="shared" ca="1" si="930"/>
        <v>-6.1652279887536974E-5</v>
      </c>
      <c r="CD461" s="240">
        <f t="shared" ca="1" si="931"/>
        <v>7.8953867872929285E-5</v>
      </c>
      <c r="CE461" s="240">
        <f t="shared" ca="1" si="932"/>
        <v>-6.0412050510852639E-5</v>
      </c>
      <c r="CF461" s="240">
        <f t="shared" ca="1" si="933"/>
        <v>1.4444425235004414E-5</v>
      </c>
      <c r="CG461" s="240">
        <f t="shared" ca="1" si="934"/>
        <v>3.8080667111902755E-5</v>
      </c>
      <c r="CH461" s="240">
        <f t="shared" ca="1" si="935"/>
        <v>-7.3317932732059357E-5</v>
      </c>
      <c r="CI461" s="240">
        <f t="shared" ca="1" si="936"/>
        <v>7.5270389729753165E-5</v>
      </c>
      <c r="CJ461" s="240">
        <f t="shared" ca="1" si="937"/>
        <v>-4.3051663447513641E-5</v>
      </c>
      <c r="CK461" s="240">
        <f t="shared" ca="1" si="938"/>
        <v>-8.7116179705880572E-6</v>
      </c>
      <c r="CL461" s="240">
        <f t="shared" ca="1" si="939"/>
        <v>5.6520006961449715E-5</v>
      </c>
      <c r="CM461" s="240">
        <f t="shared" ca="1" si="940"/>
        <v>-7.866949444008046E-5</v>
      </c>
      <c r="CN461" s="240">
        <f t="shared" ca="1" si="941"/>
        <v>6.5104676164438316E-5</v>
      </c>
      <c r="CO461" s="240">
        <f t="shared" ca="1" si="942"/>
        <v>-2.198369603573302E-5</v>
      </c>
      <c r="CP461" s="240">
        <f t="shared" ca="1" si="943"/>
        <v>-3.1117422486097099E-5</v>
      </c>
      <c r="CQ461" s="240">
        <f t="shared" ca="1" si="944"/>
        <v>7.0091881762648591E-5</v>
      </c>
      <c r="CR461" s="240">
        <f t="shared" ca="1" si="945"/>
        <v>-7.7246092110687782E-5</v>
      </c>
      <c r="CS461" s="240">
        <f t="shared" ca="1" si="946"/>
        <v>4.9332191603316636E-5</v>
      </c>
      <c r="CT461" s="240">
        <f t="shared" ca="1" si="947"/>
        <v>9.7749251737325039E-7</v>
      </c>
      <c r="CU461" s="240">
        <f t="shared" ca="1" si="948"/>
        <v>-5.0843415471343399E-5</v>
      </c>
      <c r="CV461" s="240">
        <f t="shared" ca="1" si="949"/>
        <v>7.7627490770653209E-5</v>
      </c>
      <c r="CW461" s="240">
        <f t="shared" ca="1" si="950"/>
        <v>-6.9170308196725455E-5</v>
      </c>
      <c r="CX461" s="240">
        <f t="shared" ca="1" si="951"/>
        <v>2.9311251826126864E-5</v>
      </c>
      <c r="CY461" s="240">
        <f t="shared" ca="1" si="952"/>
        <v>2.3854500071236921E-5</v>
      </c>
      <c r="CZ461" s="240">
        <f t="shared" ca="1" si="953"/>
        <v>-6.6190807655743528E-5</v>
      </c>
      <c r="DA461" s="240">
        <f t="shared" ca="1" si="954"/>
        <v>7.8477872397587304E-5</v>
      </c>
      <c r="DB461" s="240">
        <f t="shared" ca="1" si="955"/>
        <v>-5.5137623786260666E-5</v>
      </c>
      <c r="DC461" s="240">
        <f t="shared" ca="1" si="956"/>
        <v>6.7660467231356272E-6</v>
      </c>
      <c r="DD461" s="240">
        <f t="shared" ca="1" si="957"/>
        <v>4.4677174096411582E-5</v>
      </c>
      <c r="DE461" s="240">
        <f t="shared" ca="1" si="958"/>
        <v>-7.5837891929601844E-5</v>
      </c>
      <c r="DF461" s="240">
        <f t="shared" ca="1" si="959"/>
        <v>7.256979234874017E-5</v>
      </c>
      <c r="DG461" s="240">
        <f t="shared" ca="1" si="960"/>
        <v>-3.6356524238275019E-5</v>
      </c>
      <c r="DH461" s="240">
        <f t="shared" ca="1" si="961"/>
        <v>-1.6361845780492373E-5</v>
      </c>
      <c r="DI461" s="240">
        <f t="shared" ca="1" si="962"/>
        <v>6.1652279887537665E-5</v>
      </c>
      <c r="DJ461" s="240">
        <f t="shared" ca="1" si="963"/>
        <v>-7.8953867872929299E-5</v>
      </c>
      <c r="DK461" s="240">
        <f t="shared" ca="1" si="964"/>
        <v>6.0412050510851941E-5</v>
      </c>
      <c r="DL461" s="240">
        <f t="shared" ca="1" si="965"/>
        <v>-1.4444425235005556E-5</v>
      </c>
      <c r="DM461" s="240">
        <f t="shared" ca="1" si="966"/>
        <v>-3.8080667111903704E-5</v>
      </c>
      <c r="DN461" s="240">
        <f t="shared" ca="1" si="967"/>
        <v>7.3317932732058923E-5</v>
      </c>
      <c r="DO461" s="240">
        <f t="shared" ca="1" si="968"/>
        <v>-7.527038972975284E-5</v>
      </c>
      <c r="DP461" s="240">
        <f t="shared" ca="1" si="969"/>
        <v>4.305166344751461E-5</v>
      </c>
      <c r="DQ461" s="240">
        <f t="shared" ca="1" si="970"/>
        <v>8.711617970589138E-6</v>
      </c>
      <c r="DR461" s="240">
        <f t="shared" ca="1" si="971"/>
        <v>-5.652000696145048E-5</v>
      </c>
      <c r="DS461" s="240">
        <f t="shared" ca="1" si="972"/>
        <v>7.8669494440080365E-5</v>
      </c>
      <c r="DT461" s="240">
        <f t="shared" ca="1" si="973"/>
        <v>-6.5104676164437719E-5</v>
      </c>
      <c r="DU461" s="240">
        <f t="shared" ca="1" si="974"/>
        <v>2.1983696035734131E-5</v>
      </c>
      <c r="DV461" s="240">
        <f t="shared" ca="1" si="975"/>
        <v>3.1117422486098095E-5</v>
      </c>
      <c r="DW461" s="240">
        <f t="shared" ca="1" si="976"/>
        <v>-7.0091881762648049E-5</v>
      </c>
      <c r="DX461" s="240">
        <f t="shared" ca="1" si="977"/>
        <v>7.7246092110687566E-5</v>
      </c>
      <c r="DY461" s="240">
        <f t="shared" ca="1" si="978"/>
        <v>-4.9332191603317544E-5</v>
      </c>
      <c r="DZ461" s="240">
        <f t="shared" ca="1" si="979"/>
        <v>-9.774925173743312E-7</v>
      </c>
      <c r="EA461" s="240">
        <f t="shared" ca="1" si="980"/>
        <v>5.0843415471342505E-5</v>
      </c>
      <c r="EB461" s="240">
        <f t="shared" ca="1" si="981"/>
        <v>-7.7627490770653399E-5</v>
      </c>
      <c r="EC461" s="240">
        <f t="shared" ca="1" si="982"/>
        <v>6.917030819672601E-5</v>
      </c>
      <c r="ED461" s="240">
        <f t="shared" ca="1" si="983"/>
        <v>-2.9311251826127941E-5</v>
      </c>
      <c r="EE461" s="240">
        <f t="shared" ca="1" si="984"/>
        <v>-2.3854500071237954E-5</v>
      </c>
      <c r="EF461" s="240">
        <f t="shared" ca="1" si="985"/>
        <v>6.6190807655742891E-5</v>
      </c>
      <c r="EG461" s="240">
        <f t="shared" ca="1" si="986"/>
        <v>-7.8477872397587182E-5</v>
      </c>
      <c r="EH461" s="240">
        <f t="shared" ca="1" si="987"/>
        <v>5.51376237862615E-5</v>
      </c>
      <c r="EI461" s="240">
        <f t="shared" ca="1" si="988"/>
        <v>-6.7660467231345498E-6</v>
      </c>
      <c r="EJ461" s="240">
        <f t="shared" ca="1" si="989"/>
        <v>-4.467717409641062E-5</v>
      </c>
      <c r="EK461" s="240">
        <f t="shared" ca="1" si="990"/>
        <v>7.5837891929602142E-5</v>
      </c>
      <c r="EL461" s="240">
        <f t="shared" ca="1" si="991"/>
        <v>-7.2569792348740631E-5</v>
      </c>
      <c r="EM461" s="240">
        <f t="shared" ca="1" si="992"/>
        <v>3.6356524238276056E-5</v>
      </c>
      <c r="EN461" s="240">
        <f t="shared" ca="1" si="993"/>
        <v>1.6361845780491238E-5</v>
      </c>
      <c r="EO461" s="240">
        <f t="shared" ca="1" si="994"/>
        <v>-6.1652279887536933E-5</v>
      </c>
      <c r="EP461" s="240">
        <f t="shared" ca="1" si="995"/>
        <v>7.8953867872929312E-5</v>
      </c>
      <c r="EQ461" s="240">
        <f t="shared" ca="1" si="996"/>
        <v>-6.0412050510852686E-5</v>
      </c>
      <c r="ER461" s="240">
        <f t="shared" ca="1" si="997"/>
        <v>1.4444425235002285E-5</v>
      </c>
      <c r="ES461" s="240">
        <f t="shared" ca="1" si="998"/>
        <v>3.8080667111902687E-5</v>
      </c>
      <c r="ET461" s="240">
        <f t="shared" ca="1" si="999"/>
        <v>-7.3317932732060157E-5</v>
      </c>
      <c r="EU461" s="240">
        <f t="shared" ca="1" si="1000"/>
        <v>7.5270389729753192E-5</v>
      </c>
      <c r="EV461" s="240">
        <f t="shared" ca="1" si="1001"/>
        <v>-4.3051663447511825E-5</v>
      </c>
      <c r="EW461" s="240">
        <f t="shared" ca="1" si="1002"/>
        <v>-8.7116179705879827E-6</v>
      </c>
      <c r="EX461" s="240">
        <f t="shared" ca="1" si="1003"/>
        <v>5.652000696144966E-5</v>
      </c>
      <c r="EY461" s="240">
        <f t="shared" ca="1" si="1004"/>
        <v>-7.8669494440080257E-5</v>
      </c>
      <c r="EZ461" s="240">
        <f t="shared" ca="1" si="1005"/>
        <v>6.510467616443837E-5</v>
      </c>
      <c r="FA461" s="240">
        <f t="shared" ca="1" si="1006"/>
        <v>-2.1983696035735249E-5</v>
      </c>
      <c r="FB461" s="240">
        <f t="shared" ca="1" si="1007"/>
        <v>-3.1117422486097024E-5</v>
      </c>
      <c r="FC461" s="240">
        <f t="shared" ca="1" si="1008"/>
        <v>7.0091881762647534E-5</v>
      </c>
      <c r="FD461" s="240">
        <f t="shared" ca="1" si="1009"/>
        <v>-7.7246092110687796E-5</v>
      </c>
      <c r="FE461" s="240">
        <f t="shared" ca="1" si="1010"/>
        <v>4.9332191603314941E-5</v>
      </c>
      <c r="FF461" s="240">
        <f t="shared" ca="1" si="1011"/>
        <v>9.7749251737316907E-7</v>
      </c>
      <c r="FG461" s="240">
        <f t="shared" ca="1" si="1012"/>
        <v>-5.0843415471345059E-5</v>
      </c>
      <c r="FH461" s="240">
        <f t="shared" ca="1" si="1013"/>
        <v>7.7627490770653196E-5</v>
      </c>
      <c r="FI461" s="240">
        <f t="shared" ca="1" si="1014"/>
        <v>-6.9170308196724411E-5</v>
      </c>
      <c r="FJ461" s="240">
        <f t="shared" ca="1" si="1015"/>
        <v>2.9311251826129022E-5</v>
      </c>
      <c r="FK461" s="240">
        <f t="shared" ca="1" si="1016"/>
        <v>2.3854500071236843E-5</v>
      </c>
      <c r="FL461" s="240">
        <f t="shared" ca="1" si="1017"/>
        <v>-6.6190807655742254E-5</v>
      </c>
      <c r="FM461" s="240">
        <f t="shared" ca="1" si="1018"/>
        <v>7.8477872397587304E-5</v>
      </c>
      <c r="FN461" s="240">
        <f t="shared" ca="1" si="1019"/>
        <v>-5.5137623786262333E-5</v>
      </c>
      <c r="FO461" s="240">
        <f t="shared" ca="1" si="1020"/>
        <v>6.7660467231357051E-6</v>
      </c>
      <c r="FP461" s="240">
        <f t="shared" ca="1" si="1021"/>
        <v>4.4677174096409672E-5</v>
      </c>
      <c r="FQ461" s="240">
        <f t="shared" ca="1" si="1022"/>
        <v>-7.5837891929601817E-5</v>
      </c>
      <c r="FR461" s="240">
        <f t="shared" ca="1" si="1023"/>
        <v>7.256979234873933E-5</v>
      </c>
      <c r="FS461" s="240">
        <f t="shared" ca="1" si="1024"/>
        <v>-3.6356524238277079E-5</v>
      </c>
      <c r="FT461" s="240">
        <f t="shared" ca="1" si="1025"/>
        <v>-1.6361845780494501E-5</v>
      </c>
      <c r="FU461" s="240">
        <f t="shared" ca="1" si="1026"/>
        <v>6.1652279887536215E-5</v>
      </c>
      <c r="FV461" s="240">
        <f t="shared" ca="1" si="1027"/>
        <v>-7.8953867872929271E-5</v>
      </c>
      <c r="FW461" s="240">
        <f t="shared" ca="1" si="1028"/>
        <v>6.0412050510853438E-5</v>
      </c>
      <c r="FX461" s="240">
        <f t="shared" ca="1" si="1029"/>
        <v>-1.4444425235003427E-5</v>
      </c>
      <c r="FY461" s="240">
        <f t="shared" ca="1" si="1030"/>
        <v>-3.8080667111901664E-5</v>
      </c>
      <c r="FZ461" s="240">
        <f t="shared" ca="1" si="1031"/>
        <v>7.3317932732059737E-5</v>
      </c>
      <c r="GA461" s="240">
        <f t="shared" ca="1" si="1032"/>
        <v>-7.5270389729753531E-5</v>
      </c>
      <c r="GB461" s="240">
        <f t="shared" ca="1" si="1033"/>
        <v>4.30516634475128E-5</v>
      </c>
      <c r="GC461" s="240">
        <f t="shared" ca="1" si="1034"/>
        <v>8.7116179705868307E-6</v>
      </c>
      <c r="GD461" s="240">
        <f t="shared" ca="1" si="1035"/>
        <v>-5.6520006961448854E-5</v>
      </c>
      <c r="GE461" s="240">
        <f t="shared" ca="1" si="1036"/>
        <v>7.8669494440080555E-5</v>
      </c>
      <c r="GF461" s="240">
        <f t="shared" ca="1" si="1037"/>
        <v>-6.5104676164439034E-5</v>
      </c>
      <c r="GG461" s="240">
        <f t="shared" ca="1" si="1038"/>
        <v>2.1983696035732051E-5</v>
      </c>
      <c r="GH461" s="240">
        <f t="shared" ca="1" si="1039"/>
        <v>3.111742248609596E-5</v>
      </c>
      <c r="GI461" s="240">
        <f t="shared" ca="1" si="1040"/>
        <v>-7.0091881762649066E-5</v>
      </c>
      <c r="GJ461" s="240">
        <f t="shared" ca="1" si="1041"/>
        <v>7.7246092110688053E-5</v>
      </c>
      <c r="GK461" s="240">
        <f t="shared" ca="1" si="1042"/>
        <v>-4.9332191603315849E-5</v>
      </c>
      <c r="GL461" s="240">
        <f t="shared" ca="1" si="1043"/>
        <v>-9.7749251737201372E-7</v>
      </c>
      <c r="GM461" s="240">
        <f t="shared" ca="1" si="1044"/>
        <v>5.0843415471344165E-5</v>
      </c>
      <c r="GN461" s="240">
        <f t="shared" ca="1" si="1045"/>
        <v>-7.7627490770652979E-5</v>
      </c>
      <c r="GO461" s="240">
        <f t="shared" ca="1" si="1046"/>
        <v>6.9170308196724967E-5</v>
      </c>
      <c r="GP461" s="240">
        <f t="shared" ca="1" si="1047"/>
        <v>-2.9311251826125932E-5</v>
      </c>
      <c r="GQ461" s="240">
        <f t="shared" ca="1" si="1048"/>
        <v>-2.3854500071235742E-5</v>
      </c>
      <c r="GR461" s="240">
        <f t="shared" ca="1" si="1049"/>
        <v>6.619080765574407E-5</v>
      </c>
      <c r="GS461" s="240">
        <f t="shared" ca="1" si="1050"/>
        <v>-7.8477872397587439E-5</v>
      </c>
      <c r="GT461" s="240">
        <f t="shared" ca="1" si="1051"/>
        <v>5.5137623786259948E-5</v>
      </c>
      <c r="GU461" s="240">
        <f t="shared" ca="1" si="1052"/>
        <v>-6.7660467231368639E-6</v>
      </c>
      <c r="GV461" s="240">
        <f t="shared" ca="1" si="1053"/>
        <v>-4.4677174096412409E-5</v>
      </c>
      <c r="GW461" s="240">
        <f t="shared" ca="1" si="1054"/>
        <v>7.5837891929601505E-5</v>
      </c>
      <c r="GX461" s="240">
        <f t="shared" ca="1" si="1055"/>
        <v>-7.2569792348739791E-5</v>
      </c>
      <c r="GY461" s="240">
        <f t="shared" ca="1" si="1056"/>
        <v>3.6356524238278116E-5</v>
      </c>
      <c r="GZ461" s="240">
        <f t="shared" ca="1" si="1057"/>
        <v>1.6361845780493369E-5</v>
      </c>
      <c r="HA461" s="240">
        <f t="shared" ca="1" si="1058"/>
        <v>-6.1652279887535469E-5</v>
      </c>
      <c r="HB461" s="240">
        <f t="shared" ca="1" si="1059"/>
        <v>7.8953867872929285E-5</v>
      </c>
      <c r="HC461" s="240">
        <f t="shared" ca="1" si="1060"/>
        <v>-6.041205051085129E-5</v>
      </c>
      <c r="HD461" s="240">
        <f t="shared" ca="1" si="1061"/>
        <v>1.4444425235004565E-5</v>
      </c>
      <c r="HE461" s="240">
        <f t="shared" ca="1" si="1062"/>
        <v>3.8080667111904592E-5</v>
      </c>
      <c r="HF461" s="240">
        <f t="shared" ca="1" si="1063"/>
        <v>-7.3317932732059303E-5</v>
      </c>
      <c r="HG461" s="240">
        <f t="shared" ca="1" si="1064"/>
        <v>7.5270389729752528E-5</v>
      </c>
      <c r="HH461" s="240">
        <f t="shared" ca="1" si="1065"/>
        <v>-4.3051663447510009E-5</v>
      </c>
      <c r="HI461" s="240">
        <f t="shared" ca="1" si="1066"/>
        <v>-8.7116179705856787E-6</v>
      </c>
      <c r="HJ461" s="240">
        <f t="shared" ca="1" si="1067"/>
        <v>5.6520006961448041E-5</v>
      </c>
      <c r="HK461" s="240">
        <f t="shared" ca="1" si="1068"/>
        <v>-7.8669494440080447E-5</v>
      </c>
      <c r="HL461" s="240">
        <f t="shared" ca="1" si="1069"/>
        <v>6.510467616443715E-5</v>
      </c>
      <c r="HM461" s="240">
        <f t="shared" ca="1" si="1070"/>
        <v>-2.1983696035737479E-5</v>
      </c>
      <c r="HN461" s="240">
        <f t="shared" ca="1" si="1071"/>
        <v>-3.111742248609489E-5</v>
      </c>
      <c r="HO461" s="240">
        <f t="shared" ca="1" si="1072"/>
        <v>7.0091881762648523E-5</v>
      </c>
      <c r="HP461" s="240">
        <f t="shared" ca="1" si="1073"/>
        <v>-7.7246092110687349E-5</v>
      </c>
      <c r="HQ461" s="240">
        <f t="shared" ca="1" si="1074"/>
        <v>4.9332191603313254E-5</v>
      </c>
      <c r="HR461" s="240">
        <f t="shared" ca="1" si="1075"/>
        <v>9.7749251737085159E-7</v>
      </c>
      <c r="HS461" s="240">
        <f t="shared" ca="1" si="1076"/>
        <v>-5.084341547134327E-5</v>
      </c>
      <c r="HT461" s="240">
        <f t="shared" ca="1" si="1077"/>
        <v>7.7627490770653575E-5</v>
      </c>
      <c r="HU461" s="240">
        <f t="shared" ca="1" si="1078"/>
        <v>-6.9170308196723354E-5</v>
      </c>
      <c r="HV461" s="240">
        <f t="shared" ca="1" si="1079"/>
        <v>2.9311251826131177E-5</v>
      </c>
      <c r="HW461" s="240">
        <f t="shared" ca="1" si="1080"/>
        <v>2.3854500071234634E-5</v>
      </c>
      <c r="HX461" s="240">
        <f t="shared" ca="1" si="1081"/>
        <v>-6.6190807655743433E-5</v>
      </c>
      <c r="HY461" s="240">
        <f t="shared" ca="1" si="1082"/>
        <v>7.8477872397587074E-5</v>
      </c>
      <c r="HZ461" s="240">
        <f t="shared" ca="1" si="1083"/>
        <v>-5.5137623786263993E-5</v>
      </c>
      <c r="IA461" s="240">
        <f t="shared" ca="1" si="1084"/>
        <v>6.7660467231380192E-6</v>
      </c>
      <c r="IB461" s="240">
        <f t="shared" ca="1" si="1085"/>
        <v>4.4677174096411454E-5</v>
      </c>
      <c r="IC461" s="240">
        <f t="shared" ca="1" si="1086"/>
        <v>-7.583789192960244E-5</v>
      </c>
      <c r="ID461" s="240">
        <f t="shared" ca="1" si="1087"/>
        <v>7.2569792348738476E-5</v>
      </c>
      <c r="IE461" s="240">
        <f t="shared" ca="1" si="1088"/>
        <v>-7.5682514270983002E-5</v>
      </c>
      <c r="IF461" s="240">
        <f t="shared" ca="1" si="1089"/>
        <v>-1.6361845780492231E-5</v>
      </c>
      <c r="IG461" s="240">
        <f t="shared" ca="1" si="1090"/>
        <v>6.165227988753757E-5</v>
      </c>
      <c r="IH461" s="240">
        <f t="shared" ca="1" si="1091"/>
        <v>-7.8953867872929244E-5</v>
      </c>
      <c r="II461" s="240">
        <f t="shared" ca="1" si="1092"/>
        <v>6.0412050510854929E-5</v>
      </c>
      <c r="IJ461" s="240">
        <f t="shared" ca="1" si="1093"/>
        <v>-1.4444425235005707E-5</v>
      </c>
      <c r="IK461" s="240">
        <f t="shared" ca="1" si="1094"/>
        <v>-3.8080667111903575E-5</v>
      </c>
      <c r="IL461" s="240">
        <f t="shared" ca="1" si="1095"/>
        <v>7.3317932732060536E-5</v>
      </c>
      <c r="IM461" s="240">
        <f t="shared" ca="1" si="1096"/>
        <v>-7.5270389729754236E-5</v>
      </c>
      <c r="IN461" s="240">
        <f t="shared" ca="1" si="1097"/>
        <v>4.3051663447514745E-5</v>
      </c>
      <c r="IO461" s="240">
        <f t="shared" ca="1" si="1098"/>
        <v>8.7116179705889788E-6</v>
      </c>
      <c r="IP461" s="240">
        <f t="shared" ca="1" si="1099"/>
        <v>-5.6520006961450372E-5</v>
      </c>
      <c r="IQ461" s="240">
        <f t="shared" ca="1" si="1100"/>
        <v>7.8669494440080731E-5</v>
      </c>
      <c r="IR461" s="240">
        <f t="shared" ca="1" si="1101"/>
        <v>-6.5104676164440348E-5</v>
      </c>
      <c r="IS461" s="240">
        <f t="shared" ca="1" si="1102"/>
        <v>2.198369603573428E-5</v>
      </c>
      <c r="IT461" s="240">
        <f t="shared" ca="1" si="1103"/>
        <v>3.1117422486097953E-5</v>
      </c>
      <c r="IU461" s="240">
        <f t="shared" ca="1" si="1104"/>
        <v>-7.0091881762650055E-5</v>
      </c>
      <c r="IV461" s="240">
        <f t="shared" ca="1" si="1105"/>
        <v>7.7246092110688528E-5</v>
      </c>
      <c r="IW461" s="240">
        <f t="shared" ca="1" si="1106"/>
        <v>-4.9332191603317666E-5</v>
      </c>
      <c r="IX461" s="240">
        <f t="shared" ca="1" si="1107"/>
        <v>-9.7749251737417535E-7</v>
      </c>
      <c r="IY461" s="240">
        <f t="shared" ca="1" si="1108"/>
        <v>5.0843415471345818E-5</v>
      </c>
      <c r="IZ461" s="240">
        <f t="shared" ca="1" si="1109"/>
        <v>-7.7627490770652545E-5</v>
      </c>
      <c r="JA461" s="240">
        <f t="shared" ca="1" si="1110"/>
        <v>6.9170308196726078E-5</v>
      </c>
      <c r="JB461" s="240">
        <f t="shared" ca="1" si="1111"/>
        <v>-2.9311251826128087E-5</v>
      </c>
    </row>
    <row r="462" spans="2:262">
      <c r="B462" s="248">
        <v>101</v>
      </c>
      <c r="C462" s="247">
        <f t="shared" si="1112"/>
        <v>1.9726562500000013E-3</v>
      </c>
      <c r="D462" s="244">
        <f t="shared" ca="1" si="855"/>
        <v>5.8812564316023632</v>
      </c>
      <c r="E462" s="243">
        <f ca="1">DC361</f>
        <v>-0.11874356839763697</v>
      </c>
      <c r="F462" s="242">
        <v>101</v>
      </c>
      <c r="G462" s="240">
        <f t="shared" ca="1" si="856"/>
        <v>-1.1618576263845976E-5</v>
      </c>
      <c r="H462" s="240">
        <f t="shared" ca="1" si="857"/>
        <v>2.7280573077649276E-5</v>
      </c>
      <c r="I462" s="240">
        <f t="shared" ca="1" si="858"/>
        <v>-3.1394508394896776E-5</v>
      </c>
      <c r="J462" s="240">
        <f t="shared" ca="1" si="859"/>
        <v>2.2218924002771469E-5</v>
      </c>
      <c r="K462" s="240">
        <f t="shared" ca="1" si="860"/>
        <v>-3.6379103316870952E-6</v>
      </c>
      <c r="L462" s="240">
        <f t="shared" ca="1" si="861"/>
        <v>-1.6483056774748536E-5</v>
      </c>
      <c r="M462" s="240">
        <f t="shared" ca="1" si="862"/>
        <v>2.9626628181166241E-5</v>
      </c>
      <c r="N462" s="240">
        <f t="shared" ca="1" si="863"/>
        <v>-3.0229036203739701E-5</v>
      </c>
      <c r="O462" s="240">
        <f t="shared" ca="1" si="864"/>
        <v>1.8035277222460888E-5</v>
      </c>
      <c r="P462" s="240">
        <f t="shared" ca="1" si="865"/>
        <v>1.792943464574697E-6</v>
      </c>
      <c r="Q462" s="240">
        <f t="shared" ca="1" si="866"/>
        <v>-2.0862198372928667E-5</v>
      </c>
      <c r="R462" s="240">
        <f t="shared" ca="1" si="867"/>
        <v>3.1100335654897157E-5</v>
      </c>
      <c r="S462" s="240">
        <f t="shared" ca="1" si="868"/>
        <v>-2.8173478650124421E-5</v>
      </c>
      <c r="T462" s="240">
        <f t="shared" ca="1" si="869"/>
        <v>1.3320586840382859E-5</v>
      </c>
      <c r="U462" s="241">
        <f t="shared" ca="1" si="870"/>
        <v>7.1710045511126195E-6</v>
      </c>
      <c r="V462" s="240">
        <f t="shared" ca="1" si="871"/>
        <v>-2.4627058481110582E-5</v>
      </c>
      <c r="W462" s="240">
        <f t="shared" ca="1" si="872"/>
        <v>3.1658302601957395E-5</v>
      </c>
      <c r="X462" s="240">
        <f t="shared" ca="1" si="873"/>
        <v>-2.528836104083988E-5</v>
      </c>
      <c r="Y462" s="240">
        <f t="shared" ca="1" si="874"/>
        <v>8.2136755721984663E-6</v>
      </c>
      <c r="Z462" s="240">
        <f t="shared" ca="1" si="875"/>
        <v>1.2337917450786736E-5</v>
      </c>
      <c r="AA462" s="240">
        <f t="shared" ca="1" si="876"/>
        <v>-2.7666781865557702E-5</v>
      </c>
      <c r="AB462" s="240">
        <f t="shared" ca="1" si="877"/>
        <v>3.1284099844487367E-5</v>
      </c>
      <c r="AC462" s="240">
        <f t="shared" ca="1" si="878"/>
        <v>-2.1658634842273577E-5</v>
      </c>
      <c r="AD462" s="240">
        <f t="shared" ca="1" si="879"/>
        <v>2.8649149658638358E-6</v>
      </c>
      <c r="AE462" s="240">
        <f t="shared" ca="1" si="880"/>
        <v>1.714154388468824E-5</v>
      </c>
      <c r="AF462" s="240">
        <f t="shared" ca="1" si="881"/>
        <v>-2.9891864736861133E-5</v>
      </c>
      <c r="AG462" s="240">
        <f t="shared" ca="1" si="882"/>
        <v>2.9988745676116142E-5</v>
      </c>
      <c r="AH462" s="240">
        <f t="shared" ca="1" si="883"/>
        <v>-1.7391176308676666E-5</v>
      </c>
      <c r="AI462" s="240">
        <f t="shared" ca="1" si="884"/>
        <v>-2.5682022457764614E-6</v>
      </c>
      <c r="AJ462" s="240">
        <f t="shared" ca="1" si="885"/>
        <v>2.1440442440437682E-5</v>
      </c>
      <c r="AK462" s="240">
        <f t="shared" ca="1" si="886"/>
        <v>-3.1236790163529582E-5</v>
      </c>
      <c r="AL462" s="240">
        <f t="shared" ca="1" si="887"/>
        <v>2.7810381431443098E-5</v>
      </c>
      <c r="AM462" s="240">
        <f t="shared" ca="1" si="888"/>
        <v>-1.2611639541293518E-5</v>
      </c>
      <c r="AN462" s="240">
        <f t="shared" ca="1" si="889"/>
        <v>-7.9256994736570615E-6</v>
      </c>
      <c r="AO462" s="240">
        <f t="shared" ca="1" si="890"/>
        <v>2.510803327429239E-5</v>
      </c>
      <c r="AP462" s="240">
        <f t="shared" ca="1" si="891"/>
        <v>-3.1661957199379818E-5</v>
      </c>
      <c r="AQ462" s="240">
        <f t="shared" ca="1" si="892"/>
        <v>2.4813148425302696E-5</v>
      </c>
      <c r="AR462" s="240">
        <f t="shared" ca="1" si="893"/>
        <v>-7.4607566391325926E-6</v>
      </c>
      <c r="AS462" s="240">
        <f t="shared" ca="1" si="894"/>
        <v>-1.3049826737599322E-5</v>
      </c>
      <c r="AT462" s="240">
        <f t="shared" ca="1" si="895"/>
        <v>2.8036325218598072E-5</v>
      </c>
      <c r="AU462" s="240">
        <f t="shared" ca="1" si="896"/>
        <v>-3.1154846922119478E-5</v>
      </c>
      <c r="AV462" s="240">
        <f t="shared" ca="1" si="897"/>
        <v>2.1085299330015424E-5</v>
      </c>
      <c r="AW462" s="240">
        <f t="shared" ca="1" si="898"/>
        <v>-2.0901938823908756E-6</v>
      </c>
      <c r="AX462" s="240">
        <f t="shared" ca="1" si="899"/>
        <v>-1.7789705569555413E-5</v>
      </c>
      <c r="AY462" s="240">
        <f t="shared" ca="1" si="900"/>
        <v>3.0139095550967286E-5</v>
      </c>
      <c r="AZ462" s="240">
        <f t="shared" ca="1" si="901"/>
        <v>-2.9730391049448609E-5</v>
      </c>
      <c r="BA462" s="240">
        <f t="shared" ca="1" si="902"/>
        <v>1.6736599600582439E-5</v>
      </c>
      <c r="BB462" s="240">
        <f t="shared" ca="1" si="903"/>
        <v>3.3419140379764114E-6</v>
      </c>
      <c r="BC462" s="240">
        <f t="shared" ca="1" si="904"/>
        <v>-2.2005771587130597E-5</v>
      </c>
      <c r="BD462" s="240">
        <f t="shared" ca="1" si="905"/>
        <v>3.1354428797786237E-5</v>
      </c>
      <c r="BE462" s="240">
        <f t="shared" ca="1" si="906"/>
        <v>-2.7430532278884492E-5</v>
      </c>
      <c r="BF462" s="240">
        <f t="shared" ca="1" si="907"/>
        <v>1.1895095462123666E-5</v>
      </c>
      <c r="BG462" s="240">
        <f t="shared" ca="1" si="908"/>
        <v>8.6756202511995638E-6</v>
      </c>
      <c r="BH462" s="240">
        <f t="shared" ca="1" si="909"/>
        <v>-2.5573883927079468E-5</v>
      </c>
      <c r="BI462" s="240">
        <f t="shared" ca="1" si="910"/>
        <v>3.1646539817702171E-5</v>
      </c>
      <c r="BJ462" s="240">
        <f t="shared" ca="1" si="911"/>
        <v>-2.4322989296977484E-5</v>
      </c>
      <c r="BK462" s="240">
        <f t="shared" ca="1" si="912"/>
        <v>6.7033436252431832E-6</v>
      </c>
      <c r="BL462" s="240">
        <f t="shared" ca="1" si="913"/>
        <v>1.375387529675004E-5</v>
      </c>
      <c r="BM462" s="240">
        <f t="shared" ca="1" si="914"/>
        <v>-2.838898053767247E-5</v>
      </c>
      <c r="BN462" s="240">
        <f t="shared" ca="1" si="915"/>
        <v>3.1006827484920504E-5</v>
      </c>
      <c r="BO462" s="240">
        <f t="shared" ca="1" si="916"/>
        <v>-2.0499262821870666E-5</v>
      </c>
      <c r="BP462" s="240">
        <f t="shared" ca="1" si="917"/>
        <v>1.3142137442805423E-6</v>
      </c>
      <c r="BQ462" s="240">
        <f t="shared" ca="1" si="918"/>
        <v>1.8427151400987242E-5</v>
      </c>
      <c r="BR462" s="240">
        <f t="shared" ca="1" si="919"/>
        <v>-3.036817170088704E-5</v>
      </c>
      <c r="BS462" s="240">
        <f t="shared" ca="1" si="920"/>
        <v>2.94541279469038E-5</v>
      </c>
      <c r="BT462" s="240">
        <f t="shared" ca="1" si="921"/>
        <v>-1.6071941390710593E-5</v>
      </c>
      <c r="BU462" s="240">
        <f t="shared" ca="1" si="922"/>
        <v>-4.1136127861225473E-6</v>
      </c>
      <c r="BV462" s="240">
        <f t="shared" ca="1" si="923"/>
        <v>2.2557845279868223E-5</v>
      </c>
      <c r="BW462" s="240">
        <f t="shared" ca="1" si="924"/>
        <v>-3.1453180696552724E-5</v>
      </c>
      <c r="BX462" s="240">
        <f t="shared" ca="1" si="925"/>
        <v>2.7034159999374985E-5</v>
      </c>
      <c r="BY462" s="240">
        <f t="shared" ca="1" si="926"/>
        <v>-1.1171386222233694E-5</v>
      </c>
      <c r="BZ462" s="240">
        <f t="shared" ca="1" si="927"/>
        <v>-9.4203151595042115E-6</v>
      </c>
      <c r="CA462" s="240">
        <f t="shared" ca="1" si="928"/>
        <v>2.6024329828458243E-5</v>
      </c>
      <c r="CB462" s="240">
        <f t="shared" ca="1" si="929"/>
        <v>-3.1612059743778665E-5</v>
      </c>
      <c r="CC462" s="240">
        <f t="shared" ca="1" si="930"/>
        <v>2.3818178909395506E-5</v>
      </c>
      <c r="CD462" s="240">
        <f t="shared" ca="1" si="931"/>
        <v>-5.9418927678076531E-6</v>
      </c>
      <c r="CE462" s="240">
        <f t="shared" ca="1" si="932"/>
        <v>-1.4449639035712513E-5</v>
      </c>
      <c r="CF462" s="240">
        <f t="shared" ca="1" si="933"/>
        <v>2.872453539640294E-5</v>
      </c>
      <c r="CG462" s="240">
        <f t="shared" ca="1" si="934"/>
        <v>-3.0840130694264475E-5</v>
      </c>
      <c r="CH462" s="240">
        <f t="shared" ca="1" si="935"/>
        <v>1.9900878324318806E-5</v>
      </c>
      <c r="CI462" s="240">
        <f t="shared" ca="1" si="936"/>
        <v>-5.374419729531733E-7</v>
      </c>
      <c r="CJ462" s="240">
        <f t="shared" ca="1" si="937"/>
        <v>-1.9053497405451055E-5</v>
      </c>
      <c r="CK462" s="240">
        <f t="shared" ca="1" si="938"/>
        <v>3.0578955199713249E-5</v>
      </c>
      <c r="CL462" s="240">
        <f t="shared" ca="1" si="939"/>
        <v>-2.9160122779044898E-5</v>
      </c>
      <c r="CM462" s="240">
        <f t="shared" ca="1" si="940"/>
        <v>1.5397602044313188E-5</v>
      </c>
      <c r="CN462" s="240">
        <f t="shared" ca="1" si="941"/>
        <v>4.8828336477442115E-6</v>
      </c>
      <c r="CO462" s="240">
        <f t="shared" ca="1" si="942"/>
        <v>-2.3096330970100797E-5</v>
      </c>
      <c r="CP462" s="240">
        <f t="shared" ca="1" si="943"/>
        <v>3.1532986375377836E-5</v>
      </c>
      <c r="CQ462" s="240">
        <f t="shared" ca="1" si="944"/>
        <v>-2.6621503352753966E-5</v>
      </c>
      <c r="CR462" s="240">
        <f t="shared" ca="1" si="945"/>
        <v>1.0440947757009329E-5</v>
      </c>
      <c r="CS462" s="240">
        <f t="shared" ca="1" si="946"/>
        <v>1.0159335622205909E-5</v>
      </c>
      <c r="CT462" s="240">
        <f t="shared" ca="1" si="947"/>
        <v>-2.645909964666072E-5</v>
      </c>
      <c r="CU462" s="240">
        <f t="shared" ca="1" si="948"/>
        <v>3.1558537747116616E-5</v>
      </c>
      <c r="CV462" s="240">
        <f t="shared" ca="1" si="949"/>
        <v>-2.3299021341456991E-5</v>
      </c>
      <c r="CW462" s="240">
        <f t="shared" ca="1" si="950"/>
        <v>5.1768627363504716E-6</v>
      </c>
      <c r="CX462" s="240">
        <f t="shared" ca="1" si="951"/>
        <v>1.5136698852425877E-5</v>
      </c>
      <c r="CY462" s="240">
        <f t="shared" ca="1" si="952"/>
        <v>-2.9042787669090567E-5</v>
      </c>
      <c r="CZ462" s="240">
        <f t="shared" ca="1" si="953"/>
        <v>3.0654856962064985E-5</v>
      </c>
      <c r="DA462" s="240">
        <f t="shared" ca="1" si="954"/>
        <v>-1.9290506281806138E-5</v>
      </c>
      <c r="DB462" s="240">
        <f t="shared" ca="1" si="955"/>
        <v>-2.3965353332335346E-7</v>
      </c>
      <c r="DC462" s="240">
        <f t="shared" ca="1" si="956"/>
        <v>1.9668366295533969E-5</v>
      </c>
      <c r="DD462" s="240">
        <f t="shared" ca="1" si="957"/>
        <v>-3.0771319079347925E-5</v>
      </c>
      <c r="DE462" s="240">
        <f t="shared" ca="1" si="958"/>
        <v>2.8848552643590781E-5</v>
      </c>
      <c r="DF462" s="240">
        <f t="shared" ca="1" si="959"/>
        <v>-1.4713987758197714E-5</v>
      </c>
      <c r="DG462" s="240">
        <f t="shared" ca="1" si="960"/>
        <v>-5.6491132729573807E-6</v>
      </c>
      <c r="DH462" s="240">
        <f t="shared" ca="1" si="961"/>
        <v>2.3620904294185643E-5</v>
      </c>
      <c r="DI462" s="240">
        <f t="shared" ca="1" si="962"/>
        <v>-3.1593797762304656E-5</v>
      </c>
      <c r="DJ462" s="240">
        <f t="shared" ca="1" si="963"/>
        <v>2.6192810907955875E-5</v>
      </c>
      <c r="DK462" s="240">
        <f t="shared" ca="1" si="964"/>
        <v>-9.7042200552674792E-6</v>
      </c>
      <c r="DL462" s="240">
        <f t="shared" ca="1" si="965"/>
        <v>-1.0892236481010814E-5</v>
      </c>
      <c r="DM462" s="240">
        <f t="shared" ca="1" si="966"/>
        <v>2.6877931492605499E-5</v>
      </c>
      <c r="DN462" s="240">
        <f t="shared" ca="1" si="967"/>
        <v>-3.1486006067365282E-5</v>
      </c>
      <c r="DO462" s="240">
        <f t="shared" ca="1" si="968"/>
        <v>2.2765829314269526E-5</v>
      </c>
      <c r="DP462" s="240">
        <f t="shared" ca="1" si="969"/>
        <v>-4.4087143563571682E-6</v>
      </c>
      <c r="DQ462" s="240">
        <f t="shared" ca="1" si="970"/>
        <v>-1.5814640887748966E-5</v>
      </c>
      <c r="DR462" s="240">
        <f t="shared" ca="1" si="971"/>
        <v>2.9343545652466099E-5</v>
      </c>
      <c r="DS462" s="240">
        <f t="shared" ca="1" si="972"/>
        <v>-3.0451117890290456E-5</v>
      </c>
      <c r="DT462" s="240">
        <f t="shared" ca="1" si="973"/>
        <v>1.8668514359627798E-5</v>
      </c>
      <c r="DU462" s="240">
        <f t="shared" ca="1" si="974"/>
        <v>1.0166046812717274E-6</v>
      </c>
      <c r="DV462" s="240">
        <f t="shared" ca="1" si="975"/>
        <v>-2.0271387697207345E-5</v>
      </c>
      <c r="DW462" s="240">
        <f t="shared" ca="1" si="976"/>
        <v>3.0945147466982726E-5</v>
      </c>
      <c r="DX462" s="240">
        <f t="shared" ca="1" si="977"/>
        <v>-2.8519605218741011E-5</v>
      </c>
      <c r="DY462" s="240">
        <f t="shared" ca="1" si="978"/>
        <v>1.4021510316048132E-5</v>
      </c>
      <c r="DZ462" s="240">
        <f t="shared" ca="1" si="979"/>
        <v>6.4119900835688702E-6</v>
      </c>
      <c r="EA462" s="240">
        <f t="shared" ca="1" si="980"/>
        <v>-2.4131249268764382E-5</v>
      </c>
      <c r="EB462" s="240">
        <f t="shared" ca="1" si="981"/>
        <v>3.1635578226827724E-5</v>
      </c>
      <c r="EC462" s="240">
        <f t="shared" ca="1" si="982"/>
        <v>-2.574834089327861E-5</v>
      </c>
      <c r="ED462" s="240">
        <f t="shared" ca="1" si="983"/>
        <v>8.961646894228493E-6</v>
      </c>
      <c r="EE462" s="240">
        <f t="shared" ca="1" si="984"/>
        <v>1.1618576263846513E-5</v>
      </c>
      <c r="EF462" s="240">
        <f t="shared" ca="1" si="985"/>
        <v>-2.7280573077649716E-5</v>
      </c>
      <c r="EG462" s="240">
        <f t="shared" ca="1" si="986"/>
        <v>3.1394508394896627E-5</v>
      </c>
      <c r="EH462" s="240">
        <f t="shared" ca="1" si="987"/>
        <v>-2.2218924002771713E-5</v>
      </c>
      <c r="EI462" s="240">
        <f t="shared" ca="1" si="988"/>
        <v>3.6379103316871528E-6</v>
      </c>
      <c r="EJ462" s="240">
        <f t="shared" ca="1" si="989"/>
        <v>1.6483056774748773E-5</v>
      </c>
      <c r="EK462" s="240">
        <f t="shared" ca="1" si="990"/>
        <v>-2.9626628181166421E-5</v>
      </c>
      <c r="EL462" s="240">
        <f t="shared" ca="1" si="991"/>
        <v>3.022903620373945E-5</v>
      </c>
      <c r="EM462" s="240">
        <f t="shared" ca="1" si="992"/>
        <v>-1.8035277222459919E-5</v>
      </c>
      <c r="EN462" s="240">
        <f t="shared" ca="1" si="993"/>
        <v>-1.7929434645743022E-6</v>
      </c>
      <c r="EO462" s="240">
        <f t="shared" ca="1" si="994"/>
        <v>2.0862198372928623E-5</v>
      </c>
      <c r="EP462" s="240">
        <f t="shared" ca="1" si="995"/>
        <v>-3.1100335654897211E-5</v>
      </c>
      <c r="EQ462" s="240">
        <f t="shared" ca="1" si="996"/>
        <v>2.8173478650124191E-5</v>
      </c>
      <c r="ER462" s="240">
        <f t="shared" ca="1" si="997"/>
        <v>-1.3320586840382198E-5</v>
      </c>
      <c r="ES462" s="240">
        <f t="shared" ca="1" si="998"/>
        <v>-7.1710045511137681E-6</v>
      </c>
      <c r="ET462" s="240">
        <f t="shared" ca="1" si="999"/>
        <v>2.4627058481110332E-5</v>
      </c>
      <c r="EU462" s="240">
        <f t="shared" ca="1" si="1000"/>
        <v>-3.1658302601957395E-5</v>
      </c>
      <c r="EV462" s="240">
        <f t="shared" ca="1" si="1001"/>
        <v>2.528836104083971E-5</v>
      </c>
      <c r="EW462" s="240">
        <f t="shared" ca="1" si="1002"/>
        <v>-8.2136755721979801E-6</v>
      </c>
      <c r="EX462" s="240">
        <f t="shared" ca="1" si="1003"/>
        <v>-1.233791745078741E-5</v>
      </c>
      <c r="EY462" s="240">
        <f t="shared" ca="1" si="1004"/>
        <v>2.7666781865558278E-5</v>
      </c>
      <c r="EZ462" s="240">
        <f t="shared" ca="1" si="1005"/>
        <v>-3.1284099844487428E-5</v>
      </c>
      <c r="FA462" s="240">
        <f t="shared" ca="1" si="1006"/>
        <v>2.1658634842273702E-5</v>
      </c>
      <c r="FB462" s="240">
        <f t="shared" ca="1" si="1007"/>
        <v>-2.864914965863558E-6</v>
      </c>
      <c r="FC462" s="240">
        <f t="shared" ca="1" si="1008"/>
        <v>-1.7141543884688664E-5</v>
      </c>
      <c r="FD462" s="240">
        <f t="shared" ca="1" si="1009"/>
        <v>2.989186473686137E-5</v>
      </c>
      <c r="FE462" s="240">
        <f t="shared" ca="1" si="1010"/>
        <v>-2.9988745676115765E-5</v>
      </c>
      <c r="FF462" s="240">
        <f t="shared" ca="1" si="1011"/>
        <v>1.7391176308677181E-5</v>
      </c>
      <c r="FG462" s="240">
        <f t="shared" ca="1" si="1012"/>
        <v>2.5682022457762903E-6</v>
      </c>
      <c r="FH462" s="240">
        <f t="shared" ca="1" si="1013"/>
        <v>-2.1440442440437885E-5</v>
      </c>
      <c r="FI462" s="240">
        <f t="shared" ca="1" si="1014"/>
        <v>3.1236790163529629E-5</v>
      </c>
      <c r="FJ462" s="240">
        <f t="shared" ca="1" si="1015"/>
        <v>-2.7810381431442746E-5</v>
      </c>
      <c r="FK462" s="240">
        <f t="shared" ca="1" si="1016"/>
        <v>1.2611639541292437E-5</v>
      </c>
      <c r="FL462" s="240">
        <f t="shared" ca="1" si="1017"/>
        <v>7.9256994736564618E-6</v>
      </c>
      <c r="FM462" s="240">
        <f t="shared" ca="1" si="1018"/>
        <v>-2.5108033274292285E-5</v>
      </c>
      <c r="FN462" s="240">
        <f t="shared" ca="1" si="1019"/>
        <v>3.1661957199379818E-5</v>
      </c>
      <c r="FO462" s="240">
        <f t="shared" ca="1" si="1020"/>
        <v>-2.4813148425302523E-5</v>
      </c>
      <c r="FP462" s="240">
        <f t="shared" ca="1" si="1021"/>
        <v>7.4607566391318836E-6</v>
      </c>
      <c r="FQ462" s="240">
        <f t="shared" ca="1" si="1022"/>
        <v>1.3049826737600398E-5</v>
      </c>
      <c r="FR462" s="240">
        <f t="shared" ca="1" si="1023"/>
        <v>-2.8036325218597784E-5</v>
      </c>
      <c r="FS462" s="240">
        <f t="shared" ca="1" si="1024"/>
        <v>3.1154846922119505E-5</v>
      </c>
      <c r="FT462" s="240">
        <f t="shared" ca="1" si="1025"/>
        <v>-2.1085299330015221E-5</v>
      </c>
      <c r="FU462" s="240">
        <f t="shared" ca="1" si="1026"/>
        <v>2.0901938823905944E-6</v>
      </c>
      <c r="FV462" s="240">
        <f t="shared" ca="1" si="1027"/>
        <v>1.7789705569556016E-5</v>
      </c>
      <c r="FW462" s="240">
        <f t="shared" ca="1" si="1028"/>
        <v>-3.0139095550967641E-5</v>
      </c>
      <c r="FX462" s="240">
        <f t="shared" ca="1" si="1029"/>
        <v>2.9730391049448822E-5</v>
      </c>
      <c r="FY462" s="240">
        <f t="shared" ca="1" si="1030"/>
        <v>-1.6736599600582581E-5</v>
      </c>
      <c r="FZ462" s="240">
        <f t="shared" ca="1" si="1031"/>
        <v>-3.3419140379766876E-6</v>
      </c>
      <c r="GA462" s="240">
        <f t="shared" ca="1" si="1032"/>
        <v>2.2005771587130804E-5</v>
      </c>
      <c r="GB462" s="240">
        <f t="shared" ca="1" si="1033"/>
        <v>-3.1354428797786339E-5</v>
      </c>
      <c r="GC462" s="240">
        <f t="shared" ca="1" si="1034"/>
        <v>2.7430532278884129E-5</v>
      </c>
      <c r="GD462" s="240">
        <f t="shared" ca="1" si="1035"/>
        <v>-1.1895095462124242E-5</v>
      </c>
      <c r="GE462" s="240">
        <f t="shared" ca="1" si="1036"/>
        <v>-8.6756202511989641E-6</v>
      </c>
      <c r="GF462" s="240">
        <f t="shared" ca="1" si="1037"/>
        <v>2.557388392707963E-5</v>
      </c>
      <c r="GG462" s="240">
        <f t="shared" ca="1" si="1038"/>
        <v>-3.1646539817702164E-5</v>
      </c>
      <c r="GH462" s="240">
        <f t="shared" ca="1" si="1039"/>
        <v>2.4322989296977307E-5</v>
      </c>
      <c r="GI462" s="240">
        <f t="shared" ca="1" si="1040"/>
        <v>-6.7033436252420321E-6</v>
      </c>
      <c r="GJ462" s="240">
        <f t="shared" ca="1" si="1041"/>
        <v>-1.3753875296749478E-5</v>
      </c>
      <c r="GK462" s="240">
        <f t="shared" ca="1" si="1042"/>
        <v>2.8388980537672196E-5</v>
      </c>
      <c r="GL462" s="240">
        <f t="shared" ca="1" si="1043"/>
        <v>-3.100682748492045E-5</v>
      </c>
      <c r="GM462" s="240">
        <f t="shared" ca="1" si="1044"/>
        <v>2.0499262821870449E-5</v>
      </c>
      <c r="GN462" s="240">
        <f t="shared" ca="1" si="1045"/>
        <v>-1.3142137442802637E-6</v>
      </c>
      <c r="GO462" s="240">
        <f t="shared" ca="1" si="1046"/>
        <v>-1.8427151400988201E-5</v>
      </c>
      <c r="GP462" s="240">
        <f t="shared" ca="1" si="1047"/>
        <v>3.0368171700886864E-5</v>
      </c>
      <c r="GQ462" s="240">
        <f t="shared" ca="1" si="1048"/>
        <v>-2.9454127946904027E-5</v>
      </c>
      <c r="GR462" s="240">
        <f t="shared" ca="1" si="1049"/>
        <v>1.6071941390710349E-5</v>
      </c>
      <c r="GS462" s="240">
        <f t="shared" ca="1" si="1050"/>
        <v>4.1136127861228235E-6</v>
      </c>
      <c r="GT462" s="240">
        <f t="shared" ca="1" si="1051"/>
        <v>-2.2557845279868423E-5</v>
      </c>
      <c r="GU462" s="240">
        <f t="shared" ca="1" si="1052"/>
        <v>3.1453180696552859E-5</v>
      </c>
      <c r="GV462" s="240">
        <f t="shared" ca="1" si="1053"/>
        <v>-2.7034159999374371E-5</v>
      </c>
      <c r="GW462" s="240">
        <f t="shared" ca="1" si="1054"/>
        <v>1.1171386222234274E-5</v>
      </c>
      <c r="GX462" s="240">
        <f t="shared" ca="1" si="1055"/>
        <v>9.4203151595044808E-6</v>
      </c>
      <c r="GY462" s="240">
        <f t="shared" ca="1" si="1056"/>
        <v>-2.6024329828458403E-5</v>
      </c>
      <c r="GZ462" s="240">
        <f t="shared" ca="1" si="1057"/>
        <v>3.1612059743778645E-5</v>
      </c>
      <c r="HA462" s="240">
        <f t="shared" ca="1" si="1058"/>
        <v>-2.3818178909394723E-5</v>
      </c>
      <c r="HB462" s="240">
        <f t="shared" ca="1" si="1059"/>
        <v>5.9418927678064926E-6</v>
      </c>
      <c r="HC462" s="240">
        <f t="shared" ca="1" si="1060"/>
        <v>1.4449639035711959E-5</v>
      </c>
      <c r="HD462" s="240">
        <f t="shared" ca="1" si="1061"/>
        <v>-2.8724535396403059E-5</v>
      </c>
      <c r="HE462" s="240">
        <f t="shared" ca="1" si="1062"/>
        <v>3.0840130694264015E-5</v>
      </c>
      <c r="HF462" s="240">
        <f t="shared" ca="1" si="1063"/>
        <v>-1.9900878324318586E-5</v>
      </c>
      <c r="HG462" s="240">
        <f t="shared" ca="1" si="1064"/>
        <v>5.3744197295379333E-7</v>
      </c>
      <c r="HH462" s="240">
        <f t="shared" ca="1" si="1065"/>
        <v>1.9053497405451997E-5</v>
      </c>
      <c r="HI462" s="240">
        <f t="shared" ca="1" si="1066"/>
        <v>-3.0578955199713086E-5</v>
      </c>
      <c r="HJ462" s="240">
        <f t="shared" ca="1" si="1067"/>
        <v>2.9160122779044085E-5</v>
      </c>
      <c r="HK462" s="240">
        <f t="shared" ca="1" si="1068"/>
        <v>-1.5397602044312944E-5</v>
      </c>
      <c r="HL462" s="240">
        <f t="shared" ca="1" si="1069"/>
        <v>-4.8828336477427088E-6</v>
      </c>
      <c r="HM462" s="240">
        <f t="shared" ca="1" si="1070"/>
        <v>2.3096330970101603E-5</v>
      </c>
      <c r="HN462" s="240">
        <f t="shared" ca="1" si="1071"/>
        <v>-3.1532986375377781E-5</v>
      </c>
      <c r="HO462" s="240">
        <f t="shared" ca="1" si="1072"/>
        <v>2.6621503352753333E-5</v>
      </c>
      <c r="HP462" s="240">
        <f t="shared" ca="1" si="1073"/>
        <v>-1.0440947757009066E-5</v>
      </c>
      <c r="HQ462" s="240">
        <f t="shared" ca="1" si="1074"/>
        <v>-1.0159335622207881E-5</v>
      </c>
      <c r="HR462" s="240">
        <f t="shared" ca="1" si="1075"/>
        <v>2.6459099646660876E-5</v>
      </c>
      <c r="HS462" s="240">
        <f t="shared" ca="1" si="1076"/>
        <v>-3.155853774711667E-5</v>
      </c>
      <c r="HT462" s="240">
        <f t="shared" ca="1" si="1077"/>
        <v>2.3299021341456192E-5</v>
      </c>
      <c r="HU462" s="240">
        <f t="shared" ca="1" si="1078"/>
        <v>-5.1768627363510832E-6</v>
      </c>
      <c r="HV462" s="240">
        <f t="shared" ca="1" si="1079"/>
        <v>-1.5136698852427702E-5</v>
      </c>
      <c r="HW462" s="240">
        <f t="shared" ca="1" si="1080"/>
        <v>2.9042787669090678E-5</v>
      </c>
      <c r="HX462" s="240">
        <f t="shared" ca="1" si="1081"/>
        <v>-3.0654856962065364E-5</v>
      </c>
      <c r="HY462" s="240">
        <f t="shared" ca="1" si="1082"/>
        <v>1.9290506281805918E-5</v>
      </c>
      <c r="HZ462" s="240">
        <f t="shared" ca="1" si="1083"/>
        <v>2.3965353332273174E-7</v>
      </c>
      <c r="IA462" s="240">
        <f t="shared" ca="1" si="1084"/>
        <v>-1.9668366295534891E-5</v>
      </c>
      <c r="IB462" s="240">
        <f t="shared" ca="1" si="1085"/>
        <v>3.0771319079347776E-5</v>
      </c>
      <c r="IC462" s="240">
        <f t="shared" ca="1" si="1086"/>
        <v>-2.8848552643589923E-5</v>
      </c>
      <c r="ID462" s="240">
        <f t="shared" ca="1" si="1087"/>
        <v>1.4713987758197464E-5</v>
      </c>
      <c r="IE462" s="240">
        <f t="shared" ca="1" si="1088"/>
        <v>-4.2873723821874973E-6</v>
      </c>
      <c r="IF462" s="240">
        <f t="shared" ca="1" si="1089"/>
        <v>-2.3620904294185829E-5</v>
      </c>
      <c r="IG462" s="240">
        <f t="shared" ca="1" si="1090"/>
        <v>3.1593797762304676E-5</v>
      </c>
      <c r="IH462" s="240">
        <f t="shared" ca="1" si="1091"/>
        <v>-2.6192810907954706E-5</v>
      </c>
      <c r="II462" s="240">
        <f t="shared" ca="1" si="1092"/>
        <v>9.704220055267215E-6</v>
      </c>
      <c r="IJ462" s="240">
        <f t="shared" ca="1" si="1093"/>
        <v>1.089223648100939E-5</v>
      </c>
      <c r="IK462" s="240">
        <f t="shared" ca="1" si="1094"/>
        <v>-2.6877931492605652E-5</v>
      </c>
      <c r="IL462" s="240">
        <f t="shared" ca="1" si="1095"/>
        <v>3.1486006067365445E-5</v>
      </c>
      <c r="IM462" s="240">
        <f t="shared" ca="1" si="1096"/>
        <v>-2.2765829314268079E-5</v>
      </c>
      <c r="IN462" s="240">
        <f t="shared" ca="1" si="1097"/>
        <v>4.4087143563568921E-6</v>
      </c>
      <c r="IO462" s="240">
        <f t="shared" ca="1" si="1098"/>
        <v>1.5814640887750765E-5</v>
      </c>
      <c r="IP462" s="240">
        <f t="shared" ca="1" si="1099"/>
        <v>-2.9343545652466204E-5</v>
      </c>
      <c r="IQ462" s="240">
        <f t="shared" ca="1" si="1100"/>
        <v>3.0451117890290876E-5</v>
      </c>
      <c r="IR462" s="240">
        <f t="shared" ca="1" si="1101"/>
        <v>-1.8668514359627571E-5</v>
      </c>
      <c r="IS462" s="240">
        <f t="shared" ca="1" si="1102"/>
        <v>-1.0166046812720069E-6</v>
      </c>
      <c r="IT462" s="240">
        <f t="shared" ca="1" si="1103"/>
        <v>2.0271387697208938E-5</v>
      </c>
      <c r="IU462" s="240">
        <f t="shared" ca="1" si="1104"/>
        <v>-3.0945147466982787E-5</v>
      </c>
      <c r="IV462" s="240">
        <f t="shared" ca="1" si="1105"/>
        <v>2.8519605218741672E-5</v>
      </c>
      <c r="IW462" s="240">
        <f t="shared" ca="1" si="1106"/>
        <v>-1.4021510316047881E-5</v>
      </c>
      <c r="IX462" s="240">
        <f t="shared" ca="1" si="1107"/>
        <v>-6.4119900835673811E-6</v>
      </c>
      <c r="IY462" s="240">
        <f t="shared" ca="1" si="1108"/>
        <v>2.4131249268765727E-5</v>
      </c>
      <c r="IZ462" s="240">
        <f t="shared" ca="1" si="1109"/>
        <v>-3.1635578226827731E-5</v>
      </c>
      <c r="JA462" s="240">
        <f t="shared" ca="1" si="1110"/>
        <v>2.5748340893277404E-5</v>
      </c>
      <c r="JB462" s="240">
        <f t="shared" ca="1" si="1111"/>
        <v>-8.9616468942282254E-6</v>
      </c>
    </row>
    <row r="463" spans="2:262">
      <c r="B463" s="248">
        <v>102</v>
      </c>
      <c r="C463" s="247">
        <f t="shared" si="1112"/>
        <v>1.9921875000000013E-3</v>
      </c>
      <c r="D463" s="244">
        <f t="shared" ca="1" si="855"/>
        <v>5.8831651080200746</v>
      </c>
      <c r="E463" s="243">
        <f ca="1">DD361</f>
        <v>-0.11683489197992544</v>
      </c>
      <c r="F463" s="242">
        <v>102</v>
      </c>
      <c r="G463" s="240">
        <f t="shared" ca="1" si="856"/>
        <v>-1.670205201353071E-5</v>
      </c>
      <c r="H463" s="240">
        <f t="shared" ca="1" si="857"/>
        <v>5.1309687161994067E-5</v>
      </c>
      <c r="I463" s="240">
        <f t="shared" ca="1" si="858"/>
        <v>-6.5722602319328072E-5</v>
      </c>
      <c r="J463" s="240">
        <f t="shared" ca="1" si="859"/>
        <v>5.4268091180789132E-5</v>
      </c>
      <c r="K463" s="240">
        <f t="shared" ca="1" si="860"/>
        <v>-2.1454476791648336E-5</v>
      </c>
      <c r="L463" s="240">
        <f t="shared" ca="1" si="861"/>
        <v>-1.9803296494731944E-5</v>
      </c>
      <c r="M463" s="240">
        <f t="shared" ca="1" si="862"/>
        <v>5.326679057707413E-5</v>
      </c>
      <c r="N463" s="240">
        <f t="shared" ca="1" si="863"/>
        <v>-6.5765278243884467E-5</v>
      </c>
      <c r="O463" s="240">
        <f t="shared" ca="1" si="864"/>
        <v>5.2379543013742289E-5</v>
      </c>
      <c r="P463" s="240">
        <f t="shared" ca="1" si="865"/>
        <v>-1.8378008644419964E-5</v>
      </c>
      <c r="Q463" s="240">
        <f t="shared" ca="1" si="866"/>
        <v>-2.2856833100113255E-5</v>
      </c>
      <c r="R463" s="240">
        <f t="shared" ca="1" si="867"/>
        <v>5.5095569628034236E-5</v>
      </c>
      <c r="S463" s="240">
        <f t="shared" ca="1" si="868"/>
        <v>-6.564951985279328E-5</v>
      </c>
      <c r="T463" s="240">
        <f t="shared" ca="1" si="869"/>
        <v>5.0364807939669155E-5</v>
      </c>
      <c r="U463" s="241">
        <f t="shared" ca="1" si="870"/>
        <v>-1.5257266264643631E-5</v>
      </c>
      <c r="V463" s="240">
        <f t="shared" ca="1" si="871"/>
        <v>-2.5855305592534485E-5</v>
      </c>
      <c r="W463" s="240">
        <f t="shared" ca="1" si="872"/>
        <v>5.6791618625958313E-5</v>
      </c>
      <c r="X463" s="240">
        <f t="shared" ca="1" si="873"/>
        <v>-6.5375606018157928E-5</v>
      </c>
      <c r="Y463" s="240">
        <f t="shared" ca="1" si="874"/>
        <v>4.8228739631833339E-5</v>
      </c>
      <c r="Z463" s="240">
        <f t="shared" ca="1" si="875"/>
        <v>-1.2099767794057306E-5</v>
      </c>
      <c r="AA463" s="240">
        <f t="shared" ca="1" si="876"/>
        <v>-2.8791490389125784E-5</v>
      </c>
      <c r="AB463" s="240">
        <f t="shared" ca="1" si="877"/>
        <v>5.8350851640254177E-5</v>
      </c>
      <c r="AC463" s="240">
        <f t="shared" ca="1" si="878"/>
        <v>-6.4944196622398044E-5</v>
      </c>
      <c r="AD463" s="240">
        <f t="shared" ca="1" si="879"/>
        <v>4.597648406588544E-5</v>
      </c>
      <c r="AE463" s="240">
        <f t="shared" ca="1" si="880"/>
        <v>-8.9131199230401458E-6</v>
      </c>
      <c r="AF463" s="240">
        <f t="shared" ca="1" si="881"/>
        <v>-3.1658313963533375E-5</v>
      </c>
      <c r="AG463" s="240">
        <f t="shared" ca="1" si="882"/>
        <v>5.9769512342017705E-5</v>
      </c>
      <c r="AH463" s="240">
        <f t="shared" ca="1" si="883"/>
        <v>-6.4356330968534932E-5</v>
      </c>
      <c r="AI463" s="240">
        <f t="shared" ca="1" si="884"/>
        <v>4.3613467122759111E-5</v>
      </c>
      <c r="AJ463" s="240">
        <f t="shared" ca="1" si="885"/>
        <v>-5.7049995654317391E-6</v>
      </c>
      <c r="AK463" s="240">
        <f t="shared" ca="1" si="886"/>
        <v>-3.4448869886661191E-5</v>
      </c>
      <c r="AL463" s="240">
        <f t="shared" ca="1" si="887"/>
        <v>6.1044183053358516E-5</v>
      </c>
      <c r="AM463" s="240">
        <f t="shared" ca="1" si="888"/>
        <v>-6.3613425276419727E-5</v>
      </c>
      <c r="AN463" s="240">
        <f t="shared" ca="1" si="889"/>
        <v>4.1145381517244805E-5</v>
      </c>
      <c r="AO463" s="240">
        <f t="shared" ca="1" si="890"/>
        <v>-2.4831353641707999E-6</v>
      </c>
      <c r="AP463" s="240">
        <f t="shared" ca="1" si="891"/>
        <v>-3.7156435464868213E-5</v>
      </c>
      <c r="AQ463" s="240">
        <f t="shared" ca="1" si="892"/>
        <v>6.2171792980884798E-5</v>
      </c>
      <c r="AR463" s="240">
        <f t="shared" ca="1" si="893"/>
        <v>-6.2717269270935901E-5</v>
      </c>
      <c r="AS463" s="240">
        <f t="shared" ca="1" si="894"/>
        <v>3.8578173083745655E-5</v>
      </c>
      <c r="AT463" s="240">
        <f t="shared" ca="1" si="895"/>
        <v>7.447109276784668E-7</v>
      </c>
      <c r="AU463" s="240">
        <f t="shared" ca="1" si="896"/>
        <v>-3.9774487935520969E-5</v>
      </c>
      <c r="AV463" s="240">
        <f t="shared" ca="1" si="897"/>
        <v>6.314962561351393E-5</v>
      </c>
      <c r="AW463" s="240">
        <f t="shared" ca="1" si="898"/>
        <v>-6.1670021870394124E-5</v>
      </c>
      <c r="AX463" s="240">
        <f t="shared" ca="1" si="899"/>
        <v>3.5918026452239654E-5</v>
      </c>
      <c r="AY463" s="240">
        <f t="shared" ca="1" si="900"/>
        <v>3.9707631456749131E-6</v>
      </c>
      <c r="AZ463" s="240">
        <f t="shared" ca="1" si="901"/>
        <v>-4.2296720180902628E-5</v>
      </c>
      <c r="BA463" s="240">
        <f t="shared" ca="1" si="902"/>
        <v>6.3975325266786443E-5</v>
      </c>
      <c r="BB463" s="240">
        <f t="shared" ca="1" si="903"/>
        <v>-6.0474205985510581E-5</v>
      </c>
      <c r="BC463" s="240">
        <f t="shared" ca="1" si="904"/>
        <v>3.3171350148961866E-5</v>
      </c>
      <c r="BD463" s="240">
        <f t="shared" ca="1" si="905"/>
        <v>7.1872494474556528E-6</v>
      </c>
      <c r="BE463" s="240">
        <f t="shared" ca="1" si="906"/>
        <v>-4.4717055922614086E-5</v>
      </c>
      <c r="BF463" s="240">
        <f t="shared" ca="1" si="907"/>
        <v>6.4646902757914542E-5</v>
      </c>
      <c r="BG463" s="240">
        <f t="shared" ca="1" si="908"/>
        <v>-5.9132702441493463E-5</v>
      </c>
      <c r="BH463" s="240">
        <f t="shared" ca="1" si="909"/>
        <v>3.0344761157708923E-5</v>
      </c>
      <c r="BI463" s="240">
        <f t="shared" ca="1" si="910"/>
        <v>1.0386421035788765E-5</v>
      </c>
      <c r="BJ463" s="240">
        <f t="shared" ca="1" si="911"/>
        <v>-4.7029664359856428E-5</v>
      </c>
      <c r="BK463" s="240">
        <f t="shared" ca="1" si="912"/>
        <v>6.516274019789874E-5</v>
      </c>
      <c r="BL463" s="240">
        <f t="shared" ca="1" si="913"/>
        <v>-5.7648743037881828E-5</v>
      </c>
      <c r="BM463" s="240">
        <f t="shared" ca="1" si="914"/>
        <v>2.7445068978938215E-5</v>
      </c>
      <c r="BN463" s="240">
        <f t="shared" ca="1" si="915"/>
        <v>1.356057082610271E-5</v>
      </c>
      <c r="BO463" s="240">
        <f t="shared" ca="1" si="916"/>
        <v>-4.9228974216343146E-5</v>
      </c>
      <c r="BP463" s="240">
        <f t="shared" ca="1" si="917"/>
        <v>6.5521594889164308E-5</v>
      </c>
      <c r="BQ463" s="240">
        <f t="shared" ca="1" si="918"/>
        <v>-5.6025902762857463E-5</v>
      </c>
      <c r="BR463" s="240">
        <f t="shared" ca="1" si="919"/>
        <v>2.44792592250948E-5</v>
      </c>
      <c r="BS463" s="240">
        <f t="shared" ca="1" si="920"/>
        <v>1.6702052013530853E-5</v>
      </c>
      <c r="BT463" s="240">
        <f t="shared" ca="1" si="921"/>
        <v>-5.1309687161995023E-5</v>
      </c>
      <c r="BU463" s="240">
        <f t="shared" ca="1" si="922"/>
        <v>6.5722602319328099E-5</v>
      </c>
      <c r="BV463" s="240">
        <f t="shared" ca="1" si="923"/>
        <v>-5.4268091180788834E-5</v>
      </c>
      <c r="BW463" s="240">
        <f t="shared" ca="1" si="924"/>
        <v>2.1454476791648279E-5</v>
      </c>
      <c r="BX463" s="240">
        <f t="shared" ca="1" si="925"/>
        <v>1.9803296494733225E-5</v>
      </c>
      <c r="BY463" s="240">
        <f t="shared" ca="1" si="926"/>
        <v>-5.3266790577074652E-5</v>
      </c>
      <c r="BZ463" s="240">
        <f t="shared" ca="1" si="927"/>
        <v>6.5765278243884453E-5</v>
      </c>
      <c r="CA463" s="240">
        <f t="shared" ca="1" si="928"/>
        <v>-5.2379543013742323E-5</v>
      </c>
      <c r="CB463" s="240">
        <f t="shared" ca="1" si="929"/>
        <v>1.8378008644418673E-5</v>
      </c>
      <c r="CC463" s="240">
        <f t="shared" ca="1" si="930"/>
        <v>2.2856833100114078E-5</v>
      </c>
      <c r="CD463" s="240">
        <f t="shared" ca="1" si="931"/>
        <v>-5.5095569628034324E-5</v>
      </c>
      <c r="CE463" s="240">
        <f t="shared" ca="1" si="932"/>
        <v>6.5649519852793294E-5</v>
      </c>
      <c r="CF463" s="240">
        <f t="shared" ca="1" si="933"/>
        <v>-5.0364807939668436E-5</v>
      </c>
      <c r="CG463" s="240">
        <f t="shared" ca="1" si="934"/>
        <v>1.5257266264643002E-5</v>
      </c>
      <c r="CH463" s="240">
        <f t="shared" ca="1" si="935"/>
        <v>2.5855305592534648E-5</v>
      </c>
      <c r="CI463" s="240">
        <f t="shared" ca="1" si="936"/>
        <v>-5.6791618625959106E-5</v>
      </c>
      <c r="CJ463" s="240">
        <f t="shared" ca="1" si="937"/>
        <v>6.5375606018157806E-5</v>
      </c>
      <c r="CK463" s="240">
        <f t="shared" ca="1" si="938"/>
        <v>-4.8228739631832898E-5</v>
      </c>
      <c r="CL463" s="240">
        <f t="shared" ca="1" si="939"/>
        <v>1.2099767794057132E-5</v>
      </c>
      <c r="CM463" s="240">
        <f t="shared" ca="1" si="940"/>
        <v>2.8791490389127203E-5</v>
      </c>
      <c r="CN463" s="240">
        <f t="shared" ca="1" si="941"/>
        <v>-5.8350851640254692E-5</v>
      </c>
      <c r="CO463" s="240">
        <f t="shared" ca="1" si="942"/>
        <v>6.4944196622397936E-5</v>
      </c>
      <c r="CP463" s="240">
        <f t="shared" ca="1" si="943"/>
        <v>-4.597648406588565E-5</v>
      </c>
      <c r="CQ463" s="240">
        <f t="shared" ca="1" si="944"/>
        <v>8.9131199230390429E-6</v>
      </c>
      <c r="CR463" s="240">
        <f t="shared" ca="1" si="945"/>
        <v>3.1658313963533937E-5</v>
      </c>
      <c r="CS463" s="240">
        <f t="shared" ca="1" si="946"/>
        <v>-5.9769512342017976E-5</v>
      </c>
      <c r="CT463" s="240">
        <f t="shared" ca="1" si="947"/>
        <v>6.4356330968534986E-5</v>
      </c>
      <c r="CU463" s="240">
        <f t="shared" ca="1" si="948"/>
        <v>-4.3613467122757925E-5</v>
      </c>
      <c r="CV463" s="240">
        <f t="shared" ca="1" si="949"/>
        <v>5.7049995654310953E-6</v>
      </c>
      <c r="CW463" s="240">
        <f t="shared" ca="1" si="950"/>
        <v>3.4448869886661739E-5</v>
      </c>
      <c r="CX463" s="240">
        <f t="shared" ca="1" si="951"/>
        <v>-6.1044183053359099E-5</v>
      </c>
      <c r="CY463" s="240">
        <f t="shared" ca="1" si="952"/>
        <v>6.3613425276419565E-5</v>
      </c>
      <c r="CZ463" s="240">
        <f t="shared" ca="1" si="953"/>
        <v>-4.1145381517244297E-5</v>
      </c>
      <c r="DA463" s="240">
        <f t="shared" ca="1" si="954"/>
        <v>2.4831353641710879E-6</v>
      </c>
      <c r="DB463" s="240">
        <f t="shared" ca="1" si="955"/>
        <v>3.7156435464869514E-5</v>
      </c>
      <c r="DC463" s="240">
        <f t="shared" ca="1" si="956"/>
        <v>-6.2171792980885015E-5</v>
      </c>
      <c r="DD463" s="240">
        <f t="shared" ca="1" si="957"/>
        <v>6.2717269270935711E-5</v>
      </c>
      <c r="DE463" s="240">
        <f t="shared" ca="1" si="958"/>
        <v>-3.8578173083744381E-5</v>
      </c>
      <c r="DF463" s="240">
        <f t="shared" ca="1" si="959"/>
        <v>-7.4471092768004228E-7</v>
      </c>
      <c r="DG463" s="240">
        <f t="shared" ca="1" si="960"/>
        <v>3.9774487935521478E-5</v>
      </c>
      <c r="DH463" s="240">
        <f t="shared" ca="1" si="961"/>
        <v>-6.3149625613514106E-5</v>
      </c>
      <c r="DI463" s="240">
        <f t="shared" ca="1" si="962"/>
        <v>6.1670021870394219E-5</v>
      </c>
      <c r="DJ463" s="240">
        <f t="shared" ca="1" si="963"/>
        <v>-3.5918026452239891E-5</v>
      </c>
      <c r="DK463" s="240">
        <f t="shared" ca="1" si="964"/>
        <v>-3.9707631456736866E-6</v>
      </c>
      <c r="DL463" s="240">
        <f t="shared" ca="1" si="965"/>
        <v>4.2296720180904559E-5</v>
      </c>
      <c r="DM463" s="240">
        <f t="shared" ca="1" si="966"/>
        <v>-6.3975325266786809E-5</v>
      </c>
      <c r="DN463" s="240">
        <f t="shared" ca="1" si="967"/>
        <v>6.0474205985510323E-5</v>
      </c>
      <c r="DO463" s="240">
        <f t="shared" ca="1" si="968"/>
        <v>-3.317135014896131E-5</v>
      </c>
      <c r="DP463" s="240">
        <f t="shared" ca="1" si="969"/>
        <v>-7.1872494474553614E-6</v>
      </c>
      <c r="DQ463" s="240">
        <f t="shared" ca="1" si="970"/>
        <v>4.4717055922613876E-5</v>
      </c>
      <c r="DR463" s="240">
        <f t="shared" ca="1" si="971"/>
        <v>-6.4646902757914325E-5</v>
      </c>
      <c r="DS463" s="240">
        <f t="shared" ca="1" si="972"/>
        <v>5.9132702441492365E-5</v>
      </c>
      <c r="DT463" s="240">
        <f t="shared" ca="1" si="973"/>
        <v>-3.0344761157706694E-5</v>
      </c>
      <c r="DU463" s="240">
        <f t="shared" ca="1" si="974"/>
        <v>-1.0386421035789402E-5</v>
      </c>
      <c r="DV463" s="240">
        <f t="shared" ca="1" si="975"/>
        <v>4.7029664359856882E-5</v>
      </c>
      <c r="DW463" s="240">
        <f t="shared" ca="1" si="976"/>
        <v>-6.5162740197898835E-5</v>
      </c>
      <c r="DX463" s="240">
        <f t="shared" ca="1" si="977"/>
        <v>5.7648743037881509E-5</v>
      </c>
      <c r="DY463" s="240">
        <f t="shared" ca="1" si="978"/>
        <v>-2.7445068978939333E-5</v>
      </c>
      <c r="DZ463" s="240">
        <f t="shared" ca="1" si="979"/>
        <v>-1.3560570826101508E-5</v>
      </c>
      <c r="EA463" s="240">
        <f t="shared" ca="1" si="980"/>
        <v>4.9228974216344813E-5</v>
      </c>
      <c r="EB463" s="240">
        <f t="shared" ca="1" si="981"/>
        <v>-6.5521594889164525E-5</v>
      </c>
      <c r="EC463" s="240">
        <f t="shared" ca="1" si="982"/>
        <v>5.6025902762857138E-5</v>
      </c>
      <c r="ED463" s="240">
        <f t="shared" ca="1" si="983"/>
        <v>-2.4479259225094204E-5</v>
      </c>
      <c r="EE463" s="240">
        <f t="shared" ca="1" si="984"/>
        <v>-1.6702052013531476E-5</v>
      </c>
      <c r="EF463" s="240">
        <f t="shared" ca="1" si="985"/>
        <v>5.130968716199425E-5</v>
      </c>
      <c r="EG463" s="240">
        <f t="shared" ca="1" si="986"/>
        <v>-6.5722602319328059E-5</v>
      </c>
      <c r="EH463" s="240">
        <f t="shared" ca="1" si="987"/>
        <v>5.4268091180787411E-5</v>
      </c>
      <c r="EI463" s="240">
        <f t="shared" ca="1" si="988"/>
        <v>-2.14544767916459E-5</v>
      </c>
      <c r="EJ463" s="240">
        <f t="shared" ca="1" si="989"/>
        <v>-1.9803296494733838E-5</v>
      </c>
      <c r="EK463" s="240">
        <f t="shared" ca="1" si="990"/>
        <v>5.3266790577075025E-5</v>
      </c>
      <c r="EL463" s="240">
        <f t="shared" ca="1" si="991"/>
        <v>-6.5765278243884453E-5</v>
      </c>
      <c r="EM463" s="240">
        <f t="shared" ca="1" si="992"/>
        <v>5.237954301374193E-5</v>
      </c>
      <c r="EN463" s="240">
        <f t="shared" ca="1" si="993"/>
        <v>-1.8378008644419848E-5</v>
      </c>
      <c r="EO463" s="240">
        <f t="shared" ca="1" si="994"/>
        <v>-2.2856833100112929E-5</v>
      </c>
      <c r="EP463" s="240">
        <f t="shared" ca="1" si="995"/>
        <v>5.5095569628035699E-5</v>
      </c>
      <c r="EQ463" s="240">
        <f t="shared" ca="1" si="996"/>
        <v>-6.5649519852793145E-5</v>
      </c>
      <c r="ER463" s="240">
        <f t="shared" ca="1" si="997"/>
        <v>5.036480793966803E-5</v>
      </c>
      <c r="ES463" s="240">
        <f t="shared" ca="1" si="998"/>
        <v>-1.5257266264642377E-5</v>
      </c>
      <c r="ET463" s="240">
        <f t="shared" ca="1" si="999"/>
        <v>-2.5855305592535244E-5</v>
      </c>
      <c r="EU463" s="240">
        <f t="shared" ca="1" si="1000"/>
        <v>5.6791618625958496E-5</v>
      </c>
      <c r="EV463" s="240">
        <f t="shared" ca="1" si="1001"/>
        <v>-6.5375606018157928E-5</v>
      </c>
      <c r="EW463" s="240">
        <f t="shared" ca="1" si="1002"/>
        <v>4.8228739631831191E-5</v>
      </c>
      <c r="EX463" s="240">
        <f t="shared" ca="1" si="1003"/>
        <v>-1.209976779405466E-5</v>
      </c>
      <c r="EY463" s="240">
        <f t="shared" ca="1" si="1004"/>
        <v>-2.8791490389127783E-5</v>
      </c>
      <c r="EZ463" s="240">
        <f t="shared" ca="1" si="1005"/>
        <v>5.835085164025499E-5</v>
      </c>
      <c r="FA463" s="240">
        <f t="shared" ca="1" si="1006"/>
        <v>-6.4944196622397841E-5</v>
      </c>
      <c r="FB463" s="240">
        <f t="shared" ca="1" si="1007"/>
        <v>4.597648406588519E-5</v>
      </c>
      <c r="FC463" s="240">
        <f t="shared" ca="1" si="1008"/>
        <v>-8.9131199230402576E-6</v>
      </c>
      <c r="FD463" s="240">
        <f t="shared" ca="1" si="1009"/>
        <v>-3.1658313963532866E-5</v>
      </c>
      <c r="FE463" s="240">
        <f t="shared" ca="1" si="1010"/>
        <v>5.9769512342019026E-5</v>
      </c>
      <c r="FF463" s="240">
        <f t="shared" ca="1" si="1011"/>
        <v>-6.4356330968534458E-5</v>
      </c>
      <c r="FG463" s="240">
        <f t="shared" ca="1" si="1012"/>
        <v>4.3613467122757444E-5</v>
      </c>
      <c r="FH463" s="240">
        <f t="shared" ca="1" si="1013"/>
        <v>-5.704999565430455E-6</v>
      </c>
      <c r="FI463" s="240">
        <f t="shared" ca="1" si="1014"/>
        <v>-3.4448869886662295E-5</v>
      </c>
      <c r="FJ463" s="240">
        <f t="shared" ca="1" si="1015"/>
        <v>6.1044183053358652E-5</v>
      </c>
      <c r="FK463" s="240">
        <f t="shared" ca="1" si="1016"/>
        <v>-6.3613425276419876E-5</v>
      </c>
      <c r="FL463" s="240">
        <f t="shared" ca="1" si="1017"/>
        <v>4.1145381517242332E-5</v>
      </c>
      <c r="FM463" s="240">
        <f t="shared" ca="1" si="1018"/>
        <v>-2.4831353641685773E-6</v>
      </c>
      <c r="FN463" s="240">
        <f t="shared" ca="1" si="1019"/>
        <v>-3.715643546487005E-5</v>
      </c>
      <c r="FO463" s="240">
        <f t="shared" ca="1" si="1020"/>
        <v>6.2171792980885218E-5</v>
      </c>
      <c r="FP463" s="240">
        <f t="shared" ca="1" si="1021"/>
        <v>-6.2717269270935521E-5</v>
      </c>
      <c r="FQ463" s="240">
        <f t="shared" ca="1" si="1022"/>
        <v>3.857817308374537E-5</v>
      </c>
      <c r="FR463" s="240">
        <f t="shared" ca="1" si="1023"/>
        <v>7.4471092767881917E-7</v>
      </c>
      <c r="FS463" s="240">
        <f t="shared" ca="1" si="1024"/>
        <v>-3.9774487935520509E-5</v>
      </c>
      <c r="FT463" s="240">
        <f t="shared" ca="1" si="1025"/>
        <v>6.3149625613514811E-5</v>
      </c>
      <c r="FU463" s="240">
        <f t="shared" ca="1" si="1026"/>
        <v>-6.1670021870393352E-5</v>
      </c>
      <c r="FV463" s="240">
        <f t="shared" ca="1" si="1027"/>
        <v>3.5918026452237784E-5</v>
      </c>
      <c r="FW463" s="240">
        <f t="shared" ca="1" si="1028"/>
        <v>3.9707631456761972E-6</v>
      </c>
      <c r="FX463" s="240">
        <f t="shared" ca="1" si="1029"/>
        <v>-4.2296720180903624E-5</v>
      </c>
      <c r="FY463" s="240">
        <f t="shared" ca="1" si="1030"/>
        <v>6.397532526678651E-5</v>
      </c>
      <c r="FZ463" s="240">
        <f t="shared" ca="1" si="1031"/>
        <v>-6.0474205985510811E-5</v>
      </c>
      <c r="GA463" s="240">
        <f t="shared" ca="1" si="1032"/>
        <v>3.3171350148959142E-5</v>
      </c>
      <c r="GB463" s="240">
        <f t="shared" ca="1" si="1033"/>
        <v>7.1872494474578619E-6</v>
      </c>
      <c r="GC463" s="240">
        <f t="shared" ca="1" si="1034"/>
        <v>-4.4717055922615719E-5</v>
      </c>
      <c r="GD463" s="240">
        <f t="shared" ca="1" si="1035"/>
        <v>6.4646902757914773E-5</v>
      </c>
      <c r="GE463" s="240">
        <f t="shared" ca="1" si="1036"/>
        <v>-5.9132702441492901E-5</v>
      </c>
      <c r="GF463" s="240">
        <f t="shared" ca="1" si="1037"/>
        <v>3.0344761157707778E-5</v>
      </c>
      <c r="GG463" s="240">
        <f t="shared" ca="1" si="1038"/>
        <v>1.0386421035788192E-5</v>
      </c>
      <c r="GH463" s="240">
        <f t="shared" ca="1" si="1039"/>
        <v>-4.7029664359856028E-5</v>
      </c>
      <c r="GI463" s="240">
        <f t="shared" ca="1" si="1040"/>
        <v>6.5162740197899173E-5</v>
      </c>
      <c r="GJ463" s="240">
        <f t="shared" ca="1" si="1041"/>
        <v>-5.7648743037880303E-5</v>
      </c>
      <c r="GK463" s="240">
        <f t="shared" ca="1" si="1042"/>
        <v>2.7445068978937046E-5</v>
      </c>
      <c r="GL463" s="240">
        <f t="shared" ca="1" si="1043"/>
        <v>1.3560570826103964E-5</v>
      </c>
      <c r="GM463" s="240">
        <f t="shared" ca="1" si="1044"/>
        <v>-4.9228974216344E-5</v>
      </c>
      <c r="GN463" s="240">
        <f t="shared" ca="1" si="1045"/>
        <v>6.5521594889164417E-5</v>
      </c>
      <c r="GO463" s="240">
        <f t="shared" ca="1" si="1046"/>
        <v>-5.6025902762857775E-5</v>
      </c>
      <c r="GP463" s="240">
        <f t="shared" ca="1" si="1047"/>
        <v>2.4479259225091869E-5</v>
      </c>
      <c r="GQ463" s="240">
        <f t="shared" ca="1" si="1048"/>
        <v>1.6702052013533912E-5</v>
      </c>
      <c r="GR463" s="240">
        <f t="shared" ca="1" si="1049"/>
        <v>-5.1309687161995822E-5</v>
      </c>
      <c r="GS463" s="240">
        <f t="shared" ca="1" si="1050"/>
        <v>6.5722602319328154E-5</v>
      </c>
      <c r="GT463" s="240">
        <f t="shared" ca="1" si="1051"/>
        <v>-5.4268091180788102E-5</v>
      </c>
      <c r="GU463" s="240">
        <f t="shared" ca="1" si="1052"/>
        <v>2.1454476791647059E-5</v>
      </c>
      <c r="GV463" s="240">
        <f t="shared" ca="1" si="1053"/>
        <v>1.9803296494732672E-5</v>
      </c>
      <c r="GW463" s="240">
        <f t="shared" ca="1" si="1054"/>
        <v>-5.3266790577074306E-5</v>
      </c>
      <c r="GX463" s="240">
        <f t="shared" ca="1" si="1055"/>
        <v>6.5765278243884426E-5</v>
      </c>
      <c r="GY463" s="240">
        <f t="shared" ca="1" si="1056"/>
        <v>-5.2379543013740412E-5</v>
      </c>
      <c r="GZ463" s="240">
        <f t="shared" ca="1" si="1057"/>
        <v>1.8378008644417433E-5</v>
      </c>
      <c r="HA463" s="240">
        <f t="shared" ca="1" si="1058"/>
        <v>2.2856833100115291E-5</v>
      </c>
      <c r="HB463" s="240">
        <f t="shared" ca="1" si="1059"/>
        <v>-5.5095569628035035E-5</v>
      </c>
      <c r="HC463" s="240">
        <f t="shared" ca="1" si="1060"/>
        <v>6.5649519852792996E-5</v>
      </c>
      <c r="HD463" s="240">
        <f t="shared" ca="1" si="1061"/>
        <v>-5.0364807939666403E-5</v>
      </c>
      <c r="HE463" s="240">
        <f t="shared" ca="1" si="1062"/>
        <v>1.5257266264639933E-5</v>
      </c>
      <c r="HF463" s="240">
        <f t="shared" ca="1" si="1063"/>
        <v>2.5855305592537551E-5</v>
      </c>
      <c r="HG463" s="240">
        <f t="shared" ca="1" si="1064"/>
        <v>-5.6791618625959756E-5</v>
      </c>
      <c r="HH463" s="240">
        <f t="shared" ca="1" si="1065"/>
        <v>6.5375606018157657E-5</v>
      </c>
      <c r="HI463" s="240">
        <f t="shared" ca="1" si="1066"/>
        <v>-4.8228739631832024E-5</v>
      </c>
      <c r="HJ463" s="240">
        <f t="shared" ca="1" si="1067"/>
        <v>1.2099767794055863E-5</v>
      </c>
      <c r="HK463" s="240">
        <f t="shared" ca="1" si="1068"/>
        <v>2.8791490389126682E-5</v>
      </c>
      <c r="HL463" s="240">
        <f t="shared" ca="1" si="1069"/>
        <v>-5.835085164025442E-5</v>
      </c>
      <c r="HM463" s="240">
        <f t="shared" ca="1" si="1070"/>
        <v>6.4944196622398031E-5</v>
      </c>
      <c r="HN463" s="240">
        <f t="shared" ca="1" si="1071"/>
        <v>-4.5976484065886057E-5</v>
      </c>
      <c r="HO463" s="240">
        <f t="shared" ca="1" si="1072"/>
        <v>8.9131199230414688E-6</v>
      </c>
      <c r="HP463" s="240">
        <f t="shared" ca="1" si="1073"/>
        <v>3.1658313963531796E-5</v>
      </c>
      <c r="HQ463" s="240">
        <f t="shared" ca="1" si="1074"/>
        <v>-5.9769512342020077E-5</v>
      </c>
      <c r="HR463" s="240">
        <f t="shared" ca="1" si="1075"/>
        <v>6.4356330968533943E-5</v>
      </c>
      <c r="HS463" s="240">
        <f t="shared" ca="1" si="1076"/>
        <v>-4.361346712275556E-5</v>
      </c>
      <c r="HT463" s="240">
        <f t="shared" ca="1" si="1077"/>
        <v>5.7049995654279511E-6</v>
      </c>
      <c r="HU463" s="240">
        <f t="shared" ca="1" si="1078"/>
        <v>3.4448869886664436E-5</v>
      </c>
      <c r="HV463" s="240">
        <f t="shared" ca="1" si="1079"/>
        <v>-6.1044183053359587E-5</v>
      </c>
      <c r="HW463" s="240">
        <f t="shared" ca="1" si="1080"/>
        <v>6.3613425276419239E-5</v>
      </c>
      <c r="HX463" s="240">
        <f t="shared" ca="1" si="1081"/>
        <v>-4.1145381517243294E-5</v>
      </c>
      <c r="HY463" s="240">
        <f t="shared" ca="1" si="1082"/>
        <v>2.4831353641698004E-6</v>
      </c>
      <c r="HZ463" s="240">
        <f t="shared" ca="1" si="1083"/>
        <v>3.715643546486904E-5</v>
      </c>
      <c r="IA463" s="240">
        <f t="shared" ca="1" si="1084"/>
        <v>-6.2171792980884825E-5</v>
      </c>
      <c r="IB463" s="240">
        <f t="shared" ca="1" si="1085"/>
        <v>6.2717269270935874E-5</v>
      </c>
      <c r="IC463" s="240">
        <f t="shared" ca="1" si="1086"/>
        <v>-3.857817308374636E-5</v>
      </c>
      <c r="ID463" s="240">
        <f t="shared" ca="1" si="1087"/>
        <v>-7.4471092767759267E-7</v>
      </c>
      <c r="IE463" s="240">
        <f t="shared" ca="1" si="1088"/>
        <v>3.6446293238103487E-5</v>
      </c>
      <c r="IF463" s="240">
        <f t="shared" ca="1" si="1089"/>
        <v>-6.3149625613515516E-5</v>
      </c>
      <c r="IG463" s="240">
        <f t="shared" ca="1" si="1090"/>
        <v>6.1670021870392484E-5</v>
      </c>
      <c r="IH463" s="240">
        <f t="shared" ca="1" si="1091"/>
        <v>-3.5918026452235683E-5</v>
      </c>
      <c r="II463" s="240">
        <f t="shared" ca="1" si="1092"/>
        <v>-3.9707631456787078E-6</v>
      </c>
      <c r="IJ463" s="240">
        <f t="shared" ca="1" si="1093"/>
        <v>4.2296720180905549E-5</v>
      </c>
      <c r="IK463" s="240">
        <f t="shared" ca="1" si="1094"/>
        <v>-6.3975325266787107E-5</v>
      </c>
      <c r="IL463" s="240">
        <f t="shared" ca="1" si="1095"/>
        <v>6.0474205985509822E-5</v>
      </c>
      <c r="IM463" s="240">
        <f t="shared" ca="1" si="1096"/>
        <v>-3.3171350148960199E-5</v>
      </c>
      <c r="IN463" s="240">
        <f t="shared" ca="1" si="1097"/>
        <v>-7.1872494474566455E-6</v>
      </c>
      <c r="IO463" s="240">
        <f t="shared" ca="1" si="1098"/>
        <v>4.4717055922614818E-5</v>
      </c>
      <c r="IP463" s="240">
        <f t="shared" ca="1" si="1099"/>
        <v>-6.4646902757914556E-5</v>
      </c>
      <c r="IQ463" s="240">
        <f t="shared" ca="1" si="1100"/>
        <v>5.9132702441493436E-5</v>
      </c>
      <c r="IR463" s="240">
        <f t="shared" ca="1" si="1101"/>
        <v>-3.0344761157708862E-5</v>
      </c>
      <c r="IS463" s="240">
        <f t="shared" ca="1" si="1102"/>
        <v>-1.0386421035786983E-5</v>
      </c>
      <c r="IT463" s="240">
        <f t="shared" ca="1" si="1103"/>
        <v>4.7029664359855168E-5</v>
      </c>
      <c r="IU463" s="240">
        <f t="shared" ca="1" si="1104"/>
        <v>-6.5162740197899512E-5</v>
      </c>
      <c r="IV463" s="240">
        <f t="shared" ca="1" si="1105"/>
        <v>5.7648743037879097E-5</v>
      </c>
      <c r="IW463" s="240">
        <f t="shared" ca="1" si="1106"/>
        <v>-2.7445068978934763E-5</v>
      </c>
      <c r="IX463" s="240">
        <f t="shared" ca="1" si="1107"/>
        <v>-1.3560570826106431E-5</v>
      </c>
      <c r="IY463" s="240">
        <f t="shared" ca="1" si="1108"/>
        <v>4.9228974216345667E-5</v>
      </c>
      <c r="IZ463" s="240">
        <f t="shared" ca="1" si="1109"/>
        <v>-6.5521594889164634E-5</v>
      </c>
      <c r="JA463" s="240">
        <f t="shared" ca="1" si="1110"/>
        <v>5.602590276285646E-5</v>
      </c>
      <c r="JB463" s="240">
        <f t="shared" ca="1" si="1111"/>
        <v>-2.4479259225093008E-5</v>
      </c>
    </row>
    <row r="464" spans="2:262">
      <c r="B464" s="248">
        <v>103</v>
      </c>
      <c r="C464" s="247">
        <f t="shared" si="1112"/>
        <v>2.0117187500000014E-3</v>
      </c>
      <c r="D464" s="244">
        <f t="shared" ca="1" si="855"/>
        <v>5.8841774415025609</v>
      </c>
      <c r="E464" s="243">
        <f ca="1">DE361</f>
        <v>-0.11582255849743874</v>
      </c>
      <c r="F464" s="242">
        <v>103</v>
      </c>
      <c r="G464" s="240">
        <f t="shared" ca="1" si="856"/>
        <v>-2.1983394524823404E-5</v>
      </c>
      <c r="H464" s="240">
        <f t="shared" ca="1" si="857"/>
        <v>7.8794950943925985E-5</v>
      </c>
      <c r="I464" s="240">
        <f t="shared" ca="1" si="858"/>
        <v>-1.0685971596473243E-4</v>
      </c>
      <c r="J464" s="240">
        <f t="shared" ca="1" si="859"/>
        <v>9.5938810876988116E-5</v>
      </c>
      <c r="K464" s="240">
        <f t="shared" ca="1" si="860"/>
        <v>-5.0016513564962418E-5</v>
      </c>
      <c r="L464" s="240">
        <f t="shared" ca="1" si="861"/>
        <v>-1.4153327081981072E-5</v>
      </c>
      <c r="M464" s="240">
        <f t="shared" ca="1" si="862"/>
        <v>7.3159604120552054E-5</v>
      </c>
      <c r="N464" s="240">
        <f t="shared" ca="1" si="863"/>
        <v>-1.0547503544830965E-4</v>
      </c>
      <c r="O464" s="240">
        <f t="shared" ca="1" si="864"/>
        <v>9.9309970177773683E-5</v>
      </c>
      <c r="P464" s="240">
        <f t="shared" ca="1" si="865"/>
        <v>-5.6913611375459165E-5</v>
      </c>
      <c r="Q464" s="240">
        <f t="shared" ca="1" si="866"/>
        <v>-6.2465615334004744E-6</v>
      </c>
      <c r="R464" s="240">
        <f t="shared" ca="1" si="867"/>
        <v>6.7127799063709036E-5</v>
      </c>
      <c r="S464" s="240">
        <f t="shared" ca="1" si="868"/>
        <v>-1.0351877657615918E-4</v>
      </c>
      <c r="T464" s="240">
        <f t="shared" ca="1" si="869"/>
        <v>1.0214296014569E-4</v>
      </c>
      <c r="U464" s="241">
        <f t="shared" ca="1" si="870"/>
        <v>-6.3502289394767769E-5</v>
      </c>
      <c r="V464" s="240">
        <f t="shared" ca="1" si="871"/>
        <v>1.6940546733484573E-6</v>
      </c>
      <c r="W464" s="240">
        <f t="shared" ca="1" si="872"/>
        <v>6.0732222647611435E-5</v>
      </c>
      <c r="X464" s="240">
        <f t="shared" ca="1" si="873"/>
        <v>-1.0100154048460448E-4</v>
      </c>
      <c r="Y464" s="240">
        <f t="shared" ca="1" si="874"/>
        <v>1.044224285626432E-4</v>
      </c>
      <c r="Z464" s="240">
        <f t="shared" ca="1" si="875"/>
        <v>-6.9746843005841761E-5</v>
      </c>
      <c r="AA464" s="240">
        <f t="shared" ca="1" si="876"/>
        <v>9.6254906510451804E-6</v>
      </c>
      <c r="AB464" s="240">
        <f t="shared" ca="1" si="877"/>
        <v>5.4007533054988211E-5</v>
      </c>
      <c r="AC464" s="240">
        <f t="shared" ca="1" si="878"/>
        <v>-9.7936968294125645E-5</v>
      </c>
      <c r="AD464" s="240">
        <f t="shared" ca="1" si="879"/>
        <v>1.0613602279178266E-4</v>
      </c>
      <c r="AE464" s="240">
        <f t="shared" ca="1" si="880"/>
        <v>-7.5613432431617894E-5</v>
      </c>
      <c r="AF464" s="240">
        <f t="shared" ca="1" si="881"/>
        <v>1.7504765260925399E-5</v>
      </c>
      <c r="AG464" s="240">
        <f t="shared" ca="1" si="882"/>
        <v>4.6990171961384554E-5</v>
      </c>
      <c r="AH464" s="240">
        <f t="shared" ca="1" si="883"/>
        <v>-9.4341667186945445E-5</v>
      </c>
      <c r="AI464" s="240">
        <f t="shared" ca="1" si="884"/>
        <v>1.0727445671751036E-4</v>
      </c>
      <c r="AJ464" s="240">
        <f t="shared" ca="1" si="885"/>
        <v>-8.1070266115700746E-5</v>
      </c>
      <c r="AK464" s="240">
        <f t="shared" ca="1" si="886"/>
        <v>2.5289180031199463E-5</v>
      </c>
      <c r="AL464" s="240">
        <f t="shared" ca="1" si="887"/>
        <v>3.9718167054571932E-5</v>
      </c>
      <c r="AM464" s="240">
        <f t="shared" ca="1" si="888"/>
        <v>-9.0235120411270424E-5</v>
      </c>
      <c r="AN464" s="240">
        <f t="shared" ca="1" si="889"/>
        <v>1.0783156106774606E-4</v>
      </c>
      <c r="AO464" s="240">
        <f t="shared" ca="1" si="890"/>
        <v>-8.6087773003563385E-5</v>
      </c>
      <c r="AP464" s="240">
        <f t="shared" ca="1" si="891"/>
        <v>3.2936550543762168E-5</v>
      </c>
      <c r="AQ464" s="240">
        <f t="shared" ca="1" si="892"/>
        <v>3.2230925959204584E-5</v>
      </c>
      <c r="AR464" s="240">
        <f t="shared" ca="1" si="893"/>
        <v>-8.5639581699878693E-5</v>
      </c>
      <c r="AS464" s="240">
        <f t="shared" ca="1" si="894"/>
        <v>1.0780431684574667E-4</v>
      </c>
      <c r="AT464" s="240">
        <f t="shared" ca="1" si="895"/>
        <v>-9.0638762790648633E-5</v>
      </c>
      <c r="AU464" s="240">
        <f t="shared" ca="1" si="896"/>
        <v>4.0405435035220647E-5</v>
      </c>
      <c r="AV464" s="240">
        <f t="shared" ca="1" si="897"/>
        <v>2.4569022683490992E-5</v>
      </c>
      <c r="AW464" s="240">
        <f t="shared" ca="1" si="898"/>
        <v>-8.057995467521856E-5</v>
      </c>
      <c r="AX464" s="240">
        <f t="shared" ca="1" si="899"/>
        <v>1.0719287169031188E-4</v>
      </c>
      <c r="AY464" s="240">
        <f t="shared" ca="1" si="900"/>
        <v>-9.4698573268992315E-5</v>
      </c>
      <c r="AZ464" s="240">
        <f t="shared" ca="1" si="901"/>
        <v>4.7655358973389117E-5</v>
      </c>
      <c r="BA464" s="240">
        <f t="shared" ca="1" si="902"/>
        <v>1.6773977745132569E-5</v>
      </c>
      <c r="BB464" s="240">
        <f t="shared" ca="1" si="903"/>
        <v>-7.5083657894514012E-5</v>
      </c>
      <c r="BC464" s="240">
        <f t="shared" ca="1" si="904"/>
        <v>1.0600053907571591E-4</v>
      </c>
      <c r="BD464" s="240">
        <f t="shared" ca="1" si="905"/>
        <v>-9.8245203973858168E-5</v>
      </c>
      <c r="BE464" s="240">
        <f t="shared" ca="1" si="906"/>
        <v>5.4647034392295707E-5</v>
      </c>
      <c r="BF464" s="240">
        <f t="shared" ca="1" si="907"/>
        <v>8.8880331680319131E-6</v>
      </c>
      <c r="BG464" s="240">
        <f t="shared" ca="1" si="908"/>
        <v>-6.9180476266236571E-5</v>
      </c>
      <c r="BH464" s="240">
        <f t="shared" ca="1" si="909"/>
        <v>1.0423378035570416E-4</v>
      </c>
      <c r="BI464" s="240">
        <f t="shared" ca="1" si="910"/>
        <v>-1.0125943540616846E-4</v>
      </c>
      <c r="BJ464" s="240">
        <f t="shared" ca="1" si="911"/>
        <v>6.1342572797069551E-5</v>
      </c>
      <c r="BK464" s="240">
        <f t="shared" ca="1" si="912"/>
        <v>9.5392356910969472E-7</v>
      </c>
      <c r="BL464" s="240">
        <f t="shared" ca="1" si="913"/>
        <v>-6.2902399643092425E-5</v>
      </c>
      <c r="BM464" s="240">
        <f t="shared" ca="1" si="914"/>
        <v>1.0190216974885793E-4</v>
      </c>
      <c r="BN464" s="240">
        <f t="shared" ca="1" si="915"/>
        <v>-1.0372493318462904E-4</v>
      </c>
      <c r="BO464" s="240">
        <f t="shared" ca="1" si="916"/>
        <v>6.770569048497481E-5</v>
      </c>
      <c r="BP464" s="240">
        <f t="shared" ca="1" si="917"/>
        <v>-6.9853554242839663E-6</v>
      </c>
      <c r="BQ464" s="240">
        <f t="shared" ca="1" si="918"/>
        <v>-5.6283449466253627E-5</v>
      </c>
      <c r="BR464" s="240">
        <f t="shared" ca="1" si="919"/>
        <v>9.9018342455070845E-5</v>
      </c>
      <c r="BS464" s="240">
        <f t="shared" ca="1" si="920"/>
        <v>-1.0562833656316313E-4</v>
      </c>
      <c r="BT464" s="240">
        <f t="shared" ca="1" si="921"/>
        <v>7.3701905169941298E-5</v>
      </c>
      <c r="BU464" s="240">
        <f t="shared" ca="1" si="922"/>
        <v>-1.4886780171400898E-5</v>
      </c>
      <c r="BV464" s="240">
        <f t="shared" ca="1" si="923"/>
        <v>-4.935949440021164E-5</v>
      </c>
      <c r="BW464" s="240">
        <f t="shared" ca="1" si="924"/>
        <v>9.5597926184311035E-5</v>
      </c>
      <c r="BX464" s="240">
        <f t="shared" ca="1" si="925"/>
        <v>-1.0695933083394556E-4</v>
      </c>
      <c r="BY464" s="240">
        <f t="shared" ca="1" si="926"/>
        <v>7.9298722845068062E-5</v>
      </c>
      <c r="BZ464" s="240">
        <f t="shared" ca="1" si="927"/>
        <v>-2.2707532166942425E-5</v>
      </c>
      <c r="CA464" s="240">
        <f t="shared" ca="1" si="928"/>
        <v>-4.2168055957381768E-5</v>
      </c>
      <c r="CB464" s="240">
        <f t="shared" ca="1" si="929"/>
        <v>9.1659456468705212E-5</v>
      </c>
      <c r="CC464" s="240">
        <f t="shared" ca="1" si="930"/>
        <v>-1.077107032237021E-4</v>
      </c>
      <c r="CD464" s="240">
        <f t="shared" ca="1" si="931"/>
        <v>8.4465813870448234E-5</v>
      </c>
      <c r="CE464" s="240">
        <f t="shared" ca="1" si="932"/>
        <v>-3.0405230078231191E-5</v>
      </c>
      <c r="CF464" s="240">
        <f t="shared" ca="1" si="933"/>
        <v>-3.474810516576525E-5</v>
      </c>
      <c r="CG464" s="240">
        <f t="shared" ca="1" si="934"/>
        <v>8.7224276216878543E-5</v>
      </c>
      <c r="CH464" s="240">
        <f t="shared" ca="1" si="935"/>
        <v>-1.0787838198035186E-4</v>
      </c>
      <c r="CI464" s="240">
        <f t="shared" ca="1" si="936"/>
        <v>8.9175177332123242E-5</v>
      </c>
      <c r="CJ464" s="240">
        <f t="shared" ca="1" si="937"/>
        <v>-3.7938159413337201E-5</v>
      </c>
      <c r="CK464" s="240">
        <f t="shared" ca="1" si="938"/>
        <v>-2.7139851381588553E-5</v>
      </c>
      <c r="CL464" s="240">
        <f t="shared" ca="1" si="939"/>
        <v>8.2316420054892741E-5</v>
      </c>
      <c r="CM464" s="240">
        <f t="shared" ca="1" si="940"/>
        <v>-1.0746145843818456E-4</v>
      </c>
      <c r="CN464" s="240">
        <f t="shared" ca="1" si="941"/>
        <v>9.3401292781466317E-5</v>
      </c>
      <c r="CO464" s="240">
        <f t="shared" ca="1" si="942"/>
        <v>-4.5265498575518017E-5</v>
      </c>
      <c r="CP464" s="240">
        <f t="shared" ca="1" si="943"/>
        <v>-1.9384524391310204E-5</v>
      </c>
      <c r="CQ464" s="240">
        <f t="shared" ca="1" si="944"/>
        <v>7.6962484080519104E-5</v>
      </c>
      <c r="CR464" s="240">
        <f t="shared" ca="1" si="945"/>
        <v>-1.0646219194199834E-4</v>
      </c>
      <c r="CS464" s="240">
        <f t="shared" ca="1" si="946"/>
        <v>9.7121258532693864E-5</v>
      </c>
      <c r="CT464" s="240">
        <f t="shared" ca="1" si="947"/>
        <v>-5.2347540078999533E-5</v>
      </c>
      <c r="CU464" s="240">
        <f t="shared" ca="1" si="948"/>
        <v>-1.1524150983826373E-5</v>
      </c>
      <c r="CV464" s="240">
        <f t="shared" ca="1" si="949"/>
        <v>7.119148173668413E-5</v>
      </c>
      <c r="CW464" s="240">
        <f t="shared" ca="1" si="950"/>
        <v>-1.0488599760351584E-4</v>
      </c>
      <c r="CX464" s="240">
        <f t="shared" ca="1" si="951"/>
        <v>1.0031491576909238E-4</v>
      </c>
      <c r="CY464" s="240">
        <f t="shared" ca="1" si="952"/>
        <v>-5.9145905727264907E-5</v>
      </c>
      <c r="CZ464" s="240">
        <f t="shared" ca="1" si="953"/>
        <v>-3.601327203678555E-6</v>
      </c>
      <c r="DA464" s="240">
        <f t="shared" ca="1" si="954"/>
        <v>6.5034686585099376E-5</v>
      </c>
      <c r="DB464" s="240">
        <f t="shared" ca="1" si="955"/>
        <v>-1.0274141695642168E-4</v>
      </c>
      <c r="DC464" s="240">
        <f t="shared" ca="1" si="956"/>
        <v>1.0296495778539009E-4</v>
      </c>
      <c r="DD464" s="240">
        <f t="shared" ca="1" si="957"/>
        <v>-6.5623754587835527E-5</v>
      </c>
      <c r="DE464" s="240">
        <f t="shared" ca="1" si="958"/>
        <v>4.3410124806144334E-6</v>
      </c>
      <c r="DF464" s="240">
        <f t="shared" ca="1" si="959"/>
        <v>5.852546283213686E-5</v>
      </c>
      <c r="DG464" s="240">
        <f t="shared" ca="1" si="960"/>
        <v>-1.000400716690551E-4</v>
      </c>
      <c r="DH464" s="240">
        <f t="shared" ca="1" si="961"/>
        <v>1.0505702377429541E-4</v>
      </c>
      <c r="DI464" s="240">
        <f t="shared" ca="1" si="962"/>
        <v>-7.174598263648314E-5</v>
      </c>
      <c r="DJ464" s="240">
        <f t="shared" ca="1" si="963"/>
        <v>1.2259827842158271E-5</v>
      </c>
      <c r="DK464" s="240">
        <f t="shared" ca="1" si="964"/>
        <v>5.1699084525285081E-5</v>
      </c>
      <c r="DL464" s="240">
        <f t="shared" ca="1" si="965"/>
        <v>-9.6796600565579905E-5</v>
      </c>
      <c r="DM464" s="240">
        <f t="shared" ca="1" si="966"/>
        <v>1.0657977664895288E-4</v>
      </c>
      <c r="DN464" s="240">
        <f t="shared" ca="1" si="967"/>
        <v>-7.7479412988963701E-5</v>
      </c>
      <c r="DO464" s="240">
        <f t="shared" ca="1" si="968"/>
        <v>2.0112206134395807E-5</v>
      </c>
      <c r="DP464" s="240">
        <f t="shared" ca="1" si="969"/>
        <v>4.4592544400046618E-5</v>
      </c>
      <c r="DQ464" s="240">
        <f t="shared" ca="1" si="970"/>
        <v>-9.3028580296928678E-5</v>
      </c>
      <c r="DR464" s="240">
        <f t="shared" ca="1" si="971"/>
        <v>1.0752496447959853E-4</v>
      </c>
      <c r="DS464" s="240">
        <f t="shared" ca="1" si="972"/>
        <v>-8.2792975689437693E-5</v>
      </c>
      <c r="DT464" s="240">
        <f t="shared" ca="1" si="973"/>
        <v>2.7855594639022901E-5</v>
      </c>
      <c r="DU464" s="240">
        <f t="shared" ca="1" si="974"/>
        <v>3.7244353413089393E-5</v>
      </c>
      <c r="DV464" s="240">
        <f t="shared" ca="1" si="975"/>
        <v>-8.8756430091411909E-5</v>
      </c>
      <c r="DW464" s="240">
        <f t="shared" ca="1" si="976"/>
        <v>1.0788746521148452E-4</v>
      </c>
      <c r="DX464" s="240">
        <f t="shared" ca="1" si="977"/>
        <v>-8.7657876081250234E-5</v>
      </c>
      <c r="DY464" s="240">
        <f t="shared" ca="1" si="978"/>
        <v>3.5448031262819424E-5</v>
      </c>
      <c r="DZ464" s="240">
        <f t="shared" ca="1" si="979"/>
        <v>2.9694332048038253E-5</v>
      </c>
      <c r="EA464" s="240">
        <f t="shared" ca="1" si="980"/>
        <v>-8.4003301101136973E-5</v>
      </c>
      <c r="EB464" s="240">
        <f t="shared" ca="1" si="981"/>
        <v>1.0766531442173678E-4</v>
      </c>
      <c r="EC464" s="240">
        <f t="shared" ca="1" si="982"/>
        <v>-9.2047750847667185E-5</v>
      </c>
      <c r="ED464" s="240">
        <f t="shared" ca="1" si="983"/>
        <v>4.284837193389239E-5</v>
      </c>
      <c r="EE464" s="240">
        <f t="shared" ca="1" si="984"/>
        <v>2.1983394524824034E-5</v>
      </c>
      <c r="EF464" s="240">
        <f t="shared" ca="1" si="985"/>
        <v>-7.8794950943928817E-5</v>
      </c>
      <c r="EG464" s="240">
        <f t="shared" ca="1" si="986"/>
        <v>1.0685971596473262E-4</v>
      </c>
      <c r="EH464" s="240">
        <f t="shared" ca="1" si="987"/>
        <v>-9.5938810876985839E-5</v>
      </c>
      <c r="EI464" s="240">
        <f t="shared" ca="1" si="988"/>
        <v>5.0016513564960364E-5</v>
      </c>
      <c r="EJ464" s="240">
        <f t="shared" ca="1" si="989"/>
        <v>1.4153327081986981E-5</v>
      </c>
      <c r="EK464" s="240">
        <f t="shared" ca="1" si="990"/>
        <v>-7.3159604120554467E-5</v>
      </c>
      <c r="EL464" s="240">
        <f t="shared" ca="1" si="991"/>
        <v>1.0547503544830976E-4</v>
      </c>
      <c r="EM464" s="240">
        <f t="shared" ca="1" si="992"/>
        <v>-9.9309970177772098E-5</v>
      </c>
      <c r="EN464" s="240">
        <f t="shared" ca="1" si="993"/>
        <v>5.6913611375458006E-5</v>
      </c>
      <c r="EO464" s="240">
        <f t="shared" ca="1" si="994"/>
        <v>6.246561533405272E-6</v>
      </c>
      <c r="EP464" s="240">
        <f t="shared" ca="1" si="995"/>
        <v>-6.7127799063711015E-5</v>
      </c>
      <c r="EQ464" s="240">
        <f t="shared" ca="1" si="996"/>
        <v>1.0351877657616077E-4</v>
      </c>
      <c r="ER464" s="240">
        <f t="shared" ca="1" si="997"/>
        <v>-1.0214296014568895E-4</v>
      </c>
      <c r="ES464" s="240">
        <f t="shared" ca="1" si="998"/>
        <v>6.3502289394767606E-5</v>
      </c>
      <c r="ET464" s="240">
        <f t="shared" ca="1" si="999"/>
        <v>-1.6940546733444186E-6</v>
      </c>
      <c r="EU464" s="240">
        <f t="shared" ca="1" si="1000"/>
        <v>-6.0732222647612878E-5</v>
      </c>
      <c r="EV464" s="240">
        <f t="shared" ca="1" si="1001"/>
        <v>1.0100154048460617E-4</v>
      </c>
      <c r="EW464" s="240">
        <f t="shared" ca="1" si="1002"/>
        <v>-1.0442242856264258E-4</v>
      </c>
      <c r="EX464" s="240">
        <f t="shared" ca="1" si="1003"/>
        <v>6.9746843005837506E-5</v>
      </c>
      <c r="EY464" s="240">
        <f t="shared" ca="1" si="1004"/>
        <v>-9.6254906510419142E-6</v>
      </c>
      <c r="EZ464" s="240">
        <f t="shared" ca="1" si="1005"/>
        <v>-5.4007533054988401E-5</v>
      </c>
      <c r="FA464" s="240">
        <f t="shared" ca="1" si="1006"/>
        <v>9.7936968294127339E-5</v>
      </c>
      <c r="FB464" s="240">
        <f t="shared" ca="1" si="1007"/>
        <v>-1.0613602279178237E-4</v>
      </c>
      <c r="FC464" s="240">
        <f t="shared" ca="1" si="1008"/>
        <v>7.5613432431614479E-5</v>
      </c>
      <c r="FD464" s="240">
        <f t="shared" ca="1" si="1009"/>
        <v>-1.7504765260923685E-5</v>
      </c>
      <c r="FE464" s="240">
        <f t="shared" ca="1" si="1010"/>
        <v>-4.6990171961390273E-5</v>
      </c>
      <c r="FF464" s="240">
        <f t="shared" ca="1" si="1011"/>
        <v>9.434166718694703E-5</v>
      </c>
      <c r="FG464" s="240">
        <f t="shared" ca="1" si="1012"/>
        <v>-1.0727445671751033E-4</v>
      </c>
      <c r="FH464" s="240">
        <f t="shared" ca="1" si="1013"/>
        <v>8.1070266115698577E-5</v>
      </c>
      <c r="FI464" s="240">
        <f t="shared" ca="1" si="1014"/>
        <v>-2.5289180031197762E-5</v>
      </c>
      <c r="FJ464" s="240">
        <f t="shared" ca="1" si="1015"/>
        <v>-3.9718167054576405E-5</v>
      </c>
      <c r="FK464" s="240">
        <f t="shared" ca="1" si="1016"/>
        <v>9.0235120411271387E-5</v>
      </c>
      <c r="FL464" s="240">
        <f t="shared" ca="1" si="1017"/>
        <v>-1.0783156106774584E-4</v>
      </c>
      <c r="FM464" s="240">
        <f t="shared" ca="1" si="1018"/>
        <v>8.6087773003561406E-5</v>
      </c>
      <c r="FN464" s="240">
        <f t="shared" ca="1" si="1019"/>
        <v>-3.2936550543761958E-5</v>
      </c>
      <c r="FO464" s="240">
        <f t="shared" ca="1" si="1020"/>
        <v>-3.2230925959207721E-5</v>
      </c>
      <c r="FP464" s="240">
        <f t="shared" ca="1" si="1021"/>
        <v>8.5639581699879764E-5</v>
      </c>
      <c r="FQ464" s="240">
        <f t="shared" ca="1" si="1022"/>
        <v>-1.0780431684574686E-4</v>
      </c>
      <c r="FR464" s="240">
        <f t="shared" ca="1" si="1023"/>
        <v>9.0638762790647685E-5</v>
      </c>
      <c r="FS464" s="240">
        <f t="shared" ca="1" si="1024"/>
        <v>-4.0405435035214765E-5</v>
      </c>
      <c r="FT464" s="240">
        <f t="shared" ca="1" si="1025"/>
        <v>-2.4569022683494197E-5</v>
      </c>
      <c r="FU464" s="240">
        <f t="shared" ca="1" si="1026"/>
        <v>8.0579954675218682E-5</v>
      </c>
      <c r="FV464" s="240">
        <f t="shared" ca="1" si="1027"/>
        <v>-1.0719287169031226E-4</v>
      </c>
      <c r="FW464" s="240">
        <f t="shared" ca="1" si="1028"/>
        <v>9.4698573268991488E-5</v>
      </c>
      <c r="FX464" s="240">
        <f t="shared" ca="1" si="1029"/>
        <v>-4.7655358973384808E-5</v>
      </c>
      <c r="FY464" s="240">
        <f t="shared" ca="1" si="1030"/>
        <v>-1.677397774513429E-5</v>
      </c>
      <c r="FZ464" s="240">
        <f t="shared" ca="1" si="1031"/>
        <v>7.5083657894518566E-5</v>
      </c>
      <c r="GA464" s="240">
        <f t="shared" ca="1" si="1032"/>
        <v>-1.0600053907571652E-4</v>
      </c>
      <c r="GB464" s="240">
        <f t="shared" ca="1" si="1033"/>
        <v>9.8245203973858073E-5</v>
      </c>
      <c r="GC464" s="240">
        <f t="shared" ca="1" si="1034"/>
        <v>-5.4647034392292881E-5</v>
      </c>
      <c r="GD464" s="240">
        <f t="shared" ca="1" si="1035"/>
        <v>-8.8880331680321232E-6</v>
      </c>
      <c r="GE464" s="240">
        <f t="shared" ca="1" si="1036"/>
        <v>6.9180476266239092E-5</v>
      </c>
      <c r="GF464" s="240">
        <f t="shared" ca="1" si="1037"/>
        <v>-1.04233780355705E-4</v>
      </c>
      <c r="GG464" s="240">
        <f t="shared" ca="1" si="1038"/>
        <v>1.0125943540616628E-4</v>
      </c>
      <c r="GH464" s="240">
        <f t="shared" ca="1" si="1039"/>
        <v>-6.1342572797066854E-5</v>
      </c>
      <c r="GI464" s="240">
        <f t="shared" ca="1" si="1040"/>
        <v>-9.5392356910990479E-7</v>
      </c>
      <c r="GJ464" s="240">
        <f t="shared" ca="1" si="1041"/>
        <v>6.2902399643095108E-5</v>
      </c>
      <c r="GK464" s="240">
        <f t="shared" ca="1" si="1042"/>
        <v>-1.0190216974885802E-4</v>
      </c>
      <c r="GL464" s="240">
        <f t="shared" ca="1" si="1043"/>
        <v>1.0372493318462813E-4</v>
      </c>
      <c r="GM464" s="240">
        <f t="shared" ca="1" si="1044"/>
        <v>-6.7705690484972262E-5</v>
      </c>
      <c r="GN464" s="240">
        <f t="shared" ca="1" si="1045"/>
        <v>6.9853554242776372E-6</v>
      </c>
      <c r="GO464" s="240">
        <f t="shared" ca="1" si="1046"/>
        <v>5.6283449466256426E-5</v>
      </c>
      <c r="GP464" s="240">
        <f t="shared" ca="1" si="1047"/>
        <v>-9.9018342455070926E-5</v>
      </c>
      <c r="GQ464" s="240">
        <f t="shared" ca="1" si="1048"/>
        <v>1.0562833656316247E-4</v>
      </c>
      <c r="GR464" s="240">
        <f t="shared" ca="1" si="1049"/>
        <v>-7.3701905169941135E-5</v>
      </c>
      <c r="GS464" s="240">
        <f t="shared" ca="1" si="1050"/>
        <v>1.4886780171397655E-5</v>
      </c>
      <c r="GT464" s="240">
        <f t="shared" ca="1" si="1051"/>
        <v>4.9359494400214541E-5</v>
      </c>
      <c r="GU464" s="240">
        <f t="shared" ca="1" si="1052"/>
        <v>-9.5597926184313976E-5</v>
      </c>
      <c r="GV464" s="240">
        <f t="shared" ca="1" si="1053"/>
        <v>1.0695933083394512E-4</v>
      </c>
      <c r="GW464" s="240">
        <f t="shared" ca="1" si="1054"/>
        <v>-7.9298722845063752E-5</v>
      </c>
      <c r="GX464" s="240">
        <f t="shared" ca="1" si="1055"/>
        <v>2.2707532166939223E-5</v>
      </c>
      <c r="GY464" s="240">
        <f t="shared" ca="1" si="1056"/>
        <v>4.2168055957381964E-5</v>
      </c>
      <c r="GZ464" s="240">
        <f t="shared" ca="1" si="1057"/>
        <v>-9.1659456468706933E-5</v>
      </c>
      <c r="HA464" s="240">
        <f t="shared" ca="1" si="1058"/>
        <v>1.0771070322370191E-4</v>
      </c>
      <c r="HB464" s="240">
        <f t="shared" ca="1" si="1059"/>
        <v>-8.4465813870444276E-5</v>
      </c>
      <c r="HC464" s="240">
        <f t="shared" ca="1" si="1060"/>
        <v>3.0405230078222158E-5</v>
      </c>
      <c r="HD464" s="240">
        <f t="shared" ca="1" si="1061"/>
        <v>3.4748105165765446E-5</v>
      </c>
      <c r="HE464" s="240">
        <f t="shared" ca="1" si="1062"/>
        <v>-8.7224276216880467E-5</v>
      </c>
      <c r="HF464" s="240">
        <f t="shared" ca="1" si="1063"/>
        <v>1.0787838198035197E-4</v>
      </c>
      <c r="HG464" s="240">
        <f t="shared" ca="1" si="1064"/>
        <v>-8.9175177332124841E-5</v>
      </c>
      <c r="HH464" s="240">
        <f t="shared" ca="1" si="1065"/>
        <v>3.7938159413334138E-5</v>
      </c>
      <c r="HI464" s="240">
        <f t="shared" ca="1" si="1066"/>
        <v>2.7139851381594692E-5</v>
      </c>
      <c r="HJ464" s="240">
        <f t="shared" ca="1" si="1067"/>
        <v>-8.2316420054898826E-5</v>
      </c>
      <c r="HK464" s="240">
        <f t="shared" ca="1" si="1068"/>
        <v>1.0746145843818457E-4</v>
      </c>
      <c r="HL464" s="240">
        <f t="shared" ca="1" si="1069"/>
        <v>-9.340129278146469E-5</v>
      </c>
      <c r="HM464" s="240">
        <f t="shared" ca="1" si="1070"/>
        <v>4.5265498575512257E-5</v>
      </c>
      <c r="HN464" s="240">
        <f t="shared" ca="1" si="1071"/>
        <v>1.9384524391307398E-5</v>
      </c>
      <c r="HO464" s="240">
        <f t="shared" ca="1" si="1072"/>
        <v>-7.6962484080521408E-5</v>
      </c>
      <c r="HP464" s="240">
        <f t="shared" ca="1" si="1073"/>
        <v>1.0646219194199936E-4</v>
      </c>
      <c r="HQ464" s="240">
        <f t="shared" ca="1" si="1074"/>
        <v>-9.7121258532689771E-5</v>
      </c>
      <c r="HR464" s="240">
        <f t="shared" ca="1" si="1075"/>
        <v>5.234754007899935E-5</v>
      </c>
      <c r="HS464" s="240">
        <f t="shared" ca="1" si="1076"/>
        <v>1.1524150983829633E-5</v>
      </c>
      <c r="HT464" s="240">
        <f t="shared" ca="1" si="1077"/>
        <v>-7.11914817366889E-5</v>
      </c>
      <c r="HU464" s="240">
        <f t="shared" ca="1" si="1078"/>
        <v>1.0488599760351517E-4</v>
      </c>
      <c r="HV464" s="240">
        <f t="shared" ca="1" si="1079"/>
        <v>-1.0031491576909118E-4</v>
      </c>
      <c r="HW464" s="240">
        <f t="shared" ca="1" si="1080"/>
        <v>5.9145905727259594E-5</v>
      </c>
      <c r="HX464" s="240">
        <f t="shared" ca="1" si="1081"/>
        <v>3.6013272036879604E-6</v>
      </c>
      <c r="HY464" s="240">
        <f t="shared" ca="1" si="1082"/>
        <v>-6.5034686585099539E-5</v>
      </c>
      <c r="HZ464" s="240">
        <f t="shared" ca="1" si="1083"/>
        <v>1.027414169564227E-4</v>
      </c>
      <c r="IA464" s="240">
        <f t="shared" ca="1" si="1084"/>
        <v>-1.029649577853882E-4</v>
      </c>
      <c r="IB464" s="240">
        <f t="shared" ca="1" si="1085"/>
        <v>6.562375458783779E-5</v>
      </c>
      <c r="IC464" s="240">
        <f t="shared" ca="1" si="1086"/>
        <v>-4.3410124806111537E-6</v>
      </c>
      <c r="ID464" s="240">
        <f t="shared" ca="1" si="1087"/>
        <v>-5.8525462832139625E-5</v>
      </c>
      <c r="IE464" s="240">
        <f t="shared" ca="1" si="1088"/>
        <v>9.8612110694861247E-5</v>
      </c>
      <c r="IF464" s="240">
        <f t="shared" ca="1" si="1089"/>
        <v>-1.0505702377429606E-4</v>
      </c>
      <c r="IG464" s="240">
        <f t="shared" ca="1" si="1090"/>
        <v>7.1745982636480687E-5</v>
      </c>
      <c r="IH464" s="240">
        <f t="shared" ca="1" si="1091"/>
        <v>-1.2259827842148919E-5</v>
      </c>
      <c r="II464" s="240">
        <f t="shared" ca="1" si="1092"/>
        <v>-5.1699084525282587E-5</v>
      </c>
      <c r="IJ464" s="240">
        <f t="shared" ca="1" si="1093"/>
        <v>9.6796600565581342E-5</v>
      </c>
      <c r="IK464" s="240">
        <f t="shared" ca="1" si="1094"/>
        <v>-1.0657977664895238E-4</v>
      </c>
      <c r="IL464" s="240">
        <f t="shared" ca="1" si="1095"/>
        <v>7.7479412988957168E-5</v>
      </c>
      <c r="IM464" s="240">
        <f t="shared" ca="1" si="1096"/>
        <v>-2.0112206134398606E-5</v>
      </c>
      <c r="IN464" s="240">
        <f t="shared" ca="1" si="1097"/>
        <v>-4.4592544400049599E-5</v>
      </c>
      <c r="IO464" s="240">
        <f t="shared" ca="1" si="1098"/>
        <v>9.3028580296933448E-5</v>
      </c>
      <c r="IP464" s="240">
        <f t="shared" ca="1" si="1099"/>
        <v>-1.0752496447959878E-4</v>
      </c>
      <c r="IQ464" s="240">
        <f t="shared" ca="1" si="1100"/>
        <v>8.2792975689435593E-5</v>
      </c>
      <c r="IR464" s="240">
        <f t="shared" ca="1" si="1101"/>
        <v>-2.7855594639019736E-5</v>
      </c>
      <c r="IS464" s="240">
        <f t="shared" ca="1" si="1102"/>
        <v>-3.7244353413098216E-5</v>
      </c>
      <c r="IT464" s="240">
        <f t="shared" ca="1" si="1103"/>
        <v>8.8756430091410283E-5</v>
      </c>
      <c r="IU464" s="240">
        <f t="shared" ca="1" si="1104"/>
        <v>-1.0788746521148449E-4</v>
      </c>
      <c r="IV464" s="240">
        <f t="shared" ca="1" si="1105"/>
        <v>8.7657876081244758E-5</v>
      </c>
      <c r="IW464" s="240">
        <f t="shared" ca="1" si="1106"/>
        <v>-3.5448031262822114E-5</v>
      </c>
      <c r="IX464" s="240">
        <f t="shared" ca="1" si="1107"/>
        <v>-2.9694332048041397E-5</v>
      </c>
      <c r="IY464" s="240">
        <f t="shared" ca="1" si="1108"/>
        <v>8.4003301101139019E-5</v>
      </c>
      <c r="IZ464" s="240">
        <f t="shared" ca="1" si="1109"/>
        <v>-1.0766531442173738E-4</v>
      </c>
      <c r="JA464" s="240">
        <f t="shared" ca="1" si="1110"/>
        <v>9.2047750847668676E-5</v>
      </c>
      <c r="JB464" s="240">
        <f t="shared" ca="1" si="1111"/>
        <v>-4.2848371933889381E-5</v>
      </c>
    </row>
    <row r="465" spans="2:262">
      <c r="B465" s="248">
        <v>104</v>
      </c>
      <c r="C465" s="247">
        <f t="shared" si="1112"/>
        <v>2.0312500000000014E-3</v>
      </c>
      <c r="D465" s="244">
        <f t="shared" ca="1" si="855"/>
        <v>5.8852986061454251</v>
      </c>
      <c r="E465" s="243">
        <f ca="1">DF361</f>
        <v>-0.11470139385457527</v>
      </c>
      <c r="F465" s="242">
        <v>104</v>
      </c>
      <c r="G465" s="240">
        <f t="shared" ca="1" si="856"/>
        <v>-1.5694446762925966E-5</v>
      </c>
      <c r="H465" s="240">
        <f t="shared" ca="1" si="857"/>
        <v>5.4453804842330981E-5</v>
      </c>
      <c r="I465" s="240">
        <f t="shared" ca="1" si="858"/>
        <v>-7.485892123837685E-5</v>
      </c>
      <c r="J465" s="240">
        <f t="shared" ca="1" si="859"/>
        <v>7.0032031596588962E-5</v>
      </c>
      <c r="K465" s="240">
        <f t="shared" ca="1" si="860"/>
        <v>-4.1600091082374005E-5</v>
      </c>
      <c r="L465" s="240">
        <f t="shared" ca="1" si="861"/>
        <v>-8.5360838856479067E-7</v>
      </c>
      <c r="M465" s="240">
        <f t="shared" ca="1" si="862"/>
        <v>4.3019589954170222E-5</v>
      </c>
      <c r="N465" s="240">
        <f t="shared" ca="1" si="863"/>
        <v>-7.0685355172652172E-5</v>
      </c>
      <c r="O465" s="240">
        <f t="shared" ca="1" si="864"/>
        <v>7.4525859767575272E-5</v>
      </c>
      <c r="P465" s="240">
        <f t="shared" ca="1" si="865"/>
        <v>-5.3246620282267212E-5</v>
      </c>
      <c r="Q465" s="240">
        <f t="shared" ca="1" si="866"/>
        <v>1.4020033677459967E-5</v>
      </c>
      <c r="R465" s="240">
        <f t="shared" ca="1" si="867"/>
        <v>2.99321563497349E-5</v>
      </c>
      <c r="S465" s="240">
        <f t="shared" ca="1" si="868"/>
        <v>-6.3795390548446402E-5</v>
      </c>
      <c r="T465" s="240">
        <f t="shared" ca="1" si="869"/>
        <v>7.615570094227737E-5</v>
      </c>
      <c r="U465" s="241">
        <f t="shared" ca="1" si="870"/>
        <v>-6.2846911725761634E-5</v>
      </c>
      <c r="V465" s="240">
        <f t="shared" ca="1" si="871"/>
        <v>2.8354893711785139E-5</v>
      </c>
      <c r="W465" s="240">
        <f t="shared" ca="1" si="872"/>
        <v>1.5694446762925949E-5</v>
      </c>
      <c r="X465" s="240">
        <f t="shared" ca="1" si="873"/>
        <v>-5.4453804842331069E-5</v>
      </c>
      <c r="Y465" s="240">
        <f t="shared" ca="1" si="874"/>
        <v>7.4858921238376782E-5</v>
      </c>
      <c r="Z465" s="240">
        <f t="shared" ca="1" si="875"/>
        <v>-7.0032031596589016E-5</v>
      </c>
      <c r="AA465" s="240">
        <f t="shared" ca="1" si="876"/>
        <v>4.1600091082374019E-5</v>
      </c>
      <c r="AB465" s="240">
        <f t="shared" ca="1" si="877"/>
        <v>8.5360838856437054E-7</v>
      </c>
      <c r="AC465" s="240">
        <f t="shared" ca="1" si="878"/>
        <v>-4.30195899541701E-5</v>
      </c>
      <c r="AD465" s="240">
        <f t="shared" ca="1" si="879"/>
        <v>7.0685355172652118E-5</v>
      </c>
      <c r="AE465" s="240">
        <f t="shared" ca="1" si="880"/>
        <v>-7.4525859767575299E-5</v>
      </c>
      <c r="AF465" s="240">
        <f t="shared" ca="1" si="881"/>
        <v>5.324662028226713E-5</v>
      </c>
      <c r="AG465" s="240">
        <f t="shared" ca="1" si="882"/>
        <v>-1.4020033677459582E-5</v>
      </c>
      <c r="AH465" s="240">
        <f t="shared" ca="1" si="883"/>
        <v>-2.9932156349734263E-5</v>
      </c>
      <c r="AI465" s="240">
        <f t="shared" ca="1" si="884"/>
        <v>6.3795390548446022E-5</v>
      </c>
      <c r="AJ465" s="240">
        <f t="shared" ca="1" si="885"/>
        <v>-7.615570094227737E-5</v>
      </c>
      <c r="AK465" s="240">
        <f t="shared" ca="1" si="886"/>
        <v>6.2846911725761715E-5</v>
      </c>
      <c r="AL465" s="240">
        <f t="shared" ca="1" si="887"/>
        <v>-2.8354893711785278E-5</v>
      </c>
      <c r="AM465" s="240">
        <f t="shared" ca="1" si="888"/>
        <v>-1.5694446762925807E-5</v>
      </c>
      <c r="AN465" s="240">
        <f t="shared" ca="1" si="889"/>
        <v>5.445380484233096E-5</v>
      </c>
      <c r="AO465" s="240">
        <f t="shared" ca="1" si="890"/>
        <v>-7.4858921238376864E-5</v>
      </c>
      <c r="AP465" s="240">
        <f t="shared" ca="1" si="891"/>
        <v>7.0032031596588853E-5</v>
      </c>
      <c r="AQ465" s="240">
        <f t="shared" ca="1" si="892"/>
        <v>-4.1600091082374595E-5</v>
      </c>
      <c r="AR465" s="240">
        <f t="shared" ca="1" si="893"/>
        <v>-8.5360838856422146E-7</v>
      </c>
      <c r="AS465" s="240">
        <f t="shared" ca="1" si="894"/>
        <v>4.3019589954169978E-5</v>
      </c>
      <c r="AT465" s="240">
        <f t="shared" ca="1" si="895"/>
        <v>-7.0685355172652063E-5</v>
      </c>
      <c r="AU465" s="240">
        <f t="shared" ca="1" si="896"/>
        <v>7.4525859767575326E-5</v>
      </c>
      <c r="AV465" s="240">
        <f t="shared" ca="1" si="897"/>
        <v>-5.3246620282267232E-5</v>
      </c>
      <c r="AW465" s="240">
        <f t="shared" ca="1" si="898"/>
        <v>1.4020033677459728E-5</v>
      </c>
      <c r="AX465" s="240">
        <f t="shared" ca="1" si="899"/>
        <v>2.9932156349734131E-5</v>
      </c>
      <c r="AY465" s="240">
        <f t="shared" ca="1" si="900"/>
        <v>-6.3795390548445941E-5</v>
      </c>
      <c r="AZ465" s="240">
        <f t="shared" ca="1" si="901"/>
        <v>7.615570094227737E-5</v>
      </c>
      <c r="BA465" s="240">
        <f t="shared" ca="1" si="902"/>
        <v>-6.284691172576181E-5</v>
      </c>
      <c r="BB465" s="240">
        <f t="shared" ca="1" si="903"/>
        <v>2.8354893711785417E-5</v>
      </c>
      <c r="BC465" s="240">
        <f t="shared" ca="1" si="904"/>
        <v>1.5694446762925661E-5</v>
      </c>
      <c r="BD465" s="240">
        <f t="shared" ca="1" si="905"/>
        <v>-5.4453804842330859E-5</v>
      </c>
      <c r="BE465" s="240">
        <f t="shared" ca="1" si="906"/>
        <v>7.4858921238376647E-5</v>
      </c>
      <c r="BF465" s="240">
        <f t="shared" ca="1" si="907"/>
        <v>-7.0032031596588921E-5</v>
      </c>
      <c r="BG465" s="240">
        <f t="shared" ca="1" si="908"/>
        <v>4.160009108237471E-5</v>
      </c>
      <c r="BH465" s="240">
        <f t="shared" ca="1" si="909"/>
        <v>8.536083885651532E-7</v>
      </c>
      <c r="BI465" s="240">
        <f t="shared" ca="1" si="910"/>
        <v>-4.3019589954169849E-5</v>
      </c>
      <c r="BJ465" s="240">
        <f t="shared" ca="1" si="911"/>
        <v>7.0685355172651603E-5</v>
      </c>
      <c r="BK465" s="240">
        <f t="shared" ca="1" si="912"/>
        <v>-7.4525859767575367E-5</v>
      </c>
      <c r="BL465" s="240">
        <f t="shared" ca="1" si="913"/>
        <v>5.3246620282268113E-5</v>
      </c>
      <c r="BM465" s="240">
        <f t="shared" ca="1" si="914"/>
        <v>-1.4020033677459873E-5</v>
      </c>
      <c r="BN465" s="240">
        <f t="shared" ca="1" si="915"/>
        <v>-2.9932156349733986E-5</v>
      </c>
      <c r="BO465" s="240">
        <f t="shared" ca="1" si="916"/>
        <v>6.3795390548446456E-5</v>
      </c>
      <c r="BP465" s="240">
        <f t="shared" ca="1" si="917"/>
        <v>-7.6155700942277384E-5</v>
      </c>
      <c r="BQ465" s="240">
        <f t="shared" ca="1" si="918"/>
        <v>6.2846911725761282E-5</v>
      </c>
      <c r="BR465" s="240">
        <f t="shared" ca="1" si="919"/>
        <v>-2.8354893711785556E-5</v>
      </c>
      <c r="BS465" s="240">
        <f t="shared" ca="1" si="920"/>
        <v>-1.5694446762924455E-5</v>
      </c>
      <c r="BT465" s="240">
        <f t="shared" ca="1" si="921"/>
        <v>5.445380484233075E-5</v>
      </c>
      <c r="BU465" s="240">
        <f t="shared" ca="1" si="922"/>
        <v>-7.485892123837662E-5</v>
      </c>
      <c r="BV465" s="240">
        <f t="shared" ca="1" si="923"/>
        <v>7.0032031596588975E-5</v>
      </c>
      <c r="BW465" s="240">
        <f t="shared" ca="1" si="924"/>
        <v>-4.1600091082374846E-5</v>
      </c>
      <c r="BX465" s="240">
        <f t="shared" ca="1" si="925"/>
        <v>-8.5360838856500412E-7</v>
      </c>
      <c r="BY465" s="240">
        <f t="shared" ca="1" si="926"/>
        <v>4.3019589954169734E-5</v>
      </c>
      <c r="BZ465" s="240">
        <f t="shared" ca="1" si="927"/>
        <v>-7.0685355172652348E-5</v>
      </c>
      <c r="CA465" s="240">
        <f t="shared" ca="1" si="928"/>
        <v>7.4525859767575394E-5</v>
      </c>
      <c r="CB465" s="240">
        <f t="shared" ca="1" si="929"/>
        <v>-5.3246620282268221E-5</v>
      </c>
      <c r="CC465" s="240">
        <f t="shared" ca="1" si="930"/>
        <v>1.4020033677460021E-5</v>
      </c>
      <c r="CD465" s="240">
        <f t="shared" ca="1" si="931"/>
        <v>2.9932156349733854E-5</v>
      </c>
      <c r="CE465" s="240">
        <f t="shared" ca="1" si="932"/>
        <v>-6.3795390548446374E-5</v>
      </c>
      <c r="CF465" s="240">
        <f t="shared" ca="1" si="933"/>
        <v>7.615570094227737E-5</v>
      </c>
      <c r="CG465" s="240">
        <f t="shared" ca="1" si="934"/>
        <v>-6.2846911725761363E-5</v>
      </c>
      <c r="CH465" s="240">
        <f t="shared" ca="1" si="935"/>
        <v>2.8354893711785692E-5</v>
      </c>
      <c r="CI465" s="240">
        <f t="shared" ca="1" si="936"/>
        <v>1.569444676292431E-5</v>
      </c>
      <c r="CJ465" s="240">
        <f t="shared" ca="1" si="937"/>
        <v>-5.4453804842330642E-5</v>
      </c>
      <c r="CK465" s="240">
        <f t="shared" ca="1" si="938"/>
        <v>7.4858921238376593E-5</v>
      </c>
      <c r="CL465" s="240">
        <f t="shared" ca="1" si="939"/>
        <v>-7.0032031596589043E-5</v>
      </c>
      <c r="CM465" s="240">
        <f t="shared" ca="1" si="940"/>
        <v>4.1600091082374968E-5</v>
      </c>
      <c r="CN465" s="240">
        <f t="shared" ca="1" si="941"/>
        <v>8.5360838856485505E-7</v>
      </c>
      <c r="CO465" s="240">
        <f t="shared" ca="1" si="942"/>
        <v>-4.3019589954169605E-5</v>
      </c>
      <c r="CP465" s="240">
        <f t="shared" ca="1" si="943"/>
        <v>7.0685355172651494E-5</v>
      </c>
      <c r="CQ465" s="240">
        <f t="shared" ca="1" si="944"/>
        <v>-7.4525859767575421E-5</v>
      </c>
      <c r="CR465" s="240">
        <f t="shared" ca="1" si="945"/>
        <v>5.3246620282268323E-5</v>
      </c>
      <c r="CS465" s="240">
        <f t="shared" ca="1" si="946"/>
        <v>-1.4020033677460166E-5</v>
      </c>
      <c r="CT465" s="240">
        <f t="shared" ca="1" si="947"/>
        <v>-2.9932156349733718E-5</v>
      </c>
      <c r="CU465" s="240">
        <f t="shared" ca="1" si="948"/>
        <v>6.3795390548446293E-5</v>
      </c>
      <c r="CV465" s="240">
        <f t="shared" ca="1" si="949"/>
        <v>-7.615570094227737E-5</v>
      </c>
      <c r="CW465" s="240">
        <f t="shared" ca="1" si="950"/>
        <v>6.2846911725761444E-5</v>
      </c>
      <c r="CX465" s="240">
        <f t="shared" ca="1" si="951"/>
        <v>-2.8354893711785831E-5</v>
      </c>
      <c r="CY465" s="240">
        <f t="shared" ca="1" si="952"/>
        <v>-1.5694446762924164E-5</v>
      </c>
      <c r="CZ465" s="240">
        <f t="shared" ca="1" si="953"/>
        <v>5.445380484233054E-5</v>
      </c>
      <c r="DA465" s="240">
        <f t="shared" ca="1" si="954"/>
        <v>-7.4858921238376566E-5</v>
      </c>
      <c r="DB465" s="240">
        <f t="shared" ca="1" si="955"/>
        <v>7.0032031596589097E-5</v>
      </c>
      <c r="DC465" s="240">
        <f t="shared" ca="1" si="956"/>
        <v>-4.160009108237328E-5</v>
      </c>
      <c r="DD465" s="240">
        <f t="shared" ca="1" si="957"/>
        <v>-8.5360838856254434E-7</v>
      </c>
      <c r="DE465" s="240">
        <f t="shared" ca="1" si="958"/>
        <v>4.301958995416949E-5</v>
      </c>
      <c r="DF465" s="240">
        <f t="shared" ca="1" si="959"/>
        <v>-7.068535517265224E-5</v>
      </c>
      <c r="DG465" s="240">
        <f t="shared" ca="1" si="960"/>
        <v>7.4525859767575909E-5</v>
      </c>
      <c r="DH465" s="240">
        <f t="shared" ca="1" si="961"/>
        <v>-5.3246620282268431E-5</v>
      </c>
      <c r="DI465" s="240">
        <f t="shared" ca="1" si="962"/>
        <v>1.4020033677460316E-5</v>
      </c>
      <c r="DJ465" s="240">
        <f t="shared" ca="1" si="963"/>
        <v>2.9932156349735571E-5</v>
      </c>
      <c r="DK465" s="240">
        <f t="shared" ca="1" si="964"/>
        <v>-6.3795390548445033E-5</v>
      </c>
      <c r="DL465" s="240">
        <f t="shared" ca="1" si="965"/>
        <v>7.615570094227737E-5</v>
      </c>
      <c r="DM465" s="240">
        <f t="shared" ca="1" si="966"/>
        <v>-6.2846911725761526E-5</v>
      </c>
      <c r="DN465" s="240">
        <f t="shared" ca="1" si="967"/>
        <v>2.8354893711787979E-5</v>
      </c>
      <c r="DO465" s="240">
        <f t="shared" ca="1" si="968"/>
        <v>1.5694446762924015E-5</v>
      </c>
      <c r="DP465" s="240">
        <f t="shared" ca="1" si="969"/>
        <v>-5.4453804842330432E-5</v>
      </c>
      <c r="DQ465" s="240">
        <f t="shared" ca="1" si="970"/>
        <v>7.4858921238376932E-5</v>
      </c>
      <c r="DR465" s="240">
        <f t="shared" ca="1" si="971"/>
        <v>-7.0032031596590005E-5</v>
      </c>
      <c r="DS465" s="240">
        <f t="shared" ca="1" si="972"/>
        <v>4.1600091082375218E-5</v>
      </c>
      <c r="DT465" s="240">
        <f t="shared" ca="1" si="973"/>
        <v>8.5360838856455689E-7</v>
      </c>
      <c r="DU465" s="240">
        <f t="shared" ca="1" si="974"/>
        <v>-4.3019589954171143E-5</v>
      </c>
      <c r="DV465" s="240">
        <f t="shared" ca="1" si="975"/>
        <v>7.0685355172651386E-5</v>
      </c>
      <c r="DW465" s="240">
        <f t="shared" ca="1" si="976"/>
        <v>-7.4525859767575475E-5</v>
      </c>
      <c r="DX465" s="240">
        <f t="shared" ca="1" si="977"/>
        <v>5.3246620282266995E-5</v>
      </c>
      <c r="DY465" s="240">
        <f t="shared" ca="1" si="978"/>
        <v>-1.4020033677462589E-5</v>
      </c>
      <c r="DZ465" s="240">
        <f t="shared" ca="1" si="979"/>
        <v>-2.9932156349733444E-5</v>
      </c>
      <c r="EA465" s="240">
        <f t="shared" ca="1" si="980"/>
        <v>6.3795390548446131E-5</v>
      </c>
      <c r="EB465" s="240">
        <f t="shared" ca="1" si="981"/>
        <v>-7.615570094227737E-5</v>
      </c>
      <c r="EC465" s="240">
        <f t="shared" ca="1" si="982"/>
        <v>6.284691172576284E-5</v>
      </c>
      <c r="ED465" s="240">
        <f t="shared" ca="1" si="983"/>
        <v>-2.8354893711786108E-5</v>
      </c>
      <c r="EE465" s="240">
        <f t="shared" ca="1" si="984"/>
        <v>-1.5694446762925993E-5</v>
      </c>
      <c r="EF465" s="240">
        <f t="shared" ca="1" si="985"/>
        <v>5.4453804842328826E-5</v>
      </c>
      <c r="EG465" s="240">
        <f t="shared" ca="1" si="986"/>
        <v>-7.4858921238376511E-5</v>
      </c>
      <c r="EH465" s="240">
        <f t="shared" ca="1" si="987"/>
        <v>7.0032031596589206E-5</v>
      </c>
      <c r="EI465" s="240">
        <f t="shared" ca="1" si="988"/>
        <v>-4.1600091082373531E-5</v>
      </c>
      <c r="EJ465" s="240">
        <f t="shared" ca="1" si="989"/>
        <v>-8.536083885622428E-7</v>
      </c>
      <c r="EK465" s="240">
        <f t="shared" ca="1" si="990"/>
        <v>4.3019589954169232E-5</v>
      </c>
      <c r="EL465" s="240">
        <f t="shared" ca="1" si="991"/>
        <v>-7.0685355172652131E-5</v>
      </c>
      <c r="EM465" s="240">
        <f t="shared" ca="1" si="992"/>
        <v>7.4525859767575963E-5</v>
      </c>
      <c r="EN465" s="240">
        <f t="shared" ca="1" si="993"/>
        <v>-5.3246620282268648E-5</v>
      </c>
      <c r="EO465" s="240">
        <f t="shared" ca="1" si="994"/>
        <v>1.4020033677460609E-5</v>
      </c>
      <c r="EP465" s="240">
        <f t="shared" ca="1" si="995"/>
        <v>2.9932156349735297E-5</v>
      </c>
      <c r="EQ465" s="240">
        <f t="shared" ca="1" si="996"/>
        <v>-6.379539054844487E-5</v>
      </c>
      <c r="ER465" s="240">
        <f t="shared" ca="1" si="997"/>
        <v>7.6155700942277384E-5</v>
      </c>
      <c r="ES465" s="240">
        <f t="shared" ca="1" si="998"/>
        <v>-6.2846911725761702E-5</v>
      </c>
      <c r="ET465" s="240">
        <f t="shared" ca="1" si="999"/>
        <v>2.8354893711784238E-5</v>
      </c>
      <c r="EU465" s="240">
        <f t="shared" ca="1" si="1000"/>
        <v>1.5694446762923727E-5</v>
      </c>
      <c r="EV465" s="240">
        <f t="shared" ca="1" si="1001"/>
        <v>-5.4453804842330235E-5</v>
      </c>
      <c r="EW465" s="240">
        <f t="shared" ca="1" si="1002"/>
        <v>7.4858921238376864E-5</v>
      </c>
      <c r="EX465" s="240">
        <f t="shared" ca="1" si="1003"/>
        <v>-7.0032031596590127E-5</v>
      </c>
      <c r="EY465" s="240">
        <f t="shared" ca="1" si="1004"/>
        <v>4.1600091082375469E-5</v>
      </c>
      <c r="EZ465" s="240">
        <f t="shared" ca="1" si="1005"/>
        <v>8.5360838856425535E-7</v>
      </c>
      <c r="FA465" s="240">
        <f t="shared" ca="1" si="1006"/>
        <v>-4.3019589954170899E-5</v>
      </c>
      <c r="FB465" s="240">
        <f t="shared" ca="1" si="1007"/>
        <v>7.0685355172651264E-5</v>
      </c>
      <c r="FC465" s="240">
        <f t="shared" ca="1" si="1008"/>
        <v>-7.4525859767575543E-5</v>
      </c>
      <c r="FD465" s="240">
        <f t="shared" ca="1" si="1009"/>
        <v>5.3246620282267205E-5</v>
      </c>
      <c r="FE465" s="240">
        <f t="shared" ca="1" si="1010"/>
        <v>-1.402003367746288E-5</v>
      </c>
      <c r="FF465" s="240">
        <f t="shared" ca="1" si="1011"/>
        <v>-2.9932156349733169E-5</v>
      </c>
      <c r="FG465" s="240">
        <f t="shared" ca="1" si="1012"/>
        <v>6.3795390548445968E-5</v>
      </c>
      <c r="FH465" s="240">
        <f t="shared" ca="1" si="1013"/>
        <v>-7.6155700942277357E-5</v>
      </c>
      <c r="FI465" s="240">
        <f t="shared" ca="1" si="1014"/>
        <v>6.2846911725763003E-5</v>
      </c>
      <c r="FJ465" s="240">
        <f t="shared" ca="1" si="1015"/>
        <v>-2.8354893711786386E-5</v>
      </c>
      <c r="FK465" s="240">
        <f t="shared" ca="1" si="1016"/>
        <v>-1.5694446762925692E-5</v>
      </c>
      <c r="FL465" s="240">
        <f t="shared" ca="1" si="1017"/>
        <v>5.4453804842328616E-5</v>
      </c>
      <c r="FM465" s="240">
        <f t="shared" ca="1" si="1018"/>
        <v>-7.4858921238376444E-5</v>
      </c>
      <c r="FN465" s="240">
        <f t="shared" ca="1" si="1019"/>
        <v>7.0032031596589328E-5</v>
      </c>
      <c r="FO465" s="240">
        <f t="shared" ca="1" si="1020"/>
        <v>-4.1600091082373775E-5</v>
      </c>
      <c r="FP465" s="240">
        <f t="shared" ca="1" si="1021"/>
        <v>-8.5360838856194803E-7</v>
      </c>
      <c r="FQ465" s="240">
        <f t="shared" ca="1" si="1022"/>
        <v>4.3019589954168989E-5</v>
      </c>
      <c r="FR465" s="240">
        <f t="shared" ca="1" si="1023"/>
        <v>-7.0685355172652023E-5</v>
      </c>
      <c r="FS465" s="240">
        <f t="shared" ca="1" si="1024"/>
        <v>7.4525859767576017E-5</v>
      </c>
      <c r="FT465" s="240">
        <f t="shared" ca="1" si="1025"/>
        <v>-5.3246620282268865E-5</v>
      </c>
      <c r="FU465" s="240">
        <f t="shared" ca="1" si="1026"/>
        <v>1.4020033677460903E-5</v>
      </c>
      <c r="FV465" s="240">
        <f t="shared" ca="1" si="1027"/>
        <v>2.9932156349735022E-5</v>
      </c>
      <c r="FW465" s="240">
        <f t="shared" ca="1" si="1028"/>
        <v>-6.3795390548444708E-5</v>
      </c>
      <c r="FX465" s="240">
        <f t="shared" ca="1" si="1029"/>
        <v>7.6155700942277384E-5</v>
      </c>
      <c r="FY465" s="240">
        <f t="shared" ca="1" si="1030"/>
        <v>-6.2846911725761864E-5</v>
      </c>
      <c r="FZ465" s="240">
        <f t="shared" ca="1" si="1031"/>
        <v>2.8354893711788534E-5</v>
      </c>
      <c r="GA465" s="240">
        <f t="shared" ca="1" si="1032"/>
        <v>1.5694446762923432E-5</v>
      </c>
      <c r="GB465" s="240">
        <f t="shared" ca="1" si="1033"/>
        <v>-5.4453804842330025E-5</v>
      </c>
      <c r="GC465" s="240">
        <f t="shared" ca="1" si="1034"/>
        <v>7.485892123837681E-5</v>
      </c>
      <c r="GD465" s="240">
        <f t="shared" ca="1" si="1035"/>
        <v>-7.0032031596590236E-5</v>
      </c>
      <c r="GE465" s="240">
        <f t="shared" ca="1" si="1036"/>
        <v>4.160009108237572E-5</v>
      </c>
      <c r="GF465" s="240">
        <f t="shared" ca="1" si="1037"/>
        <v>8.5360838856396058E-7</v>
      </c>
      <c r="GG465" s="240">
        <f t="shared" ca="1" si="1038"/>
        <v>-4.3019589954170649E-5</v>
      </c>
      <c r="GH465" s="240">
        <f t="shared" ca="1" si="1039"/>
        <v>7.0685355172651155E-5</v>
      </c>
      <c r="GI465" s="240">
        <f t="shared" ca="1" si="1040"/>
        <v>-7.4525859767575611E-5</v>
      </c>
      <c r="GJ465" s="240">
        <f t="shared" ca="1" si="1041"/>
        <v>5.3246620282267415E-5</v>
      </c>
      <c r="GK465" s="240">
        <f t="shared" ca="1" si="1042"/>
        <v>-1.4020033677463177E-5</v>
      </c>
      <c r="GL465" s="240">
        <f t="shared" ca="1" si="1043"/>
        <v>-2.9932156349732895E-5</v>
      </c>
      <c r="GM465" s="240">
        <f t="shared" ca="1" si="1044"/>
        <v>6.3795390548445805E-5</v>
      </c>
      <c r="GN465" s="240">
        <f t="shared" ca="1" si="1045"/>
        <v>-7.6155700942277357E-5</v>
      </c>
      <c r="GO465" s="240">
        <f t="shared" ca="1" si="1046"/>
        <v>6.2846911725763165E-5</v>
      </c>
      <c r="GP465" s="240">
        <f t="shared" ca="1" si="1047"/>
        <v>-2.8354893711786664E-5</v>
      </c>
      <c r="GQ465" s="240">
        <f t="shared" ca="1" si="1048"/>
        <v>-1.5694446762925404E-5</v>
      </c>
      <c r="GR465" s="240">
        <f t="shared" ca="1" si="1049"/>
        <v>5.4453804842328406E-5</v>
      </c>
      <c r="GS465" s="240">
        <f t="shared" ca="1" si="1050"/>
        <v>-7.4858921238376389E-5</v>
      </c>
      <c r="GT465" s="240">
        <f t="shared" ca="1" si="1051"/>
        <v>7.003203159658945E-5</v>
      </c>
      <c r="GU465" s="240">
        <f t="shared" ca="1" si="1052"/>
        <v>-4.1600091082374026E-5</v>
      </c>
      <c r="GV465" s="240">
        <f t="shared" ca="1" si="1053"/>
        <v>-8.5360838856164648E-7</v>
      </c>
      <c r="GW465" s="240">
        <f t="shared" ca="1" si="1054"/>
        <v>4.3019589954168745E-5</v>
      </c>
      <c r="GX465" s="240">
        <f t="shared" ca="1" si="1055"/>
        <v>-7.0685355172651901E-5</v>
      </c>
      <c r="GY465" s="240">
        <f t="shared" ca="1" si="1056"/>
        <v>7.4525859767576099E-5</v>
      </c>
      <c r="GZ465" s="240">
        <f t="shared" ca="1" si="1057"/>
        <v>-5.3246620282265978E-5</v>
      </c>
      <c r="HA465" s="240">
        <f t="shared" ca="1" si="1058"/>
        <v>1.4020033677461196E-5</v>
      </c>
      <c r="HB465" s="240">
        <f t="shared" ca="1" si="1059"/>
        <v>2.9932156349730767E-5</v>
      </c>
      <c r="HC465" s="240">
        <f t="shared" ca="1" si="1060"/>
        <v>-6.3795390548446903E-5</v>
      </c>
      <c r="HD465" s="240">
        <f t="shared" ca="1" si="1061"/>
        <v>7.6155700942277384E-5</v>
      </c>
      <c r="HE465" s="240">
        <f t="shared" ca="1" si="1062"/>
        <v>-6.284691172576448E-5</v>
      </c>
      <c r="HF465" s="240">
        <f t="shared" ca="1" si="1063"/>
        <v>2.8354893711784794E-5</v>
      </c>
      <c r="HG465" s="240">
        <f t="shared" ca="1" si="1064"/>
        <v>1.5694446762923144E-5</v>
      </c>
      <c r="HH465" s="240">
        <f t="shared" ca="1" si="1065"/>
        <v>-5.4453804842326793E-5</v>
      </c>
      <c r="HI465" s="240">
        <f t="shared" ca="1" si="1066"/>
        <v>7.4858921238376769E-5</v>
      </c>
      <c r="HJ465" s="240">
        <f t="shared" ca="1" si="1067"/>
        <v>-7.0032031596590358E-5</v>
      </c>
      <c r="HK465" s="240">
        <f t="shared" ca="1" si="1068"/>
        <v>4.1600091082372338E-5</v>
      </c>
      <c r="HL465" s="240">
        <f t="shared" ca="1" si="1069"/>
        <v>8.5360838856365904E-7</v>
      </c>
      <c r="HM465" s="240">
        <f t="shared" ca="1" si="1070"/>
        <v>-4.3019589954166834E-5</v>
      </c>
      <c r="HN465" s="240">
        <f t="shared" ca="1" si="1071"/>
        <v>7.068535517265266E-5</v>
      </c>
      <c r="HO465" s="240">
        <f t="shared" ca="1" si="1072"/>
        <v>-7.4525859767575679E-5</v>
      </c>
      <c r="HP465" s="240">
        <f t="shared" ca="1" si="1073"/>
        <v>5.3246620282270729E-5</v>
      </c>
      <c r="HQ465" s="240">
        <f t="shared" ca="1" si="1074"/>
        <v>-1.4020033677459216E-5</v>
      </c>
      <c r="HR465" s="240">
        <f t="shared" ca="1" si="1075"/>
        <v>-2.993215634973262E-5</v>
      </c>
      <c r="HS465" s="240">
        <f t="shared" ca="1" si="1076"/>
        <v>6.3795390548443271E-5</v>
      </c>
      <c r="HT465" s="240">
        <f t="shared" ca="1" si="1077"/>
        <v>-7.615570094227737E-5</v>
      </c>
      <c r="HU465" s="240">
        <f t="shared" ca="1" si="1078"/>
        <v>6.2846911725763342E-5</v>
      </c>
      <c r="HV465" s="240">
        <f t="shared" ca="1" si="1079"/>
        <v>-2.8354893711790957E-5</v>
      </c>
      <c r="HW465" s="240">
        <f t="shared" ca="1" si="1080"/>
        <v>-1.5694446762925116E-5</v>
      </c>
      <c r="HX465" s="240">
        <f t="shared" ca="1" si="1081"/>
        <v>5.4453804842328189E-5</v>
      </c>
      <c r="HY465" s="240">
        <f t="shared" ca="1" si="1082"/>
        <v>-7.4858921238377135E-5</v>
      </c>
      <c r="HZ465" s="240">
        <f t="shared" ca="1" si="1083"/>
        <v>7.0032031596589572E-5</v>
      </c>
      <c r="IA465" s="240">
        <f t="shared" ca="1" si="1084"/>
        <v>-4.1600091082377908E-5</v>
      </c>
      <c r="IB465" s="240">
        <f t="shared" ca="1" si="1085"/>
        <v>-8.5360838856567497E-7</v>
      </c>
      <c r="IC465" s="240">
        <f t="shared" ca="1" si="1086"/>
        <v>4.3019589954168501E-5</v>
      </c>
      <c r="ID465" s="240">
        <f t="shared" ca="1" si="1087"/>
        <v>-7.068535517265018E-5</v>
      </c>
      <c r="IE465" s="240">
        <f t="shared" ca="1" si="1088"/>
        <v>5.5023814151048761E-5</v>
      </c>
      <c r="IF465" s="240">
        <f t="shared" ca="1" si="1089"/>
        <v>-5.3246620282269285E-5</v>
      </c>
      <c r="IG465" s="240">
        <f t="shared" ca="1" si="1090"/>
        <v>1.4020033677465743E-5</v>
      </c>
      <c r="IH465" s="240">
        <f t="shared" ca="1" si="1091"/>
        <v>2.993215634973447E-5</v>
      </c>
      <c r="II465" s="240">
        <f t="shared" ca="1" si="1092"/>
        <v>-6.3795390548444382E-5</v>
      </c>
      <c r="IJ465" s="240">
        <f t="shared" ca="1" si="1093"/>
        <v>7.6155700942277343E-5</v>
      </c>
      <c r="IK465" s="240">
        <f t="shared" ca="1" si="1094"/>
        <v>-6.2846911725762203E-5</v>
      </c>
      <c r="IL465" s="240">
        <f t="shared" ca="1" si="1095"/>
        <v>2.8354893711789087E-5</v>
      </c>
      <c r="IM465" s="240">
        <f t="shared" ca="1" si="1096"/>
        <v>1.5694446762927084E-5</v>
      </c>
      <c r="IN465" s="240">
        <f t="shared" ca="1" si="1097"/>
        <v>-5.4453804842329605E-5</v>
      </c>
      <c r="IO465" s="240">
        <f t="shared" ca="1" si="1098"/>
        <v>7.4858921238375915E-5</v>
      </c>
      <c r="IP465" s="240">
        <f t="shared" ca="1" si="1099"/>
        <v>-7.0032031596588772E-5</v>
      </c>
      <c r="IQ465" s="240">
        <f t="shared" ca="1" si="1100"/>
        <v>4.1600091082376214E-5</v>
      </c>
      <c r="IR465" s="240">
        <f t="shared" ca="1" si="1101"/>
        <v>8.5360838855903424E-7</v>
      </c>
      <c r="IS465" s="240">
        <f t="shared" ca="1" si="1102"/>
        <v>-4.3019589954170161E-5</v>
      </c>
      <c r="IT465" s="240">
        <f t="shared" ca="1" si="1103"/>
        <v>7.0685355172650939E-5</v>
      </c>
      <c r="IU465" s="240">
        <f t="shared" ca="1" si="1104"/>
        <v>-7.4525859767576627E-5</v>
      </c>
      <c r="IV465" s="240">
        <f t="shared" ca="1" si="1105"/>
        <v>5.3246620282267849E-5</v>
      </c>
      <c r="IW465" s="240">
        <f t="shared" ca="1" si="1106"/>
        <v>-1.4020033677463763E-5</v>
      </c>
      <c r="IX465" s="240">
        <f t="shared" ca="1" si="1107"/>
        <v>-2.993215634973633E-5</v>
      </c>
      <c r="IY465" s="240">
        <f t="shared" ca="1" si="1108"/>
        <v>6.379539054844548E-5</v>
      </c>
      <c r="IZ465" s="240">
        <f t="shared" ca="1" si="1109"/>
        <v>-7.6155700942277411E-5</v>
      </c>
      <c r="JA465" s="240">
        <f t="shared" ca="1" si="1110"/>
        <v>6.2846911725761065E-5</v>
      </c>
      <c r="JB465" s="240">
        <f t="shared" ca="1" si="1111"/>
        <v>-2.8354893711787216E-5</v>
      </c>
    </row>
    <row r="466" spans="2:262">
      <c r="B466" s="248">
        <v>105</v>
      </c>
      <c r="C466" s="247">
        <f t="shared" si="1112"/>
        <v>2.0507812500000014E-3</v>
      </c>
      <c r="D466" s="244">
        <f t="shared" ca="1" si="855"/>
        <v>5.8854186690548405</v>
      </c>
      <c r="E466" s="243">
        <f ca="1">DG361</f>
        <v>-0.11458133094515989</v>
      </c>
      <c r="F466" s="242">
        <v>105</v>
      </c>
      <c r="G466" s="240">
        <f t="shared" ca="1" si="856"/>
        <v>-9.4673285088031791E-6</v>
      </c>
      <c r="H466" s="240">
        <f t="shared" ca="1" si="857"/>
        <v>2.7011750222475946E-5</v>
      </c>
      <c r="I466" s="240">
        <f t="shared" ca="1" si="858"/>
        <v>-3.6174618449383552E-5</v>
      </c>
      <c r="J466" s="240">
        <f t="shared" ca="1" si="859"/>
        <v>3.4112760514543114E-5</v>
      </c>
      <c r="K466" s="240">
        <f t="shared" ca="1" si="860"/>
        <v>-2.1465956233058836E-5</v>
      </c>
      <c r="L466" s="240">
        <f t="shared" ca="1" si="861"/>
        <v>2.1584187954446991E-6</v>
      </c>
      <c r="M466" s="240">
        <f t="shared" ca="1" si="862"/>
        <v>1.781886060379197E-5</v>
      </c>
      <c r="N466" s="240">
        <f t="shared" ca="1" si="863"/>
        <v>-3.2267074615047039E-5</v>
      </c>
      <c r="O466" s="240">
        <f t="shared" ca="1" si="864"/>
        <v>3.6703045453609685E-5</v>
      </c>
      <c r="P466" s="240">
        <f t="shared" ca="1" si="865"/>
        <v>-2.9750322998961383E-5</v>
      </c>
      <c r="Q466" s="240">
        <f t="shared" ca="1" si="866"/>
        <v>1.3566287452395991E-5</v>
      </c>
      <c r="R466" s="240">
        <f t="shared" ca="1" si="867"/>
        <v>6.8272703562430581E-6</v>
      </c>
      <c r="S466" s="240">
        <f t="shared" ca="1" si="868"/>
        <v>-2.5102374855187267E-5</v>
      </c>
      <c r="T466" s="240">
        <f t="shared" ca="1" si="869"/>
        <v>3.5588391429035959E-5</v>
      </c>
      <c r="U466" s="241">
        <f t="shared" ca="1" si="870"/>
        <v>-3.5031583905459063E-5</v>
      </c>
      <c r="V466" s="240">
        <f t="shared" ca="1" si="871"/>
        <v>2.3604725688706771E-5</v>
      </c>
      <c r="W466" s="240">
        <f t="shared" ca="1" si="872"/>
        <v>-4.8534894042314842E-6</v>
      </c>
      <c r="X466" s="240">
        <f t="shared" ca="1" si="873"/>
        <v>-1.5403750034573472E-5</v>
      </c>
      <c r="Y466" s="240">
        <f t="shared" ca="1" si="874"/>
        <v>3.0881315674080894E-5</v>
      </c>
      <c r="Z466" s="240">
        <f t="shared" ca="1" si="875"/>
        <v>-3.6776629259124369E-5</v>
      </c>
      <c r="AA466" s="240">
        <f t="shared" ca="1" si="876"/>
        <v>3.1260417020794831E-5</v>
      </c>
      <c r="AB466" s="240">
        <f t="shared" ca="1" si="877"/>
        <v>-1.6044320283297948E-5</v>
      </c>
      <c r="AC466" s="240">
        <f t="shared" ca="1" si="878"/>
        <v>-4.150214634089899E-6</v>
      </c>
      <c r="AD466" s="240">
        <f t="shared" ca="1" si="879"/>
        <v>2.3056967543622668E-5</v>
      </c>
      <c r="AE466" s="240">
        <f t="shared" ca="1" si="880"/>
        <v>-3.4809307832062993E-5</v>
      </c>
      <c r="AF466" s="240">
        <f t="shared" ca="1" si="881"/>
        <v>3.5760568107963108E-5</v>
      </c>
      <c r="AG466" s="240">
        <f t="shared" ca="1" si="882"/>
        <v>-2.5615579090672243E-5</v>
      </c>
      <c r="AH466" s="240">
        <f t="shared" ca="1" si="883"/>
        <v>7.5222585334175104E-6</v>
      </c>
      <c r="AI466" s="240">
        <f t="shared" ca="1" si="884"/>
        <v>1.2905165209296602E-5</v>
      </c>
      <c r="AJ466" s="240">
        <f t="shared" ca="1" si="885"/>
        <v>-2.9328208207838961E-5</v>
      </c>
      <c r="AK466" s="240">
        <f t="shared" ca="1" si="886"/>
        <v>3.6650917324260358E-5</v>
      </c>
      <c r="AL466" s="240">
        <f t="shared" ca="1" si="887"/>
        <v>-3.2601108134308313E-5</v>
      </c>
      <c r="AM466" s="240">
        <f t="shared" ca="1" si="888"/>
        <v>1.8435407552462883E-5</v>
      </c>
      <c r="AN466" s="240">
        <f t="shared" ca="1" si="889"/>
        <v>1.4506685392490097E-6</v>
      </c>
      <c r="AO466" s="240">
        <f t="shared" ca="1" si="890"/>
        <v>-2.0886612527223105E-5</v>
      </c>
      <c r="AP466" s="240">
        <f t="shared" ca="1" si="891"/>
        <v>3.384158957997828E-5</v>
      </c>
      <c r="AQ466" s="240">
        <f t="shared" ca="1" si="892"/>
        <v>-3.6295762693500902E-5</v>
      </c>
      <c r="AR466" s="240">
        <f t="shared" ca="1" si="893"/>
        <v>2.7487619450144855E-5</v>
      </c>
      <c r="AS466" s="240">
        <f t="shared" ca="1" si="894"/>
        <v>-1.0150263891863268E-5</v>
      </c>
      <c r="AT466" s="240">
        <f t="shared" ca="1" si="895"/>
        <v>-1.0336646175612745E-5</v>
      </c>
      <c r="AU466" s="240">
        <f t="shared" ca="1" si="896"/>
        <v>2.7616168640245978E-5</v>
      </c>
      <c r="AV466" s="240">
        <f t="shared" ca="1" si="897"/>
        <v>-3.6326590892884723E-5</v>
      </c>
      <c r="AW466" s="240">
        <f t="shared" ca="1" si="898"/>
        <v>3.3765131018196447E-5</v>
      </c>
      <c r="AX466" s="240">
        <f t="shared" ca="1" si="899"/>
        <v>-2.0726591750808799E-5</v>
      </c>
      <c r="AY466" s="240">
        <f t="shared" ca="1" si="900"/>
        <v>1.2567388540955333E-6</v>
      </c>
      <c r="AZ466" s="240">
        <f t="shared" ca="1" si="901"/>
        <v>1.8603071147867913E-5</v>
      </c>
      <c r="BA466" s="240">
        <f t="shared" ca="1" si="902"/>
        <v>-3.2690480821835879E-5</v>
      </c>
      <c r="BB466" s="240">
        <f t="shared" ca="1" si="903"/>
        <v>3.6634267396242561E-5</v>
      </c>
      <c r="BC466" s="240">
        <f t="shared" ca="1" si="904"/>
        <v>-2.9210702018217416E-5</v>
      </c>
      <c r="BD466" s="240">
        <f t="shared" ca="1" si="905"/>
        <v>1.2723264090832571E-5</v>
      </c>
      <c r="BE466" s="240">
        <f t="shared" ca="1" si="906"/>
        <v>7.7121119607101427E-6</v>
      </c>
      <c r="BF466" s="240">
        <f t="shared" ca="1" si="907"/>
        <v>-2.5754474662054326E-5</v>
      </c>
      <c r="BG466" s="240">
        <f t="shared" ca="1" si="908"/>
        <v>3.5805407518029562E-5</v>
      </c>
      <c r="BH466" s="240">
        <f t="shared" ca="1" si="909"/>
        <v>-3.4746177731597596E-5</v>
      </c>
      <c r="BI466" s="240">
        <f t="shared" ca="1" si="910"/>
        <v>2.2905456752650887E-5</v>
      </c>
      <c r="BJ466" s="240">
        <f t="shared" ca="1" si="911"/>
        <v>-3.9573358707025868E-6</v>
      </c>
      <c r="BK466" s="240">
        <f t="shared" ca="1" si="912"/>
        <v>-1.6218718114143616E-5</v>
      </c>
      <c r="BL466" s="240">
        <f t="shared" ca="1" si="913"/>
        <v>3.1362219515731082E-5</v>
      </c>
      <c r="BM466" s="240">
        <f t="shared" ca="1" si="914"/>
        <v>-3.6774247829875109E-5</v>
      </c>
      <c r="BN466" s="240">
        <f t="shared" ca="1" si="915"/>
        <v>3.0775489261161529E-5</v>
      </c>
      <c r="BO466" s="240">
        <f t="shared" ca="1" si="916"/>
        <v>-1.5227315819317707E-5</v>
      </c>
      <c r="BP466" s="240">
        <f t="shared" ca="1" si="917"/>
        <v>-5.0457851428938558E-6</v>
      </c>
      <c r="BQ466" s="240">
        <f t="shared" ca="1" si="918"/>
        <v>2.3753214954233464E-5</v>
      </c>
      <c r="BR466" s="240">
        <f t="shared" ca="1" si="919"/>
        <v>-3.509019153755977E-5</v>
      </c>
      <c r="BS466" s="240">
        <f t="shared" ca="1" si="920"/>
        <v>3.553893189737151E-5</v>
      </c>
      <c r="BT466" s="240">
        <f t="shared" ca="1" si="921"/>
        <v>-2.4960195099761987E-5</v>
      </c>
      <c r="BU466" s="240">
        <f t="shared" ca="1" si="922"/>
        <v>6.6364877413528733E-6</v>
      </c>
      <c r="BV466" s="240">
        <f t="shared" ca="1" si="923"/>
        <v>1.3746474441726076E-5</v>
      </c>
      <c r="BW466" s="240">
        <f t="shared" ca="1" si="924"/>
        <v>-2.9864003624765392E-5</v>
      </c>
      <c r="BX466" s="240">
        <f t="shared" ca="1" si="925"/>
        <v>3.6714945428300393E-5</v>
      </c>
      <c r="BY466" s="240">
        <f t="shared" ca="1" si="926"/>
        <v>-3.2173501461330676E-5</v>
      </c>
      <c r="BZ466" s="240">
        <f t="shared" ca="1" si="927"/>
        <v>1.7648849404043407E-5</v>
      </c>
      <c r="CA466" s="240">
        <f t="shared" ca="1" si="928"/>
        <v>2.3521147782081769E-6</v>
      </c>
      <c r="CB466" s="240">
        <f t="shared" ca="1" si="929"/>
        <v>-2.1623234516534813E-5</v>
      </c>
      <c r="CC466" s="240">
        <f t="shared" ca="1" si="930"/>
        <v>3.4184818768841772E-5</v>
      </c>
      <c r="CD466" s="240">
        <f t="shared" ca="1" si="931"/>
        <v>-3.6139097512007367E-5</v>
      </c>
      <c r="CE466" s="240">
        <f t="shared" ca="1" si="932"/>
        <v>2.6879671987010746E-5</v>
      </c>
      <c r="CF466" s="240">
        <f t="shared" ca="1" si="933"/>
        <v>-9.2796759099300752E-6</v>
      </c>
      <c r="CG466" s="240">
        <f t="shared" ca="1" si="934"/>
        <v>-1.1199737433278247E-5</v>
      </c>
      <c r="CH466" s="240">
        <f t="shared" ca="1" si="935"/>
        <v>2.8203952110661549E-5</v>
      </c>
      <c r="CI466" s="240">
        <f t="shared" ca="1" si="936"/>
        <v>-3.6456681556370733E-5</v>
      </c>
      <c r="CJ466" s="240">
        <f t="shared" ca="1" si="937"/>
        <v>3.3397162669483934E-5</v>
      </c>
      <c r="CK466" s="240">
        <f t="shared" ca="1" si="938"/>
        <v>-1.9974742344705145E-5</v>
      </c>
      <c r="CL466" s="240">
        <f t="shared" ca="1" si="939"/>
        <v>3.5430190025295607E-7</v>
      </c>
      <c r="CM466" s="240">
        <f t="shared" ca="1" si="940"/>
        <v>1.9376075897498232E-5</v>
      </c>
      <c r="CN466" s="240">
        <f t="shared" ca="1" si="941"/>
        <v>-3.3094195505353577E-5</v>
      </c>
      <c r="CO466" s="240">
        <f t="shared" ca="1" si="942"/>
        <v>3.6543422226039395E-5</v>
      </c>
      <c r="CP466" s="240">
        <f t="shared" ca="1" si="943"/>
        <v>-2.8653485602836007E-5</v>
      </c>
      <c r="CQ466" s="240">
        <f t="shared" ca="1" si="944"/>
        <v>1.1872576710734932E-5</v>
      </c>
      <c r="CR466" s="240">
        <f t="shared" ca="1" si="945"/>
        <v>8.5923080773058944E-6</v>
      </c>
      <c r="CS466" s="240">
        <f t="shared" ca="1" si="946"/>
        <v>-2.6391060936406429E-5</v>
      </c>
      <c r="CT466" s="240">
        <f t="shared" ca="1" si="947"/>
        <v>3.6000855768384616E-5</v>
      </c>
      <c r="CU466" s="240">
        <f t="shared" ca="1" si="948"/>
        <v>-3.4439841759514055E-5</v>
      </c>
      <c r="CV466" s="240">
        <f t="shared" ca="1" si="949"/>
        <v>2.2192390425937813E-5</v>
      </c>
      <c r="CW466" s="240">
        <f t="shared" ca="1" si="950"/>
        <v>-3.0587985860200171E-6</v>
      </c>
      <c r="CX466" s="240">
        <f t="shared" ca="1" si="951"/>
        <v>-1.702391664437826E-5</v>
      </c>
      <c r="CY466" s="240">
        <f t="shared" ca="1" si="952"/>
        <v>3.1824231929053645E-5</v>
      </c>
      <c r="CZ466" s="240">
        <f t="shared" ca="1" si="953"/>
        <v>-3.6749714968810837E-5</v>
      </c>
      <c r="DA466" s="240">
        <f t="shared" ca="1" si="954"/>
        <v>3.0272023497567117E-5</v>
      </c>
      <c r="DB466" s="240">
        <f t="shared" ca="1" si="955"/>
        <v>-1.4401138989673205E-5</v>
      </c>
      <c r="DC466" s="240">
        <f t="shared" ca="1" si="956"/>
        <v>-5.9383162594025653E-6</v>
      </c>
      <c r="DD466" s="240">
        <f t="shared" ca="1" si="957"/>
        <v>2.4435154316346332E-5</v>
      </c>
      <c r="DE466" s="240">
        <f t="shared" ca="1" si="958"/>
        <v>-3.5349938223781398E-5</v>
      </c>
      <c r="DF466" s="240">
        <f t="shared" ca="1" si="959"/>
        <v>3.5295888363090921E-5</v>
      </c>
      <c r="DG466" s="240">
        <f t="shared" ca="1" si="960"/>
        <v>-2.4289776020644663E-5</v>
      </c>
      <c r="DH466" s="240">
        <f t="shared" ca="1" si="961"/>
        <v>5.7467193772260755E-6</v>
      </c>
      <c r="DI466" s="240">
        <f t="shared" ca="1" si="962"/>
        <v>1.4579503311966605E-5</v>
      </c>
      <c r="DJ466" s="240">
        <f t="shared" ca="1" si="963"/>
        <v>-3.0381810082595889E-5</v>
      </c>
      <c r="DK466" s="240">
        <f t="shared" ca="1" si="964"/>
        <v>3.6756857822074691E-5</v>
      </c>
      <c r="DL466" s="240">
        <f t="shared" ca="1" si="965"/>
        <v>-3.1726514674116924E-5</v>
      </c>
      <c r="DM466" s="240">
        <f t="shared" ca="1" si="966"/>
        <v>1.6851660248674996E-5</v>
      </c>
      <c r="DN466" s="240">
        <f t="shared" ca="1" si="967"/>
        <v>3.2521441911772311E-6</v>
      </c>
      <c r="DO466" s="240">
        <f t="shared" ca="1" si="968"/>
        <v>-2.2346831477919417E-5</v>
      </c>
      <c r="DP466" s="240">
        <f t="shared" ca="1" si="969"/>
        <v>3.4507456301131984E-5</v>
      </c>
      <c r="DQ466" s="240">
        <f t="shared" ca="1" si="970"/>
        <v>-3.5960663489500281E-5</v>
      </c>
      <c r="DR466" s="240">
        <f t="shared" ca="1" si="971"/>
        <v>2.6255533214566615E-5</v>
      </c>
      <c r="DS466" s="240">
        <f t="shared" ca="1" si="972"/>
        <v>-8.4034981982171578E-6</v>
      </c>
      <c r="DT466" s="240">
        <f t="shared" ca="1" si="973"/>
        <v>-1.2056082387900092E-5</v>
      </c>
      <c r="DU466" s="240">
        <f t="shared" ca="1" si="974"/>
        <v>2.8774746574940364E-5</v>
      </c>
      <c r="DV466" s="240">
        <f t="shared" ca="1" si="975"/>
        <v>-3.6564812078090263E-5</v>
      </c>
      <c r="DW466" s="240">
        <f t="shared" ca="1" si="976"/>
        <v>3.300907711877989E-5</v>
      </c>
      <c r="DX466" s="240">
        <f t="shared" ca="1" si="977"/>
        <v>-1.9210860900717208E-5</v>
      </c>
      <c r="DY466" s="240">
        <f t="shared" ca="1" si="978"/>
        <v>-5.483484718056093E-7</v>
      </c>
      <c r="DZ466" s="240">
        <f t="shared" ca="1" si="979"/>
        <v>2.0137409223525604E-5</v>
      </c>
      <c r="EA466" s="240">
        <f t="shared" ca="1" si="980"/>
        <v>-3.3477975482970291E-5</v>
      </c>
      <c r="EB466" s="240">
        <f t="shared" ca="1" si="981"/>
        <v>3.6430564664733904E-5</v>
      </c>
      <c r="EC466" s="240">
        <f t="shared" ca="1" si="982"/>
        <v>-2.8079009399150613E-5</v>
      </c>
      <c r="ED466" s="240">
        <f t="shared" ca="1" si="983"/>
        <v>1.1014737734370992E-5</v>
      </c>
      <c r="EE466" s="240">
        <f t="shared" ca="1" si="984"/>
        <v>9.4673285088029758E-6</v>
      </c>
      <c r="EF466" s="240">
        <f t="shared" ca="1" si="985"/>
        <v>-2.701175022247578E-5</v>
      </c>
      <c r="EG466" s="240">
        <f t="shared" ca="1" si="986"/>
        <v>3.6174618449383505E-5</v>
      </c>
      <c r="EH466" s="240">
        <f t="shared" ca="1" si="987"/>
        <v>-3.4112760514543229E-5</v>
      </c>
      <c r="EI466" s="240">
        <f t="shared" ca="1" si="988"/>
        <v>2.1465956233059086E-5</v>
      </c>
      <c r="EJ466" s="240">
        <f t="shared" ca="1" si="989"/>
        <v>-2.1584187954450752E-6</v>
      </c>
      <c r="EK466" s="240">
        <f t="shared" ca="1" si="990"/>
        <v>-1.7818860603791587E-5</v>
      </c>
      <c r="EL466" s="240">
        <f t="shared" ca="1" si="991"/>
        <v>3.2267074615046829E-5</v>
      </c>
      <c r="EM466" s="240">
        <f t="shared" ca="1" si="992"/>
        <v>-3.6703045453609712E-5</v>
      </c>
      <c r="EN466" s="240">
        <f t="shared" ca="1" si="993"/>
        <v>2.9750322998961644E-5</v>
      </c>
      <c r="EO466" s="240">
        <f t="shared" ca="1" si="994"/>
        <v>-1.3566287452396521E-5</v>
      </c>
      <c r="EP466" s="240">
        <f t="shared" ca="1" si="995"/>
        <v>-6.8272703562424957E-6</v>
      </c>
      <c r="EQ466" s="240">
        <f t="shared" ca="1" si="996"/>
        <v>2.5102374855186752E-5</v>
      </c>
      <c r="ER466" s="240">
        <f t="shared" ca="1" si="997"/>
        <v>-3.5588391429035783E-5</v>
      </c>
      <c r="ES466" s="240">
        <f t="shared" ca="1" si="998"/>
        <v>3.5031583905459273E-5</v>
      </c>
      <c r="ET466" s="240">
        <f t="shared" ca="1" si="999"/>
        <v>-2.360472568870731E-5</v>
      </c>
      <c r="EU466" s="240">
        <f t="shared" ca="1" si="1000"/>
        <v>4.8534894042321814E-6</v>
      </c>
      <c r="EV466" s="240">
        <f t="shared" ca="1" si="1001"/>
        <v>1.5403750034572835E-5</v>
      </c>
      <c r="EW466" s="240">
        <f t="shared" ca="1" si="1002"/>
        <v>-3.0881315674080515E-5</v>
      </c>
      <c r="EX466" s="240">
        <f t="shared" ca="1" si="1003"/>
        <v>3.6776629259124362E-5</v>
      </c>
      <c r="EY466" s="240">
        <f t="shared" ca="1" si="1004"/>
        <v>-3.1260417020795339E-5</v>
      </c>
      <c r="EZ466" s="240">
        <f t="shared" ca="1" si="1005"/>
        <v>1.6044320283298812E-5</v>
      </c>
      <c r="FA466" s="240">
        <f t="shared" ca="1" si="1006"/>
        <v>4.1502146340889419E-6</v>
      </c>
      <c r="FB466" s="240">
        <f t="shared" ca="1" si="1007"/>
        <v>-2.305696754362192E-5</v>
      </c>
      <c r="FC466" s="240">
        <f t="shared" ca="1" si="1008"/>
        <v>3.48093078320626E-5</v>
      </c>
      <c r="FD466" s="240">
        <f t="shared" ca="1" si="1009"/>
        <v>-3.5760568107963392E-5</v>
      </c>
      <c r="FE466" s="240">
        <f t="shared" ca="1" si="1010"/>
        <v>2.5615579090673124E-5</v>
      </c>
      <c r="FF466" s="240">
        <f t="shared" ca="1" si="1011"/>
        <v>-7.5222585334187098E-6</v>
      </c>
      <c r="FG466" s="240">
        <f t="shared" ca="1" si="1012"/>
        <v>-1.290516520929546E-5</v>
      </c>
      <c r="FH466" s="240">
        <f t="shared" ca="1" si="1013"/>
        <v>2.9328208207838223E-5</v>
      </c>
      <c r="FI466" s="240">
        <f t="shared" ca="1" si="1014"/>
        <v>-3.6650917324260257E-5</v>
      </c>
      <c r="FJ466" s="240">
        <f t="shared" ca="1" si="1015"/>
        <v>3.2601108134308882E-5</v>
      </c>
      <c r="FK466" s="240">
        <f t="shared" ca="1" si="1016"/>
        <v>-1.8435407552462134E-5</v>
      </c>
      <c r="FL466" s="240">
        <f t="shared" ca="1" si="1017"/>
        <v>-1.4506685392498737E-6</v>
      </c>
      <c r="FM466" s="240">
        <f t="shared" ca="1" si="1018"/>
        <v>2.0886612527223814E-5</v>
      </c>
      <c r="FN466" s="240">
        <f t="shared" ca="1" si="1019"/>
        <v>-3.3841589579978626E-5</v>
      </c>
      <c r="FO466" s="240">
        <f t="shared" ca="1" si="1020"/>
        <v>3.629576269350076E-5</v>
      </c>
      <c r="FP466" s="240">
        <f t="shared" ca="1" si="1021"/>
        <v>-2.7487619450144279E-5</v>
      </c>
      <c r="FQ466" s="240">
        <f t="shared" ca="1" si="1022"/>
        <v>1.0150263891862438E-5</v>
      </c>
      <c r="FR466" s="240">
        <f t="shared" ca="1" si="1023"/>
        <v>1.0336646175613575E-5</v>
      </c>
      <c r="FS466" s="240">
        <f t="shared" ca="1" si="1024"/>
        <v>-2.7616168640246208E-5</v>
      </c>
      <c r="FT466" s="240">
        <f t="shared" ca="1" si="1025"/>
        <v>3.632659089288477E-5</v>
      </c>
      <c r="FU466" s="240">
        <f t="shared" ca="1" si="1026"/>
        <v>-3.3765131018196319E-5</v>
      </c>
      <c r="FV466" s="240">
        <f t="shared" ca="1" si="1027"/>
        <v>2.0726591750808515E-5</v>
      </c>
      <c r="FW466" s="240">
        <f t="shared" ca="1" si="1028"/>
        <v>-1.2567388540951928E-6</v>
      </c>
      <c r="FX466" s="240">
        <f t="shared" ca="1" si="1029"/>
        <v>-1.8603071147868207E-5</v>
      </c>
      <c r="FY466" s="240">
        <f t="shared" ca="1" si="1030"/>
        <v>3.2690480821836035E-5</v>
      </c>
      <c r="FZ466" s="240">
        <f t="shared" ca="1" si="1031"/>
        <v>-3.6634267396242527E-5</v>
      </c>
      <c r="GA466" s="240">
        <f t="shared" ca="1" si="1032"/>
        <v>2.9210702018217206E-5</v>
      </c>
      <c r="GB466" s="240">
        <f t="shared" ca="1" si="1033"/>
        <v>-1.2723264090832741E-5</v>
      </c>
      <c r="GC466" s="240">
        <f t="shared" ca="1" si="1034"/>
        <v>-7.7121119607099665E-6</v>
      </c>
      <c r="GD466" s="240">
        <f t="shared" ca="1" si="1035"/>
        <v>2.5754474662054197E-5</v>
      </c>
      <c r="GE466" s="240">
        <f t="shared" ca="1" si="1036"/>
        <v>-3.5805407518029521E-5</v>
      </c>
      <c r="GF466" s="240">
        <f t="shared" ca="1" si="1037"/>
        <v>3.474617773159765E-5</v>
      </c>
      <c r="GG466" s="240">
        <f t="shared" ca="1" si="1038"/>
        <v>-2.290545675265103E-5</v>
      </c>
      <c r="GH466" s="240">
        <f t="shared" ca="1" si="1039"/>
        <v>3.9573358707027655E-6</v>
      </c>
      <c r="GI466" s="240">
        <f t="shared" ca="1" si="1040"/>
        <v>1.6218718114143453E-5</v>
      </c>
      <c r="GJ466" s="240">
        <f t="shared" ca="1" si="1041"/>
        <v>-3.1362219515730987E-5</v>
      </c>
      <c r="GK466" s="240">
        <f t="shared" ca="1" si="1042"/>
        <v>3.6774247829875109E-5</v>
      </c>
      <c r="GL466" s="240">
        <f t="shared" ca="1" si="1043"/>
        <v>-3.077548926116163E-5</v>
      </c>
      <c r="GM466" s="240">
        <f t="shared" ca="1" si="1044"/>
        <v>1.5227315819317872E-5</v>
      </c>
      <c r="GN466" s="240">
        <f t="shared" ca="1" si="1045"/>
        <v>5.0457851428936779E-6</v>
      </c>
      <c r="GO466" s="240">
        <f t="shared" ca="1" si="1046"/>
        <v>-2.3753214954233328E-5</v>
      </c>
      <c r="GP466" s="240">
        <f t="shared" ca="1" si="1047"/>
        <v>3.5090191537559716E-5</v>
      </c>
      <c r="GQ466" s="240">
        <f t="shared" ca="1" si="1048"/>
        <v>-3.5538931897371557E-5</v>
      </c>
      <c r="GR466" s="240">
        <f t="shared" ca="1" si="1049"/>
        <v>2.4960195099762119E-5</v>
      </c>
      <c r="GS466" s="240">
        <f t="shared" ca="1" si="1050"/>
        <v>-6.6364877413530495E-6</v>
      </c>
      <c r="GT466" s="240">
        <f t="shared" ca="1" si="1051"/>
        <v>-1.374647444172591E-5</v>
      </c>
      <c r="GU466" s="240">
        <f t="shared" ca="1" si="1052"/>
        <v>2.9864003624765287E-5</v>
      </c>
      <c r="GV466" s="240">
        <f t="shared" ca="1" si="1053"/>
        <v>-3.6714945428300373E-5</v>
      </c>
      <c r="GW466" s="240">
        <f t="shared" ca="1" si="1054"/>
        <v>3.2173501461329748E-5</v>
      </c>
      <c r="GX466" s="240">
        <f t="shared" ca="1" si="1055"/>
        <v>-1.7648849404041729E-5</v>
      </c>
      <c r="GY466" s="240">
        <f t="shared" ca="1" si="1056"/>
        <v>-2.352114778210081E-6</v>
      </c>
      <c r="GZ466" s="240">
        <f t="shared" ca="1" si="1057"/>
        <v>2.1623234516536358E-5</v>
      </c>
      <c r="HA466" s="240">
        <f t="shared" ca="1" si="1058"/>
        <v>-3.4184818768842476E-5</v>
      </c>
      <c r="HB466" s="240">
        <f t="shared" ca="1" si="1059"/>
        <v>3.6139097512007008E-5</v>
      </c>
      <c r="HC466" s="240">
        <f t="shared" ca="1" si="1060"/>
        <v>-2.6879671987009445E-5</v>
      </c>
      <c r="HD466" s="240">
        <f t="shared" ca="1" si="1061"/>
        <v>9.279675909928227E-6</v>
      </c>
      <c r="HE466" s="240">
        <f t="shared" ca="1" si="1062"/>
        <v>1.1199737433280068E-5</v>
      </c>
      <c r="HF466" s="240">
        <f t="shared" ca="1" si="1063"/>
        <v>-2.8203952110662776E-5</v>
      </c>
      <c r="HG466" s="240">
        <f t="shared" ca="1" si="1064"/>
        <v>3.6456681556370855E-5</v>
      </c>
      <c r="HH466" s="240">
        <f t="shared" ca="1" si="1065"/>
        <v>-3.3397162669483575E-5</v>
      </c>
      <c r="HI466" s="240">
        <f t="shared" ca="1" si="1066"/>
        <v>1.997474234470442E-5</v>
      </c>
      <c r="HJ466" s="240">
        <f t="shared" ca="1" si="1067"/>
        <v>-3.5430190025209209E-7</v>
      </c>
      <c r="HK466" s="240">
        <f t="shared" ca="1" si="1068"/>
        <v>-1.9376075897498971E-5</v>
      </c>
      <c r="HL466" s="240">
        <f t="shared" ca="1" si="1069"/>
        <v>3.3094195505353956E-5</v>
      </c>
      <c r="HM466" s="240">
        <f t="shared" ca="1" si="1070"/>
        <v>-3.65434222260393E-5</v>
      </c>
      <c r="HN466" s="240">
        <f t="shared" ca="1" si="1071"/>
        <v>2.8653485602835461E-5</v>
      </c>
      <c r="HO466" s="240">
        <f t="shared" ca="1" si="1072"/>
        <v>-1.1872576710734116E-5</v>
      </c>
      <c r="HP466" s="240">
        <f t="shared" ca="1" si="1073"/>
        <v>-8.5923080773067363E-6</v>
      </c>
      <c r="HQ466" s="240">
        <f t="shared" ca="1" si="1074"/>
        <v>2.6391060936407028E-5</v>
      </c>
      <c r="HR466" s="240">
        <f t="shared" ca="1" si="1075"/>
        <v>-3.6000855768384793E-5</v>
      </c>
      <c r="HS466" s="240">
        <f t="shared" ca="1" si="1076"/>
        <v>3.4439841759513757E-5</v>
      </c>
      <c r="HT466" s="240">
        <f t="shared" ca="1" si="1077"/>
        <v>-2.2192390425937125E-5</v>
      </c>
      <c r="HU466" s="240">
        <f t="shared" ca="1" si="1078"/>
        <v>3.0587985860191548E-6</v>
      </c>
      <c r="HV466" s="240">
        <f t="shared" ca="1" si="1079"/>
        <v>1.7023916644379029E-5</v>
      </c>
      <c r="HW466" s="240">
        <f t="shared" ca="1" si="1080"/>
        <v>-3.1824231929054072E-5</v>
      </c>
      <c r="HX466" s="240">
        <f t="shared" ca="1" si="1081"/>
        <v>3.6749714968810796E-5</v>
      </c>
      <c r="HY466" s="240">
        <f t="shared" ca="1" si="1082"/>
        <v>-3.0272023497566622E-5</v>
      </c>
      <c r="HZ466" s="240">
        <f t="shared" ca="1" si="1083"/>
        <v>1.4401138989673371E-5</v>
      </c>
      <c r="IA466" s="240">
        <f t="shared" ca="1" si="1084"/>
        <v>5.9383162594023874E-6</v>
      </c>
      <c r="IB466" s="240">
        <f t="shared" ca="1" si="1085"/>
        <v>-2.4435154316346199E-5</v>
      </c>
      <c r="IC466" s="240">
        <f t="shared" ca="1" si="1086"/>
        <v>3.5349938223781343E-5</v>
      </c>
      <c r="ID466" s="240">
        <f t="shared" ca="1" si="1087"/>
        <v>-3.5295888363090975E-5</v>
      </c>
      <c r="IE466" s="240">
        <f t="shared" ca="1" si="1088"/>
        <v>2.3814762100554992E-6</v>
      </c>
      <c r="IF466" s="240">
        <f t="shared" ca="1" si="1089"/>
        <v>-5.7467193772262551E-6</v>
      </c>
      <c r="IG466" s="240">
        <f t="shared" ca="1" si="1090"/>
        <v>-1.4579503311966441E-5</v>
      </c>
      <c r="IH466" s="240">
        <f t="shared" ca="1" si="1091"/>
        <v>3.0381810082595784E-5</v>
      </c>
      <c r="II466" s="240">
        <f t="shared" ca="1" si="1092"/>
        <v>-3.6756857822074684E-5</v>
      </c>
      <c r="IJ466" s="240">
        <f t="shared" ca="1" si="1093"/>
        <v>3.1726514674117012E-5</v>
      </c>
      <c r="IK466" s="240">
        <f t="shared" ca="1" si="1094"/>
        <v>-1.6851660248675155E-5</v>
      </c>
      <c r="IL466" s="240">
        <f t="shared" ca="1" si="1095"/>
        <v>-3.2521441911770499E-6</v>
      </c>
      <c r="IM466" s="240">
        <f t="shared" ca="1" si="1096"/>
        <v>2.2346831477919274E-5</v>
      </c>
      <c r="IN466" s="240">
        <f t="shared" ca="1" si="1097"/>
        <v>-3.4507456301131923E-5</v>
      </c>
      <c r="IO466" s="240">
        <f t="shared" ca="1" si="1098"/>
        <v>3.5960663489500321E-5</v>
      </c>
      <c r="IP466" s="240">
        <f t="shared" ca="1" si="1099"/>
        <v>-2.6255533214566737E-5</v>
      </c>
      <c r="IQ466" s="240">
        <f t="shared" ca="1" si="1100"/>
        <v>8.403498198217334E-6</v>
      </c>
      <c r="IR466" s="240">
        <f t="shared" ca="1" si="1101"/>
        <v>1.2056082387899924E-5</v>
      </c>
      <c r="IS466" s="240">
        <f t="shared" ca="1" si="1102"/>
        <v>-2.8774746574940252E-5</v>
      </c>
      <c r="IT466" s="240">
        <f t="shared" ca="1" si="1103"/>
        <v>3.6564812078090243E-5</v>
      </c>
      <c r="IU466" s="240">
        <f t="shared" ca="1" si="1104"/>
        <v>-3.3009077118779971E-5</v>
      </c>
      <c r="IV466" s="240">
        <f t="shared" ca="1" si="1105"/>
        <v>1.921086090071736E-5</v>
      </c>
      <c r="IW466" s="240">
        <f t="shared" ca="1" si="1106"/>
        <v>5.4834847180542973E-7</v>
      </c>
      <c r="IX466" s="240">
        <f t="shared" ca="1" si="1107"/>
        <v>-2.0137409223525452E-5</v>
      </c>
      <c r="IY466" s="240">
        <f t="shared" ca="1" si="1108"/>
        <v>3.3477975482970216E-5</v>
      </c>
      <c r="IZ466" s="240">
        <f t="shared" ca="1" si="1109"/>
        <v>-3.6430564664733932E-5</v>
      </c>
      <c r="JA466" s="240">
        <f t="shared" ca="1" si="1110"/>
        <v>2.8079009399150732E-5</v>
      </c>
      <c r="JB466" s="240">
        <f t="shared" ca="1" si="1111"/>
        <v>-1.1014737734371164E-5</v>
      </c>
    </row>
    <row r="467" spans="2:262">
      <c r="B467" s="248">
        <v>106</v>
      </c>
      <c r="C467" s="247">
        <f t="shared" si="1112"/>
        <v>2.0703125000000014E-3</v>
      </c>
      <c r="D467" s="244">
        <f t="shared" ca="1" si="855"/>
        <v>5.8860760603382252</v>
      </c>
      <c r="E467" s="243">
        <f ca="1">DH361</f>
        <v>-0.11392393966177522</v>
      </c>
      <c r="F467" s="242">
        <v>106</v>
      </c>
      <c r="G467" s="240">
        <f t="shared" ca="1" si="856"/>
        <v>-9.938828764635036E-6</v>
      </c>
      <c r="H467" s="240">
        <f t="shared" ca="1" si="857"/>
        <v>4.0755206137401255E-5</v>
      </c>
      <c r="I467" s="240">
        <f t="shared" ca="1" si="858"/>
        <v>-5.9974983856380445E-5</v>
      </c>
      <c r="J467" s="240">
        <f t="shared" ca="1" si="859"/>
        <v>6.2129312938442643E-5</v>
      </c>
      <c r="K467" s="240">
        <f t="shared" ca="1" si="860"/>
        <v>-4.6605194597544213E-5</v>
      </c>
      <c r="L467" s="240">
        <f t="shared" ca="1" si="861"/>
        <v>1.7819904623444926E-5</v>
      </c>
      <c r="M467" s="240">
        <f t="shared" ca="1" si="862"/>
        <v>1.6035910551534534E-5</v>
      </c>
      <c r="N467" s="240">
        <f t="shared" ca="1" si="863"/>
        <v>-4.5328823158357744E-5</v>
      </c>
      <c r="O467" s="240">
        <f t="shared" ca="1" si="864"/>
        <v>6.1723746409598143E-5</v>
      </c>
      <c r="P467" s="240">
        <f t="shared" ca="1" si="865"/>
        <v>-6.0555623265470029E-5</v>
      </c>
      <c r="Q467" s="240">
        <f t="shared" ca="1" si="866"/>
        <v>4.2156834732785356E-5</v>
      </c>
      <c r="R467" s="240">
        <f t="shared" ca="1" si="867"/>
        <v>-1.1762623249256312E-5</v>
      </c>
      <c r="S467" s="240">
        <f t="shared" ca="1" si="868"/>
        <v>-2.1978557753702147E-5</v>
      </c>
      <c r="T467" s="240">
        <f t="shared" ca="1" si="869"/>
        <v>4.9465898833043952E-5</v>
      </c>
      <c r="U467" s="241">
        <f t="shared" ca="1" si="870"/>
        <v>-6.2878075543259423E-5</v>
      </c>
      <c r="V467" s="240">
        <f t="shared" ca="1" si="871"/>
        <v>5.8398749837379992E-5</v>
      </c>
      <c r="W467" s="240">
        <f t="shared" ca="1" si="872"/>
        <v>-3.7302481504279912E-5</v>
      </c>
      <c r="X467" s="240">
        <f t="shared" ca="1" si="873"/>
        <v>5.5920613830734187E-6</v>
      </c>
      <c r="Y467" s="240">
        <f t="shared" ca="1" si="874"/>
        <v>2.7709539430000412E-5</v>
      </c>
      <c r="Z467" s="240">
        <f t="shared" ca="1" si="875"/>
        <v>-5.3126590861157032E-5</v>
      </c>
      <c r="AA467" s="240">
        <f t="shared" ca="1" si="876"/>
        <v>6.3426854436786541E-5</v>
      </c>
      <c r="AB467" s="240">
        <f t="shared" ca="1" si="877"/>
        <v>-5.5679464524351995E-5</v>
      </c>
      <c r="AC467" s="240">
        <f t="shared" ca="1" si="878"/>
        <v>3.2088884987277046E-5</v>
      </c>
      <c r="AD467" s="240">
        <f t="shared" ca="1" si="879"/>
        <v>6.3235509116018061E-7</v>
      </c>
      <c r="AE467" s="240">
        <f t="shared" ca="1" si="880"/>
        <v>-3.3173663094011885E-5</v>
      </c>
      <c r="AF467" s="240">
        <f t="shared" ca="1" si="881"/>
        <v>5.6275644777328215E-5</v>
      </c>
      <c r="AG467" s="240">
        <f t="shared" ca="1" si="882"/>
        <v>-6.3364798049441863E-5</v>
      </c>
      <c r="AH467" s="240">
        <f t="shared" ca="1" si="883"/>
        <v>5.2423955530463045E-5</v>
      </c>
      <c r="AI467" s="240">
        <f t="shared" ca="1" si="884"/>
        <v>-2.6566254966278606E-5</v>
      </c>
      <c r="AJ467" s="240">
        <f t="shared" ca="1" si="885"/>
        <v>-6.8506816401859023E-6</v>
      </c>
      <c r="AK467" s="240">
        <f t="shared" ca="1" si="886"/>
        <v>3.8318306247859884E-5</v>
      </c>
      <c r="AL467" s="240">
        <f t="shared" ca="1" si="887"/>
        <v>-5.8882733470897431E-5</v>
      </c>
      <c r="AM467" s="240">
        <f t="shared" ca="1" si="888"/>
        <v>6.2692504018159025E-5</v>
      </c>
      <c r="AN467" s="240">
        <f t="shared" ca="1" si="889"/>
        <v>-4.8663575186966827E-5</v>
      </c>
      <c r="AO467" s="240">
        <f t="shared" ca="1" si="890"/>
        <v>2.0787777387361867E-5</v>
      </c>
      <c r="AP467" s="240">
        <f t="shared" ca="1" si="891"/>
        <v>1.3003032380052213E-5</v>
      </c>
      <c r="AQ467" s="240">
        <f t="shared" ca="1" si="892"/>
        <v>-4.3093923165623341E-5</v>
      </c>
      <c r="AR467" s="240">
        <f t="shared" ca="1" si="893"/>
        <v>6.0922749252565458E-5</v>
      </c>
      <c r="AS467" s="240">
        <f t="shared" ca="1" si="894"/>
        <v>-6.1416446901972388E-5</v>
      </c>
      <c r="AT467" s="240">
        <f t="shared" ca="1" si="895"/>
        <v>4.4434538012203353E-5</v>
      </c>
      <c r="AU467" s="240">
        <f t="shared" ca="1" si="896"/>
        <v>-1.4809102148450633E-5</v>
      </c>
      <c r="AV467" s="240">
        <f t="shared" ca="1" si="897"/>
        <v>-1.903015680991809E-5</v>
      </c>
      <c r="AW467" s="240">
        <f t="shared" ca="1" si="898"/>
        <v>4.745452204576781E-5</v>
      </c>
      <c r="AX467" s="240">
        <f t="shared" ca="1" si="899"/>
        <v>-6.2376045655168597E-5</v>
      </c>
      <c r="AY467" s="240">
        <f t="shared" ca="1" si="900"/>
        <v>5.9548915828474966E-5</v>
      </c>
      <c r="AZ467" s="240">
        <f t="shared" ca="1" si="901"/>
        <v>-3.9777571945992976E-5</v>
      </c>
      <c r="BA467" s="240">
        <f t="shared" ca="1" si="902"/>
        <v>8.6878071603702328E-6</v>
      </c>
      <c r="BB467" s="240">
        <f t="shared" ca="1" si="903"/>
        <v>2.4874010426763405E-5</v>
      </c>
      <c r="BC467" s="240">
        <f t="shared" ca="1" si="904"/>
        <v>-5.1358107937330411E-5</v>
      </c>
      <c r="BD467" s="240">
        <f t="shared" ca="1" si="905"/>
        <v>6.3228626639897495E-5</v>
      </c>
      <c r="BE467" s="240">
        <f t="shared" ca="1" si="906"/>
        <v>-5.7107896142800327E-5</v>
      </c>
      <c r="BF467" s="240">
        <f t="shared" ca="1" si="907"/>
        <v>3.4737526117311429E-5</v>
      </c>
      <c r="BG467" s="240">
        <f t="shared" ca="1" si="908"/>
        <v>-2.4828438400978653E-6</v>
      </c>
      <c r="BH467" s="240">
        <f t="shared" ca="1" si="909"/>
        <v>-3.0478313725681693E-5</v>
      </c>
      <c r="BI467" s="240">
        <f t="shared" ca="1" si="910"/>
        <v>5.4767087174258967E-5</v>
      </c>
      <c r="BJ467" s="240">
        <f t="shared" ca="1" si="911"/>
        <v>-6.3472281385801031E-5</v>
      </c>
      <c r="BK467" s="240">
        <f t="shared" ca="1" si="912"/>
        <v>5.4116896198918863E-5</v>
      </c>
      <c r="BL467" s="240">
        <f t="shared" ca="1" si="913"/>
        <v>-2.9362938922655324E-5</v>
      </c>
      <c r="BM467" s="240">
        <f t="shared" ca="1" si="914"/>
        <v>-3.7460306236160437E-6</v>
      </c>
      <c r="BN467" s="240">
        <f t="shared" ca="1" si="915"/>
        <v>3.5789094202280571E-5</v>
      </c>
      <c r="BO467" s="240">
        <f t="shared" ca="1" si="916"/>
        <v>-5.7648629422964623E-5</v>
      </c>
      <c r="BP467" s="240">
        <f t="shared" ca="1" si="917"/>
        <v>6.3104663364480748E-5</v>
      </c>
      <c r="BQ467" s="240">
        <f t="shared" ca="1" si="918"/>
        <v>-5.0604720961338107E-5</v>
      </c>
      <c r="BR467" s="240">
        <f t="shared" ca="1" si="919"/>
        <v>2.3705570574758828E-5</v>
      </c>
      <c r="BS467" s="240">
        <f t="shared" ca="1" si="920"/>
        <v>9.9388287646358898E-6</v>
      </c>
      <c r="BT467" s="240">
        <f t="shared" ca="1" si="921"/>
        <v>-4.0755206137401059E-5</v>
      </c>
      <c r="BU467" s="240">
        <f t="shared" ca="1" si="922"/>
        <v>5.9974983856380574E-5</v>
      </c>
      <c r="BV467" s="240">
        <f t="shared" ca="1" si="923"/>
        <v>-6.2129312938442779E-5</v>
      </c>
      <c r="BW467" s="240">
        <f t="shared" ca="1" si="924"/>
        <v>4.6605194597544233E-5</v>
      </c>
      <c r="BX467" s="240">
        <f t="shared" ca="1" si="925"/>
        <v>-1.7819904623444316E-5</v>
      </c>
      <c r="BY467" s="240">
        <f t="shared" ca="1" si="926"/>
        <v>-1.6035910551534059E-5</v>
      </c>
      <c r="BZ467" s="240">
        <f t="shared" ca="1" si="927"/>
        <v>4.5328823158357887E-5</v>
      </c>
      <c r="CA467" s="240">
        <f t="shared" ca="1" si="928"/>
        <v>-6.1723746409598346E-5</v>
      </c>
      <c r="CB467" s="240">
        <f t="shared" ca="1" si="929"/>
        <v>6.0555623265470117E-5</v>
      </c>
      <c r="CC467" s="240">
        <f t="shared" ca="1" si="930"/>
        <v>-4.2156834732785044E-5</v>
      </c>
      <c r="CD467" s="240">
        <f t="shared" ca="1" si="931"/>
        <v>1.1762623249255243E-5</v>
      </c>
      <c r="CE467" s="240">
        <f t="shared" ca="1" si="932"/>
        <v>2.1978557753702323E-5</v>
      </c>
      <c r="CF467" s="240">
        <f t="shared" ca="1" si="933"/>
        <v>-4.9465898833044352E-5</v>
      </c>
      <c r="CG467" s="240">
        <f t="shared" ca="1" si="934"/>
        <v>6.2878075543259328E-5</v>
      </c>
      <c r="CH467" s="240">
        <f t="shared" ca="1" si="935"/>
        <v>-5.8398749837379924E-5</v>
      </c>
      <c r="CI467" s="240">
        <f t="shared" ca="1" si="936"/>
        <v>3.7302481504279024E-5</v>
      </c>
      <c r="CJ467" s="240">
        <f t="shared" ca="1" si="937"/>
        <v>-5.5920613830736796E-6</v>
      </c>
      <c r="CK467" s="240">
        <f t="shared" ca="1" si="938"/>
        <v>-2.7709539430000575E-5</v>
      </c>
      <c r="CL467" s="240">
        <f t="shared" ca="1" si="939"/>
        <v>5.3126590861156639E-5</v>
      </c>
      <c r="CM467" s="240">
        <f t="shared" ca="1" si="940"/>
        <v>-6.3426854436786554E-5</v>
      </c>
      <c r="CN467" s="240">
        <f t="shared" ca="1" si="941"/>
        <v>5.567946452435169E-5</v>
      </c>
      <c r="CO467" s="240">
        <f t="shared" ca="1" si="942"/>
        <v>-3.2088884987277663E-5</v>
      </c>
      <c r="CP467" s="240">
        <f t="shared" ca="1" si="943"/>
        <v>-6.3235509116036696E-7</v>
      </c>
      <c r="CQ467" s="240">
        <f t="shared" ca="1" si="944"/>
        <v>3.317366309401282E-5</v>
      </c>
      <c r="CR467" s="240">
        <f t="shared" ca="1" si="945"/>
        <v>-5.6275644777328303E-5</v>
      </c>
      <c r="CS467" s="240">
        <f t="shared" ca="1" si="946"/>
        <v>6.336479804944185E-5</v>
      </c>
      <c r="CT467" s="240">
        <f t="shared" ca="1" si="947"/>
        <v>-5.2423955530462422E-5</v>
      </c>
      <c r="CU467" s="240">
        <f t="shared" ca="1" si="948"/>
        <v>2.6566254966278436E-5</v>
      </c>
      <c r="CV467" s="240">
        <f t="shared" ca="1" si="949"/>
        <v>6.8506816401860887E-6</v>
      </c>
      <c r="CW467" s="240">
        <f t="shared" ca="1" si="950"/>
        <v>-3.8318306247859315E-5</v>
      </c>
      <c r="CX467" s="240">
        <f t="shared" ca="1" si="951"/>
        <v>5.8882733470897499E-5</v>
      </c>
      <c r="CY467" s="240">
        <f t="shared" ca="1" si="952"/>
        <v>-6.2692504018158863E-5</v>
      </c>
      <c r="CZ467" s="240">
        <f t="shared" ca="1" si="953"/>
        <v>4.8663575186966705E-5</v>
      </c>
      <c r="DA467" s="240">
        <f t="shared" ca="1" si="954"/>
        <v>-2.078777738736169E-5</v>
      </c>
      <c r="DB467" s="240">
        <f t="shared" ca="1" si="955"/>
        <v>-1.3003032380051508E-5</v>
      </c>
      <c r="DC467" s="240">
        <f t="shared" ca="1" si="956"/>
        <v>4.3093923165624798E-5</v>
      </c>
      <c r="DD467" s="240">
        <f t="shared" ca="1" si="957"/>
        <v>-6.0922749252565505E-5</v>
      </c>
      <c r="DE467" s="240">
        <f t="shared" ca="1" si="958"/>
        <v>6.1416446901972564E-5</v>
      </c>
      <c r="DF467" s="240">
        <f t="shared" ca="1" si="959"/>
        <v>-4.4434538012204505E-5</v>
      </c>
      <c r="DG467" s="240">
        <f t="shared" ca="1" si="960"/>
        <v>1.4809102148449574E-5</v>
      </c>
      <c r="DH467" s="240">
        <f t="shared" ca="1" si="961"/>
        <v>1.903015680991827E-5</v>
      </c>
      <c r="DI467" s="240">
        <f t="shared" ca="1" si="962"/>
        <v>-4.7454522045766733E-5</v>
      </c>
      <c r="DJ467" s="240">
        <f t="shared" ca="1" si="963"/>
        <v>6.2376045655168801E-5</v>
      </c>
      <c r="DK467" s="240">
        <f t="shared" ca="1" si="964"/>
        <v>-5.9548915828474899E-5</v>
      </c>
      <c r="DL467" s="240">
        <f t="shared" ca="1" si="965"/>
        <v>3.9777571945994237E-5</v>
      </c>
      <c r="DM467" s="240">
        <f t="shared" ca="1" si="966"/>
        <v>-8.6878071603691537E-6</v>
      </c>
      <c r="DN467" s="240">
        <f t="shared" ca="1" si="967"/>
        <v>-2.4874010426763568E-5</v>
      </c>
      <c r="DO467" s="240">
        <f t="shared" ca="1" si="968"/>
        <v>5.1358107937329998E-5</v>
      </c>
      <c r="DP467" s="240">
        <f t="shared" ca="1" si="969"/>
        <v>-6.3228626639897671E-5</v>
      </c>
      <c r="DQ467" s="240">
        <f t="shared" ca="1" si="970"/>
        <v>5.7107896142800246E-5</v>
      </c>
      <c r="DR467" s="240">
        <f t="shared" ca="1" si="971"/>
        <v>-3.473752611731128E-5</v>
      </c>
      <c r="DS467" s="240">
        <f t="shared" ca="1" si="972"/>
        <v>2.4828438400958799E-6</v>
      </c>
      <c r="DT467" s="240">
        <f t="shared" ca="1" si="973"/>
        <v>3.0478313725681862E-5</v>
      </c>
      <c r="DU467" s="240">
        <f t="shared" ca="1" si="974"/>
        <v>-5.4767087174259062E-5</v>
      </c>
      <c r="DV467" s="240">
        <f t="shared" ca="1" si="975"/>
        <v>6.3472281385801017E-5</v>
      </c>
      <c r="DW467" s="240">
        <f t="shared" ca="1" si="976"/>
        <v>-5.4116896198918755E-5</v>
      </c>
      <c r="DX467" s="240">
        <f t="shared" ca="1" si="977"/>
        <v>2.9362938922655158E-5</v>
      </c>
      <c r="DY467" s="240">
        <f t="shared" ca="1" si="978"/>
        <v>3.7460306236144309E-6</v>
      </c>
      <c r="DZ467" s="240">
        <f t="shared" ca="1" si="979"/>
        <v>-3.5789094202280727E-5</v>
      </c>
      <c r="EA467" s="240">
        <f t="shared" ca="1" si="980"/>
        <v>5.7648629422964704E-5</v>
      </c>
      <c r="EB467" s="240">
        <f t="shared" ca="1" si="981"/>
        <v>-6.3104663364480925E-5</v>
      </c>
      <c r="EC467" s="240">
        <f t="shared" ca="1" si="982"/>
        <v>5.0604720961336901E-5</v>
      </c>
      <c r="ED467" s="240">
        <f t="shared" ca="1" si="983"/>
        <v>-2.3705570574758655E-5</v>
      </c>
      <c r="EE467" s="240">
        <f t="shared" ca="1" si="984"/>
        <v>-9.9388287646342873E-6</v>
      </c>
      <c r="EF467" s="240">
        <f t="shared" ca="1" si="985"/>
        <v>4.0755206137402583E-5</v>
      </c>
      <c r="EG467" s="240">
        <f t="shared" ca="1" si="986"/>
        <v>-5.9974983856380641E-5</v>
      </c>
      <c r="EH467" s="240">
        <f t="shared" ca="1" si="987"/>
        <v>6.2129312938442752E-5</v>
      </c>
      <c r="EI467" s="240">
        <f t="shared" ca="1" si="988"/>
        <v>-4.6605194597542892E-5</v>
      </c>
      <c r="EJ467" s="240">
        <f t="shared" ca="1" si="989"/>
        <v>1.7819904623444136E-5</v>
      </c>
      <c r="EK467" s="240">
        <f t="shared" ca="1" si="990"/>
        <v>1.6035910551534242E-5</v>
      </c>
      <c r="EL467" s="240">
        <f t="shared" ca="1" si="991"/>
        <v>-4.5328823158356755E-5</v>
      </c>
      <c r="EM467" s="240">
        <f t="shared" ca="1" si="992"/>
        <v>6.1723746409598386E-5</v>
      </c>
      <c r="EN467" s="240">
        <f t="shared" ca="1" si="993"/>
        <v>-6.0555623265470056E-5</v>
      </c>
      <c r="EO467" s="240">
        <f t="shared" ca="1" si="994"/>
        <v>4.2156834732786257E-5</v>
      </c>
      <c r="EP467" s="240">
        <f t="shared" ca="1" si="995"/>
        <v>-1.176262324925506E-5</v>
      </c>
      <c r="EQ467" s="240">
        <f t="shared" ca="1" si="996"/>
        <v>-2.1978557753702492E-5</v>
      </c>
      <c r="ER467" s="240">
        <f t="shared" ca="1" si="997"/>
        <v>4.9465898833043349E-5</v>
      </c>
      <c r="ES467" s="240">
        <f t="shared" ca="1" si="998"/>
        <v>-6.2878075543259599E-5</v>
      </c>
      <c r="ET467" s="240">
        <f t="shared" ca="1" si="999"/>
        <v>5.8398749837379856E-5</v>
      </c>
      <c r="EU467" s="240">
        <f t="shared" ca="1" si="1000"/>
        <v>-3.7302481504280339E-5</v>
      </c>
      <c r="EV467" s="240">
        <f t="shared" ca="1" si="1001"/>
        <v>5.5920613830716941E-6</v>
      </c>
      <c r="EW467" s="240">
        <f t="shared" ca="1" si="1002"/>
        <v>2.7709539430000741E-5</v>
      </c>
      <c r="EX467" s="240">
        <f t="shared" ca="1" si="1003"/>
        <v>-5.312659086115674E-5</v>
      </c>
      <c r="EY467" s="240">
        <f t="shared" ca="1" si="1004"/>
        <v>6.3426854436786622E-5</v>
      </c>
      <c r="EZ467" s="240">
        <f t="shared" ca="1" si="1005"/>
        <v>-5.5679464524351602E-5</v>
      </c>
      <c r="FA467" s="240">
        <f t="shared" ca="1" si="1006"/>
        <v>3.2088884987277507E-5</v>
      </c>
      <c r="FB467" s="240">
        <f t="shared" ca="1" si="1007"/>
        <v>6.3235509116235918E-7</v>
      </c>
      <c r="FC467" s="240">
        <f t="shared" ca="1" si="1008"/>
        <v>-3.3173663094012976E-5</v>
      </c>
      <c r="FD467" s="240">
        <f t="shared" ca="1" si="1009"/>
        <v>5.6275644777328391E-5</v>
      </c>
      <c r="FE467" s="240">
        <f t="shared" ca="1" si="1010"/>
        <v>-6.3364798049441945E-5</v>
      </c>
      <c r="FF467" s="240">
        <f t="shared" ca="1" si="1011"/>
        <v>5.2423955530462327E-5</v>
      </c>
      <c r="FG467" s="240">
        <f t="shared" ca="1" si="1012"/>
        <v>-2.6566254966278263E-5</v>
      </c>
      <c r="FH467" s="240">
        <f t="shared" ca="1" si="1013"/>
        <v>-6.8506816401844759E-6</v>
      </c>
      <c r="FI467" s="240">
        <f t="shared" ca="1" si="1014"/>
        <v>3.83183062478609E-5</v>
      </c>
      <c r="FJ467" s="240">
        <f t="shared" ca="1" si="1015"/>
        <v>-5.8882733470897574E-5</v>
      </c>
      <c r="FK467" s="240">
        <f t="shared" ca="1" si="1016"/>
        <v>6.269250401815912E-5</v>
      </c>
      <c r="FL467" s="240">
        <f t="shared" ca="1" si="1017"/>
        <v>-4.8663575186965431E-5</v>
      </c>
      <c r="FM467" s="240">
        <f t="shared" ca="1" si="1018"/>
        <v>2.0787777387361514E-5</v>
      </c>
      <c r="FN467" s="240">
        <f t="shared" ca="1" si="1019"/>
        <v>1.3003032380051691E-5</v>
      </c>
      <c r="FO467" s="240">
        <f t="shared" ca="1" si="1020"/>
        <v>-4.3093923165624933E-5</v>
      </c>
      <c r="FP467" s="240">
        <f t="shared" ca="1" si="1021"/>
        <v>6.0922749252565566E-5</v>
      </c>
      <c r="FQ467" s="240">
        <f t="shared" ca="1" si="1022"/>
        <v>-6.1416446901972524E-5</v>
      </c>
      <c r="FR467" s="240">
        <f t="shared" ca="1" si="1023"/>
        <v>4.4434538012204369E-5</v>
      </c>
      <c r="FS467" s="240">
        <f t="shared" ca="1" si="1024"/>
        <v>-1.4809102148449392E-5</v>
      </c>
      <c r="FT467" s="240">
        <f t="shared" ca="1" si="1025"/>
        <v>-1.9030156809918439E-5</v>
      </c>
      <c r="FU467" s="240">
        <f t="shared" ca="1" si="1026"/>
        <v>4.7454522045766855E-5</v>
      </c>
      <c r="FV467" s="240">
        <f t="shared" ca="1" si="1027"/>
        <v>-6.2376045655168828E-5</v>
      </c>
      <c r="FW467" s="240">
        <f t="shared" ca="1" si="1028"/>
        <v>5.9548915828474831E-5</v>
      </c>
      <c r="FX467" s="240">
        <f t="shared" ca="1" si="1029"/>
        <v>-3.9777571945994087E-5</v>
      </c>
      <c r="FY467" s="240">
        <f t="shared" ca="1" si="1030"/>
        <v>8.687807160368969E-6</v>
      </c>
      <c r="FZ467" s="240">
        <f t="shared" ca="1" si="1031"/>
        <v>2.4874010426763741E-5</v>
      </c>
      <c r="GA467" s="240">
        <f t="shared" ca="1" si="1032"/>
        <v>-5.1358107937330106E-5</v>
      </c>
      <c r="GB467" s="240">
        <f t="shared" ca="1" si="1033"/>
        <v>6.3228626639897685E-5</v>
      </c>
      <c r="GC467" s="240">
        <f t="shared" ca="1" si="1034"/>
        <v>-5.7107896142800165E-5</v>
      </c>
      <c r="GD467" s="240">
        <f t="shared" ca="1" si="1035"/>
        <v>3.4737526117311117E-5</v>
      </c>
      <c r="GE467" s="240">
        <f t="shared" ca="1" si="1036"/>
        <v>-2.4828438400956901E-6</v>
      </c>
      <c r="GF467" s="240">
        <f t="shared" ca="1" si="1037"/>
        <v>-3.0478313725682025E-5</v>
      </c>
      <c r="GG467" s="240">
        <f t="shared" ca="1" si="1038"/>
        <v>5.4767087174259157E-5</v>
      </c>
      <c r="GH467" s="240">
        <f t="shared" ca="1" si="1039"/>
        <v>-6.3472281385801017E-5</v>
      </c>
      <c r="GI467" s="240">
        <f t="shared" ca="1" si="1040"/>
        <v>5.411689619891866E-5</v>
      </c>
      <c r="GJ467" s="240">
        <f t="shared" ca="1" si="1041"/>
        <v>-2.9362938922654995E-5</v>
      </c>
      <c r="GK467" s="240">
        <f t="shared" ca="1" si="1042"/>
        <v>-3.7460306236146139E-6</v>
      </c>
      <c r="GL467" s="240">
        <f t="shared" ca="1" si="1043"/>
        <v>3.5789094202280869E-5</v>
      </c>
      <c r="GM467" s="240">
        <f t="shared" ca="1" si="1044"/>
        <v>-5.7648629422964779E-5</v>
      </c>
      <c r="GN467" s="240">
        <f t="shared" ca="1" si="1045"/>
        <v>6.3104663364480897E-5</v>
      </c>
      <c r="GO467" s="240">
        <f t="shared" ca="1" si="1046"/>
        <v>-5.0604720961336792E-5</v>
      </c>
      <c r="GP467" s="240">
        <f t="shared" ca="1" si="1047"/>
        <v>2.3705570574758482E-5</v>
      </c>
      <c r="GQ467" s="240">
        <f t="shared" ca="1" si="1048"/>
        <v>9.9388287646344736E-6</v>
      </c>
      <c r="GR467" s="240">
        <f t="shared" ca="1" si="1049"/>
        <v>-4.0755206137402726E-5</v>
      </c>
      <c r="GS467" s="240">
        <f t="shared" ca="1" si="1050"/>
        <v>5.9974983856380696E-5</v>
      </c>
      <c r="GT467" s="240">
        <f t="shared" ca="1" si="1051"/>
        <v>-6.2129312938442711E-5</v>
      </c>
      <c r="GU467" s="240">
        <f t="shared" ca="1" si="1052"/>
        <v>4.6605194597545209E-5</v>
      </c>
      <c r="GV467" s="240">
        <f t="shared" ca="1" si="1053"/>
        <v>-1.7819904623443957E-5</v>
      </c>
      <c r="GW467" s="240">
        <f t="shared" ca="1" si="1054"/>
        <v>-1.6035910551537912E-5</v>
      </c>
      <c r="GX467" s="240">
        <f t="shared" ca="1" si="1055"/>
        <v>4.5328823158356884E-5</v>
      </c>
      <c r="GY467" s="240">
        <f t="shared" ca="1" si="1056"/>
        <v>-6.1723746409598427E-5</v>
      </c>
      <c r="GZ467" s="240">
        <f t="shared" ca="1" si="1057"/>
        <v>6.0555623265468918E-5</v>
      </c>
      <c r="HA467" s="240">
        <f t="shared" ca="1" si="1058"/>
        <v>-4.2156834732786115E-5</v>
      </c>
      <c r="HB467" s="240">
        <f t="shared" ca="1" si="1059"/>
        <v>1.1762623249254877E-5</v>
      </c>
      <c r="HC467" s="240">
        <f t="shared" ca="1" si="1060"/>
        <v>2.197855775370605E-5</v>
      </c>
      <c r="HD467" s="240">
        <f t="shared" ca="1" si="1061"/>
        <v>-4.9465898833043458E-5</v>
      </c>
      <c r="HE467" s="240">
        <f t="shared" ca="1" si="1062"/>
        <v>6.2878075543259626E-5</v>
      </c>
      <c r="HF467" s="240">
        <f t="shared" ca="1" si="1063"/>
        <v>-5.8398749837381198E-5</v>
      </c>
      <c r="HG467" s="240">
        <f t="shared" ca="1" si="1064"/>
        <v>3.730248150428019E-5</v>
      </c>
      <c r="HH467" s="240">
        <f t="shared" ca="1" si="1065"/>
        <v>-5.5920613830715112E-6</v>
      </c>
      <c r="HI467" s="240">
        <f t="shared" ca="1" si="1066"/>
        <v>-2.7709539429997664E-5</v>
      </c>
      <c r="HJ467" s="240">
        <f t="shared" ca="1" si="1067"/>
        <v>5.3126590861156842E-5</v>
      </c>
      <c r="HK467" s="240">
        <f t="shared" ca="1" si="1068"/>
        <v>-6.3426854436786636E-5</v>
      </c>
      <c r="HL467" s="240">
        <f t="shared" ca="1" si="1069"/>
        <v>5.5679464524353248E-5</v>
      </c>
      <c r="HM467" s="240">
        <f t="shared" ca="1" si="1070"/>
        <v>-3.2088884987277344E-5</v>
      </c>
      <c r="HN467" s="240">
        <f t="shared" ca="1" si="1071"/>
        <v>-6.3235509116254553E-7</v>
      </c>
      <c r="HO467" s="240">
        <f t="shared" ca="1" si="1072"/>
        <v>3.3173663094010055E-5</v>
      </c>
      <c r="HP467" s="240">
        <f t="shared" ca="1" si="1073"/>
        <v>-5.6275644777328479E-5</v>
      </c>
      <c r="HQ467" s="240">
        <f t="shared" ca="1" si="1074"/>
        <v>6.3364798049441728E-5</v>
      </c>
      <c r="HR467" s="240">
        <f t="shared" ca="1" si="1075"/>
        <v>-5.2423955530464251E-5</v>
      </c>
      <c r="HS467" s="240">
        <f t="shared" ca="1" si="1076"/>
        <v>2.6566254966278094E-5</v>
      </c>
      <c r="HT467" s="240">
        <f t="shared" ca="1" si="1077"/>
        <v>6.8506816401882503E-6</v>
      </c>
      <c r="HU467" s="240">
        <f t="shared" ca="1" si="1078"/>
        <v>-3.831830624785817E-5</v>
      </c>
      <c r="HV467" s="240">
        <f t="shared" ca="1" si="1079"/>
        <v>5.8882733470897641E-5</v>
      </c>
      <c r="HW467" s="240">
        <f t="shared" ca="1" si="1080"/>
        <v>-6.2692504018158524E-5</v>
      </c>
      <c r="HX467" s="240">
        <f t="shared" ca="1" si="1081"/>
        <v>4.8663575186967627E-5</v>
      </c>
      <c r="HY467" s="240">
        <f t="shared" ca="1" si="1082"/>
        <v>-2.0787777387361338E-5</v>
      </c>
      <c r="HZ467" s="240">
        <f t="shared" ca="1" si="1083"/>
        <v>-1.3003032380055404E-5</v>
      </c>
      <c r="IA467" s="240">
        <f t="shared" ca="1" si="1084"/>
        <v>4.3093923165622419E-5</v>
      </c>
      <c r="IB467" s="240">
        <f t="shared" ca="1" si="1085"/>
        <v>-6.0922749252565614E-5</v>
      </c>
      <c r="IC467" s="240">
        <f t="shared" ca="1" si="1086"/>
        <v>6.1416446901971561E-5</v>
      </c>
      <c r="ID467" s="240">
        <f t="shared" ca="1" si="1087"/>
        <v>-4.4434538012204234E-5</v>
      </c>
      <c r="IE467" s="240">
        <f t="shared" ca="1" si="1088"/>
        <v>-2.7056411565144605E-5</v>
      </c>
      <c r="IF467" s="240">
        <f t="shared" ca="1" si="1089"/>
        <v>1.9030156809922065E-5</v>
      </c>
      <c r="IG467" s="240">
        <f t="shared" ca="1" si="1090"/>
        <v>-4.7454522045766977E-5</v>
      </c>
      <c r="IH467" s="240">
        <f t="shared" ca="1" si="1091"/>
        <v>6.2376045655168868E-5</v>
      </c>
      <c r="II467" s="240">
        <f t="shared" ca="1" si="1092"/>
        <v>-5.9548915828473516E-5</v>
      </c>
      <c r="IJ467" s="240">
        <f t="shared" ca="1" si="1093"/>
        <v>3.9777571945993938E-5</v>
      </c>
      <c r="IK467" s="240">
        <f t="shared" ca="1" si="1094"/>
        <v>-8.6878071603687861E-6</v>
      </c>
      <c r="IL467" s="240">
        <f t="shared" ca="1" si="1095"/>
        <v>-2.4874010426767237E-5</v>
      </c>
      <c r="IM467" s="240">
        <f t="shared" ca="1" si="1096"/>
        <v>5.1358107937330215E-5</v>
      </c>
      <c r="IN467" s="240">
        <f t="shared" ca="1" si="1097"/>
        <v>-6.3228626639897712E-5</v>
      </c>
      <c r="IO467" s="240">
        <f t="shared" ca="1" si="1098"/>
        <v>5.7107896142801655E-5</v>
      </c>
      <c r="IP467" s="240">
        <f t="shared" ca="1" si="1099"/>
        <v>-3.4737526117310962E-5</v>
      </c>
      <c r="IQ467" s="240">
        <f t="shared" ca="1" si="1100"/>
        <v>2.4828438400955038E-6</v>
      </c>
      <c r="IR467" s="240">
        <f t="shared" ca="1" si="1101"/>
        <v>3.0478313725679023E-5</v>
      </c>
      <c r="IS467" s="240">
        <f t="shared" ca="1" si="1102"/>
        <v>-5.4767087174259259E-5</v>
      </c>
      <c r="IT467" s="240">
        <f t="shared" ca="1" si="1103"/>
        <v>6.3472281385801004E-5</v>
      </c>
      <c r="IU467" s="240">
        <f t="shared" ca="1" si="1104"/>
        <v>-5.4116896198920442E-5</v>
      </c>
      <c r="IV467" s="240">
        <f t="shared" ca="1" si="1105"/>
        <v>2.9362938922654829E-5</v>
      </c>
      <c r="IW467" s="240">
        <f t="shared" ca="1" si="1106"/>
        <v>3.7460306236184086E-6</v>
      </c>
      <c r="IX467" s="240">
        <f t="shared" ca="1" si="1107"/>
        <v>-3.578909420227805E-5</v>
      </c>
      <c r="IY467" s="240">
        <f t="shared" ca="1" si="1108"/>
        <v>5.7648629422964854E-5</v>
      </c>
      <c r="IZ467" s="240">
        <f t="shared" ca="1" si="1109"/>
        <v>-6.3104663364480491E-5</v>
      </c>
      <c r="JA467" s="240">
        <f t="shared" ca="1" si="1110"/>
        <v>5.0604720961338852E-5</v>
      </c>
      <c r="JB467" s="240">
        <f t="shared" ca="1" si="1111"/>
        <v>-2.3705570574758309E-5</v>
      </c>
    </row>
    <row r="468" spans="2:262">
      <c r="B468" s="248">
        <v>107</v>
      </c>
      <c r="C468" s="247">
        <f t="shared" si="1112"/>
        <v>2.0898437500000014E-3</v>
      </c>
      <c r="D468" s="244">
        <f t="shared" ca="1" si="855"/>
        <v>5.8863541009131222</v>
      </c>
      <c r="E468" s="243">
        <f ca="1">DI361</f>
        <v>-0.11364589908687751</v>
      </c>
      <c r="F468" s="242">
        <v>107</v>
      </c>
      <c r="G468" s="240">
        <f t="shared" ca="1" si="856"/>
        <v>-1.0168767722154202E-5</v>
      </c>
      <c r="H468" s="240">
        <f t="shared" ca="1" si="857"/>
        <v>5.6953505236762673E-5</v>
      </c>
      <c r="I468" s="240">
        <f t="shared" ca="1" si="858"/>
        <v>-8.8940240286943933E-5</v>
      </c>
      <c r="J468" s="240">
        <f t="shared" ca="1" si="859"/>
        <v>9.7817986882742995E-5</v>
      </c>
      <c r="K468" s="240">
        <f t="shared" ca="1" si="860"/>
        <v>-8.1280075479290523E-5</v>
      </c>
      <c r="L468" s="240">
        <f t="shared" ca="1" si="861"/>
        <v>4.3623485738986772E-5</v>
      </c>
      <c r="M468" s="240">
        <f t="shared" ca="1" si="862"/>
        <v>5.3676205826729215E-6</v>
      </c>
      <c r="N468" s="240">
        <f t="shared" ca="1" si="863"/>
        <v>-5.2964079423369062E-5</v>
      </c>
      <c r="O468" s="240">
        <f t="shared" ca="1" si="864"/>
        <v>8.679909242197103E-5</v>
      </c>
      <c r="P468" s="240">
        <f t="shared" ca="1" si="865"/>
        <v>-9.8081442889430315E-5</v>
      </c>
      <c r="Q468" s="240">
        <f t="shared" ca="1" si="866"/>
        <v>8.3879682632559733E-5</v>
      </c>
      <c r="R468" s="240">
        <f t="shared" ca="1" si="867"/>
        <v>-4.788379846440465E-5</v>
      </c>
      <c r="S468" s="240">
        <f t="shared" ca="1" si="868"/>
        <v>-5.5354237505986909E-7</v>
      </c>
      <c r="T468" s="240">
        <f t="shared" ca="1" si="869"/>
        <v>4.8847058503538983E-5</v>
      </c>
      <c r="U468" s="241">
        <f t="shared" ca="1" si="870"/>
        <v>-8.4448837940650937E-5</v>
      </c>
      <c r="V468" s="240">
        <f t="shared" ca="1" si="871"/>
        <v>9.8108612109277263E-5</v>
      </c>
      <c r="W468" s="240">
        <f t="shared" ca="1" si="872"/>
        <v>-8.627721628337443E-5</v>
      </c>
      <c r="X468" s="240">
        <f t="shared" ca="1" si="873"/>
        <v>5.2028754925196239E-5</v>
      </c>
      <c r="Y468" s="240">
        <f t="shared" ca="1" si="874"/>
        <v>-4.2618693646185958E-6</v>
      </c>
      <c r="Z468" s="240">
        <f t="shared" ca="1" si="875"/>
        <v>-4.4612360741277466E-5</v>
      </c>
      <c r="AA468" s="240">
        <f t="shared" ca="1" si="876"/>
        <v>8.1895138811887184E-5</v>
      </c>
      <c r="AB468" s="240">
        <f t="shared" ca="1" si="877"/>
        <v>-9.7899429089253419E-5</v>
      </c>
      <c r="AC468" s="240">
        <f t="shared" ca="1" si="878"/>
        <v>8.8466900563171049E-5</v>
      </c>
      <c r="AD468" s="240">
        <f t="shared" ca="1" si="879"/>
        <v>-5.6048369558192617E-5</v>
      </c>
      <c r="AE468" s="240">
        <f t="shared" ca="1" si="880"/>
        <v>9.067013887702728E-6</v>
      </c>
      <c r="AF468" s="240">
        <f t="shared" ca="1" si="881"/>
        <v>4.0270187894407667E-5</v>
      </c>
      <c r="AG468" s="240">
        <f t="shared" ca="1" si="882"/>
        <v>-7.9144147120559035E-5</v>
      </c>
      <c r="AH468" s="240">
        <f t="shared" ca="1" si="883"/>
        <v>9.7454397769576329E-5</v>
      </c>
      <c r="AI468" s="240">
        <f t="shared" ca="1" si="884"/>
        <v>-9.0443460330725376E-5</v>
      </c>
      <c r="AJ468" s="240">
        <f t="shared" ca="1" si="885"/>
        <v>5.9932958759665946E-5</v>
      </c>
      <c r="AK468" s="240">
        <f t="shared" ca="1" si="886"/>
        <v>-1.3850315180154068E-5</v>
      </c>
      <c r="AL468" s="240">
        <f t="shared" ca="1" si="887"/>
        <v>-3.5831000637649638E-5</v>
      </c>
      <c r="AM468" s="240">
        <f t="shared" ca="1" si="888"/>
        <v>7.620249024660808E-5</v>
      </c>
      <c r="AN468" s="240">
        <f t="shared" ca="1" si="889"/>
        <v>-9.6774590269675347E-5</v>
      </c>
      <c r="AO468" s="240">
        <f t="shared" ca="1" si="890"/>
        <v>9.2202133880432032E-5</v>
      </c>
      <c r="AP468" s="240">
        <f t="shared" ca="1" si="891"/>
        <v>-6.3673164213979517E-5</v>
      </c>
      <c r="AQ468" s="240">
        <f t="shared" ca="1" si="892"/>
        <v>1.8600249850193464E-5</v>
      </c>
      <c r="AR468" s="240">
        <f t="shared" ca="1" si="893"/>
        <v>3.1305493361930539E-5</v>
      </c>
      <c r="AS468" s="240">
        <f t="shared" ca="1" si="894"/>
        <v>-7.3077254899104054E-5</v>
      </c>
      <c r="AT468" s="240">
        <f t="shared" ca="1" si="895"/>
        <v>9.5861644305361772E-5</v>
      </c>
      <c r="AU468" s="240">
        <f t="shared" ca="1" si="896"/>
        <v>-9.3738684413667114E-5</v>
      </c>
      <c r="AV468" s="240">
        <f t="shared" ca="1" si="897"/>
        <v>6.725997543859215E-5</v>
      </c>
      <c r="AW468" s="240">
        <f t="shared" ca="1" si="898"/>
        <v>-2.3305374889152898E-5</v>
      </c>
      <c r="AX468" s="240">
        <f t="shared" ca="1" si="899"/>
        <v>-2.6704568410663861E-5</v>
      </c>
      <c r="AY468" s="240">
        <f t="shared" ca="1" si="900"/>
        <v>6.9775970043736569E-5</v>
      </c>
      <c r="AZ468" s="240">
        <f t="shared" ca="1" si="901"/>
        <v>-9.4717759243427888E-5</v>
      </c>
      <c r="BA468" s="240">
        <f t="shared" ca="1" si="902"/>
        <v>9.5049410245610667E-5</v>
      </c>
      <c r="BB468" s="240">
        <f t="shared" ca="1" si="903"/>
        <v>-7.0684751491094155E-5</v>
      </c>
      <c r="BC468" s="240">
        <f t="shared" ca="1" si="904"/>
        <v>2.7954355238694635E-5</v>
      </c>
      <c r="BD468" s="240">
        <f t="shared" ca="1" si="905"/>
        <v>2.2039309815053288E-5</v>
      </c>
      <c r="BE468" s="240">
        <f t="shared" ca="1" si="906"/>
        <v>-6.6306588764879595E-5</v>
      </c>
      <c r="BF468" s="240">
        <f t="shared" ca="1" si="907"/>
        <v>9.3345690803180645E-5</v>
      </c>
      <c r="BG468" s="240">
        <f t="shared" ca="1" si="908"/>
        <v>-9.613115372292754E-5</v>
      </c>
      <c r="BH468" s="240">
        <f t="shared" ca="1" si="909"/>
        <v>7.3939241786001131E-5</v>
      </c>
      <c r="BI468" s="240">
        <f t="shared" ca="1" si="910"/>
        <v>-3.2535991097955352E-5</v>
      </c>
      <c r="BJ468" s="240">
        <f t="shared" ca="1" si="911"/>
        <v>-1.7320956591681345E-5</v>
      </c>
      <c r="BK468" s="240">
        <f t="shared" ca="1" si="912"/>
        <v>6.2677469105916706E-5</v>
      </c>
      <c r="BL468" s="240">
        <f t="shared" ca="1" si="913"/>
        <v>-9.1748744417672582E-5</v>
      </c>
      <c r="BM468" s="240">
        <f t="shared" ca="1" si="914"/>
        <v>9.6981308830831539E-5</v>
      </c>
      <c r="BN468" s="240">
        <f t="shared" ca="1" si="915"/>
        <v>-7.7015605971133834E-5</v>
      </c>
      <c r="BO468" s="240">
        <f t="shared" ca="1" si="916"/>
        <v>3.7039244904844819E-5</v>
      </c>
      <c r="BP468" s="240">
        <f t="shared" ca="1" si="917"/>
        <v>1.2560875666746174E-5</v>
      </c>
      <c r="BQ468" s="240">
        <f t="shared" ca="1" si="918"/>
        <v>-5.8897353933981937E-5</v>
      </c>
      <c r="BR468" s="240">
        <f t="shared" ca="1" si="919"/>
        <v>8.9930767270620521E-5</v>
      </c>
      <c r="BS468" s="240">
        <f t="shared" ca="1" si="920"/>
        <v>-9.7597827471202595E-5</v>
      </c>
      <c r="BT468" s="240">
        <f t="shared" ca="1" si="921"/>
        <v>7.990643281571166E-5</v>
      </c>
      <c r="BU468" s="240">
        <f t="shared" ca="1" si="922"/>
        <v>-4.1453267926501275E-5</v>
      </c>
      <c r="BV468" s="240">
        <f t="shared" ca="1" si="923"/>
        <v>-7.770534492124295E-6</v>
      </c>
      <c r="BW468" s="240">
        <f t="shared" ca="1" si="924"/>
        <v>5.4975349877619106E-5</v>
      </c>
      <c r="BX468" s="240">
        <f t="shared" ca="1" si="925"/>
        <v>-8.7896139028208569E-5</v>
      </c>
      <c r="BY468" s="240">
        <f t="shared" ca="1" si="926"/>
        <v>9.7979224396635217E-5</v>
      </c>
      <c r="BZ468" s="240">
        <f t="shared" ca="1" si="927"/>
        <v>-8.2604758064657959E-5</v>
      </c>
      <c r="CA468" s="240">
        <f t="shared" ca="1" si="928"/>
        <v>4.5767426394847887E-5</v>
      </c>
      <c r="CB468" s="240">
        <f t="shared" ca="1" si="929"/>
        <v>2.9614734192924506E-6</v>
      </c>
      <c r="CC468" s="240">
        <f t="shared" ca="1" si="930"/>
        <v>-5.0920905388129086E-5</v>
      </c>
      <c r="CD468" s="240">
        <f t="shared" ca="1" si="931"/>
        <v>8.564976128808645E-5</v>
      </c>
      <c r="CE468" s="240">
        <f t="shared" ca="1" si="932"/>
        <v>-9.8124580788530087E-5</v>
      </c>
      <c r="CF468" s="240">
        <f t="shared" ca="1" si="933"/>
        <v>8.5104081216105771E-5</v>
      </c>
      <c r="CG468" s="240">
        <f t="shared" ca="1" si="934"/>
        <v>-4.9971327124256177E-5</v>
      </c>
      <c r="CH468" s="240">
        <f t="shared" ca="1" si="935"/>
        <v>1.8547221023981327E-6</v>
      </c>
      <c r="CI468" s="240">
        <f t="shared" ca="1" si="936"/>
        <v>4.6743787977416935E-5</v>
      </c>
      <c r="CJ468" s="240">
        <f t="shared" ca="1" si="937"/>
        <v>-8.3197045770986932E-5</v>
      </c>
      <c r="CK468" s="240">
        <f t="shared" ca="1" si="938"/>
        <v>9.8033546470607103E-5</v>
      </c>
      <c r="CL468" s="240">
        <f t="shared" ca="1" si="939"/>
        <v>-8.7398381181666776E-5</v>
      </c>
      <c r="CM468" s="240">
        <f t="shared" ca="1" si="940"/>
        <v>5.4054842549648452E-5</v>
      </c>
      <c r="CN468" s="240">
        <f t="shared" ca="1" si="941"/>
        <v>-6.6664494360923499E-6</v>
      </c>
      <c r="CO468" s="240">
        <f t="shared" ca="1" si="942"/>
        <v>-4.2454060687192505E-5</v>
      </c>
      <c r="CP468" s="240">
        <f t="shared" ca="1" si="943"/>
        <v>8.0543901283424511E-5</v>
      </c>
      <c r="CQ468" s="240">
        <f t="shared" ca="1" si="944"/>
        <v>-9.7706340752511822E-5</v>
      </c>
      <c r="CR468" s="240">
        <f t="shared" ca="1" si="945"/>
        <v>8.9482130791765881E-5</v>
      </c>
      <c r="CS468" s="240">
        <f t="shared" ca="1" si="946"/>
        <v>-5.8008135124695969E-5</v>
      </c>
      <c r="CT468" s="240">
        <f t="shared" ca="1" si="947"/>
        <v>1.1462116709183004E-5</v>
      </c>
      <c r="CU468" s="240">
        <f t="shared" ca="1" si="948"/>
        <v>3.8062057846236037E-5</v>
      </c>
      <c r="CV468" s="240">
        <f t="shared" ca="1" si="949"/>
        <v>-7.7696719482859408E-5</v>
      </c>
      <c r="CW468" s="240">
        <f t="shared" ca="1" si="950"/>
        <v>9.714375190147934E-5</v>
      </c>
      <c r="CX468" s="240">
        <f t="shared" ca="1" si="951"/>
        <v>-9.1350310111079825E-5</v>
      </c>
      <c r="CY468" s="240">
        <f t="shared" ca="1" si="952"/>
        <v>6.1821681021315475E-5</v>
      </c>
      <c r="CZ468" s="240">
        <f t="shared" ca="1" si="953"/>
        <v>-1.6230170739155635E-5</v>
      </c>
      <c r="DA468" s="240">
        <f t="shared" ca="1" si="954"/>
        <v>-3.3578360174085444E-5</v>
      </c>
      <c r="DB468" s="240">
        <f t="shared" ca="1" si="955"/>
        <v>7.4662359479629587E-5</v>
      </c>
      <c r="DC468" s="240">
        <f t="shared" ca="1" si="956"/>
        <v>-9.634713524332868E-5</v>
      </c>
      <c r="DD468" s="240">
        <f t="shared" ca="1" si="957"/>
        <v>9.299841853199394E-5</v>
      </c>
      <c r="DE468" s="240">
        <f t="shared" ca="1" si="958"/>
        <v>-6.5486293073412804E-5</v>
      </c>
      <c r="DF468" s="240">
        <f t="shared" ca="1" si="959"/>
        <v>2.0959124866228059E-5</v>
      </c>
      <c r="DG468" s="240">
        <f t="shared" ca="1" si="960"/>
        <v>2.9013769291161126E-5</v>
      </c>
      <c r="DH468" s="240">
        <f t="shared" ca="1" si="961"/>
        <v>-7.1448131312764859E-5</v>
      </c>
      <c r="DI468" s="240">
        <f t="shared" ca="1" si="962"/>
        <v>9.5318409897363323E-5</v>
      </c>
      <c r="DJ468" s="240">
        <f t="shared" ca="1" si="963"/>
        <v>-9.4422485616964215E-5</v>
      </c>
      <c r="DK468" s="240">
        <f t="shared" ca="1" si="964"/>
        <v>6.8993142909578534E-5</v>
      </c>
      <c r="DL468" s="240">
        <f t="shared" ca="1" si="965"/>
        <v>-2.5637586625689755E-5</v>
      </c>
      <c r="DM468" s="240">
        <f t="shared" ca="1" si="966"/>
        <v>-2.4379281696708411E-5</v>
      </c>
      <c r="DN468" s="240">
        <f t="shared" ca="1" si="967"/>
        <v>6.8061778339446603E-5</v>
      </c>
      <c r="DO468" s="240">
        <f t="shared" ca="1" si="968"/>
        <v>-9.4060054153049819E-5</v>
      </c>
      <c r="DP468" s="240">
        <f t="shared" ca="1" si="969"/>
        <v>9.5619080663651723E-5</v>
      </c>
      <c r="DQ468" s="240">
        <f t="shared" ca="1" si="970"/>
        <v>-7.233378222138547E-5</v>
      </c>
      <c r="DR468" s="240">
        <f t="shared" ca="1" si="971"/>
        <v>3.0254285193382845E-5</v>
      </c>
      <c r="DS468" s="240">
        <f t="shared" ca="1" si="972"/>
        <v>1.9686062277270032E-5</v>
      </c>
      <c r="DT468" s="240">
        <f t="shared" ca="1" si="973"/>
        <v>-6.4511458580604892E-5</v>
      </c>
      <c r="DU468" s="240">
        <f t="shared" ca="1" si="974"/>
        <v>9.2575099499594098E-5</v>
      </c>
      <c r="DV468" s="240">
        <f t="shared" ca="1" si="975"/>
        <v>-9.6585320969776864E-5</v>
      </c>
      <c r="DW468" s="240">
        <f t="shared" ca="1" si="976"/>
        <v>7.5500163116130187E-5</v>
      </c>
      <c r="DX468" s="240">
        <f t="shared" ca="1" si="977"/>
        <v>-3.4798098538087942E-5</v>
      </c>
      <c r="DY468" s="240">
        <f t="shared" ca="1" si="978"/>
        <v>-1.4945417409515738E-5</v>
      </c>
      <c r="DZ468" s="240">
        <f t="shared" ca="1" si="979"/>
        <v>6.080572506750621E-5</v>
      </c>
      <c r="EA468" s="240">
        <f t="shared" ca="1" si="980"/>
        <v>-9.0867123322820877E-5</v>
      </c>
      <c r="EB468" s="240">
        <f t="shared" ca="1" si="981"/>
        <v>9.7318878777811024E-5</v>
      </c>
      <c r="EC468" s="240">
        <f t="shared" ca="1" si="982"/>
        <v>-7.8484657504898389E-5</v>
      </c>
      <c r="ED468" s="240">
        <f t="shared" ca="1" si="983"/>
        <v>3.9258080215456099E-5</v>
      </c>
      <c r="EE468" s="240">
        <f t="shared" ca="1" si="984"/>
        <v>1.0168767722157997E-5</v>
      </c>
      <c r="EF468" s="240">
        <f t="shared" ca="1" si="985"/>
        <v>-5.6953505236762998E-5</v>
      </c>
      <c r="EG468" s="240">
        <f t="shared" ca="1" si="986"/>
        <v>8.8940240286945017E-5</v>
      </c>
      <c r="EH468" s="240">
        <f t="shared" ca="1" si="987"/>
        <v>-9.7817986882743063E-5</v>
      </c>
      <c r="EI468" s="240">
        <f t="shared" ca="1" si="988"/>
        <v>8.1280075479289791E-5</v>
      </c>
      <c r="EJ468" s="240">
        <f t="shared" ca="1" si="989"/>
        <v>-4.3623485738983587E-5</v>
      </c>
      <c r="EK468" s="240">
        <f t="shared" ca="1" si="990"/>
        <v>-5.3676205826731722E-6</v>
      </c>
      <c r="EL468" s="240">
        <f t="shared" ca="1" si="991"/>
        <v>5.2964079423371027E-5</v>
      </c>
      <c r="EM468" s="240">
        <f t="shared" ca="1" si="992"/>
        <v>-8.6799092421970502E-5</v>
      </c>
      <c r="EN468" s="240">
        <f t="shared" ca="1" si="993"/>
        <v>9.8081442889430288E-5</v>
      </c>
      <c r="EO468" s="240">
        <f t="shared" ca="1" si="994"/>
        <v>-8.3879682632557971E-5</v>
      </c>
      <c r="EP468" s="240">
        <f t="shared" ca="1" si="995"/>
        <v>4.7883798464404745E-5</v>
      </c>
      <c r="EQ468" s="240">
        <f t="shared" ca="1" si="996"/>
        <v>5.535423750622069E-7</v>
      </c>
      <c r="ER468" s="240">
        <f t="shared" ca="1" si="997"/>
        <v>-4.8847058503542819E-5</v>
      </c>
      <c r="ES468" s="240">
        <f t="shared" ca="1" si="998"/>
        <v>8.4448837940651411E-5</v>
      </c>
      <c r="ET468" s="240">
        <f t="shared" ca="1" si="999"/>
        <v>-9.8108612109277317E-5</v>
      </c>
      <c r="EU468" s="240">
        <f t="shared" ca="1" si="1000"/>
        <v>8.6277216283374647E-5</v>
      </c>
      <c r="EV468" s="240">
        <f t="shared" ca="1" si="1001"/>
        <v>-5.202875492519485E-5</v>
      </c>
      <c r="EW468" s="240">
        <f t="shared" ca="1" si="1002"/>
        <v>4.2618693646148757E-6</v>
      </c>
      <c r="EX468" s="240">
        <f t="shared" ca="1" si="1003"/>
        <v>4.4612360741277683E-5</v>
      </c>
      <c r="EY468" s="240">
        <f t="shared" ca="1" si="1004"/>
        <v>-8.1895138811888864E-5</v>
      </c>
      <c r="EZ468" s="240">
        <f t="shared" ca="1" si="1005"/>
        <v>9.7899429089253392E-5</v>
      </c>
      <c r="FA468" s="240">
        <f t="shared" ca="1" si="1006"/>
        <v>-8.8466900563170345E-5</v>
      </c>
      <c r="FB468" s="240">
        <f t="shared" ca="1" si="1007"/>
        <v>5.6048369558189568E-5</v>
      </c>
      <c r="FC468" s="240">
        <f t="shared" ca="1" si="1008"/>
        <v>-9.0670138877024841E-6</v>
      </c>
      <c r="FD468" s="240">
        <f t="shared" ca="1" si="1009"/>
        <v>-4.0270187894410425E-5</v>
      </c>
      <c r="FE468" s="240">
        <f t="shared" ca="1" si="1010"/>
        <v>7.9144147120558357E-5</v>
      </c>
      <c r="FF468" s="240">
        <f t="shared" ca="1" si="1011"/>
        <v>-9.7454397769576533E-5</v>
      </c>
      <c r="FG468" s="240">
        <f t="shared" ca="1" si="1012"/>
        <v>9.044346033072421E-5</v>
      </c>
      <c r="FH468" s="240">
        <f t="shared" ca="1" si="1013"/>
        <v>-5.9932958759665763E-5</v>
      </c>
      <c r="FI468" s="240">
        <f t="shared" ca="1" si="1014"/>
        <v>1.3850315180152452E-5</v>
      </c>
      <c r="FJ468" s="240">
        <f t="shared" ca="1" si="1015"/>
        <v>3.5831000637653765E-5</v>
      </c>
      <c r="FK468" s="240">
        <f t="shared" ca="1" si="1016"/>
        <v>-7.620249024660911E-5</v>
      </c>
      <c r="FL468" s="240">
        <f t="shared" ca="1" si="1017"/>
        <v>9.6774590269675849E-5</v>
      </c>
      <c r="FM468" s="240">
        <f t="shared" ca="1" si="1018"/>
        <v>-9.2202133880431937E-5</v>
      </c>
      <c r="FN468" s="240">
        <f t="shared" ca="1" si="1019"/>
        <v>6.367316421397827E-5</v>
      </c>
      <c r="FO468" s="240">
        <f t="shared" ca="1" si="1020"/>
        <v>-1.8600249850189123E-5</v>
      </c>
      <c r="FP468" s="240">
        <f t="shared" ca="1" si="1021"/>
        <v>-3.1305493361930776E-5</v>
      </c>
      <c r="FQ468" s="240">
        <f t="shared" ca="1" si="1022"/>
        <v>7.3077254899106073E-5</v>
      </c>
      <c r="FR468" s="240">
        <f t="shared" ca="1" si="1023"/>
        <v>-9.5861644305361514E-5</v>
      </c>
      <c r="FS468" s="240">
        <f t="shared" ca="1" si="1024"/>
        <v>9.3738684413666613E-5</v>
      </c>
      <c r="FT468" s="240">
        <f t="shared" ca="1" si="1025"/>
        <v>-6.7259975438588938E-5</v>
      </c>
      <c r="FU468" s="240">
        <f t="shared" ca="1" si="1026"/>
        <v>2.3305374889152675E-5</v>
      </c>
      <c r="FV468" s="240">
        <f t="shared" ca="1" si="1027"/>
        <v>2.6704568410666775E-5</v>
      </c>
      <c r="FW468" s="240">
        <f t="shared" ca="1" si="1028"/>
        <v>-6.9775970043735769E-5</v>
      </c>
      <c r="FX468" s="240">
        <f t="shared" ca="1" si="1029"/>
        <v>9.4717759243428308E-5</v>
      </c>
      <c r="FY468" s="240">
        <f t="shared" ca="1" si="1030"/>
        <v>-9.5049410245609908E-5</v>
      </c>
      <c r="FZ468" s="240">
        <f t="shared" ca="1" si="1031"/>
        <v>7.0684751491093979E-5</v>
      </c>
      <c r="GA468" s="240">
        <f t="shared" ca="1" si="1032"/>
        <v>-2.7954355238693073E-5</v>
      </c>
      <c r="GB468" s="240">
        <f t="shared" ca="1" si="1033"/>
        <v>-2.203930981505217E-5</v>
      </c>
      <c r="GC468" s="240">
        <f t="shared" ca="1" si="1034"/>
        <v>6.6306588764880787E-5</v>
      </c>
      <c r="GD468" s="240">
        <f t="shared" ca="1" si="1035"/>
        <v>-9.3345690803182E-5</v>
      </c>
      <c r="GE468" s="240">
        <f t="shared" ca="1" si="1036"/>
        <v>9.613115372292777E-5</v>
      </c>
      <c r="GF468" s="240">
        <f t="shared" ca="1" si="1037"/>
        <v>-7.3939241786000046E-5</v>
      </c>
      <c r="GG468" s="240">
        <f t="shared" ca="1" si="1038"/>
        <v>3.2535991097951171E-5</v>
      </c>
      <c r="GH468" s="240">
        <f t="shared" ca="1" si="1039"/>
        <v>1.7320956591682965E-5</v>
      </c>
      <c r="GI468" s="240">
        <f t="shared" ca="1" si="1040"/>
        <v>-6.2677469105920107E-5</v>
      </c>
      <c r="GJ468" s="240">
        <f t="shared" ca="1" si="1041"/>
        <v>9.1748744417672175E-5</v>
      </c>
      <c r="GK468" s="240">
        <f t="shared" ca="1" si="1042"/>
        <v>-9.6981308830831282E-5</v>
      </c>
      <c r="GL468" s="240">
        <f t="shared" ca="1" si="1043"/>
        <v>7.7015605971131096E-5</v>
      </c>
      <c r="GM468" s="240">
        <f t="shared" ca="1" si="1044"/>
        <v>-3.7039244904843308E-5</v>
      </c>
      <c r="GN468" s="240">
        <f t="shared" ca="1" si="1045"/>
        <v>-1.2560875666747807E-5</v>
      </c>
      <c r="GO468" s="240">
        <f t="shared" ca="1" si="1046"/>
        <v>5.8897353933981009E-5</v>
      </c>
      <c r="GP468" s="240">
        <f t="shared" ca="1" si="1047"/>
        <v>-8.9930767270621171E-5</v>
      </c>
      <c r="GQ468" s="240">
        <f t="shared" ca="1" si="1048"/>
        <v>9.7597827471202148E-5</v>
      </c>
      <c r="GR468" s="240">
        <f t="shared" ca="1" si="1049"/>
        <v>-7.9906432815710711E-5</v>
      </c>
      <c r="GS468" s="240">
        <f t="shared" ca="1" si="1050"/>
        <v>4.1453267926504846E-5</v>
      </c>
      <c r="GT468" s="240">
        <f t="shared" ca="1" si="1051"/>
        <v>7.7705344921287064E-6</v>
      </c>
      <c r="GU468" s="240">
        <f t="shared" ca="1" si="1052"/>
        <v>-5.4975349877620455E-5</v>
      </c>
      <c r="GV468" s="240">
        <f t="shared" ca="1" si="1053"/>
        <v>8.7896139028208054E-5</v>
      </c>
      <c r="GW468" s="240">
        <f t="shared" ca="1" si="1054"/>
        <v>-9.7979224396634973E-5</v>
      </c>
      <c r="GX468" s="240">
        <f t="shared" ca="1" si="1055"/>
        <v>8.2604758064657065E-5</v>
      </c>
      <c r="GY468" s="240">
        <f t="shared" ca="1" si="1056"/>
        <v>-4.5767426394848911E-5</v>
      </c>
      <c r="GZ468" s="240">
        <f t="shared" ca="1" si="1057"/>
        <v>-2.9614734192996605E-6</v>
      </c>
      <c r="HA468" s="240">
        <f t="shared" ca="1" si="1058"/>
        <v>5.0920905388132861E-5</v>
      </c>
      <c r="HB468" s="240">
        <f t="shared" ca="1" si="1059"/>
        <v>-8.5649761288085881E-5</v>
      </c>
      <c r="HC468" s="240">
        <f t="shared" ca="1" si="1060"/>
        <v>9.81245807885301E-5</v>
      </c>
      <c r="HD468" s="240">
        <f t="shared" ca="1" si="1061"/>
        <v>-8.5104081216103575E-5</v>
      </c>
      <c r="HE468" s="240">
        <f t="shared" ca="1" si="1062"/>
        <v>4.9971327124254767E-5</v>
      </c>
      <c r="HF468" s="240">
        <f t="shared" ca="1" si="1063"/>
        <v>-1.8547221024020765E-6</v>
      </c>
      <c r="HG468" s="240">
        <f t="shared" ca="1" si="1064"/>
        <v>-4.6743787977420831E-5</v>
      </c>
      <c r="HH468" s="240">
        <f t="shared" ca="1" si="1065"/>
        <v>8.3197045770987813E-5</v>
      </c>
      <c r="HI468" s="240">
        <f t="shared" ca="1" si="1066"/>
        <v>-9.8033546470607048E-5</v>
      </c>
      <c r="HJ468" s="240">
        <f t="shared" ca="1" si="1067"/>
        <v>8.739838118166351E-5</v>
      </c>
      <c r="HK468" s="240">
        <f t="shared" ca="1" si="1068"/>
        <v>-5.4054842549647097E-5</v>
      </c>
      <c r="HL468" s="240">
        <f t="shared" ca="1" si="1069"/>
        <v>6.6664494360935019E-6</v>
      </c>
      <c r="HM468" s="240">
        <f t="shared" ca="1" si="1070"/>
        <v>4.245406068719901E-5</v>
      </c>
      <c r="HN468" s="240">
        <f t="shared" ca="1" si="1071"/>
        <v>-8.0543901283427032E-5</v>
      </c>
      <c r="HO468" s="240">
        <f t="shared" ca="1" si="1072"/>
        <v>9.7706340752511971E-5</v>
      </c>
      <c r="HP468" s="240">
        <f t="shared" ca="1" si="1073"/>
        <v>-8.9482130791767494E-5</v>
      </c>
      <c r="HQ468" s="240">
        <f t="shared" ca="1" si="1074"/>
        <v>5.8008135124692391E-5</v>
      </c>
      <c r="HR468" s="240">
        <f t="shared" ca="1" si="1075"/>
        <v>-1.1462116709181385E-5</v>
      </c>
      <c r="HS468" s="240">
        <f t="shared" ca="1" si="1076"/>
        <v>-3.806205784623498E-5</v>
      </c>
      <c r="HT468" s="240">
        <f t="shared" ca="1" si="1077"/>
        <v>7.7696719482862119E-5</v>
      </c>
      <c r="HU468" s="240">
        <f t="shared" ca="1" si="1078"/>
        <v>-9.7143751901479584E-5</v>
      </c>
      <c r="HV468" s="240">
        <f t="shared" ca="1" si="1079"/>
        <v>9.1350310111080232E-5</v>
      </c>
      <c r="HW468" s="240">
        <f t="shared" ca="1" si="1080"/>
        <v>-6.1821681021309878E-5</v>
      </c>
      <c r="HX468" s="240">
        <f t="shared" ca="1" si="1081"/>
        <v>1.6230170739154025E-5</v>
      </c>
      <c r="HY468" s="240">
        <f t="shared" ca="1" si="1082"/>
        <v>3.3578360174086989E-5</v>
      </c>
      <c r="HZ468" s="240">
        <f t="shared" ca="1" si="1083"/>
        <v>-7.4662359479627026E-5</v>
      </c>
      <c r="IA468" s="240">
        <f t="shared" ca="1" si="1084"/>
        <v>9.6347135243328978E-5</v>
      </c>
      <c r="IB468" s="240">
        <f t="shared" ca="1" si="1085"/>
        <v>-9.2998418531993411E-5</v>
      </c>
      <c r="IC468" s="240">
        <f t="shared" ca="1" si="1086"/>
        <v>6.5486293073415731E-5</v>
      </c>
      <c r="ID468" s="240">
        <f t="shared" ca="1" si="1087"/>
        <v>-2.0959124866221015E-5</v>
      </c>
      <c r="IE468" s="240">
        <f t="shared" ca="1" si="1088"/>
        <v>-5.694655543803791E-5</v>
      </c>
      <c r="IF468" s="240">
        <f t="shared" ca="1" si="1089"/>
        <v>7.1448131312762148E-5</v>
      </c>
      <c r="IG468" s="240">
        <f t="shared" ca="1" si="1090"/>
        <v>-9.5318409897365031E-5</v>
      </c>
      <c r="IH468" s="240">
        <f t="shared" ca="1" si="1091"/>
        <v>9.4422485616963781E-5</v>
      </c>
      <c r="II468" s="240">
        <f t="shared" ca="1" si="1092"/>
        <v>-6.8993142909577369E-5</v>
      </c>
      <c r="IJ468" s="240">
        <f t="shared" ca="1" si="1093"/>
        <v>2.5637586625682789E-5</v>
      </c>
      <c r="IK468" s="240">
        <f t="shared" ca="1" si="1094"/>
        <v>2.437928169670999E-5</v>
      </c>
      <c r="IL468" s="240">
        <f t="shared" ca="1" si="1095"/>
        <v>-6.8061778339447782E-5</v>
      </c>
      <c r="IM468" s="240">
        <f t="shared" ca="1" si="1096"/>
        <v>9.4060054153048708E-5</v>
      </c>
      <c r="IN468" s="240">
        <f t="shared" ca="1" si="1097"/>
        <v>-9.5619080663650124E-5</v>
      </c>
      <c r="IO468" s="240">
        <f t="shared" ca="1" si="1098"/>
        <v>7.2333782221384359E-5</v>
      </c>
      <c r="IP468" s="240">
        <f t="shared" ca="1" si="1099"/>
        <v>-3.0254285193386599E-5</v>
      </c>
      <c r="IQ468" s="240">
        <f t="shared" ca="1" si="1100"/>
        <v>-1.9686062277277093E-5</v>
      </c>
      <c r="IR468" s="240">
        <f t="shared" ca="1" si="1101"/>
        <v>6.4511458580606126E-5</v>
      </c>
      <c r="IS468" s="240">
        <f t="shared" ca="1" si="1102"/>
        <v>-9.2575099499592783E-5</v>
      </c>
      <c r="IT468" s="240">
        <f t="shared" ca="1" si="1103"/>
        <v>9.6585320969775604E-5</v>
      </c>
      <c r="IU468" s="240">
        <f t="shared" ca="1" si="1104"/>
        <v>-7.550016311612913E-5</v>
      </c>
      <c r="IV468" s="240">
        <f t="shared" ca="1" si="1105"/>
        <v>3.4798098538086417E-5</v>
      </c>
      <c r="IW468" s="240">
        <f t="shared" ca="1" si="1106"/>
        <v>1.4945417409511842E-5</v>
      </c>
      <c r="IX468" s="240">
        <f t="shared" ca="1" si="1107"/>
        <v>-6.0805725067507497E-5</v>
      </c>
      <c r="IY468" s="240">
        <f t="shared" ca="1" si="1108"/>
        <v>9.0867123322821501E-5</v>
      </c>
      <c r="IZ468" s="240">
        <f t="shared" ca="1" si="1109"/>
        <v>-9.7318878777811539E-5</v>
      </c>
      <c r="JA468" s="240">
        <f t="shared" ca="1" si="1110"/>
        <v>7.8484657504894066E-5</v>
      </c>
      <c r="JB468" s="240">
        <f t="shared" ca="1" si="1111"/>
        <v>-3.9258080215454602E-5</v>
      </c>
    </row>
    <row r="469" spans="2:262">
      <c r="B469" s="248">
        <v>108</v>
      </c>
      <c r="C469" s="247">
        <f t="shared" si="1112"/>
        <v>2.1093750000000014E-3</v>
      </c>
      <c r="D469" s="244">
        <f t="shared" ca="1" si="855"/>
        <v>5.8876741221236895</v>
      </c>
      <c r="E469" s="243">
        <f ca="1">DJ361</f>
        <v>-0.1123258778763102</v>
      </c>
      <c r="F469" s="242">
        <v>108</v>
      </c>
      <c r="G469" s="240">
        <f t="shared" ca="1" si="856"/>
        <v>-7.9038877240055165E-6</v>
      </c>
      <c r="H469" s="240">
        <f t="shared" ca="1" si="857"/>
        <v>4.1439591612035769E-5</v>
      </c>
      <c r="I469" s="240">
        <f t="shared" ca="1" si="858"/>
        <v>-6.5189026333126627E-5</v>
      </c>
      <c r="J469" s="240">
        <f t="shared" ca="1" si="859"/>
        <v>7.3543585438662701E-5</v>
      </c>
      <c r="K469" s="240">
        <f t="shared" ca="1" si="860"/>
        <v>-6.4530277376426739E-5</v>
      </c>
      <c r="L469" s="240">
        <f t="shared" ca="1" si="861"/>
        <v>4.0277662186473902E-5</v>
      </c>
      <c r="M469" s="240">
        <f t="shared" ca="1" si="862"/>
        <v>-6.5131761445551255E-6</v>
      </c>
      <c r="N469" s="240">
        <f t="shared" ca="1" si="863"/>
        <v>-2.8789445105814472E-5</v>
      </c>
      <c r="O469" s="240">
        <f t="shared" ca="1" si="864"/>
        <v>5.72932237997701E-5</v>
      </c>
      <c r="P469" s="240">
        <f t="shared" ca="1" si="865"/>
        <v>-7.2266779638358676E-5</v>
      </c>
      <c r="Q469" s="240">
        <f t="shared" ca="1" si="866"/>
        <v>7.0173995538320245E-5</v>
      </c>
      <c r="R469" s="240">
        <f t="shared" ca="1" si="867"/>
        <v>-5.1509098100703821E-5</v>
      </c>
      <c r="S469" s="240">
        <f t="shared" ca="1" si="868"/>
        <v>2.067994230651216E-5</v>
      </c>
      <c r="T469" s="240">
        <f t="shared" ca="1" si="869"/>
        <v>1.5032936369483827E-5</v>
      </c>
      <c r="U469" s="241">
        <f t="shared" ca="1" si="870"/>
        <v>-4.7195674806198771E-5</v>
      </c>
      <c r="V469" s="240">
        <f t="shared" ca="1" si="871"/>
        <v>6.821280202422949E-5</v>
      </c>
      <c r="W469" s="240">
        <f t="shared" ca="1" si="872"/>
        <v>-7.3120966405706332E-5</v>
      </c>
      <c r="X469" s="240">
        <f t="shared" ca="1" si="873"/>
        <v>6.0761068261558877E-5</v>
      </c>
      <c r="Y469" s="240">
        <f t="shared" ca="1" si="874"/>
        <v>-3.4051989883074702E-5</v>
      </c>
      <c r="Z469" s="240">
        <f t="shared" ca="1" si="875"/>
        <v>-6.9872031904125674E-7</v>
      </c>
      <c r="AA469" s="240">
        <f t="shared" ca="1" si="876"/>
        <v>3.5284422497464202E-5</v>
      </c>
      <c r="AB469" s="240">
        <f t="shared" ca="1" si="877"/>
        <v>-6.1537444682489443E-5</v>
      </c>
      <c r="AC469" s="240">
        <f t="shared" ca="1" si="878"/>
        <v>7.3257939540831508E-5</v>
      </c>
      <c r="AD469" s="240">
        <f t="shared" ca="1" si="879"/>
        <v>-6.7678024644321602E-5</v>
      </c>
      <c r="AE469" s="240">
        <f t="shared" ca="1" si="880"/>
        <v>4.6115438585006679E-5</v>
      </c>
      <c r="AF469" s="240">
        <f t="shared" ca="1" si="881"/>
        <v>-1.3662347161415203E-5</v>
      </c>
      <c r="AG469" s="240">
        <f t="shared" ca="1" si="882"/>
        <v>-2.2017209619884672E-5</v>
      </c>
      <c r="AH469" s="240">
        <f t="shared" ca="1" si="883"/>
        <v>5.2497237852197989E-5</v>
      </c>
      <c r="AI469" s="240">
        <f t="shared" ca="1" si="884"/>
        <v>-7.0579651142928303E-5</v>
      </c>
      <c r="AJ469" s="240">
        <f t="shared" ca="1" si="885"/>
        <v>7.1994152494276676E-5</v>
      </c>
      <c r="AK469" s="240">
        <f t="shared" ca="1" si="886"/>
        <v>-5.6406696843953521E-5</v>
      </c>
      <c r="AL469" s="240">
        <f t="shared" ca="1" si="887"/>
        <v>2.7498378302390532E-5</v>
      </c>
      <c r="AM469" s="240">
        <f t="shared" ca="1" si="888"/>
        <v>7.9038877240064076E-6</v>
      </c>
      <c r="AN469" s="240">
        <f t="shared" ca="1" si="889"/>
        <v>-4.1439591612035973E-5</v>
      </c>
      <c r="AO469" s="240">
        <f t="shared" ca="1" si="890"/>
        <v>6.5189026333126925E-5</v>
      </c>
      <c r="AP469" s="240">
        <f t="shared" ca="1" si="891"/>
        <v>-7.3543585438662701E-5</v>
      </c>
      <c r="AQ469" s="240">
        <f t="shared" ca="1" si="892"/>
        <v>6.4530277376426549E-5</v>
      </c>
      <c r="AR469" s="240">
        <f t="shared" ca="1" si="893"/>
        <v>-4.0277662186473265E-5</v>
      </c>
      <c r="AS469" s="240">
        <f t="shared" ca="1" si="894"/>
        <v>6.5131761445551425E-6</v>
      </c>
      <c r="AT469" s="240">
        <f t="shared" ca="1" si="895"/>
        <v>2.8789445105814943E-5</v>
      </c>
      <c r="AU469" s="240">
        <f t="shared" ca="1" si="896"/>
        <v>-5.7293223799770743E-5</v>
      </c>
      <c r="AV469" s="240">
        <f t="shared" ca="1" si="897"/>
        <v>7.226677963835873E-5</v>
      </c>
      <c r="AW469" s="240">
        <f t="shared" ca="1" si="898"/>
        <v>-7.0173995538320096E-5</v>
      </c>
      <c r="AX469" s="240">
        <f t="shared" ca="1" si="899"/>
        <v>5.1509098100703089E-5</v>
      </c>
      <c r="AY469" s="240">
        <f t="shared" ca="1" si="900"/>
        <v>-2.0679942306511676E-5</v>
      </c>
      <c r="AZ469" s="240">
        <f t="shared" ca="1" si="901"/>
        <v>-1.5032936369484318E-5</v>
      </c>
      <c r="BA469" s="240">
        <f t="shared" ca="1" si="902"/>
        <v>4.7195674806198758E-5</v>
      </c>
      <c r="BB469" s="240">
        <f t="shared" ca="1" si="903"/>
        <v>-6.821280202422968E-5</v>
      </c>
      <c r="BC469" s="240">
        <f t="shared" ca="1" si="904"/>
        <v>7.3120966405706224E-5</v>
      </c>
      <c r="BD469" s="240">
        <f t="shared" ca="1" si="905"/>
        <v>-6.0761068261557997E-5</v>
      </c>
      <c r="BE469" s="240">
        <f t="shared" ca="1" si="906"/>
        <v>3.4051989883075184E-5</v>
      </c>
      <c r="BF469" s="240">
        <f t="shared" ca="1" si="907"/>
        <v>6.9872031904123641E-7</v>
      </c>
      <c r="BG469" s="240">
        <f t="shared" ca="1" si="908"/>
        <v>-3.5284422497464643E-5</v>
      </c>
      <c r="BH469" s="240">
        <f t="shared" ca="1" si="909"/>
        <v>6.1537444682489701E-5</v>
      </c>
      <c r="BI469" s="240">
        <f t="shared" ca="1" si="910"/>
        <v>-7.3257939540831589E-5</v>
      </c>
      <c r="BJ469" s="240">
        <f t="shared" ca="1" si="911"/>
        <v>6.7678024644321006E-5</v>
      </c>
      <c r="BK469" s="240">
        <f t="shared" ca="1" si="912"/>
        <v>-4.6115438585007106E-5</v>
      </c>
      <c r="BL469" s="240">
        <f t="shared" ca="1" si="913"/>
        <v>1.3662347161414705E-5</v>
      </c>
      <c r="BM469" s="240">
        <f t="shared" ca="1" si="914"/>
        <v>2.201720961988515E-5</v>
      </c>
      <c r="BN469" s="240">
        <f t="shared" ca="1" si="915"/>
        <v>-5.2497237852198341E-5</v>
      </c>
      <c r="BO469" s="240">
        <f t="shared" ca="1" si="916"/>
        <v>7.0579651142928736E-5</v>
      </c>
      <c r="BP469" s="240">
        <f t="shared" ca="1" si="917"/>
        <v>-7.1994152494276798E-5</v>
      </c>
      <c r="BQ469" s="240">
        <f t="shared" ca="1" si="918"/>
        <v>5.6406696843953202E-5</v>
      </c>
      <c r="BR469" s="240">
        <f t="shared" ca="1" si="919"/>
        <v>-2.7498378302390065E-5</v>
      </c>
      <c r="BS469" s="240">
        <f t="shared" ca="1" si="920"/>
        <v>-7.903887724006909E-6</v>
      </c>
      <c r="BT469" s="240">
        <f t="shared" ca="1" si="921"/>
        <v>4.1439591612037253E-5</v>
      </c>
      <c r="BU469" s="240">
        <f t="shared" ca="1" si="922"/>
        <v>-6.5189026333126667E-5</v>
      </c>
      <c r="BV469" s="240">
        <f t="shared" ca="1" si="923"/>
        <v>7.3543585438662701E-5</v>
      </c>
      <c r="BW469" s="240">
        <f t="shared" ca="1" si="924"/>
        <v>-6.4530277376426305E-5</v>
      </c>
      <c r="BX469" s="240">
        <f t="shared" ca="1" si="925"/>
        <v>4.0277662186472845E-5</v>
      </c>
      <c r="BY469" s="240">
        <f t="shared" ca="1" si="926"/>
        <v>-6.5131761445535975E-6</v>
      </c>
      <c r="BZ469" s="240">
        <f t="shared" ca="1" si="927"/>
        <v>-2.8789445105814441E-5</v>
      </c>
      <c r="CA469" s="240">
        <f t="shared" ca="1" si="928"/>
        <v>5.7293223799770398E-5</v>
      </c>
      <c r="CB469" s="240">
        <f t="shared" ca="1" si="929"/>
        <v>-7.2266779638358812E-5</v>
      </c>
      <c r="CC469" s="240">
        <f t="shared" ca="1" si="930"/>
        <v>7.0173995538319947E-5</v>
      </c>
      <c r="CD469" s="240">
        <f t="shared" ca="1" si="931"/>
        <v>-5.150909810070273E-5</v>
      </c>
      <c r="CE469" s="240">
        <f t="shared" ca="1" si="932"/>
        <v>2.0679942306510185E-5</v>
      </c>
      <c r="CF469" s="240">
        <f t="shared" ca="1" si="933"/>
        <v>1.5032936369483789E-5</v>
      </c>
      <c r="CG469" s="240">
        <f t="shared" ca="1" si="934"/>
        <v>-4.7195674806199137E-5</v>
      </c>
      <c r="CH469" s="240">
        <f t="shared" ca="1" si="935"/>
        <v>6.8212802024229869E-5</v>
      </c>
      <c r="CI469" s="240">
        <f t="shared" ca="1" si="936"/>
        <v>-7.312096640570617E-5</v>
      </c>
      <c r="CJ469" s="240">
        <f t="shared" ca="1" si="937"/>
        <v>6.0761068261557719E-5</v>
      </c>
      <c r="CK469" s="240">
        <f t="shared" ca="1" si="938"/>
        <v>-3.4051989883074736E-5</v>
      </c>
      <c r="CL469" s="240">
        <f t="shared" ca="1" si="939"/>
        <v>-6.9872031904174125E-7</v>
      </c>
      <c r="CM469" s="240">
        <f t="shared" ca="1" si="940"/>
        <v>3.5284422497465097E-5</v>
      </c>
      <c r="CN469" s="240">
        <f t="shared" ca="1" si="941"/>
        <v>-6.1537444682489985E-5</v>
      </c>
      <c r="CO469" s="240">
        <f t="shared" ca="1" si="942"/>
        <v>7.325793954083163E-5</v>
      </c>
      <c r="CP469" s="240">
        <f t="shared" ca="1" si="943"/>
        <v>-6.7678024644320803E-5</v>
      </c>
      <c r="CQ469" s="240">
        <f t="shared" ca="1" si="944"/>
        <v>4.6115438585006713E-5</v>
      </c>
      <c r="CR469" s="240">
        <f t="shared" ca="1" si="945"/>
        <v>-1.366234716141421E-5</v>
      </c>
      <c r="CS469" s="240">
        <f t="shared" ca="1" si="946"/>
        <v>-2.2017209619885627E-5</v>
      </c>
      <c r="CT469" s="240">
        <f t="shared" ca="1" si="947"/>
        <v>5.24972378521987E-5</v>
      </c>
      <c r="CU469" s="240">
        <f t="shared" ca="1" si="948"/>
        <v>-7.0579651142928872E-5</v>
      </c>
      <c r="CV469" s="240">
        <f t="shared" ca="1" si="949"/>
        <v>7.1994152494276689E-5</v>
      </c>
      <c r="CW469" s="240">
        <f t="shared" ca="1" si="950"/>
        <v>-5.6406696843952877E-5</v>
      </c>
      <c r="CX469" s="240">
        <f t="shared" ca="1" si="951"/>
        <v>2.7498378302389597E-5</v>
      </c>
      <c r="CY469" s="240">
        <f t="shared" ca="1" si="952"/>
        <v>7.9038877240074105E-6</v>
      </c>
      <c r="CZ469" s="240">
        <f t="shared" ca="1" si="953"/>
        <v>-4.1439591612037674E-5</v>
      </c>
      <c r="DA469" s="240">
        <f t="shared" ca="1" si="954"/>
        <v>6.518902633312786E-5</v>
      </c>
      <c r="DB469" s="240">
        <f t="shared" ca="1" si="955"/>
        <v>-7.3543585438662674E-5</v>
      </c>
      <c r="DC469" s="240">
        <f t="shared" ca="1" si="956"/>
        <v>6.4530277376425058E-5</v>
      </c>
      <c r="DD469" s="240">
        <f t="shared" ca="1" si="957"/>
        <v>-4.0277662186474173E-5</v>
      </c>
      <c r="DE469" s="240">
        <f t="shared" ca="1" si="958"/>
        <v>6.5131761445551797E-6</v>
      </c>
      <c r="DF469" s="240">
        <f t="shared" ca="1" si="959"/>
        <v>2.8789445105814905E-5</v>
      </c>
      <c r="DG469" s="240">
        <f t="shared" ca="1" si="960"/>
        <v>-5.7293223799770716E-5</v>
      </c>
      <c r="DH469" s="240">
        <f t="shared" ca="1" si="961"/>
        <v>7.2266779638358906E-5</v>
      </c>
      <c r="DI469" s="240">
        <f t="shared" ca="1" si="962"/>
        <v>-7.0173995538319798E-5</v>
      </c>
      <c r="DJ469" s="240">
        <f t="shared" ca="1" si="963"/>
        <v>5.1509098100702364E-5</v>
      </c>
      <c r="DK469" s="240">
        <f t="shared" ca="1" si="964"/>
        <v>-2.06799423065097E-5</v>
      </c>
      <c r="DL469" s="240">
        <f t="shared" ca="1" si="965"/>
        <v>-1.5032936369486331E-5</v>
      </c>
      <c r="DM469" s="240">
        <f t="shared" ca="1" si="966"/>
        <v>4.7195674806201136E-5</v>
      </c>
      <c r="DN469" s="240">
        <f t="shared" ca="1" si="967"/>
        <v>-6.8212802024230832E-5</v>
      </c>
      <c r="DO469" s="240">
        <f t="shared" ca="1" si="968"/>
        <v>7.3120966405706346E-5</v>
      </c>
      <c r="DP469" s="240">
        <f t="shared" ca="1" si="969"/>
        <v>-6.0761068261558606E-5</v>
      </c>
      <c r="DQ469" s="240">
        <f t="shared" ca="1" si="970"/>
        <v>3.4051989883074289E-5</v>
      </c>
      <c r="DR469" s="240">
        <f t="shared" ca="1" si="971"/>
        <v>6.9872031904224269E-7</v>
      </c>
      <c r="DS469" s="240">
        <f t="shared" ca="1" si="972"/>
        <v>-3.528442249746553E-5</v>
      </c>
      <c r="DT469" s="240">
        <f t="shared" ca="1" si="973"/>
        <v>6.153744468249027E-5</v>
      </c>
      <c r="DU469" s="240">
        <f t="shared" ca="1" si="974"/>
        <v>-7.3257939540831684E-5</v>
      </c>
      <c r="DV469" s="240">
        <f t="shared" ca="1" si="975"/>
        <v>6.7678024644320599E-5</v>
      </c>
      <c r="DW469" s="240">
        <f t="shared" ca="1" si="976"/>
        <v>-4.6115438585004694E-5</v>
      </c>
      <c r="DX469" s="240">
        <f t="shared" ca="1" si="977"/>
        <v>1.3662347161411659E-5</v>
      </c>
      <c r="DY469" s="240">
        <f t="shared" ca="1" si="978"/>
        <v>2.2017209619884113E-5</v>
      </c>
      <c r="DZ469" s="240">
        <f t="shared" ca="1" si="979"/>
        <v>-5.2497237852197582E-5</v>
      </c>
      <c r="EA469" s="240">
        <f t="shared" ca="1" si="980"/>
        <v>7.0579651142928438E-5</v>
      </c>
      <c r="EB469" s="240">
        <f t="shared" ca="1" si="981"/>
        <v>-7.1994152494276594E-5</v>
      </c>
      <c r="EC469" s="240">
        <f t="shared" ca="1" si="982"/>
        <v>5.6406696843952552E-5</v>
      </c>
      <c r="ED469" s="240">
        <f t="shared" ca="1" si="983"/>
        <v>-2.749837830238913E-5</v>
      </c>
      <c r="EE469" s="240">
        <f t="shared" ca="1" si="984"/>
        <v>-7.9038877240079119E-6</v>
      </c>
      <c r="EF469" s="240">
        <f t="shared" ca="1" si="985"/>
        <v>4.1439591612038094E-5</v>
      </c>
      <c r="EG469" s="240">
        <f t="shared" ca="1" si="986"/>
        <v>-6.5189026333128104E-5</v>
      </c>
      <c r="EH469" s="240">
        <f t="shared" ca="1" si="987"/>
        <v>7.3543585438662674E-5</v>
      </c>
      <c r="EI469" s="240">
        <f t="shared" ca="1" si="988"/>
        <v>-6.4530277376424815E-5</v>
      </c>
      <c r="EJ469" s="240">
        <f t="shared" ca="1" si="989"/>
        <v>4.0277662186473746E-5</v>
      </c>
      <c r="EK469" s="240">
        <f t="shared" ca="1" si="990"/>
        <v>-6.5131761445546749E-6</v>
      </c>
      <c r="EL469" s="240">
        <f t="shared" ca="1" si="991"/>
        <v>-2.8789445105815373E-5</v>
      </c>
      <c r="EM469" s="240">
        <f t="shared" ca="1" si="992"/>
        <v>5.7293223799771042E-5</v>
      </c>
      <c r="EN469" s="240">
        <f t="shared" ca="1" si="993"/>
        <v>-7.2266779638359001E-5</v>
      </c>
      <c r="EO469" s="240">
        <f t="shared" ca="1" si="994"/>
        <v>7.0173995538319649E-5</v>
      </c>
      <c r="EP469" s="240">
        <f t="shared" ca="1" si="995"/>
        <v>-5.1509098100702011E-5</v>
      </c>
      <c r="EQ469" s="240">
        <f t="shared" ca="1" si="996"/>
        <v>2.0679942306509219E-5</v>
      </c>
      <c r="ER469" s="240">
        <f t="shared" ca="1" si="997"/>
        <v>1.5032936369486818E-5</v>
      </c>
      <c r="ES469" s="240">
        <f t="shared" ca="1" si="998"/>
        <v>-4.7195674806201516E-5</v>
      </c>
      <c r="ET469" s="240">
        <f t="shared" ca="1" si="999"/>
        <v>6.8212802024229463E-5</v>
      </c>
      <c r="EU469" s="240">
        <f t="shared" ca="1" si="1000"/>
        <v>-7.3120966405706292E-5</v>
      </c>
      <c r="EV469" s="240">
        <f t="shared" ca="1" si="1001"/>
        <v>6.0761068261558329E-5</v>
      </c>
      <c r="EW469" s="240">
        <f t="shared" ca="1" si="1002"/>
        <v>-3.4051989883073842E-5</v>
      </c>
      <c r="EX469" s="240">
        <f t="shared" ca="1" si="1003"/>
        <v>-6.987203190427543E-7</v>
      </c>
      <c r="EY469" s="240">
        <f t="shared" ca="1" si="1004"/>
        <v>3.5284422497465978E-5</v>
      </c>
      <c r="EZ469" s="240">
        <f t="shared" ca="1" si="1005"/>
        <v>-6.1537444682490528E-5</v>
      </c>
      <c r="FA469" s="240">
        <f t="shared" ca="1" si="1006"/>
        <v>7.3257939540831725E-5</v>
      </c>
      <c r="FB469" s="240">
        <f t="shared" ca="1" si="1007"/>
        <v>-6.767802464432041E-5</v>
      </c>
      <c r="FC469" s="240">
        <f t="shared" ca="1" si="1008"/>
        <v>4.6115438585004294E-5</v>
      </c>
      <c r="FD469" s="240">
        <f t="shared" ca="1" si="1009"/>
        <v>-1.3662347161411161E-5</v>
      </c>
      <c r="FE469" s="240">
        <f t="shared" ca="1" si="1010"/>
        <v>-2.2017209619884601E-5</v>
      </c>
      <c r="FF469" s="240">
        <f t="shared" ca="1" si="1011"/>
        <v>5.2497237852197935E-5</v>
      </c>
      <c r="FG469" s="240">
        <f t="shared" ca="1" si="1012"/>
        <v>-7.0579651142928587E-5</v>
      </c>
      <c r="FH469" s="240">
        <f t="shared" ca="1" si="1013"/>
        <v>7.1994152494276486E-5</v>
      </c>
      <c r="FI469" s="240">
        <f t="shared" ca="1" si="1014"/>
        <v>-5.6406696843952233E-5</v>
      </c>
      <c r="FJ469" s="240">
        <f t="shared" ca="1" si="1015"/>
        <v>2.7498378302388659E-5</v>
      </c>
      <c r="FK469" s="240">
        <f t="shared" ca="1" si="1016"/>
        <v>7.9038877240084133E-6</v>
      </c>
      <c r="FL469" s="240">
        <f t="shared" ca="1" si="1017"/>
        <v>-4.1439591612038507E-5</v>
      </c>
      <c r="FM469" s="240">
        <f t="shared" ca="1" si="1018"/>
        <v>6.5189026333128348E-5</v>
      </c>
      <c r="FN469" s="240">
        <f t="shared" ca="1" si="1019"/>
        <v>-7.3543585438662674E-5</v>
      </c>
      <c r="FO469" s="240">
        <f t="shared" ca="1" si="1020"/>
        <v>6.4530277376424584E-5</v>
      </c>
      <c r="FP469" s="240">
        <f t="shared" ca="1" si="1021"/>
        <v>-4.0277662186473319E-5</v>
      </c>
      <c r="FQ469" s="240">
        <f t="shared" ca="1" si="1022"/>
        <v>6.5131761445541735E-6</v>
      </c>
      <c r="FR469" s="240">
        <f t="shared" ca="1" si="1023"/>
        <v>2.878944510581583E-5</v>
      </c>
      <c r="FS469" s="240">
        <f t="shared" ca="1" si="1024"/>
        <v>-5.729322379977136E-5</v>
      </c>
      <c r="FT469" s="240">
        <f t="shared" ca="1" si="1025"/>
        <v>7.2266779638359096E-5</v>
      </c>
      <c r="FU469" s="240">
        <f t="shared" ca="1" si="1026"/>
        <v>-7.01739955383195E-5</v>
      </c>
      <c r="FV469" s="240">
        <f t="shared" ca="1" si="1027"/>
        <v>5.1509098100701645E-5</v>
      </c>
      <c r="FW469" s="240">
        <f t="shared" ca="1" si="1028"/>
        <v>-2.0679942306508731E-5</v>
      </c>
      <c r="FX469" s="240">
        <f t="shared" ca="1" si="1029"/>
        <v>-1.503293636948732E-5</v>
      </c>
      <c r="FY469" s="240">
        <f t="shared" ca="1" si="1030"/>
        <v>4.7195674806201902E-5</v>
      </c>
      <c r="FZ469" s="240">
        <f t="shared" ca="1" si="1031"/>
        <v>-6.8212802024231211E-5</v>
      </c>
      <c r="GA469" s="240">
        <f t="shared" ca="1" si="1032"/>
        <v>7.3120966405706238E-5</v>
      </c>
      <c r="GB469" s="240">
        <f t="shared" ca="1" si="1033"/>
        <v>-6.0761068261558051E-5</v>
      </c>
      <c r="GC469" s="240">
        <f t="shared" ca="1" si="1034"/>
        <v>3.4051989883073395E-5</v>
      </c>
      <c r="GD469" s="240">
        <f t="shared" ca="1" si="1035"/>
        <v>6.9872031904325574E-7</v>
      </c>
      <c r="GE469" s="240">
        <f t="shared" ca="1" si="1036"/>
        <v>-3.5284422497466418E-5</v>
      </c>
      <c r="GF469" s="240">
        <f t="shared" ca="1" si="1037"/>
        <v>6.1537444682490812E-5</v>
      </c>
      <c r="GG469" s="240">
        <f t="shared" ca="1" si="1038"/>
        <v>-7.3257939540831765E-5</v>
      </c>
      <c r="GH469" s="240">
        <f t="shared" ca="1" si="1039"/>
        <v>6.767802464432022E-5</v>
      </c>
      <c r="GI469" s="240">
        <f t="shared" ca="1" si="1040"/>
        <v>-4.6115438585003901E-5</v>
      </c>
      <c r="GJ469" s="240">
        <f t="shared" ca="1" si="1041"/>
        <v>1.3662347161410666E-5</v>
      </c>
      <c r="GK469" s="240">
        <f t="shared" ca="1" si="1042"/>
        <v>2.2017209619885078E-5</v>
      </c>
      <c r="GL469" s="240">
        <f t="shared" ca="1" si="1043"/>
        <v>-5.2497237852198287E-5</v>
      </c>
      <c r="GM469" s="240">
        <f t="shared" ca="1" si="1044"/>
        <v>7.0579651142928709E-5</v>
      </c>
      <c r="GN469" s="240">
        <f t="shared" ca="1" si="1045"/>
        <v>-7.1994152494276377E-5</v>
      </c>
      <c r="GO469" s="240">
        <f t="shared" ca="1" si="1046"/>
        <v>5.6406696843951908E-5</v>
      </c>
      <c r="GP469" s="240">
        <f t="shared" ca="1" si="1047"/>
        <v>-2.7498378302388191E-5</v>
      </c>
      <c r="GQ469" s="240">
        <f t="shared" ca="1" si="1048"/>
        <v>-7.9038877240089182E-6</v>
      </c>
      <c r="GR469" s="240">
        <f t="shared" ca="1" si="1049"/>
        <v>4.143959161203892E-5</v>
      </c>
      <c r="GS469" s="240">
        <f t="shared" ca="1" si="1050"/>
        <v>-6.5189026333128578E-5</v>
      </c>
      <c r="GT469" s="240">
        <f t="shared" ca="1" si="1051"/>
        <v>7.354358543866266E-5</v>
      </c>
      <c r="GU469" s="240">
        <f t="shared" ca="1" si="1052"/>
        <v>-6.4530277376424327E-5</v>
      </c>
      <c r="GV469" s="240">
        <f t="shared" ca="1" si="1053"/>
        <v>4.0277662186469402E-5</v>
      </c>
      <c r="GW469" s="240">
        <f t="shared" ca="1" si="1054"/>
        <v>-6.5131761445495046E-6</v>
      </c>
      <c r="GX469" s="240">
        <f t="shared" ca="1" si="1055"/>
        <v>-2.8789445105820147E-5</v>
      </c>
      <c r="GY469" s="240">
        <f t="shared" ca="1" si="1056"/>
        <v>5.7293223799774281E-5</v>
      </c>
      <c r="GZ469" s="240">
        <f t="shared" ca="1" si="1057"/>
        <v>-7.2266779638359963E-5</v>
      </c>
      <c r="HA469" s="240">
        <f t="shared" ca="1" si="1058"/>
        <v>7.0173995538320598E-5</v>
      </c>
      <c r="HB469" s="240">
        <f t="shared" ca="1" si="1059"/>
        <v>-5.1509098100704275E-5</v>
      </c>
      <c r="HC469" s="240">
        <f t="shared" ca="1" si="1060"/>
        <v>2.0679942306512262E-5</v>
      </c>
      <c r="HD469" s="240">
        <f t="shared" ca="1" si="1061"/>
        <v>1.5032936369483722E-5</v>
      </c>
      <c r="HE469" s="240">
        <f t="shared" ca="1" si="1062"/>
        <v>-4.7195674806199083E-5</v>
      </c>
      <c r="HF469" s="240">
        <f t="shared" ca="1" si="1063"/>
        <v>6.8212802024229842E-5</v>
      </c>
      <c r="HG469" s="240">
        <f t="shared" ca="1" si="1064"/>
        <v>-7.3120966405706183E-5</v>
      </c>
      <c r="HH469" s="240">
        <f t="shared" ca="1" si="1065"/>
        <v>6.0761068261557753E-5</v>
      </c>
      <c r="HI469" s="240">
        <f t="shared" ca="1" si="1066"/>
        <v>-3.4051989883072947E-5</v>
      </c>
      <c r="HJ469" s="240">
        <f t="shared" ca="1" si="1067"/>
        <v>-6.9872031904376057E-7</v>
      </c>
      <c r="HK469" s="240">
        <f t="shared" ca="1" si="1068"/>
        <v>3.5284422497466859E-5</v>
      </c>
      <c r="HL469" s="240">
        <f t="shared" ca="1" si="1069"/>
        <v>-6.1537444682491097E-5</v>
      </c>
      <c r="HM469" s="240">
        <f t="shared" ca="1" si="1070"/>
        <v>7.3257939540831806E-5</v>
      </c>
      <c r="HN469" s="240">
        <f t="shared" ca="1" si="1071"/>
        <v>-6.7678024644320017E-5</v>
      </c>
      <c r="HO469" s="240">
        <f t="shared" ca="1" si="1072"/>
        <v>4.6115438585003515E-5</v>
      </c>
      <c r="HP469" s="240">
        <f t="shared" ca="1" si="1073"/>
        <v>-1.3662347161410171E-5</v>
      </c>
      <c r="HQ469" s="240">
        <f t="shared" ca="1" si="1074"/>
        <v>-2.2017209619889551E-5</v>
      </c>
      <c r="HR469" s="240">
        <f t="shared" ca="1" si="1075"/>
        <v>5.2497237852201567E-5</v>
      </c>
      <c r="HS469" s="240">
        <f t="shared" ca="1" si="1076"/>
        <v>-7.0579651142930037E-5</v>
      </c>
      <c r="HT469" s="240">
        <f t="shared" ca="1" si="1077"/>
        <v>7.1994152494275429E-5</v>
      </c>
      <c r="HU469" s="240">
        <f t="shared" ca="1" si="1078"/>
        <v>-5.6406696843948899E-5</v>
      </c>
      <c r="HV469" s="240">
        <f t="shared" ca="1" si="1079"/>
        <v>2.7498378302383848E-5</v>
      </c>
      <c r="HW469" s="240">
        <f t="shared" ca="1" si="1080"/>
        <v>7.9038877240052624E-6</v>
      </c>
      <c r="HX469" s="240">
        <f t="shared" ca="1" si="1081"/>
        <v>-4.1439591612035885E-5</v>
      </c>
      <c r="HY469" s="240">
        <f t="shared" ca="1" si="1082"/>
        <v>6.5189026333126884E-5</v>
      </c>
      <c r="HZ469" s="240">
        <f t="shared" ca="1" si="1083"/>
        <v>-7.3543585438662701E-5</v>
      </c>
      <c r="IA469" s="240">
        <f t="shared" ca="1" si="1084"/>
        <v>6.4530277376426102E-5</v>
      </c>
      <c r="IB469" s="240">
        <f t="shared" ca="1" si="1085"/>
        <v>-4.0277662186472479E-5</v>
      </c>
      <c r="IC469" s="240">
        <f t="shared" ca="1" si="1086"/>
        <v>6.5131761445531638E-6</v>
      </c>
      <c r="ID469" s="240">
        <f t="shared" ca="1" si="1087"/>
        <v>2.8789445105816769E-5</v>
      </c>
      <c r="IE469" s="240">
        <f t="shared" ca="1" si="1088"/>
        <v>-2.4172934413443964E-5</v>
      </c>
      <c r="IF469" s="240">
        <f t="shared" ca="1" si="1089"/>
        <v>7.2266779638359272E-5</v>
      </c>
      <c r="IG469" s="240">
        <f t="shared" ca="1" si="1090"/>
        <v>-7.0173995538319202E-5</v>
      </c>
      <c r="IH469" s="240">
        <f t="shared" ca="1" si="1091"/>
        <v>5.1509098100700927E-5</v>
      </c>
      <c r="II469" s="240">
        <f t="shared" ca="1" si="1092"/>
        <v>-2.0679942306507762E-5</v>
      </c>
      <c r="IJ469" s="240">
        <f t="shared" ca="1" si="1093"/>
        <v>-1.5032936369488306E-5</v>
      </c>
      <c r="IK469" s="240">
        <f t="shared" ca="1" si="1094"/>
        <v>4.7195674806202674E-5</v>
      </c>
      <c r="IL469" s="240">
        <f t="shared" ca="1" si="1095"/>
        <v>-6.8212802024231591E-5</v>
      </c>
      <c r="IM469" s="240">
        <f t="shared" ca="1" si="1096"/>
        <v>7.3120966405705668E-5</v>
      </c>
      <c r="IN469" s="240">
        <f t="shared" ca="1" si="1097"/>
        <v>-6.076106826155511E-5</v>
      </c>
      <c r="IO469" s="240">
        <f t="shared" ca="1" si="1098"/>
        <v>3.4051989883068794E-5</v>
      </c>
      <c r="IP469" s="240">
        <f t="shared" ca="1" si="1099"/>
        <v>6.9872031904844636E-7</v>
      </c>
      <c r="IQ469" s="240">
        <f t="shared" ca="1" si="1100"/>
        <v>-3.5284422497470979E-5</v>
      </c>
      <c r="IR469" s="240">
        <f t="shared" ca="1" si="1101"/>
        <v>6.1537444682489077E-5</v>
      </c>
      <c r="IS469" s="240">
        <f t="shared" ca="1" si="1102"/>
        <v>-7.3257939540831481E-5</v>
      </c>
      <c r="IT469" s="240">
        <f t="shared" ca="1" si="1103"/>
        <v>6.7678024644321453E-5</v>
      </c>
      <c r="IU469" s="240">
        <f t="shared" ca="1" si="1104"/>
        <v>-4.6115438585006374E-5</v>
      </c>
      <c r="IV469" s="240">
        <f t="shared" ca="1" si="1105"/>
        <v>1.3662347161413781E-5</v>
      </c>
      <c r="IW469" s="240">
        <f t="shared" ca="1" si="1106"/>
        <v>2.2017209619886044E-5</v>
      </c>
      <c r="IX469" s="240">
        <f t="shared" ca="1" si="1107"/>
        <v>-5.2497237852198998E-5</v>
      </c>
      <c r="IY469" s="240">
        <f t="shared" ca="1" si="1108"/>
        <v>7.0579651142929007E-5</v>
      </c>
      <c r="IZ469" s="240">
        <f t="shared" ca="1" si="1109"/>
        <v>-7.1994152494276161E-5</v>
      </c>
      <c r="JA469" s="240">
        <f t="shared" ca="1" si="1110"/>
        <v>5.6406696843951257E-5</v>
      </c>
      <c r="JB469" s="240">
        <f t="shared" ca="1" si="1111"/>
        <v>-2.7498378302387256E-5</v>
      </c>
    </row>
    <row r="470" spans="2:262">
      <c r="B470" s="248">
        <v>109</v>
      </c>
      <c r="C470" s="247">
        <f t="shared" si="1112"/>
        <v>2.1289062500000015E-3</v>
      </c>
      <c r="D470" s="244">
        <f t="shared" ca="1" si="855"/>
        <v>5.8889016044765921</v>
      </c>
      <c r="E470" s="243">
        <f ca="1">DK361</f>
        <v>-0.11109839552340797</v>
      </c>
      <c r="F470" s="242">
        <v>109</v>
      </c>
      <c r="G470" s="240">
        <f t="shared" ca="1" si="856"/>
        <v>-6.15377840825675E-6</v>
      </c>
      <c r="H470" s="240">
        <f t="shared" ca="1" si="857"/>
        <v>2.3880073890462466E-5</v>
      </c>
      <c r="I470" s="240">
        <f t="shared" ca="1" si="858"/>
        <v>-3.6506746218354482E-5</v>
      </c>
      <c r="J470" s="240">
        <f t="shared" ca="1" si="859"/>
        <v>4.1337351869160891E-5</v>
      </c>
      <c r="K470" s="240">
        <f t="shared" ca="1" si="860"/>
        <v>-3.7340308254854278E-5</v>
      </c>
      <c r="L470" s="240">
        <f t="shared" ca="1" si="861"/>
        <v>2.5369189625573701E-5</v>
      </c>
      <c r="M470" s="240">
        <f t="shared" ca="1" si="862"/>
        <v>-7.980445095544973E-6</v>
      </c>
      <c r="N470" s="240">
        <f t="shared" ca="1" si="863"/>
        <v>-1.1112534638179026E-5</v>
      </c>
      <c r="O470" s="240">
        <f t="shared" ca="1" si="864"/>
        <v>2.7832417068941819E-5</v>
      </c>
      <c r="P470" s="240">
        <f t="shared" ca="1" si="865"/>
        <v>-3.8608647935796366E-5</v>
      </c>
      <c r="Q470" s="240">
        <f t="shared" ca="1" si="866"/>
        <v>4.113994807616895E-5</v>
      </c>
      <c r="R470" s="240">
        <f t="shared" ca="1" si="867"/>
        <v>-3.4885754807315123E-5</v>
      </c>
      <c r="S470" s="240">
        <f t="shared" ca="1" si="868"/>
        <v>2.1181659842715487E-5</v>
      </c>
      <c r="T470" s="240">
        <f t="shared" ca="1" si="869"/>
        <v>-2.9541918150259574E-6</v>
      </c>
      <c r="U470" s="241">
        <f t="shared" ca="1" si="870"/>
        <v>-1.5904148003567073E-5</v>
      </c>
      <c r="V470" s="240">
        <f t="shared" ca="1" si="871"/>
        <v>3.1366134788218717E-5</v>
      </c>
      <c r="W470" s="240">
        <f t="shared" ca="1" si="872"/>
        <v>-4.0129839651254844E-5</v>
      </c>
      <c r="X470" s="240">
        <f t="shared" ca="1" si="873"/>
        <v>4.0323761170941625E-5</v>
      </c>
      <c r="Y470" s="240">
        <f t="shared" ca="1" si="874"/>
        <v>-3.1906487135723499E-5</v>
      </c>
      <c r="Z470" s="240">
        <f t="shared" ca="1" si="875"/>
        <v>1.66755381798792E-5</v>
      </c>
      <c r="AA470" s="240">
        <f t="shared" ca="1" si="876"/>
        <v>2.1164952601602647E-6</v>
      </c>
      <c r="AB470" s="240">
        <f t="shared" ca="1" si="877"/>
        <v>-2.0456548179359739E-5</v>
      </c>
      <c r="AC470" s="240">
        <f t="shared" ca="1" si="878"/>
        <v>3.442807664460151E-5</v>
      </c>
      <c r="AD470" s="240">
        <f t="shared" ca="1" si="879"/>
        <v>-4.1047441225400104E-5</v>
      </c>
      <c r="AE470" s="240">
        <f t="shared" ca="1" si="880"/>
        <v>3.8901067364242418E-5</v>
      </c>
      <c r="AF470" s="240">
        <f t="shared" ca="1" si="881"/>
        <v>-2.8447316198970054E-5</v>
      </c>
      <c r="AG470" s="240">
        <f t="shared" ca="1" si="882"/>
        <v>1.1918600901183289E-5</v>
      </c>
      <c r="AH470" s="240">
        <f t="shared" ca="1" si="883"/>
        <v>7.1553482765947197E-6</v>
      </c>
      <c r="AI470" s="240">
        <f t="shared" ca="1" si="884"/>
        <v>-2.4701262829526975E-5</v>
      </c>
      <c r="AJ470" s="240">
        <f t="shared" ca="1" si="885"/>
        <v>3.6972188182506928E-5</v>
      </c>
      <c r="AK470" s="240">
        <f t="shared" ca="1" si="886"/>
        <v>-4.1347651076451083E-5</v>
      </c>
      <c r="AL470" s="240">
        <f t="shared" ca="1" si="887"/>
        <v>3.6893265295170991E-5</v>
      </c>
      <c r="AM470" s="240">
        <f t="shared" ca="1" si="888"/>
        <v>-2.456027114774855E-5</v>
      </c>
      <c r="AN470" s="240">
        <f t="shared" ca="1" si="889"/>
        <v>6.9823967710690947E-6</v>
      </c>
      <c r="AO470" s="240">
        <f t="shared" ca="1" si="890"/>
        <v>1.2086578194731979E-5</v>
      </c>
      <c r="AP470" s="240">
        <f t="shared" ca="1" si="891"/>
        <v>-2.8574447494738484E-5</v>
      </c>
      <c r="AQ470" s="240">
        <f t="shared" ca="1" si="892"/>
        <v>3.8960203596339413E-5</v>
      </c>
      <c r="AR470" s="240">
        <f t="shared" ca="1" si="893"/>
        <v>-4.1025953768811943E-5</v>
      </c>
      <c r="AS470" s="240">
        <f t="shared" ca="1" si="894"/>
        <v>3.4330554175713624E-5</v>
      </c>
      <c r="AT470" s="240">
        <f t="shared" ca="1" si="895"/>
        <v>-2.0303816757701635E-5</v>
      </c>
      <c r="AU470" s="240">
        <f t="shared" ca="1" si="896"/>
        <v>1.9411708942856668E-6</v>
      </c>
      <c r="AV470" s="240">
        <f t="shared" ca="1" si="897"/>
        <v>1.6836014726602858E-5</v>
      </c>
      <c r="AW470" s="240">
        <f t="shared" ca="1" si="898"/>
        <v>-3.2017845872460111E-5</v>
      </c>
      <c r="AX470" s="240">
        <f t="shared" ca="1" si="899"/>
        <v>4.0362221283824859E-5</v>
      </c>
      <c r="AY470" s="240">
        <f t="shared" ca="1" si="900"/>
        <v>-4.0087187929426203E-5</v>
      </c>
      <c r="AZ470" s="240">
        <f t="shared" ca="1" si="901"/>
        <v>3.125147956648545E-5</v>
      </c>
      <c r="BA470" s="240">
        <f t="shared" ca="1" si="902"/>
        <v>-1.574197406477336E-5</v>
      </c>
      <c r="BB470" s="240">
        <f t="shared" ca="1" si="903"/>
        <v>-3.1292519995958596E-6</v>
      </c>
      <c r="BC470" s="240">
        <f t="shared" ca="1" si="904"/>
        <v>2.1332221925979667E-5</v>
      </c>
      <c r="BD470" s="240">
        <f t="shared" ca="1" si="905"/>
        <v>-3.4979666045966025E-5</v>
      </c>
      <c r="BE470" s="240">
        <f t="shared" ca="1" si="906"/>
        <v>4.1157153593941804E-5</v>
      </c>
      <c r="BF470" s="240">
        <f t="shared" ca="1" si="907"/>
        <v>-3.8545473470324075E-5</v>
      </c>
      <c r="BG470" s="240">
        <f t="shared" ca="1" si="908"/>
        <v>2.7702353615618714E-5</v>
      </c>
      <c r="BH470" s="240">
        <f t="shared" ca="1" si="909"/>
        <v>-1.0943357429240792E-5</v>
      </c>
      <c r="BI470" s="240">
        <f t="shared" ca="1" si="910"/>
        <v>-8.1526080306858851E-6</v>
      </c>
      <c r="BJ470" s="240">
        <f t="shared" ca="1" si="911"/>
        <v>2.5507572651502493E-5</v>
      </c>
      <c r="BK470" s="240">
        <f t="shared" ca="1" si="912"/>
        <v>-3.7415359482977525E-5</v>
      </c>
      <c r="BL470" s="240">
        <f t="shared" ca="1" si="913"/>
        <v>4.1333044004821046E-5</v>
      </c>
      <c r="BM470" s="240">
        <f t="shared" ca="1" si="914"/>
        <v>-3.6423999212001924E-5</v>
      </c>
      <c r="BN470" s="240">
        <f t="shared" ca="1" si="915"/>
        <v>2.3736558480952156E-5</v>
      </c>
      <c r="BO470" s="240">
        <f t="shared" ca="1" si="916"/>
        <v>-5.9801425118670978E-6</v>
      </c>
      <c r="BP470" s="240">
        <f t="shared" ca="1" si="917"/>
        <v>-1.3053341248526968E-5</v>
      </c>
      <c r="BQ470" s="240">
        <f t="shared" ca="1" si="918"/>
        <v>2.9299265741832255E-5</v>
      </c>
      <c r="BR470" s="240">
        <f t="shared" ca="1" si="919"/>
        <v>-3.9288291087051843E-5</v>
      </c>
      <c r="BS470" s="240">
        <f t="shared" ca="1" si="920"/>
        <v>4.0887246960963896E-5</v>
      </c>
      <c r="BT470" s="240">
        <f t="shared" ca="1" si="921"/>
        <v>-3.3754674101978762E-5</v>
      </c>
      <c r="BU470" s="240">
        <f t="shared" ca="1" si="922"/>
        <v>1.9413743412681294E-5</v>
      </c>
      <c r="BV470" s="240">
        <f t="shared" ca="1" si="923"/>
        <v>-9.269806847828342E-7</v>
      </c>
      <c r="BW470" s="240">
        <f t="shared" ca="1" si="924"/>
        <v>-1.7757740063906471E-5</v>
      </c>
      <c r="BX470" s="240">
        <f t="shared" ca="1" si="925"/>
        <v>3.265027060357194E-5</v>
      </c>
      <c r="BY470" s="240">
        <f t="shared" ca="1" si="926"/>
        <v>-4.0570290223534129E-5</v>
      </c>
      <c r="BZ470" s="240">
        <f t="shared" ca="1" si="927"/>
        <v>3.9826467664858792E-5</v>
      </c>
      <c r="CA470" s="240">
        <f t="shared" ca="1" si="928"/>
        <v>-3.0577647274524048E-5</v>
      </c>
      <c r="CB470" s="240">
        <f t="shared" ca="1" si="929"/>
        <v>1.4798927573121217E-5</v>
      </c>
      <c r="CC470" s="240">
        <f t="shared" ca="1" si="930"/>
        <v>4.1401237946354069E-6</v>
      </c>
      <c r="CD470" s="240">
        <f t="shared" ca="1" si="931"/>
        <v>-2.2195045939774527E-5</v>
      </c>
      <c r="CE470" s="240">
        <f t="shared" ca="1" si="932"/>
        <v>3.5510185004478571E-5</v>
      </c>
      <c r="CF470" s="240">
        <f t="shared" ca="1" si="933"/>
        <v>-4.1242074432123587E-5</v>
      </c>
      <c r="CG470" s="240">
        <f t="shared" ca="1" si="934"/>
        <v>3.8166661224495297E-5</v>
      </c>
      <c r="CH470" s="240">
        <f t="shared" ca="1" si="935"/>
        <v>-2.6940704170308356E-5</v>
      </c>
      <c r="CI470" s="240">
        <f t="shared" ca="1" si="936"/>
        <v>9.9615220879814067E-6</v>
      </c>
      <c r="CJ470" s="240">
        <f t="shared" ca="1" si="937"/>
        <v>9.1449569585455947E-6</v>
      </c>
      <c r="CK470" s="240">
        <f t="shared" ca="1" si="938"/>
        <v>-2.6298517665502317E-5</v>
      </c>
      <c r="CL470" s="240">
        <f t="shared" ca="1" si="939"/>
        <v>3.7835993169945969E-5</v>
      </c>
      <c r="CM470" s="240">
        <f t="shared" ca="1" si="940"/>
        <v>-4.1293539453024561E-5</v>
      </c>
      <c r="CN470" s="240">
        <f t="shared" ca="1" si="941"/>
        <v>3.5932792673688584E-5</v>
      </c>
      <c r="CO470" s="240">
        <f t="shared" ca="1" si="942"/>
        <v>-2.2898547798893442E-5</v>
      </c>
      <c r="CP470" s="240">
        <f t="shared" ca="1" si="943"/>
        <v>4.9742860384278833E-6</v>
      </c>
      <c r="CQ470" s="240">
        <f t="shared" ca="1" si="944"/>
        <v>1.4012241457649704E-5</v>
      </c>
      <c r="CR470" s="240">
        <f t="shared" ca="1" si="945"/>
        <v>-3.0006435206812805E-5</v>
      </c>
      <c r="CS470" s="240">
        <f t="shared" ca="1" si="946"/>
        <v>3.9592712780297252E-5</v>
      </c>
      <c r="CT470" s="240">
        <f t="shared" ca="1" si="947"/>
        <v>-4.0723911204419111E-5</v>
      </c>
      <c r="CU470" s="240">
        <f t="shared" ca="1" si="948"/>
        <v>3.3158461474733409E-5</v>
      </c>
      <c r="CV470" s="240">
        <f t="shared" ca="1" si="949"/>
        <v>-1.851197595455577E-5</v>
      </c>
      <c r="CW470" s="240">
        <f t="shared" ca="1" si="950"/>
        <v>-8.7767903221886595E-8</v>
      </c>
      <c r="CX470" s="240">
        <f t="shared" ca="1" si="951"/>
        <v>1.8668768802601294E-5</v>
      </c>
      <c r="CY470" s="240">
        <f t="shared" ca="1" si="952"/>
        <v>-3.3263028032545479E-5</v>
      </c>
      <c r="CZ470" s="240">
        <f t="shared" ca="1" si="953"/>
        <v>4.0753921137433603E-5</v>
      </c>
      <c r="DA470" s="240">
        <f t="shared" ca="1" si="954"/>
        <v>-3.9541757425377463E-5</v>
      </c>
      <c r="DB470" s="240">
        <f t="shared" ca="1" si="955"/>
        <v>2.9885396151217522E-5</v>
      </c>
      <c r="DC470" s="240">
        <f t="shared" ca="1" si="956"/>
        <v>-1.3846966760865456E-5</v>
      </c>
      <c r="DD470" s="240">
        <f t="shared" ca="1" si="957"/>
        <v>-5.1485017339126062E-6</v>
      </c>
      <c r="DE470" s="240">
        <f t="shared" ca="1" si="958"/>
        <v>2.304450048782148E-5</v>
      </c>
      <c r="DF470" s="240">
        <f t="shared" ca="1" si="959"/>
        <v>-3.601931395535574E-5</v>
      </c>
      <c r="DG470" s="240">
        <f t="shared" ca="1" si="960"/>
        <v>4.1302152586807886E-5</v>
      </c>
      <c r="DH470" s="240">
        <f t="shared" ca="1" si="961"/>
        <v>-3.7764858809087762E-5</v>
      </c>
      <c r="DI470" s="240">
        <f t="shared" ca="1" si="962"/>
        <v>2.6162826652181817E-5</v>
      </c>
      <c r="DJ470" s="240">
        <f t="shared" ca="1" si="963"/>
        <v>-8.9736862983015211E-6</v>
      </c>
      <c r="DK470" s="240">
        <f t="shared" ca="1" si="964"/>
        <v>-1.0131797306285433E-5</v>
      </c>
      <c r="DL470" s="240">
        <f t="shared" ca="1" si="965"/>
        <v>2.7073621435824444E-5</v>
      </c>
      <c r="DM470" s="240">
        <f t="shared" ca="1" si="966"/>
        <v>-3.8233835869408165E-5</v>
      </c>
      <c r="DN470" s="240">
        <f t="shared" ca="1" si="967"/>
        <v>4.1229161217126435E-5</v>
      </c>
      <c r="DO470" s="240">
        <f t="shared" ca="1" si="968"/>
        <v>-3.5419941564682261E-5</v>
      </c>
      <c r="DP470" s="240">
        <f t="shared" ca="1" si="969"/>
        <v>2.2046743887872517E-5</v>
      </c>
      <c r="DQ470" s="240">
        <f t="shared" ca="1" si="970"/>
        <v>-3.9654332410808196E-6</v>
      </c>
      <c r="DR470" s="240">
        <f t="shared" ca="1" si="971"/>
        <v>-1.49627012164709E-5</v>
      </c>
      <c r="DS470" s="240">
        <f t="shared" ca="1" si="972"/>
        <v>3.0695529917237651E-5</v>
      </c>
      <c r="DT470" s="240">
        <f t="shared" ca="1" si="973"/>
        <v>-3.987328530383068E-5</v>
      </c>
      <c r="DU470" s="240">
        <f t="shared" ca="1" si="974"/>
        <v>4.0536044886529883E-5</v>
      </c>
      <c r="DV470" s="240">
        <f t="shared" ca="1" si="975"/>
        <v>-3.254227543017113E-5</v>
      </c>
      <c r="DW470" s="240">
        <f t="shared" ca="1" si="976"/>
        <v>1.7599057574321513E-5</v>
      </c>
      <c r="DX470" s="240">
        <f t="shared" ca="1" si="977"/>
        <v>1.1024636231235591E-6</v>
      </c>
      <c r="DY470" s="240">
        <f t="shared" ca="1" si="978"/>
        <v>-1.9568552173037558E-5</v>
      </c>
      <c r="DZ470" s="240">
        <f t="shared" ca="1" si="979"/>
        <v>3.3855749057215547E-5</v>
      </c>
      <c r="EA470" s="240">
        <f t="shared" ca="1" si="980"/>
        <v>-4.0913003413126951E-5</v>
      </c>
      <c r="EB470" s="240">
        <f t="shared" ca="1" si="981"/>
        <v>3.9233228709784234E-5</v>
      </c>
      <c r="EC470" s="240">
        <f t="shared" ca="1" si="982"/>
        <v>-2.9175143182754811E-5</v>
      </c>
      <c r="ED470" s="240">
        <f t="shared" ca="1" si="983"/>
        <v>1.2886665053606598E-5</v>
      </c>
      <c r="EE470" s="240">
        <f t="shared" ca="1" si="984"/>
        <v>6.1537784082578392E-6</v>
      </c>
      <c r="EF470" s="240">
        <f t="shared" ca="1" si="985"/>
        <v>-2.3880073890462977E-5</v>
      </c>
      <c r="EG470" s="240">
        <f t="shared" ca="1" si="986"/>
        <v>3.6506746218355634E-5</v>
      </c>
      <c r="EH470" s="240">
        <f t="shared" ca="1" si="987"/>
        <v>-4.1337351869160932E-5</v>
      </c>
      <c r="EI470" s="240">
        <f t="shared" ca="1" si="988"/>
        <v>3.73403082548536E-5</v>
      </c>
      <c r="EJ470" s="240">
        <f t="shared" ca="1" si="989"/>
        <v>-2.5369189625572918E-5</v>
      </c>
      <c r="EK470" s="240">
        <f t="shared" ca="1" si="990"/>
        <v>7.9804450955444292E-6</v>
      </c>
      <c r="EL470" s="240">
        <f t="shared" ca="1" si="991"/>
        <v>1.1112534638181401E-5</v>
      </c>
      <c r="EM470" s="240">
        <f t="shared" ca="1" si="992"/>
        <v>-2.7832417068943316E-5</v>
      </c>
      <c r="EN470" s="240">
        <f t="shared" ca="1" si="993"/>
        <v>3.8608647935796928E-5</v>
      </c>
      <c r="EO470" s="240">
        <f t="shared" ca="1" si="994"/>
        <v>-4.1139948076168855E-5</v>
      </c>
      <c r="EP470" s="240">
        <f t="shared" ca="1" si="995"/>
        <v>3.4885754807314906E-5</v>
      </c>
      <c r="EQ470" s="240">
        <f t="shared" ca="1" si="996"/>
        <v>-2.1181659842713369E-5</v>
      </c>
      <c r="ER470" s="240">
        <f t="shared" ca="1" si="997"/>
        <v>2.9541918150240889E-6</v>
      </c>
      <c r="ES470" s="240">
        <f t="shared" ca="1" si="998"/>
        <v>1.5904148003568537E-5</v>
      </c>
      <c r="ET470" s="240">
        <f t="shared" ca="1" si="999"/>
        <v>-3.1366134788219354E-5</v>
      </c>
      <c r="EU470" s="240">
        <f t="shared" ca="1" si="1000"/>
        <v>4.0129839651254939E-5</v>
      </c>
      <c r="EV470" s="240">
        <f t="shared" ca="1" si="1001"/>
        <v>-4.0323761170941083E-5</v>
      </c>
      <c r="EW470" s="240">
        <f t="shared" ca="1" si="1002"/>
        <v>3.1906487135722306E-5</v>
      </c>
      <c r="EX470" s="240">
        <f t="shared" ca="1" si="1003"/>
        <v>-1.667553817987775E-5</v>
      </c>
      <c r="EY470" s="240">
        <f t="shared" ca="1" si="1004"/>
        <v>-2.1164952601612591E-6</v>
      </c>
      <c r="EZ470" s="240">
        <f t="shared" ca="1" si="1005"/>
        <v>2.0456548179360095E-5</v>
      </c>
      <c r="FA470" s="240">
        <f t="shared" ca="1" si="1006"/>
        <v>-3.4428076644602872E-5</v>
      </c>
      <c r="FB470" s="240">
        <f t="shared" ca="1" si="1007"/>
        <v>4.1047441225400294E-5</v>
      </c>
      <c r="FC470" s="240">
        <f t="shared" ca="1" si="1008"/>
        <v>-3.8901067364241876E-5</v>
      </c>
      <c r="FD470" s="240">
        <f t="shared" ca="1" si="1009"/>
        <v>2.8447316198969332E-5</v>
      </c>
      <c r="FE470" s="240">
        <f t="shared" ca="1" si="1010"/>
        <v>-1.1918600901182901E-5</v>
      </c>
      <c r="FF470" s="240">
        <f t="shared" ca="1" si="1011"/>
        <v>-7.1553482765968543E-6</v>
      </c>
      <c r="FG470" s="240">
        <f t="shared" ca="1" si="1012"/>
        <v>2.4701262829528242E-5</v>
      </c>
      <c r="FH470" s="240">
        <f t="shared" ca="1" si="1013"/>
        <v>-3.697218818250764E-5</v>
      </c>
      <c r="FI470" s="240">
        <f t="shared" ca="1" si="1014"/>
        <v>4.1347651076451076E-5</v>
      </c>
      <c r="FJ470" s="240">
        <f t="shared" ca="1" si="1015"/>
        <v>-3.6893265295170808E-5</v>
      </c>
      <c r="FK470" s="240">
        <f t="shared" ca="1" si="1016"/>
        <v>2.4560271147746805E-5</v>
      </c>
      <c r="FL470" s="240">
        <f t="shared" ca="1" si="1017"/>
        <v>-6.982396771067537E-6</v>
      </c>
      <c r="FM470" s="240">
        <f t="shared" ca="1" si="1018"/>
        <v>-1.208657819473349E-5</v>
      </c>
      <c r="FN470" s="240">
        <f t="shared" ca="1" si="1019"/>
        <v>2.8574447494739206E-5</v>
      </c>
      <c r="FO470" s="240">
        <f t="shared" ca="1" si="1020"/>
        <v>-3.8960203596340334E-5</v>
      </c>
      <c r="FP470" s="240">
        <f t="shared" ca="1" si="1021"/>
        <v>4.1025953768811672E-5</v>
      </c>
      <c r="FQ470" s="240">
        <f t="shared" ca="1" si="1022"/>
        <v>-3.4330554175712743E-5</v>
      </c>
      <c r="FR470" s="240">
        <f t="shared" ca="1" si="1023"/>
        <v>2.0303816757700256E-5</v>
      </c>
      <c r="FS470" s="240">
        <f t="shared" ca="1" si="1024"/>
        <v>-1.9411708942846757E-6</v>
      </c>
      <c r="FT470" s="240">
        <f t="shared" ca="1" si="1025"/>
        <v>-1.6836014726605375E-5</v>
      </c>
      <c r="FU470" s="240">
        <f t="shared" ca="1" si="1026"/>
        <v>3.2017845872461486E-5</v>
      </c>
      <c r="FV470" s="240">
        <f t="shared" ca="1" si="1027"/>
        <v>-4.0362221283825198E-5</v>
      </c>
      <c r="FW470" s="240">
        <f t="shared" ca="1" si="1028"/>
        <v>4.0087187929425952E-5</v>
      </c>
      <c r="FX470" s="240">
        <f t="shared" ca="1" si="1029"/>
        <v>-3.12514795664848E-5</v>
      </c>
      <c r="FY470" s="240">
        <f t="shared" ca="1" si="1030"/>
        <v>1.5741974064770809E-5</v>
      </c>
      <c r="FZ470" s="240">
        <f t="shared" ca="1" si="1031"/>
        <v>3.1292519995974351E-6</v>
      </c>
      <c r="GA470" s="240">
        <f t="shared" ca="1" si="1032"/>
        <v>-2.1332221925981019E-5</v>
      </c>
      <c r="GB470" s="240">
        <f t="shared" ca="1" si="1033"/>
        <v>3.4979666045966872E-5</v>
      </c>
      <c r="GC470" s="240">
        <f t="shared" ca="1" si="1034"/>
        <v>-4.1157153593941845E-5</v>
      </c>
      <c r="GD470" s="240">
        <f t="shared" ca="1" si="1035"/>
        <v>3.8545473470323079E-5</v>
      </c>
      <c r="GE470" s="240">
        <f t="shared" ca="1" si="1036"/>
        <v>-2.7702353615617541E-5</v>
      </c>
      <c r="GF470" s="240">
        <f t="shared" ca="1" si="1037"/>
        <v>1.0943357429239269E-5</v>
      </c>
      <c r="GG470" s="240">
        <f t="shared" ca="1" si="1038"/>
        <v>8.1526080306874352E-6</v>
      </c>
      <c r="GH470" s="240">
        <f t="shared" ca="1" si="1039"/>
        <v>-2.5507572651502814E-5</v>
      </c>
      <c r="GI470" s="240">
        <f t="shared" ca="1" si="1040"/>
        <v>3.7415359482978704E-5</v>
      </c>
      <c r="GJ470" s="240">
        <f t="shared" ca="1" si="1041"/>
        <v>-4.1333044004821006E-5</v>
      </c>
      <c r="GK470" s="240">
        <f t="shared" ca="1" si="1042"/>
        <v>3.6423999212001179E-5</v>
      </c>
      <c r="GL470" s="240">
        <f t="shared" ca="1" si="1043"/>
        <v>-2.3736558480950861E-5</v>
      </c>
      <c r="GM470" s="240">
        <f t="shared" ca="1" si="1044"/>
        <v>5.9801425118666963E-6</v>
      </c>
      <c r="GN470" s="240">
        <f t="shared" ca="1" si="1045"/>
        <v>1.3053341248529582E-5</v>
      </c>
      <c r="GO470" s="240">
        <f t="shared" ca="1" si="1046"/>
        <v>-2.9299265741833366E-5</v>
      </c>
      <c r="GP470" s="240">
        <f t="shared" ca="1" si="1047"/>
        <v>3.9288291087053069E-5</v>
      </c>
      <c r="GQ470" s="240">
        <f t="shared" ca="1" si="1048"/>
        <v>-4.0887246960963659E-5</v>
      </c>
      <c r="GR470" s="240">
        <f t="shared" ca="1" si="1049"/>
        <v>3.3754674101977176E-5</v>
      </c>
      <c r="GS470" s="240">
        <f t="shared" ca="1" si="1050"/>
        <v>-1.9413743412680938E-5</v>
      </c>
      <c r="GT470" s="240">
        <f t="shared" ca="1" si="1051"/>
        <v>9.2698068478125533E-7</v>
      </c>
      <c r="GU470" s="240">
        <f t="shared" ca="1" si="1052"/>
        <v>1.7757740063910022E-5</v>
      </c>
      <c r="GV470" s="240">
        <f t="shared" ca="1" si="1053"/>
        <v>-3.2650270603572909E-5</v>
      </c>
      <c r="GW470" s="240">
        <f t="shared" ca="1" si="1054"/>
        <v>4.0570290223534664E-5</v>
      </c>
      <c r="GX470" s="240">
        <f t="shared" ca="1" si="1055"/>
        <v>-3.9826467664858683E-5</v>
      </c>
      <c r="GY470" s="240">
        <f t="shared" ca="1" si="1056"/>
        <v>3.0577647274522977E-5</v>
      </c>
      <c r="GZ470" s="240">
        <f t="shared" ca="1" si="1057"/>
        <v>-1.4798927573117548E-5</v>
      </c>
      <c r="HA470" s="240">
        <f t="shared" ca="1" si="1058"/>
        <v>-4.1401237946369807E-6</v>
      </c>
      <c r="HB470" s="240">
        <f t="shared" ca="1" si="1059"/>
        <v>2.2195045939776858E-5</v>
      </c>
      <c r="HC470" s="240">
        <f t="shared" ca="1" si="1060"/>
        <v>-3.5510185004478781E-5</v>
      </c>
      <c r="HD470" s="240">
        <f t="shared" ca="1" si="1061"/>
        <v>4.1242074432123702E-5</v>
      </c>
      <c r="HE470" s="240">
        <f t="shared" ca="1" si="1062"/>
        <v>-3.8166661224493779E-5</v>
      </c>
      <c r="HF470" s="240">
        <f t="shared" ca="1" si="1063"/>
        <v>2.6940704170307157E-5</v>
      </c>
      <c r="HG470" s="240">
        <f t="shared" ca="1" si="1064"/>
        <v>-9.9615220879787335E-6</v>
      </c>
      <c r="HH470" s="240">
        <f t="shared" ca="1" si="1065"/>
        <v>-9.1449569585459877E-6</v>
      </c>
      <c r="HI470" s="240">
        <f t="shared" ca="1" si="1066"/>
        <v>2.6298517665503533E-5</v>
      </c>
      <c r="HJ470" s="240">
        <f t="shared" ca="1" si="1067"/>
        <v>-3.7835993169947555E-5</v>
      </c>
      <c r="HK470" s="240">
        <f t="shared" ca="1" si="1068"/>
        <v>4.1293539453024534E-5</v>
      </c>
      <c r="HL470" s="240">
        <f t="shared" ca="1" si="1069"/>
        <v>-3.5932792673687222E-5</v>
      </c>
      <c r="HM470" s="240">
        <f t="shared" ca="1" si="1070"/>
        <v>2.2898547798893107E-5</v>
      </c>
      <c r="HN470" s="240">
        <f t="shared" ca="1" si="1071"/>
        <v>-4.9742860384263112E-6</v>
      </c>
      <c r="HO470" s="240">
        <f t="shared" ca="1" si="1072"/>
        <v>-1.4012241457653402E-5</v>
      </c>
      <c r="HP470" s="240">
        <f t="shared" ca="1" si="1073"/>
        <v>3.0006435206813089E-5</v>
      </c>
      <c r="HQ470" s="240">
        <f t="shared" ca="1" si="1074"/>
        <v>-3.9592712780298051E-5</v>
      </c>
      <c r="HR470" s="240">
        <f t="shared" ca="1" si="1075"/>
        <v>4.0723911204419037E-5</v>
      </c>
      <c r="HS470" s="240">
        <f t="shared" ca="1" si="1076"/>
        <v>-3.3158461474732468E-5</v>
      </c>
      <c r="HT470" s="240">
        <f t="shared" ca="1" si="1077"/>
        <v>1.8511975954552253E-5</v>
      </c>
      <c r="HU470" s="240">
        <f t="shared" ca="1" si="1078"/>
        <v>8.776790322229317E-8</v>
      </c>
      <c r="HV470" s="240">
        <f t="shared" ca="1" si="1079"/>
        <v>-1.8668768802602707E-5</v>
      </c>
      <c r="HW470" s="240">
        <f t="shared" ca="1" si="1080"/>
        <v>3.3263028032545032E-5</v>
      </c>
      <c r="HX470" s="240">
        <f t="shared" ca="1" si="1081"/>
        <v>-4.0753921137433861E-5</v>
      </c>
      <c r="HY470" s="240">
        <f t="shared" ca="1" si="1082"/>
        <v>3.9541757425376318E-5</v>
      </c>
      <c r="HZ470" s="240">
        <f t="shared" ca="1" si="1083"/>
        <v>-2.9885396151216434E-5</v>
      </c>
      <c r="IA470" s="240">
        <f t="shared" ca="1" si="1084"/>
        <v>1.3846966760863969E-5</v>
      </c>
      <c r="IB470" s="240">
        <f t="shared" ca="1" si="1085"/>
        <v>5.1485017339118421E-6</v>
      </c>
      <c r="IC470" s="240">
        <f t="shared" ca="1" si="1086"/>
        <v>-2.3044500487822794E-5</v>
      </c>
      <c r="ID470" s="240">
        <f t="shared" ca="1" si="1087"/>
        <v>3.6019313955357665E-5</v>
      </c>
      <c r="IE470" s="240">
        <f t="shared" ca="1" si="1088"/>
        <v>8.8869815543825993E-6</v>
      </c>
      <c r="IF470" s="240">
        <f t="shared" ca="1" si="1089"/>
        <v>3.7764858809087118E-5</v>
      </c>
      <c r="IG470" s="240">
        <f t="shared" ca="1" si="1090"/>
        <v>-2.6162826652182414E-5</v>
      </c>
      <c r="IH470" s="240">
        <f t="shared" ca="1" si="1091"/>
        <v>8.9736862982999778E-6</v>
      </c>
      <c r="II470" s="240">
        <f t="shared" ca="1" si="1092"/>
        <v>1.0131797306289247E-5</v>
      </c>
      <c r="IJ470" s="240">
        <f t="shared" ca="1" si="1093"/>
        <v>-2.707362143582564E-5</v>
      </c>
      <c r="IK470" s="240">
        <f t="shared" ca="1" si="1094"/>
        <v>3.8233835869408768E-5</v>
      </c>
      <c r="IL470" s="240">
        <f t="shared" ca="1" si="1095"/>
        <v>-4.1229161217126489E-5</v>
      </c>
      <c r="IM470" s="240">
        <f t="shared" ca="1" si="1096"/>
        <v>3.5419941564681441E-5</v>
      </c>
      <c r="IN470" s="240">
        <f t="shared" ca="1" si="1097"/>
        <v>-2.2046743887869189E-5</v>
      </c>
      <c r="IO470" s="240">
        <f t="shared" ca="1" si="1098"/>
        <v>3.9654332410792458E-6</v>
      </c>
      <c r="IP470" s="240">
        <f t="shared" ca="1" si="1099"/>
        <v>1.4962701216472379E-5</v>
      </c>
      <c r="IQ470" s="240">
        <f t="shared" ca="1" si="1100"/>
        <v>-3.0695529917237136E-5</v>
      </c>
      <c r="IR470" s="240">
        <f t="shared" ca="1" si="1101"/>
        <v>3.98732853038311E-5</v>
      </c>
      <c r="IS470" s="240">
        <f t="shared" ca="1" si="1102"/>
        <v>-4.0536044886529111E-5</v>
      </c>
      <c r="IT470" s="240">
        <f t="shared" ca="1" si="1103"/>
        <v>3.2542275430170155E-5</v>
      </c>
      <c r="IU470" s="240">
        <f t="shared" ca="1" si="1104"/>
        <v>-1.7599057574320083E-5</v>
      </c>
      <c r="IV470" s="240">
        <f t="shared" ca="1" si="1105"/>
        <v>-1.1024636231227883E-6</v>
      </c>
      <c r="IW470" s="240">
        <f t="shared" ca="1" si="1106"/>
        <v>1.9568552173038948E-5</v>
      </c>
      <c r="IX470" s="240">
        <f t="shared" ca="1" si="1107"/>
        <v>-3.3855749057217803E-5</v>
      </c>
      <c r="IY470" s="240">
        <f t="shared" ca="1" si="1108"/>
        <v>4.0913003413127182E-5</v>
      </c>
      <c r="IZ470" s="240">
        <f t="shared" ca="1" si="1109"/>
        <v>-3.9233228709783732E-5</v>
      </c>
      <c r="JA470" s="240">
        <f t="shared" ca="1" si="1110"/>
        <v>2.9175143182755357E-5</v>
      </c>
      <c r="JB470" s="240">
        <f t="shared" ca="1" si="1111"/>
        <v>-1.2886665053605096E-5</v>
      </c>
    </row>
    <row r="471" spans="2:262">
      <c r="B471" s="248">
        <v>110</v>
      </c>
      <c r="C471" s="247">
        <f t="shared" si="1112"/>
        <v>2.1484375000000015E-3</v>
      </c>
      <c r="D471" s="244">
        <f t="shared" ca="1" si="855"/>
        <v>5.890821226409205</v>
      </c>
      <c r="E471" s="243">
        <f ca="1">DL361</f>
        <v>-0.10917877359079482</v>
      </c>
      <c r="F471" s="242">
        <v>110</v>
      </c>
      <c r="G471" s="240">
        <f t="shared" ca="1" si="856"/>
        <v>-3.5044426550497091E-6</v>
      </c>
      <c r="H471" s="240">
        <f t="shared" ca="1" si="857"/>
        <v>2.9348021294983064E-5</v>
      </c>
      <c r="I471" s="240">
        <f t="shared" ca="1" si="858"/>
        <v>-4.9556151394997272E-5</v>
      </c>
      <c r="J471" s="240">
        <f t="shared" ca="1" si="859"/>
        <v>6.0248439243980824E-5</v>
      </c>
      <c r="K471" s="240">
        <f t="shared" ca="1" si="860"/>
        <v>-5.9371736612916603E-5</v>
      </c>
      <c r="L471" s="240">
        <f t="shared" ca="1" si="861"/>
        <v>4.7094389180462698E-5</v>
      </c>
      <c r="M471" s="240">
        <f t="shared" ca="1" si="862"/>
        <v>-2.5773910557736991E-5</v>
      </c>
      <c r="N471" s="240">
        <f t="shared" ca="1" si="863"/>
        <v>-4.9571080823168596E-7</v>
      </c>
      <c r="O471" s="240">
        <f t="shared" ca="1" si="864"/>
        <v>2.6670145083991012E-5</v>
      </c>
      <c r="P471" s="240">
        <f t="shared" ca="1" si="865"/>
        <v>-4.7723340395721732E-5</v>
      </c>
      <c r="Q471" s="240">
        <f t="shared" ca="1" si="866"/>
        <v>5.9612632415644881E-5</v>
      </c>
      <c r="R471" s="240">
        <f t="shared" ca="1" si="867"/>
        <v>-6.0055022481571258E-5</v>
      </c>
      <c r="S471" s="240">
        <f t="shared" ca="1" si="868"/>
        <v>4.8965562227611346E-5</v>
      </c>
      <c r="T471" s="240">
        <f t="shared" ca="1" si="869"/>
        <v>-2.8473665489489443E-5</v>
      </c>
      <c r="U471" s="241">
        <f t="shared" ca="1" si="870"/>
        <v>2.5142152493425335E-6</v>
      </c>
      <c r="V471" s="240">
        <f t="shared" ca="1" si="871"/>
        <v>2.3928018157462762E-5</v>
      </c>
      <c r="W471" s="240">
        <f t="shared" ca="1" si="872"/>
        <v>-4.5775559689361895E-5</v>
      </c>
      <c r="X471" s="240">
        <f t="shared" ca="1" si="873"/>
        <v>5.8833213534369708E-5</v>
      </c>
      <c r="Y471" s="240">
        <f t="shared" ca="1" si="874"/>
        <v>-6.0593630540869023E-5</v>
      </c>
      <c r="Z471" s="240">
        <f t="shared" ca="1" si="875"/>
        <v>5.0718772946476827E-5</v>
      </c>
      <c r="AA471" s="240">
        <f t="shared" ca="1" si="876"/>
        <v>-3.1104824867078985E-5</v>
      </c>
      <c r="AB471" s="240">
        <f t="shared" ca="1" si="877"/>
        <v>5.5180843421616223E-6</v>
      </c>
      <c r="AC471" s="240">
        <f t="shared" ca="1" si="878"/>
        <v>2.1128246539346536E-5</v>
      </c>
      <c r="AD471" s="240">
        <f t="shared" ca="1" si="879"/>
        <v>-4.3717501650244736E-5</v>
      </c>
      <c r="AE471" s="240">
        <f t="shared" ca="1" si="880"/>
        <v>5.7912060288509269E-5</v>
      </c>
      <c r="AF471" s="240">
        <f t="shared" ca="1" si="881"/>
        <v>-6.0986263236818697E-5</v>
      </c>
      <c r="AG471" s="240">
        <f t="shared" ca="1" si="882"/>
        <v>5.234979769887467E-5</v>
      </c>
      <c r="AH471" s="240">
        <f t="shared" ca="1" si="883"/>
        <v>-3.366104999710322E-5</v>
      </c>
      <c r="AI471" s="240">
        <f t="shared" ca="1" si="884"/>
        <v>8.5086598864737709E-6</v>
      </c>
      <c r="AJ471" s="240">
        <f t="shared" ca="1" si="885"/>
        <v>1.8277575124700774E-5</v>
      </c>
      <c r="AK471" s="240">
        <f t="shared" ca="1" si="886"/>
        <v>-4.1554124320451546E-5</v>
      </c>
      <c r="AL471" s="240">
        <f t="shared" ca="1" si="887"/>
        <v>5.6851391816916553E-5</v>
      </c>
      <c r="AM471" s="240">
        <f t="shared" ca="1" si="888"/>
        <v>-6.1231974682865055E-5</v>
      </c>
      <c r="AN471" s="240">
        <f t="shared" ca="1" si="889"/>
        <v>5.3854707203314942E-5</v>
      </c>
      <c r="AO471" s="240">
        <f t="shared" ca="1" si="890"/>
        <v>-3.6136182709324301E-5</v>
      </c>
      <c r="AP471" s="240">
        <f t="shared" ca="1" si="891"/>
        <v>1.1478737323848386E-5</v>
      </c>
      <c r="AQ471" s="240">
        <f t="shared" ca="1" si="892"/>
        <v>1.5382871430653528E-5</v>
      </c>
      <c r="AR471" s="240">
        <f t="shared" ca="1" si="893"/>
        <v>-3.929063946545897E-5</v>
      </c>
      <c r="AS471" s="240">
        <f t="shared" ca="1" si="894"/>
        <v>5.5653763362843102E-5</v>
      </c>
      <c r="AT471" s="240">
        <f t="shared" ca="1" si="895"/>
        <v>-6.133017293861285E-5</v>
      </c>
      <c r="AU471" s="240">
        <f t="shared" ca="1" si="896"/>
        <v>5.5229876000987212E-5</v>
      </c>
      <c r="AV471" s="240">
        <f t="shared" ca="1" si="897"/>
        <v>-3.8524260192242845E-5</v>
      </c>
      <c r="AW471" s="240">
        <f t="shared" ca="1" si="898"/>
        <v>1.4421161477591213E-5</v>
      </c>
      <c r="AX471" s="240">
        <f t="shared" ca="1" si="899"/>
        <v>1.2451109051949433E-5</v>
      </c>
      <c r="AY471" s="240">
        <f t="shared" ca="1" si="900"/>
        <v>-3.6932500018540554E-5</v>
      </c>
      <c r="AZ471" s="240">
        <f t="shared" ca="1" si="901"/>
        <v>5.4322060118134625E-5</v>
      </c>
      <c r="BA471" s="240">
        <f t="shared" ca="1" si="902"/>
        <v>-6.1280621435862848E-5</v>
      </c>
      <c r="BB471" s="240">
        <f t="shared" ca="1" si="903"/>
        <v>5.6471991189807676E-5</v>
      </c>
      <c r="BC471" s="240">
        <f t="shared" ca="1" si="904"/>
        <v>-4.0819529358032279E-5</v>
      </c>
      <c r="BD471" s="240">
        <f t="shared" ca="1" si="905"/>
        <v>1.7328843790190796E-5</v>
      </c>
      <c r="BE471" s="240">
        <f t="shared" ca="1" si="906"/>
        <v>9.4893508609499841E-6</v>
      </c>
      <c r="BF471" s="240">
        <f t="shared" ca="1" si="907"/>
        <v>-3.4485386944171819E-5</v>
      </c>
      <c r="BG471" s="240">
        <f t="shared" ca="1" si="908"/>
        <v>5.2859490272550622E-5</v>
      </c>
      <c r="BH471" s="240">
        <f t="shared" ca="1" si="909"/>
        <v>-6.1083439548525288E-5</v>
      </c>
      <c r="BI471" s="240">
        <f t="shared" ca="1" si="910"/>
        <v>5.7578060405489269E-5</v>
      </c>
      <c r="BJ471" s="240">
        <f t="shared" ca="1" si="911"/>
        <v>-4.3016460702229034E-5</v>
      </c>
      <c r="BK471" s="240">
        <f t="shared" ca="1" si="912"/>
        <v>2.0194779400271519E-5</v>
      </c>
      <c r="BL471" s="240">
        <f t="shared" ca="1" si="913"/>
        <v>6.5047319925583918E-6</v>
      </c>
      <c r="BM471" s="240">
        <f t="shared" ca="1" si="914"/>
        <v>-3.1955195552092126E-5</v>
      </c>
      <c r="BN471" s="240">
        <f t="shared" ca="1" si="915"/>
        <v>5.1269577284955936E-5</v>
      </c>
      <c r="BO471" s="240">
        <f t="shared" ca="1" si="916"/>
        <v>-6.0739102305037965E-5</v>
      </c>
      <c r="BP471" s="240">
        <f t="shared" ca="1" si="917"/>
        <v>5.8545419030411609E-5</v>
      </c>
      <c r="BQ471" s="240">
        <f t="shared" ca="1" si="918"/>
        <v>-4.510976162479717E-5</v>
      </c>
      <c r="BR471" s="240">
        <f t="shared" ca="1" si="919"/>
        <v>2.3012064017923225E-5</v>
      </c>
      <c r="BS471" s="240">
        <f t="shared" ca="1" si="920"/>
        <v>3.5044426550494956E-6</v>
      </c>
      <c r="BT471" s="240">
        <f t="shared" ca="1" si="921"/>
        <v>-2.9348021294982902E-5</v>
      </c>
      <c r="BU471" s="240">
        <f t="shared" ca="1" si="922"/>
        <v>4.955615139499719E-5</v>
      </c>
      <c r="BV471" s="240">
        <f t="shared" ca="1" si="923"/>
        <v>-6.0248439243980797E-5</v>
      </c>
      <c r="BW471" s="240">
        <f t="shared" ca="1" si="924"/>
        <v>5.937173661291663E-5</v>
      </c>
      <c r="BX471" s="240">
        <f t="shared" ca="1" si="925"/>
        <v>-4.7094389180462718E-5</v>
      </c>
      <c r="BY471" s="240">
        <f t="shared" ca="1" si="926"/>
        <v>2.5773910557737008E-5</v>
      </c>
      <c r="BZ471" s="240">
        <f t="shared" ca="1" si="927"/>
        <v>4.9571080823166563E-7</v>
      </c>
      <c r="CA471" s="240">
        <f t="shared" ca="1" si="928"/>
        <v>-2.6670145083990991E-5</v>
      </c>
      <c r="CB471" s="240">
        <f t="shared" ca="1" si="929"/>
        <v>4.7723340395721718E-5</v>
      </c>
      <c r="CC471" s="240">
        <f t="shared" ca="1" si="930"/>
        <v>-5.9612632415644874E-5</v>
      </c>
      <c r="CD471" s="240">
        <f t="shared" ca="1" si="931"/>
        <v>6.0055022481571218E-5</v>
      </c>
      <c r="CE471" s="240">
        <f t="shared" ca="1" si="932"/>
        <v>-4.8965562227611224E-5</v>
      </c>
      <c r="CF471" s="240">
        <f t="shared" ca="1" si="933"/>
        <v>2.847366548948927E-5</v>
      </c>
      <c r="CG471" s="240">
        <f t="shared" ca="1" si="934"/>
        <v>-2.514215249342337E-6</v>
      </c>
      <c r="CH471" s="240">
        <f t="shared" ca="1" si="935"/>
        <v>-2.3928018157462952E-5</v>
      </c>
      <c r="CI471" s="240">
        <f t="shared" ca="1" si="936"/>
        <v>4.5775559689362023E-5</v>
      </c>
      <c r="CJ471" s="240">
        <f t="shared" ca="1" si="937"/>
        <v>-5.8833213534369763E-5</v>
      </c>
      <c r="CK471" s="240">
        <f t="shared" ca="1" si="938"/>
        <v>6.0593630540869003E-5</v>
      </c>
      <c r="CL471" s="240">
        <f t="shared" ca="1" si="939"/>
        <v>-5.0718772946476719E-5</v>
      </c>
      <c r="CM471" s="240">
        <f t="shared" ca="1" si="940"/>
        <v>3.1104824867078815E-5</v>
      </c>
      <c r="CN471" s="240">
        <f t="shared" ca="1" si="941"/>
        <v>-5.5180843421614291E-6</v>
      </c>
      <c r="CO471" s="240">
        <f t="shared" ca="1" si="942"/>
        <v>-2.1128246539346716E-5</v>
      </c>
      <c r="CP471" s="240">
        <f t="shared" ca="1" si="943"/>
        <v>4.3717501650245176E-5</v>
      </c>
      <c r="CQ471" s="240">
        <f t="shared" ca="1" si="944"/>
        <v>-5.7912060288509472E-5</v>
      </c>
      <c r="CR471" s="240">
        <f t="shared" ca="1" si="945"/>
        <v>6.0986263236818629E-5</v>
      </c>
      <c r="CS471" s="240">
        <f t="shared" ca="1" si="946"/>
        <v>-5.2349797698874332E-5</v>
      </c>
      <c r="CT471" s="240">
        <f t="shared" ca="1" si="947"/>
        <v>3.3661049997102692E-5</v>
      </c>
      <c r="CU471" s="240">
        <f t="shared" ca="1" si="948"/>
        <v>-8.508659886473144E-6</v>
      </c>
      <c r="CV471" s="240">
        <f t="shared" ca="1" si="949"/>
        <v>-1.8277575124701381E-5</v>
      </c>
      <c r="CW471" s="240">
        <f t="shared" ca="1" si="950"/>
        <v>4.1554124320452007E-5</v>
      </c>
      <c r="CX471" s="240">
        <f t="shared" ca="1" si="951"/>
        <v>-5.685139181691614E-5</v>
      </c>
      <c r="CY471" s="240">
        <f t="shared" ca="1" si="952"/>
        <v>6.1231974682865014E-5</v>
      </c>
      <c r="CZ471" s="240">
        <f t="shared" ca="1" si="953"/>
        <v>-5.3854707203315484E-5</v>
      </c>
      <c r="DA471" s="240">
        <f t="shared" ca="1" si="954"/>
        <v>3.6136182709323793E-5</v>
      </c>
      <c r="DB471" s="240">
        <f t="shared" ca="1" si="955"/>
        <v>-1.1478737323849478E-5</v>
      </c>
      <c r="DC471" s="240">
        <f t="shared" ca="1" si="956"/>
        <v>-1.5382871430654134E-5</v>
      </c>
      <c r="DD471" s="240">
        <f t="shared" ca="1" si="957"/>
        <v>3.9290639465458116E-5</v>
      </c>
      <c r="DE471" s="240">
        <f t="shared" ca="1" si="958"/>
        <v>-5.5653763362843359E-5</v>
      </c>
      <c r="DF471" s="240">
        <f t="shared" ca="1" si="959"/>
        <v>6.1330172938612863E-5</v>
      </c>
      <c r="DG471" s="240">
        <f t="shared" ca="1" si="960"/>
        <v>-5.5229876000986941E-5</v>
      </c>
      <c r="DH471" s="240">
        <f t="shared" ca="1" si="961"/>
        <v>3.8524260192243713E-5</v>
      </c>
      <c r="DI471" s="240">
        <f t="shared" ca="1" si="962"/>
        <v>-1.44211614775906E-5</v>
      </c>
      <c r="DJ471" s="240">
        <f t="shared" ca="1" si="963"/>
        <v>-1.2451109051948339E-5</v>
      </c>
      <c r="DK471" s="240">
        <f t="shared" ca="1" si="964"/>
        <v>3.6932500018541056E-5</v>
      </c>
      <c r="DL471" s="240">
        <f t="shared" ca="1" si="965"/>
        <v>-5.432206011813411E-5</v>
      </c>
      <c r="DM471" s="240">
        <f t="shared" ca="1" si="966"/>
        <v>6.1280621435862875E-5</v>
      </c>
      <c r="DN471" s="240">
        <f t="shared" ca="1" si="967"/>
        <v>-5.6471991189807764E-5</v>
      </c>
      <c r="DO471" s="240">
        <f t="shared" ca="1" si="968"/>
        <v>4.0819529358031154E-5</v>
      </c>
      <c r="DP471" s="240">
        <f t="shared" ca="1" si="969"/>
        <v>-1.7328843790191029E-5</v>
      </c>
      <c r="DQ471" s="240">
        <f t="shared" ca="1" si="970"/>
        <v>-9.4893508609514681E-6</v>
      </c>
      <c r="DR471" s="240">
        <f t="shared" ca="1" si="971"/>
        <v>3.4485386944171623E-5</v>
      </c>
      <c r="DS471" s="240">
        <f t="shared" ca="1" si="972"/>
        <v>-5.2859490272551381E-5</v>
      </c>
      <c r="DT471" s="240">
        <f t="shared" ca="1" si="973"/>
        <v>6.1083439548525274E-5</v>
      </c>
      <c r="DU471" s="240">
        <f t="shared" ca="1" si="974"/>
        <v>-5.7578060405488754E-5</v>
      </c>
      <c r="DV471" s="240">
        <f t="shared" ca="1" si="975"/>
        <v>4.3016460702229203E-5</v>
      </c>
      <c r="DW471" s="240">
        <f t="shared" ca="1" si="976"/>
        <v>-2.0194779400270099E-5</v>
      </c>
      <c r="DX471" s="240">
        <f t="shared" ca="1" si="977"/>
        <v>-6.5047319925581513E-6</v>
      </c>
      <c r="DY471" s="240">
        <f t="shared" ca="1" si="978"/>
        <v>3.1955195552093414E-5</v>
      </c>
      <c r="DZ471" s="240">
        <f t="shared" ca="1" si="979"/>
        <v>-5.12695772849558E-5</v>
      </c>
      <c r="EA471" s="240">
        <f t="shared" ca="1" si="980"/>
        <v>6.0739102305038182E-5</v>
      </c>
      <c r="EB471" s="240">
        <f t="shared" ca="1" si="981"/>
        <v>-5.8545419030411677E-5</v>
      </c>
      <c r="EC471" s="240">
        <f t="shared" ca="1" si="982"/>
        <v>4.5109761624796154E-5</v>
      </c>
      <c r="ED471" s="240">
        <f t="shared" ca="1" si="983"/>
        <v>-2.3012064017923449E-5</v>
      </c>
      <c r="EE471" s="240">
        <f t="shared" ca="1" si="984"/>
        <v>-3.504442655047517E-6</v>
      </c>
      <c r="EF471" s="240">
        <f t="shared" ca="1" si="985"/>
        <v>2.9348021294982681E-5</v>
      </c>
      <c r="EG471" s="240">
        <f t="shared" ca="1" si="986"/>
        <v>-4.9556151394996025E-5</v>
      </c>
      <c r="EH471" s="240">
        <f t="shared" ca="1" si="987"/>
        <v>6.024843924398075E-5</v>
      </c>
      <c r="EI471" s="240">
        <f t="shared" ca="1" si="988"/>
        <v>-5.9371736612917125E-5</v>
      </c>
      <c r="EJ471" s="240">
        <f t="shared" ca="1" si="989"/>
        <v>4.7094389180462867E-5</v>
      </c>
      <c r="EK471" s="240">
        <f t="shared" ca="1" si="990"/>
        <v>-2.5773910557738807E-5</v>
      </c>
      <c r="EL471" s="240">
        <f t="shared" ca="1" si="991"/>
        <v>-4.9571080823142169E-7</v>
      </c>
      <c r="EM471" s="240">
        <f t="shared" ca="1" si="992"/>
        <v>2.6670145083989206E-5</v>
      </c>
      <c r="EN471" s="240">
        <f t="shared" ca="1" si="993"/>
        <v>-4.7723340395721562E-5</v>
      </c>
      <c r="EO471" s="240">
        <f t="shared" ca="1" si="994"/>
        <v>5.9612632415644407E-5</v>
      </c>
      <c r="EP471" s="240">
        <f t="shared" ca="1" si="995"/>
        <v>-6.0055022481571258E-5</v>
      </c>
      <c r="EQ471" s="240">
        <f t="shared" ca="1" si="996"/>
        <v>4.8965562227612424E-5</v>
      </c>
      <c r="ER471" s="240">
        <f t="shared" ca="1" si="997"/>
        <v>-2.847366548948948E-5</v>
      </c>
      <c r="ES471" s="240">
        <f t="shared" ca="1" si="998"/>
        <v>2.514215249344319E-6</v>
      </c>
      <c r="ET471" s="240">
        <f t="shared" ca="1" si="999"/>
        <v>2.3928018157462725E-5</v>
      </c>
      <c r="EU471" s="240">
        <f t="shared" ca="1" si="1000"/>
        <v>-4.5775559689360695E-5</v>
      </c>
      <c r="EV471" s="240">
        <f t="shared" ca="1" si="1001"/>
        <v>5.8833213534369695E-5</v>
      </c>
      <c r="EW471" s="240">
        <f t="shared" ca="1" si="1002"/>
        <v>-6.0593630540869308E-5</v>
      </c>
      <c r="EX471" s="240">
        <f t="shared" ca="1" si="1003"/>
        <v>5.0718772946476861E-5</v>
      </c>
      <c r="EY471" s="240">
        <f t="shared" ca="1" si="1004"/>
        <v>-3.1104824867080523E-5</v>
      </c>
      <c r="EZ471" s="240">
        <f t="shared" ca="1" si="1005"/>
        <v>5.5180843421616629E-6</v>
      </c>
      <c r="FA471" s="240">
        <f t="shared" ca="1" si="1006"/>
        <v>2.1128246539344852E-5</v>
      </c>
      <c r="FB471" s="240">
        <f t="shared" ca="1" si="1007"/>
        <v>-4.3717501650245007E-5</v>
      </c>
      <c r="FC471" s="240">
        <f t="shared" ca="1" si="1008"/>
        <v>5.7912060288508822E-5</v>
      </c>
      <c r="FD471" s="240">
        <f t="shared" ca="1" si="1009"/>
        <v>-6.0986263236818657E-5</v>
      </c>
      <c r="FE471" s="240">
        <f t="shared" ca="1" si="1010"/>
        <v>5.2349797698875368E-5</v>
      </c>
      <c r="FF471" s="240">
        <f t="shared" ca="1" si="1011"/>
        <v>-3.3661049997102895E-5</v>
      </c>
      <c r="FG471" s="240">
        <f t="shared" ca="1" si="1012"/>
        <v>8.5086598864751092E-6</v>
      </c>
      <c r="FH471" s="240">
        <f t="shared" ca="1" si="1013"/>
        <v>1.8277575124701147E-5</v>
      </c>
      <c r="FI471" s="240">
        <f t="shared" ca="1" si="1014"/>
        <v>-4.155412432045055E-5</v>
      </c>
      <c r="FJ471" s="240">
        <f t="shared" ca="1" si="1015"/>
        <v>5.6851391816916702E-5</v>
      </c>
      <c r="FK471" s="240">
        <f t="shared" ca="1" si="1016"/>
        <v>-6.1231974682865136E-5</v>
      </c>
      <c r="FL471" s="240">
        <f t="shared" ca="1" si="1017"/>
        <v>5.3854707203314759E-5</v>
      </c>
      <c r="FM471" s="240">
        <f t="shared" ca="1" si="1018"/>
        <v>-3.6136182709325392E-5</v>
      </c>
      <c r="FN471" s="240">
        <f t="shared" ca="1" si="1019"/>
        <v>1.1478737323848004E-5</v>
      </c>
      <c r="FO471" s="240">
        <f t="shared" ca="1" si="1020"/>
        <v>1.5382871430652217E-5</v>
      </c>
      <c r="FP471" s="240">
        <f t="shared" ca="1" si="1021"/>
        <v>-3.9290639465459268E-5</v>
      </c>
      <c r="FQ471" s="240">
        <f t="shared" ca="1" si="1022"/>
        <v>5.5653763362842532E-5</v>
      </c>
      <c r="FR471" s="240">
        <f t="shared" ca="1" si="1023"/>
        <v>-6.133017293861285E-5</v>
      </c>
      <c r="FS471" s="240">
        <f t="shared" ca="1" si="1024"/>
        <v>5.5229876000987802E-5</v>
      </c>
      <c r="FT471" s="240">
        <f t="shared" ca="1" si="1025"/>
        <v>-3.8524260192242547E-5</v>
      </c>
      <c r="FU471" s="240">
        <f t="shared" ca="1" si="1026"/>
        <v>1.4421161477592526E-5</v>
      </c>
      <c r="FV471" s="240">
        <f t="shared" ca="1" si="1027"/>
        <v>1.2451109051949813E-5</v>
      </c>
      <c r="FW471" s="240">
        <f t="shared" ca="1" si="1028"/>
        <v>-3.6932500018539477E-5</v>
      </c>
      <c r="FX471" s="240">
        <f t="shared" ca="1" si="1029"/>
        <v>5.4322060118134801E-5</v>
      </c>
      <c r="FY471" s="240">
        <f t="shared" ca="1" si="1030"/>
        <v>-6.1280621435862794E-5</v>
      </c>
      <c r="FZ471" s="240">
        <f t="shared" ca="1" si="1031"/>
        <v>5.6471991189807174E-5</v>
      </c>
      <c r="GA471" s="240">
        <f t="shared" ca="1" si="1032"/>
        <v>-4.0819529358032638E-5</v>
      </c>
      <c r="GB471" s="240">
        <f t="shared" ca="1" si="1033"/>
        <v>1.732884379018959E-5</v>
      </c>
      <c r="GC471" s="240">
        <f t="shared" ca="1" si="1034"/>
        <v>9.4893508609495063E-6</v>
      </c>
      <c r="GD471" s="240">
        <f t="shared" ca="1" si="1035"/>
        <v>-3.4485386944172863E-5</v>
      </c>
      <c r="GE471" s="240">
        <f t="shared" ca="1" si="1036"/>
        <v>5.2859490272550371E-5</v>
      </c>
      <c r="GF471" s="240">
        <f t="shared" ca="1" si="1037"/>
        <v>-6.1083439548525396E-5</v>
      </c>
      <c r="GG471" s="240">
        <f t="shared" ca="1" si="1038"/>
        <v>5.7578060405489445E-5</v>
      </c>
      <c r="GH471" s="240">
        <f t="shared" ca="1" si="1039"/>
        <v>-4.3016460702228133E-5</v>
      </c>
      <c r="GI471" s="240">
        <f t="shared" ca="1" si="1040"/>
        <v>2.019477940027197E-5</v>
      </c>
      <c r="GJ471" s="240">
        <f t="shared" ca="1" si="1041"/>
        <v>6.5047319925596454E-6</v>
      </c>
      <c r="GK471" s="240">
        <f t="shared" ca="1" si="1042"/>
        <v>-3.1955195552091719E-5</v>
      </c>
      <c r="GL471" s="240">
        <f t="shared" ca="1" si="1043"/>
        <v>5.126957728495662E-5</v>
      </c>
      <c r="GM471" s="240">
        <f t="shared" ca="1" si="1044"/>
        <v>-6.0739102305037897E-5</v>
      </c>
      <c r="GN471" s="240">
        <f t="shared" ca="1" si="1045"/>
        <v>5.8545419030411236E-5</v>
      </c>
      <c r="GO471" s="240">
        <f t="shared" ca="1" si="1046"/>
        <v>-4.5109761624797495E-5</v>
      </c>
      <c r="GP471" s="240">
        <f t="shared" ca="1" si="1047"/>
        <v>2.3012064017925285E-5</v>
      </c>
      <c r="GQ471" s="240">
        <f t="shared" ca="1" si="1048"/>
        <v>3.5044426550455349E-6</v>
      </c>
      <c r="GR471" s="240">
        <f t="shared" ca="1" si="1049"/>
        <v>-2.9348021294984006E-5</v>
      </c>
      <c r="GS471" s="240">
        <f t="shared" ca="1" si="1050"/>
        <v>4.9556151394996919E-5</v>
      </c>
      <c r="GT471" s="240">
        <f t="shared" ca="1" si="1051"/>
        <v>-6.0248439243980377E-5</v>
      </c>
      <c r="GU471" s="240">
        <f t="shared" ca="1" si="1052"/>
        <v>5.9371736612917633E-5</v>
      </c>
      <c r="GV471" s="240">
        <f t="shared" ca="1" si="1053"/>
        <v>-4.7094389180461905E-5</v>
      </c>
      <c r="GW471" s="240">
        <f t="shared" ca="1" si="1054"/>
        <v>2.5773910557737445E-5</v>
      </c>
      <c r="GX471" s="240">
        <f t="shared" ca="1" si="1055"/>
        <v>4.9571080822943963E-7</v>
      </c>
      <c r="GY471" s="240">
        <f t="shared" ca="1" si="1056"/>
        <v>-2.6670145083987424E-5</v>
      </c>
      <c r="GZ471" s="240">
        <f t="shared" ca="1" si="1057"/>
        <v>4.7723340395722511E-5</v>
      </c>
      <c r="HA471" s="240">
        <f t="shared" ca="1" si="1058"/>
        <v>-5.9612632415644766E-5</v>
      </c>
      <c r="HB471" s="240">
        <f t="shared" ca="1" si="1059"/>
        <v>6.0055022481571665E-5</v>
      </c>
      <c r="HC471" s="240">
        <f t="shared" ca="1" si="1060"/>
        <v>-4.8965562227613616E-5</v>
      </c>
      <c r="HD471" s="240">
        <f t="shared" ca="1" si="1061"/>
        <v>2.8473665489488152E-5</v>
      </c>
      <c r="HE471" s="240">
        <f t="shared" ca="1" si="1062"/>
        <v>-2.5142152493428181E-6</v>
      </c>
      <c r="HF471" s="240">
        <f t="shared" ca="1" si="1063"/>
        <v>-2.3928018157460899E-5</v>
      </c>
      <c r="HG471" s="240">
        <f t="shared" ca="1" si="1064"/>
        <v>4.5775559689359381E-5</v>
      </c>
      <c r="HH471" s="240">
        <f t="shared" ca="1" si="1065"/>
        <v>-5.8833213534370115E-5</v>
      </c>
      <c r="HI471" s="240">
        <f t="shared" ca="1" si="1066"/>
        <v>6.0593630540869071E-5</v>
      </c>
      <c r="HJ471" s="240">
        <f t="shared" ca="1" si="1067"/>
        <v>-5.0718772946477973E-5</v>
      </c>
      <c r="HK471" s="240">
        <f t="shared" ca="1" si="1068"/>
        <v>3.1104824867082237E-5</v>
      </c>
      <c r="HL471" s="240">
        <f t="shared" ca="1" si="1069"/>
        <v>-5.5180843421601687E-6</v>
      </c>
      <c r="HM471" s="240">
        <f t="shared" ca="1" si="1070"/>
        <v>-2.1128246539346269E-5</v>
      </c>
      <c r="HN471" s="240">
        <f t="shared" ca="1" si="1071"/>
        <v>4.3717501650243618E-5</v>
      </c>
      <c r="HO471" s="240">
        <f t="shared" ca="1" si="1072"/>
        <v>-5.7912060288508171E-5</v>
      </c>
      <c r="HP471" s="240">
        <f t="shared" ca="1" si="1073"/>
        <v>6.0986263236818494E-5</v>
      </c>
      <c r="HQ471" s="240">
        <f t="shared" ca="1" si="1074"/>
        <v>-5.2349797698874589E-5</v>
      </c>
      <c r="HR471" s="240">
        <f t="shared" ca="1" si="1075"/>
        <v>3.3661049997104549E-5</v>
      </c>
      <c r="HS471" s="240">
        <f t="shared" ca="1" si="1076"/>
        <v>-8.5086598864770743E-6</v>
      </c>
      <c r="HT471" s="240">
        <f t="shared" ca="1" si="1077"/>
        <v>-1.8277575124702587E-5</v>
      </c>
      <c r="HU471" s="240">
        <f t="shared" ca="1" si="1078"/>
        <v>4.1554124320451647E-5</v>
      </c>
      <c r="HV471" s="240">
        <f t="shared" ca="1" si="1079"/>
        <v>-5.6851391816915957E-5</v>
      </c>
      <c r="HW471" s="240">
        <f t="shared" ca="1" si="1080"/>
        <v>6.1231974682865244E-5</v>
      </c>
      <c r="HX471" s="240">
        <f t="shared" ca="1" si="1081"/>
        <v>-5.3854707203314034E-5</v>
      </c>
      <c r="HY471" s="240">
        <f t="shared" ca="1" si="1082"/>
        <v>3.6136182709324179E-5</v>
      </c>
      <c r="HZ471" s="240">
        <f t="shared" ca="1" si="1083"/>
        <v>-1.1478737323849953E-5</v>
      </c>
      <c r="IA471" s="240">
        <f t="shared" ca="1" si="1084"/>
        <v>-1.5382871430650296E-5</v>
      </c>
      <c r="IB471" s="240">
        <f t="shared" ca="1" si="1085"/>
        <v>3.9290639465460427E-5</v>
      </c>
      <c r="IC471" s="240">
        <f t="shared" ca="1" si="1086"/>
        <v>-5.5653763362843163E-5</v>
      </c>
      <c r="ID471" s="240">
        <f t="shared" ca="1" si="1087"/>
        <v>6.1330172938612877E-5</v>
      </c>
      <c r="IE471" s="240">
        <f t="shared" ca="1" si="1088"/>
        <v>3.434223477083876E-5</v>
      </c>
      <c r="IF471" s="240">
        <f t="shared" ca="1" si="1089"/>
        <v>3.8524260192241375E-5</v>
      </c>
      <c r="IG471" s="240">
        <f t="shared" ca="1" si="1090"/>
        <v>-1.4421161477591064E-5</v>
      </c>
      <c r="IH471" s="240">
        <f t="shared" ca="1" si="1091"/>
        <v>-1.2451109051947875E-5</v>
      </c>
      <c r="II471" s="240">
        <f t="shared" ca="1" si="1092"/>
        <v>3.6932500018537898E-5</v>
      </c>
      <c r="IJ471" s="240">
        <f t="shared" ca="1" si="1093"/>
        <v>-5.4322060118135506E-5</v>
      </c>
      <c r="IK471" s="240">
        <f t="shared" ca="1" si="1094"/>
        <v>6.1280621435862861E-5</v>
      </c>
      <c r="IL471" s="240">
        <f t="shared" ca="1" si="1095"/>
        <v>-5.6471991189807947E-5</v>
      </c>
      <c r="IM471" s="240">
        <f t="shared" ca="1" si="1096"/>
        <v>4.0819529358034115E-5</v>
      </c>
      <c r="IN471" s="240">
        <f t="shared" ca="1" si="1097"/>
        <v>-1.7328843790188146E-5</v>
      </c>
      <c r="IO471" s="240">
        <f t="shared" ca="1" si="1098"/>
        <v>-9.4893508609509937E-6</v>
      </c>
      <c r="IP471" s="240">
        <f t="shared" ca="1" si="1099"/>
        <v>3.4485386944171223E-5</v>
      </c>
      <c r="IQ471" s="240">
        <f t="shared" ca="1" si="1100"/>
        <v>-5.2859490272549368E-5</v>
      </c>
      <c r="IR471" s="240">
        <f t="shared" ca="1" si="1101"/>
        <v>6.1083439548525532E-5</v>
      </c>
      <c r="IS471" s="240">
        <f t="shared" ca="1" si="1102"/>
        <v>-5.757806040548893E-5</v>
      </c>
      <c r="IT471" s="240">
        <f t="shared" ca="1" si="1103"/>
        <v>4.3016460702229549E-5</v>
      </c>
      <c r="IU471" s="240">
        <f t="shared" ca="1" si="1104"/>
        <v>-2.0194779400273847E-5</v>
      </c>
      <c r="IV471" s="240">
        <f t="shared" ca="1" si="1105"/>
        <v>-6.504731992561143E-6</v>
      </c>
      <c r="IW471" s="240">
        <f t="shared" ca="1" si="1106"/>
        <v>3.1955195552093E-5</v>
      </c>
      <c r="IX471" s="240">
        <f t="shared" ca="1" si="1107"/>
        <v>-5.1269577284955536E-5</v>
      </c>
      <c r="IY471" s="240">
        <f t="shared" ca="1" si="1108"/>
        <v>6.073910230503762E-5</v>
      </c>
      <c r="IZ471" s="240">
        <f t="shared" ca="1" si="1109"/>
        <v>-5.8545419030410782E-5</v>
      </c>
      <c r="JA471" s="240">
        <f t="shared" ca="1" si="1110"/>
        <v>4.5109761624796479E-5</v>
      </c>
      <c r="JB471" s="240">
        <f t="shared" ca="1" si="1111"/>
        <v>-2.3012064017923892E-5</v>
      </c>
    </row>
    <row r="472" spans="2:262">
      <c r="B472" s="248">
        <v>111</v>
      </c>
      <c r="C472" s="247">
        <f t="shared" si="1112"/>
        <v>2.1679687500000015E-3</v>
      </c>
      <c r="D472" s="244">
        <f t="shared" ca="1" si="855"/>
        <v>5.8922332302647105</v>
      </c>
      <c r="E472" s="243">
        <f ca="1">DM361</f>
        <v>-0.10776676973528979</v>
      </c>
      <c r="F472" s="242">
        <v>111</v>
      </c>
      <c r="G472" s="240">
        <f t="shared" ca="1" si="856"/>
        <v>-1.5820365630823545E-7</v>
      </c>
      <c r="H472" s="240">
        <f t="shared" ca="1" si="857"/>
        <v>3.6287038572518904E-5</v>
      </c>
      <c r="I472" s="240">
        <f t="shared" ca="1" si="858"/>
        <v>-6.6189725680865997E-5</v>
      </c>
      <c r="J472" s="240">
        <f t="shared" ca="1" si="859"/>
        <v>8.4735547317057474E-5</v>
      </c>
      <c r="K472" s="240">
        <f t="shared" ca="1" si="860"/>
        <v>-8.874240234339818E-5</v>
      </c>
      <c r="L472" s="240">
        <f t="shared" ca="1" si="861"/>
        <v>7.7522792616747431E-5</v>
      </c>
      <c r="M472" s="240">
        <f t="shared" ca="1" si="862"/>
        <v>-5.3001784255826272E-5</v>
      </c>
      <c r="N472" s="240">
        <f t="shared" ca="1" si="863"/>
        <v>1.9386703855992692E-5</v>
      </c>
      <c r="O472" s="240">
        <f t="shared" ca="1" si="864"/>
        <v>1.7554756663658733E-5</v>
      </c>
      <c r="P472" s="240">
        <f t="shared" ca="1" si="865"/>
        <v>-5.1484163457829185E-5</v>
      </c>
      <c r="Q472" s="240">
        <f t="shared" ca="1" si="866"/>
        <v>7.6579892331106819E-5</v>
      </c>
      <c r="R472" s="240">
        <f t="shared" ca="1" si="867"/>
        <v>-8.853600586181843E-5</v>
      </c>
      <c r="S472" s="240">
        <f t="shared" ca="1" si="868"/>
        <v>8.5301068248691951E-5</v>
      </c>
      <c r="T472" s="240">
        <f t="shared" ca="1" si="869"/>
        <v>-6.7430131667955439E-5</v>
      </c>
      <c r="U472" s="241">
        <f t="shared" ca="1" si="870"/>
        <v>3.7989500149744508E-5</v>
      </c>
      <c r="V472" s="240">
        <f t="shared" ca="1" si="871"/>
        <v>-2.0306116344393705E-6</v>
      </c>
      <c r="W472" s="240">
        <f t="shared" ca="1" si="872"/>
        <v>-3.427669021724538E-5</v>
      </c>
      <c r="X472" s="240">
        <f t="shared" ca="1" si="873"/>
        <v>6.4702780814106857E-5</v>
      </c>
      <c r="Y472" s="240">
        <f t="shared" ca="1" si="874"/>
        <v>-8.4027136665561599E-5</v>
      </c>
      <c r="Z472" s="240">
        <f t="shared" ca="1" si="875"/>
        <v>8.8934075352873788E-5</v>
      </c>
      <c r="AA472" s="240">
        <f t="shared" ca="1" si="876"/>
        <v>-7.8581661938578534E-5</v>
      </c>
      <c r="AB472" s="240">
        <f t="shared" ca="1" si="877"/>
        <v>5.474616857441702E-5</v>
      </c>
      <c r="AC472" s="240">
        <f t="shared" ca="1" si="878"/>
        <v>-2.1517300857665743E-5</v>
      </c>
      <c r="AD472" s="240">
        <f t="shared" ca="1" si="879"/>
        <v>-1.5403515853445658E-5</v>
      </c>
      <c r="AE472" s="240">
        <f t="shared" ca="1" si="880"/>
        <v>4.9681389788373197E-5</v>
      </c>
      <c r="AF472" s="240">
        <f t="shared" ca="1" si="881"/>
        <v>-7.5434906589435505E-5</v>
      </c>
      <c r="AG472" s="240">
        <f t="shared" ca="1" si="882"/>
        <v>8.8245265260919925E-5</v>
      </c>
      <c r="AH472" s="240">
        <f t="shared" ca="1" si="883"/>
        <v>-8.5914458202922373E-5</v>
      </c>
      <c r="AI472" s="240">
        <f t="shared" ca="1" si="884"/>
        <v>6.8842406429269149E-5</v>
      </c>
      <c r="AJ472" s="240">
        <f t="shared" ca="1" si="885"/>
        <v>-3.9958340924568713E-5</v>
      </c>
      <c r="AK472" s="240">
        <f t="shared" ca="1" si="886"/>
        <v>4.218203760667643E-6</v>
      </c>
      <c r="AL472" s="240">
        <f t="shared" ca="1" si="887"/>
        <v>3.2245694865473355E-5</v>
      </c>
      <c r="AM472" s="240">
        <f t="shared" ca="1" si="888"/>
        <v>-6.3176861411577681E-5</v>
      </c>
      <c r="AN472" s="240">
        <f t="shared" ca="1" si="889"/>
        <v>8.3268111208915235E-5</v>
      </c>
      <c r="AO472" s="240">
        <f t="shared" ca="1" si="890"/>
        <v>-8.9072177800816107E-5</v>
      </c>
      <c r="AP472" s="240">
        <f t="shared" ca="1" si="891"/>
        <v>7.9593196605615436E-5</v>
      </c>
      <c r="AQ472" s="240">
        <f t="shared" ca="1" si="892"/>
        <v>-5.6457575848149653E-5</v>
      </c>
      <c r="AR472" s="240">
        <f t="shared" ca="1" si="893"/>
        <v>2.3634936641885543E-5</v>
      </c>
      <c r="AS472" s="240">
        <f t="shared" ca="1" si="894"/>
        <v>1.3242996541256382E-5</v>
      </c>
      <c r="AT472" s="240">
        <f t="shared" ca="1" si="895"/>
        <v>-4.7848689907414976E-5</v>
      </c>
      <c r="AU472" s="240">
        <f t="shared" ca="1" si="896"/>
        <v>7.4244481680727371E-5</v>
      </c>
      <c r="AV472" s="240">
        <f t="shared" ca="1" si="897"/>
        <v>-8.7901369011931415E-5</v>
      </c>
      <c r="AW472" s="240">
        <f t="shared" ca="1" si="898"/>
        <v>8.6476096500079551E-5</v>
      </c>
      <c r="AX472" s="240">
        <f t="shared" ca="1" si="899"/>
        <v>-7.0213213099134056E-5</v>
      </c>
      <c r="AY472" s="240">
        <f t="shared" ca="1" si="900"/>
        <v>4.1903112288959132E-5</v>
      </c>
      <c r="AZ472" s="240">
        <f t="shared" ca="1" si="901"/>
        <v>-6.4032549986799165E-6</v>
      </c>
      <c r="BA472" s="240">
        <f t="shared" ca="1" si="902"/>
        <v>-3.0195275912857968E-5</v>
      </c>
      <c r="BB472" s="240">
        <f t="shared" ca="1" si="903"/>
        <v>6.1612886630070055E-5</v>
      </c>
      <c r="BC472" s="240">
        <f t="shared" ca="1" si="904"/>
        <v>-8.2458928155671829E-5</v>
      </c>
      <c r="BD472" s="240">
        <f t="shared" ca="1" si="905"/>
        <v>8.9156626499474421E-5</v>
      </c>
      <c r="BE472" s="240">
        <f t="shared" ca="1" si="906"/>
        <v>-8.0556787307199272E-5</v>
      </c>
      <c r="BF472" s="240">
        <f t="shared" ca="1" si="907"/>
        <v>5.8134975189276576E-5</v>
      </c>
      <c r="BG472" s="240">
        <f t="shared" ca="1" si="908"/>
        <v>-2.5738335624038872E-5</v>
      </c>
      <c r="BH472" s="240">
        <f t="shared" ca="1" si="909"/>
        <v>-1.1074500143138197E-5</v>
      </c>
      <c r="BI472" s="240">
        <f t="shared" ca="1" si="910"/>
        <v>4.5987167764835368E-5</v>
      </c>
      <c r="BJ472" s="240">
        <f t="shared" ca="1" si="911"/>
        <v>-7.3009334672434736E-5</v>
      </c>
      <c r="BK472" s="240">
        <f t="shared" ca="1" si="912"/>
        <v>8.7504524265093829E-5</v>
      </c>
      <c r="BL472" s="240">
        <f t="shared" ca="1" si="913"/>
        <v>-8.698564483025463E-5</v>
      </c>
      <c r="BM472" s="240">
        <f t="shared" ca="1" si="914"/>
        <v>7.1541725954869161E-5</v>
      </c>
      <c r="BN472" s="240">
        <f t="shared" ca="1" si="915"/>
        <v>-4.3822642785363864E-5</v>
      </c>
      <c r="BO472" s="240">
        <f t="shared" ca="1" si="916"/>
        <v>8.5844491553141154E-6</v>
      </c>
      <c r="BP472" s="240">
        <f t="shared" ca="1" si="917"/>
        <v>2.8126668455107965E-5</v>
      </c>
      <c r="BQ472" s="240">
        <f t="shared" ca="1" si="918"/>
        <v>-6.0011798549508872E-5</v>
      </c>
      <c r="BR472" s="240">
        <f t="shared" ca="1" si="919"/>
        <v>8.1600074927445858E-5</v>
      </c>
      <c r="BS472" s="240">
        <f t="shared" ca="1" si="920"/>
        <v>-8.9187370580110474E-5</v>
      </c>
      <c r="BT472" s="240">
        <f t="shared" ca="1" si="921"/>
        <v>8.1471853612320429E-5</v>
      </c>
      <c r="BU472" s="240">
        <f t="shared" ca="1" si="922"/>
        <v>-5.977735619515526E-5</v>
      </c>
      <c r="BV472" s="240">
        <f t="shared" ca="1" si="923"/>
        <v>2.7826230795233051E-5</v>
      </c>
      <c r="BW472" s="240">
        <f t="shared" ca="1" si="924"/>
        <v>8.8993328802372814E-6</v>
      </c>
      <c r="BX472" s="240">
        <f t="shared" ca="1" si="925"/>
        <v>-4.4097944671962991E-5</v>
      </c>
      <c r="BY472" s="240">
        <f t="shared" ca="1" si="926"/>
        <v>7.1730209570931023E-5</v>
      </c>
      <c r="BZ472" s="240">
        <f t="shared" ca="1" si="927"/>
        <v>-8.7054970064844123E-5</v>
      </c>
      <c r="CA472" s="240">
        <f t="shared" ca="1" si="928"/>
        <v>8.7442796260587258E-5</v>
      </c>
      <c r="CB472" s="240">
        <f t="shared" ca="1" si="929"/>
        <v>-7.2827144750005736E-5</v>
      </c>
      <c r="CC472" s="240">
        <f t="shared" ca="1" si="930"/>
        <v>4.5715776160391043E-5</v>
      </c>
      <c r="CD472" s="240">
        <f t="shared" ca="1" si="931"/>
        <v>-1.076047236076912E-5</v>
      </c>
      <c r="CE472" s="240">
        <f t="shared" ca="1" si="932"/>
        <v>-2.6041118544004491E-5</v>
      </c>
      <c r="CF472" s="240">
        <f t="shared" ca="1" si="933"/>
        <v>5.8374561605489009E-5</v>
      </c>
      <c r="CG472" s="240">
        <f t="shared" ca="1" si="934"/>
        <v>-8.0692068865306963E-5</v>
      </c>
      <c r="CH472" s="240">
        <f t="shared" ca="1" si="935"/>
        <v>8.9164391523639656E-5</v>
      </c>
      <c r="CI472" s="240">
        <f t="shared" ca="1" si="936"/>
        <v>-8.2337844319254399E-5</v>
      </c>
      <c r="CJ472" s="240">
        <f t="shared" ca="1" si="937"/>
        <v>6.1383729556883172E-5</v>
      </c>
      <c r="CK472" s="240">
        <f t="shared" ca="1" si="938"/>
        <v>-2.9897364485483562E-5</v>
      </c>
      <c r="CL472" s="240">
        <f t="shared" ca="1" si="939"/>
        <v>-6.7188049919767899E-6</v>
      </c>
      <c r="CM472" s="240">
        <f t="shared" ca="1" si="940"/>
        <v>4.2182158626150786E-5</v>
      </c>
      <c r="CN472" s="240">
        <f t="shared" ca="1" si="941"/>
        <v>-7.0407876873347118E-5</v>
      </c>
      <c r="CO472" s="240">
        <f t="shared" ca="1" si="942"/>
        <v>8.6552977205821776E-5</v>
      </c>
      <c r="CP472" s="240">
        <f t="shared" ca="1" si="943"/>
        <v>-8.7847275420148752E-5</v>
      </c>
      <c r="CQ472" s="240">
        <f t="shared" ca="1" si="944"/>
        <v>7.4068695196328709E-5</v>
      </c>
      <c r="CR472" s="240">
        <f t="shared" ca="1" si="945"/>
        <v>-4.7581372061279989E-5</v>
      </c>
      <c r="CS472" s="240">
        <f t="shared" ca="1" si="946"/>
        <v>1.293001386003398E-5</v>
      </c>
      <c r="CT472" s="240">
        <f t="shared" ca="1" si="947"/>
        <v>2.3939882436827822E-5</v>
      </c>
      <c r="CU472" s="240">
        <f t="shared" ca="1" si="948"/>
        <v>-5.6702162008323464E-5</v>
      </c>
      <c r="CV472" s="240">
        <f t="shared" ca="1" si="949"/>
        <v>7.9735456918153305E-5</v>
      </c>
      <c r="CW472" s="240">
        <f t="shared" ca="1" si="950"/>
        <v>-8.9087703171786378E-5</v>
      </c>
      <c r="CX472" s="240">
        <f t="shared" ca="1" si="951"/>
        <v>8.3154237787580788E-5</v>
      </c>
      <c r="CY472" s="240">
        <f t="shared" ca="1" si="952"/>
        <v>-6.2953127655207861E-5</v>
      </c>
      <c r="CZ472" s="240">
        <f t="shared" ca="1" si="953"/>
        <v>3.195048912130485E-5</v>
      </c>
      <c r="DA472" s="240">
        <f t="shared" ca="1" si="954"/>
        <v>4.5342299468189179E-6</v>
      </c>
      <c r="DB472" s="240">
        <f t="shared" ca="1" si="955"/>
        <v>-4.0240963625274716E-5</v>
      </c>
      <c r="DC472" s="240">
        <f t="shared" ca="1" si="956"/>
        <v>6.9043133103454808E-5</v>
      </c>
      <c r="DD472" s="240">
        <f t="shared" ca="1" si="957"/>
        <v>-8.5998848069754829E-5</v>
      </c>
      <c r="DE472" s="240">
        <f t="shared" ca="1" si="958"/>
        <v>8.819883866581877E-5</v>
      </c>
      <c r="DF472" s="240">
        <f t="shared" ca="1" si="959"/>
        <v>-7.526562943027089E-5</v>
      </c>
      <c r="DG472" s="240">
        <f t="shared" ca="1" si="960"/>
        <v>4.9418306722821343E-5</v>
      </c>
      <c r="DH472" s="240">
        <f t="shared" ca="1" si="961"/>
        <v>-1.5091766802433919E-5</v>
      </c>
      <c r="DI472" s="240">
        <f t="shared" ca="1" si="962"/>
        <v>-2.1824225839641038E-5</v>
      </c>
      <c r="DJ472" s="240">
        <f t="shared" ca="1" si="963"/>
        <v>5.4995607148992552E-5</v>
      </c>
      <c r="DK472" s="240">
        <f t="shared" ca="1" si="964"/>
        <v>-7.8730815313254044E-5</v>
      </c>
      <c r="DL472" s="240">
        <f t="shared" ca="1" si="965"/>
        <v>8.8957351718746246E-5</v>
      </c>
      <c r="DM472" s="240">
        <f t="shared" ca="1" si="966"/>
        <v>-8.3920542252401194E-5</v>
      </c>
      <c r="DN472" s="240">
        <f t="shared" ca="1" si="967"/>
        <v>6.4484605143407485E-5</v>
      </c>
      <c r="DO472" s="240">
        <f t="shared" ca="1" si="968"/>
        <v>-3.3984367977182835E-5</v>
      </c>
      <c r="DP472" s="240">
        <f t="shared" ca="1" si="969"/>
        <v>-2.3469236510893771E-6</v>
      </c>
      <c r="DQ472" s="240">
        <f t="shared" ca="1" si="970"/>
        <v>3.8275528972617352E-5</v>
      </c>
      <c r="DR472" s="240">
        <f t="shared" ca="1" si="971"/>
        <v>-6.7636800331870073E-5</v>
      </c>
      <c r="DS472" s="240">
        <f t="shared" ca="1" si="972"/>
        <v>8.5392916443315371E-5</v>
      </c>
      <c r="DT472" s="240">
        <f t="shared" ca="1" si="973"/>
        <v>-8.8497274229043095E-5</v>
      </c>
      <c r="DU472" s="240">
        <f t="shared" ca="1" si="974"/>
        <v>7.6417226463407472E-5</v>
      </c>
      <c r="DV472" s="240">
        <f t="shared" ca="1" si="975"/>
        <v>-5.1225473644262406E-5</v>
      </c>
      <c r="DW472" s="240">
        <f t="shared" ca="1" si="976"/>
        <v>1.7244429028834567E-5</v>
      </c>
      <c r="DX472" s="240">
        <f t="shared" ca="1" si="977"/>
        <v>1.9695423144871281E-5</v>
      </c>
      <c r="DY472" s="240">
        <f t="shared" ca="1" si="978"/>
        <v>-5.3255924992335254E-5</v>
      </c>
      <c r="DZ472" s="240">
        <f t="shared" ca="1" si="979"/>
        <v>7.767874920914493E-5</v>
      </c>
      <c r="EA472" s="240">
        <f t="shared" ca="1" si="980"/>
        <v>-8.8773415683360399E-5</v>
      </c>
      <c r="EB472" s="240">
        <f t="shared" ca="1" si="981"/>
        <v>8.4636296120561591E-5</v>
      </c>
      <c r="EC472" s="240">
        <f t="shared" ca="1" si="982"/>
        <v>-6.5977239516699845E-5</v>
      </c>
      <c r="ED472" s="240">
        <f t="shared" ca="1" si="983"/>
        <v>3.5997775920548761E-5</v>
      </c>
      <c r="EE472" s="240">
        <f t="shared" ca="1" si="984"/>
        <v>1.5820365630955682E-7</v>
      </c>
      <c r="EF472" s="240">
        <f t="shared" ca="1" si="985"/>
        <v>-3.6287038572521093E-5</v>
      </c>
      <c r="EG472" s="240">
        <f t="shared" ca="1" si="986"/>
        <v>6.6189725680864899E-5</v>
      </c>
      <c r="EH472" s="240">
        <f t="shared" ca="1" si="987"/>
        <v>-8.4735547317057298E-5</v>
      </c>
      <c r="EI472" s="240">
        <f t="shared" ca="1" si="988"/>
        <v>8.8742402343398112E-5</v>
      </c>
      <c r="EJ472" s="240">
        <f t="shared" ca="1" si="989"/>
        <v>-7.7522792616746672E-5</v>
      </c>
      <c r="EK472" s="240">
        <f t="shared" ca="1" si="990"/>
        <v>5.3001784255824015E-5</v>
      </c>
      <c r="EL472" s="240">
        <f t="shared" ca="1" si="991"/>
        <v>-1.9386703855993987E-5</v>
      </c>
      <c r="EM472" s="240">
        <f t="shared" ca="1" si="992"/>
        <v>-1.7554756663658371E-5</v>
      </c>
      <c r="EN472" s="240">
        <f t="shared" ca="1" si="993"/>
        <v>5.1484163457829903E-5</v>
      </c>
      <c r="EO472" s="240">
        <f t="shared" ca="1" si="994"/>
        <v>-7.6579892331107767E-5</v>
      </c>
      <c r="EP472" s="240">
        <f t="shared" ca="1" si="995"/>
        <v>8.8536005861818159E-5</v>
      </c>
      <c r="EQ472" s="240">
        <f t="shared" ca="1" si="996"/>
        <v>-8.5301068248692236E-5</v>
      </c>
      <c r="ER472" s="240">
        <f t="shared" ca="1" si="997"/>
        <v>6.7430131667955262E-5</v>
      </c>
      <c r="ES472" s="240">
        <f t="shared" ca="1" si="998"/>
        <v>-3.7989500149743695E-5</v>
      </c>
      <c r="ET472" s="240">
        <f t="shared" ca="1" si="999"/>
        <v>2.0306116344372021E-6</v>
      </c>
      <c r="EU472" s="240">
        <f t="shared" ca="1" si="1000"/>
        <v>3.4276690217243869E-5</v>
      </c>
      <c r="EV472" s="240">
        <f t="shared" ca="1" si="1001"/>
        <v>-6.4702780814106166E-5</v>
      </c>
      <c r="EW472" s="240">
        <f t="shared" ca="1" si="1002"/>
        <v>8.402713666556168E-5</v>
      </c>
      <c r="EX472" s="240">
        <f t="shared" ca="1" si="1003"/>
        <v>-8.893407535287368E-5</v>
      </c>
      <c r="EY472" s="240">
        <f t="shared" ca="1" si="1004"/>
        <v>7.8581661938577504E-5</v>
      </c>
      <c r="EZ472" s="240">
        <f t="shared" ca="1" si="1005"/>
        <v>-5.4746168574418307E-5</v>
      </c>
      <c r="FA472" s="240">
        <f t="shared" ca="1" si="1006"/>
        <v>2.1517300857666116E-5</v>
      </c>
      <c r="FB472" s="240">
        <f t="shared" ca="1" si="1007"/>
        <v>1.5403515853445908E-5</v>
      </c>
      <c r="FC472" s="240">
        <f t="shared" ca="1" si="1008"/>
        <v>-4.9681389788374457E-5</v>
      </c>
      <c r="FD472" s="240">
        <f t="shared" ca="1" si="1009"/>
        <v>7.5434906589436995E-5</v>
      </c>
      <c r="FE472" s="240">
        <f t="shared" ca="1" si="1010"/>
        <v>-8.8245265260919776E-5</v>
      </c>
      <c r="FF472" s="240">
        <f t="shared" ca="1" si="1011"/>
        <v>8.5914458202922305E-5</v>
      </c>
      <c r="FG472" s="240">
        <f t="shared" ca="1" si="1012"/>
        <v>-6.8842406429268986E-5</v>
      </c>
      <c r="FH472" s="240">
        <f t="shared" ca="1" si="1013"/>
        <v>3.9958340924567351E-5</v>
      </c>
      <c r="FI472" s="240">
        <f t="shared" ca="1" si="1014"/>
        <v>-4.2182037606699063E-6</v>
      </c>
      <c r="FJ472" s="240">
        <f t="shared" ca="1" si="1015"/>
        <v>-3.2245694865472413E-5</v>
      </c>
      <c r="FK472" s="240">
        <f t="shared" ca="1" si="1016"/>
        <v>6.3176861411577857E-5</v>
      </c>
      <c r="FL472" s="240">
        <f t="shared" ca="1" si="1017"/>
        <v>-8.3268111208915777E-5</v>
      </c>
      <c r="FM472" s="240">
        <f t="shared" ca="1" si="1018"/>
        <v>8.9072177800815971E-5</v>
      </c>
      <c r="FN472" s="240">
        <f t="shared" ca="1" si="1019"/>
        <v>-7.9593196605616466E-5</v>
      </c>
      <c r="FO472" s="240">
        <f t="shared" ca="1" si="1020"/>
        <v>5.6457575848150432E-5</v>
      </c>
      <c r="FP472" s="240">
        <f t="shared" ca="1" si="1021"/>
        <v>-2.3634936641885289E-5</v>
      </c>
      <c r="FQ472" s="240">
        <f t="shared" ca="1" si="1022"/>
        <v>-1.32429965412579E-5</v>
      </c>
      <c r="FR472" s="240">
        <f t="shared" ca="1" si="1023"/>
        <v>4.7848689907417341E-5</v>
      </c>
      <c r="FS472" s="240">
        <f t="shared" ca="1" si="1024"/>
        <v>-7.4244481680726802E-5</v>
      </c>
      <c r="FT472" s="240">
        <f t="shared" ca="1" si="1025"/>
        <v>8.7901369011931252E-5</v>
      </c>
      <c r="FU472" s="240">
        <f t="shared" ca="1" si="1026"/>
        <v>-8.6476096500079469E-5</v>
      </c>
      <c r="FV472" s="240">
        <f t="shared" ca="1" si="1027"/>
        <v>7.0213213099133107E-5</v>
      </c>
      <c r="FW472" s="240">
        <f t="shared" ca="1" si="1028"/>
        <v>-4.1903112288956665E-5</v>
      </c>
      <c r="FX472" s="240">
        <f t="shared" ca="1" si="1029"/>
        <v>6.4032549986809194E-6</v>
      </c>
      <c r="FY472" s="240">
        <f t="shared" ca="1" si="1030"/>
        <v>3.0195275912858209E-5</v>
      </c>
      <c r="FZ472" s="240">
        <f t="shared" ca="1" si="1031"/>
        <v>-6.1612886630070258E-5</v>
      </c>
      <c r="GA472" s="240">
        <f t="shared" ca="1" si="1032"/>
        <v>8.24589281556729E-5</v>
      </c>
      <c r="GB472" s="240">
        <f t="shared" ca="1" si="1033"/>
        <v>-8.9156626499474476E-5</v>
      </c>
      <c r="GC472" s="240">
        <f t="shared" ca="1" si="1034"/>
        <v>8.055678730719915E-5</v>
      </c>
      <c r="GD472" s="240">
        <f t="shared" ca="1" si="1035"/>
        <v>-5.8134975189276373E-5</v>
      </c>
      <c r="GE472" s="240">
        <f t="shared" ca="1" si="1036"/>
        <v>2.5738335624038618E-5</v>
      </c>
      <c r="GF472" s="240">
        <f t="shared" ca="1" si="1037"/>
        <v>1.1074500143140976E-5</v>
      </c>
      <c r="GG472" s="240">
        <f t="shared" ca="1" si="1038"/>
        <v>-4.5987167764833416E-5</v>
      </c>
      <c r="GH472" s="240">
        <f t="shared" ca="1" si="1039"/>
        <v>7.3009334672434885E-5</v>
      </c>
      <c r="GI472" s="240">
        <f t="shared" ca="1" si="1040"/>
        <v>-8.7504524265093883E-5</v>
      </c>
      <c r="GJ472" s="240">
        <f t="shared" ca="1" si="1041"/>
        <v>8.6985644830254563E-5</v>
      </c>
      <c r="GK472" s="240">
        <f t="shared" ca="1" si="1042"/>
        <v>-7.154172595486748E-5</v>
      </c>
      <c r="GL472" s="240">
        <f t="shared" ca="1" si="1043"/>
        <v>4.3822642785365843E-5</v>
      </c>
      <c r="GM472" s="240">
        <f t="shared" ca="1" si="1044"/>
        <v>-8.5844491553138545E-6</v>
      </c>
      <c r="GN472" s="240">
        <f t="shared" ca="1" si="1045"/>
        <v>-2.8126668455108203E-5</v>
      </c>
      <c r="GO472" s="240">
        <f t="shared" ca="1" si="1046"/>
        <v>6.0011798549510946E-5</v>
      </c>
      <c r="GP472" s="240">
        <f t="shared" ca="1" si="1047"/>
        <v>-8.1600074927446983E-5</v>
      </c>
      <c r="GQ472" s="240">
        <f t="shared" ca="1" si="1048"/>
        <v>8.9187370580110474E-5</v>
      </c>
      <c r="GR472" s="240">
        <f t="shared" ca="1" si="1049"/>
        <v>-8.1471853612318261E-5</v>
      </c>
      <c r="GS472" s="240">
        <f t="shared" ca="1" si="1050"/>
        <v>5.9777356195158831E-5</v>
      </c>
      <c r="GT472" s="240">
        <f t="shared" ca="1" si="1051"/>
        <v>-2.7826230795235209E-5</v>
      </c>
      <c r="GU472" s="240">
        <f t="shared" ca="1" si="1052"/>
        <v>-8.8993328802350113E-6</v>
      </c>
      <c r="GV472" s="240">
        <f t="shared" ca="1" si="1053"/>
        <v>4.4097944671963235E-5</v>
      </c>
      <c r="GW472" s="240">
        <f t="shared" ca="1" si="1054"/>
        <v>-7.1730209570931185E-5</v>
      </c>
      <c r="GX472" s="240">
        <f t="shared" ca="1" si="1055"/>
        <v>8.7054970064844177E-5</v>
      </c>
      <c r="GY472" s="240">
        <f t="shared" ca="1" si="1056"/>
        <v>-8.7442796260586703E-5</v>
      </c>
      <c r="GZ472" s="240">
        <f t="shared" ca="1" si="1057"/>
        <v>7.2827144750004137E-5</v>
      </c>
      <c r="HA472" s="240">
        <f t="shared" ca="1" si="1058"/>
        <v>-4.5715776160386469E-5</v>
      </c>
      <c r="HB472" s="240">
        <f t="shared" ca="1" si="1059"/>
        <v>1.076047236077389E-5</v>
      </c>
      <c r="HC472" s="240">
        <f t="shared" ca="1" si="1060"/>
        <v>2.6041118543999886E-5</v>
      </c>
      <c r="HD472" s="240">
        <f t="shared" ca="1" si="1061"/>
        <v>-5.8374561605487274E-5</v>
      </c>
      <c r="HE472" s="240">
        <f t="shared" ca="1" si="1062"/>
        <v>8.0692068865306001E-5</v>
      </c>
      <c r="HF472" s="240">
        <f t="shared" ca="1" si="1063"/>
        <v>-8.9164391523639669E-5</v>
      </c>
      <c r="HG472" s="240">
        <f t="shared" ca="1" si="1064"/>
        <v>8.233784431925429E-5</v>
      </c>
      <c r="HH472" s="240">
        <f t="shared" ca="1" si="1065"/>
        <v>-6.1383729556881153E-5</v>
      </c>
      <c r="HI472" s="240">
        <f t="shared" ca="1" si="1066"/>
        <v>2.9897364485480923E-5</v>
      </c>
      <c r="HJ472" s="240">
        <f t="shared" ca="1" si="1067"/>
        <v>6.7188049919795885E-6</v>
      </c>
      <c r="HK472" s="240">
        <f t="shared" ca="1" si="1068"/>
        <v>-4.2182158626155495E-5</v>
      </c>
      <c r="HL472" s="240">
        <f t="shared" ca="1" si="1069"/>
        <v>7.0407876873344164E-5</v>
      </c>
      <c r="HM472" s="240">
        <f t="shared" ca="1" si="1070"/>
        <v>-8.655297720582122E-5</v>
      </c>
      <c r="HN472" s="240">
        <f t="shared" ca="1" si="1071"/>
        <v>8.7847275420149145E-5</v>
      </c>
      <c r="HO472" s="240">
        <f t="shared" ca="1" si="1072"/>
        <v>-7.4068695196328574E-5</v>
      </c>
      <c r="HP472" s="240">
        <f t="shared" ca="1" si="1073"/>
        <v>4.7581372061279766E-5</v>
      </c>
      <c r="HQ472" s="240">
        <f t="shared" ca="1" si="1074"/>
        <v>-1.2930013860033723E-5</v>
      </c>
      <c r="HR472" s="240">
        <f t="shared" ca="1" si="1075"/>
        <v>-2.3939882436830509E-5</v>
      </c>
      <c r="HS472" s="240">
        <f t="shared" ca="1" si="1076"/>
        <v>5.6702162008325619E-5</v>
      </c>
      <c r="HT472" s="240">
        <f t="shared" ca="1" si="1077"/>
        <v>-7.9735456918155704E-5</v>
      </c>
      <c r="HU472" s="240">
        <f t="shared" ca="1" si="1078"/>
        <v>8.9087703171786148E-5</v>
      </c>
      <c r="HV472" s="240">
        <f t="shared" ca="1" si="1079"/>
        <v>-8.3154237787582509E-5</v>
      </c>
      <c r="HW472" s="240">
        <f t="shared" ca="1" si="1080"/>
        <v>6.2953127655211277E-5</v>
      </c>
      <c r="HX472" s="240">
        <f t="shared" ca="1" si="1081"/>
        <v>-3.1950489121304607E-5</v>
      </c>
      <c r="HY472" s="240">
        <f t="shared" ca="1" si="1082"/>
        <v>-4.5342299468191822E-6</v>
      </c>
      <c r="HZ472" s="240">
        <f t="shared" ca="1" si="1083"/>
        <v>4.0240963625274946E-5</v>
      </c>
      <c r="IA472" s="240">
        <f t="shared" ca="1" si="1084"/>
        <v>-6.9043133103454985E-5</v>
      </c>
      <c r="IB472" s="240">
        <f t="shared" ca="1" si="1085"/>
        <v>8.5998848069756238E-5</v>
      </c>
      <c r="IC472" s="240">
        <f t="shared" ca="1" si="1086"/>
        <v>-8.819883866581797E-5</v>
      </c>
      <c r="ID472" s="240">
        <f t="shared" ca="1" si="1087"/>
        <v>7.526562943026803E-5</v>
      </c>
      <c r="IE472" s="240">
        <f t="shared" ca="1" si="1088"/>
        <v>4.0664478501439862E-5</v>
      </c>
      <c r="IF472" s="240">
        <f t="shared" ca="1" si="1089"/>
        <v>1.5091766802438655E-5</v>
      </c>
      <c r="IG472" s="240">
        <f t="shared" ca="1" si="1090"/>
        <v>2.1824225839641292E-5</v>
      </c>
      <c r="IH472" s="240">
        <f t="shared" ca="1" si="1091"/>
        <v>-5.4995607148992748E-5</v>
      </c>
      <c r="II472" s="240">
        <f t="shared" ca="1" si="1092"/>
        <v>7.8730815313254166E-5</v>
      </c>
      <c r="IJ472" s="240">
        <f t="shared" ca="1" si="1093"/>
        <v>-8.8957351718746273E-5</v>
      </c>
      <c r="IK472" s="240">
        <f t="shared" ca="1" si="1094"/>
        <v>8.3920542252401099E-5</v>
      </c>
      <c r="IL472" s="240">
        <f t="shared" ca="1" si="1095"/>
        <v>-6.4484605143403799E-5</v>
      </c>
      <c r="IM472" s="240">
        <f t="shared" ca="1" si="1096"/>
        <v>3.3984367977177915E-5</v>
      </c>
      <c r="IN472" s="240">
        <f t="shared" ca="1" si="1097"/>
        <v>2.3469236510845795E-6</v>
      </c>
      <c r="IO472" s="240">
        <f t="shared" ca="1" si="1098"/>
        <v>-3.8275528972612995E-5</v>
      </c>
      <c r="IP472" s="240">
        <f t="shared" ca="1" si="1099"/>
        <v>6.7636800331866942E-5</v>
      </c>
      <c r="IQ472" s="240">
        <f t="shared" ca="1" si="1100"/>
        <v>-8.5392916443315453E-5</v>
      </c>
      <c r="IR472" s="240">
        <f t="shared" ca="1" si="1101"/>
        <v>8.8497274229043068E-5</v>
      </c>
      <c r="IS472" s="240">
        <f t="shared" ca="1" si="1102"/>
        <v>-7.6417226463407336E-5</v>
      </c>
      <c r="IT472" s="240">
        <f t="shared" ca="1" si="1103"/>
        <v>5.1225473644262183E-5</v>
      </c>
      <c r="IU472" s="240">
        <f t="shared" ca="1" si="1104"/>
        <v>-1.7244429028829332E-5</v>
      </c>
      <c r="IV472" s="240">
        <f t="shared" ca="1" si="1105"/>
        <v>-1.9695423144876479E-5</v>
      </c>
      <c r="IW472" s="240">
        <f t="shared" ca="1" si="1106"/>
        <v>5.3255924992339537E-5</v>
      </c>
      <c r="IX472" s="240">
        <f t="shared" ca="1" si="1107"/>
        <v>-7.7678749209142558E-5</v>
      </c>
      <c r="IY472" s="240">
        <f t="shared" ca="1" si="1108"/>
        <v>8.8773415683359938E-5</v>
      </c>
      <c r="IZ472" s="240">
        <f t="shared" ca="1" si="1109"/>
        <v>-8.463629612056151E-5</v>
      </c>
      <c r="JA472" s="240">
        <f t="shared" ca="1" si="1110"/>
        <v>6.5977239516699668E-5</v>
      </c>
      <c r="JB472" s="240">
        <f t="shared" ca="1" si="1111"/>
        <v>-3.5997775920548517E-5</v>
      </c>
    </row>
    <row r="473" spans="2:262">
      <c r="B473" s="248">
        <v>112</v>
      </c>
      <c r="C473" s="247">
        <f t="shared" si="1112"/>
        <v>2.1875000000000015E-3</v>
      </c>
      <c r="D473" s="244">
        <f t="shared" ca="1" si="855"/>
        <v>5.8935465102290809</v>
      </c>
      <c r="E473" s="243">
        <f ca="1">DN361</f>
        <v>-0.10645348977091931</v>
      </c>
      <c r="F473" s="242">
        <v>112</v>
      </c>
      <c r="G473" s="240">
        <f t="shared" ca="1" si="856"/>
        <v>-5.1841126004320605E-7</v>
      </c>
      <c r="H473" s="240">
        <f t="shared" ca="1" si="857"/>
        <v>2.7688346022464205E-5</v>
      </c>
      <c r="I473" s="240">
        <f t="shared" ca="1" si="858"/>
        <v>-5.064298109844672E-5</v>
      </c>
      <c r="J473" s="240">
        <f t="shared" ca="1" si="859"/>
        <v>6.5887681381957613E-5</v>
      </c>
      <c r="K473" s="240">
        <f t="shared" ca="1" si="860"/>
        <v>-7.1101579448384466E-5</v>
      </c>
      <c r="L473" s="240">
        <f t="shared" ca="1" si="861"/>
        <v>6.5490906581217525E-5</v>
      </c>
      <c r="M473" s="240">
        <f t="shared" ca="1" si="862"/>
        <v>-4.990983686360661E-5</v>
      </c>
      <c r="N473" s="240">
        <f t="shared" ca="1" si="863"/>
        <v>2.6730446917309543E-5</v>
      </c>
      <c r="O473" s="240">
        <f t="shared" ca="1" si="864"/>
        <v>5.1841126004317217E-7</v>
      </c>
      <c r="P473" s="240">
        <f t="shared" ca="1" si="865"/>
        <v>-2.768834602246432E-5</v>
      </c>
      <c r="Q473" s="240">
        <f t="shared" ca="1" si="866"/>
        <v>5.0642981098446768E-5</v>
      </c>
      <c r="R473" s="240">
        <f t="shared" ca="1" si="867"/>
        <v>-6.5887681381957585E-5</v>
      </c>
      <c r="S473" s="240">
        <f t="shared" ca="1" si="868"/>
        <v>7.1101579448384466E-5</v>
      </c>
      <c r="T473" s="240">
        <f t="shared" ca="1" si="869"/>
        <v>-6.5490906581217403E-5</v>
      </c>
      <c r="U473" s="241">
        <f t="shared" ca="1" si="870"/>
        <v>4.9909836863606746E-5</v>
      </c>
      <c r="V473" s="240">
        <f t="shared" ca="1" si="871"/>
        <v>-2.6730446917309489E-5</v>
      </c>
      <c r="W473" s="240">
        <f t="shared" ca="1" si="872"/>
        <v>-5.1841126004348388E-7</v>
      </c>
      <c r="X473" s="240">
        <f t="shared" ca="1" si="873"/>
        <v>2.768834602246414E-5</v>
      </c>
      <c r="Y473" s="240">
        <f t="shared" ca="1" si="874"/>
        <v>-5.0642981098446815E-5</v>
      </c>
      <c r="Z473" s="240">
        <f t="shared" ca="1" si="875"/>
        <v>6.5887681381957707E-5</v>
      </c>
      <c r="AA473" s="240">
        <f t="shared" ca="1" si="876"/>
        <v>-7.1101579448384466E-5</v>
      </c>
      <c r="AB473" s="240">
        <f t="shared" ca="1" si="877"/>
        <v>6.5490906581217471E-5</v>
      </c>
      <c r="AC473" s="240">
        <f t="shared" ca="1" si="878"/>
        <v>-4.9909836863606529E-5</v>
      </c>
      <c r="AD473" s="240">
        <f t="shared" ca="1" si="879"/>
        <v>2.6730446917309665E-5</v>
      </c>
      <c r="AE473" s="240">
        <f t="shared" ca="1" si="880"/>
        <v>5.1841126004379897E-7</v>
      </c>
      <c r="AF473" s="240">
        <f t="shared" ca="1" si="881"/>
        <v>-2.7688346022464435E-5</v>
      </c>
      <c r="AG473" s="240">
        <f t="shared" ca="1" si="882"/>
        <v>5.0642981098446673E-5</v>
      </c>
      <c r="AH473" s="240">
        <f t="shared" ca="1" si="883"/>
        <v>-6.5887681381957816E-5</v>
      </c>
      <c r="AI473" s="240">
        <f t="shared" ca="1" si="884"/>
        <v>7.1101579448384466E-5</v>
      </c>
      <c r="AJ473" s="240">
        <f t="shared" ca="1" si="885"/>
        <v>-6.5490906581217538E-5</v>
      </c>
      <c r="AK473" s="240">
        <f t="shared" ca="1" si="886"/>
        <v>4.9909836863606298E-5</v>
      </c>
      <c r="AL473" s="240">
        <f t="shared" ca="1" si="887"/>
        <v>-2.6730446917309373E-5</v>
      </c>
      <c r="AM473" s="240">
        <f t="shared" ca="1" si="888"/>
        <v>-5.1841126004309763E-7</v>
      </c>
      <c r="AN473" s="240">
        <f t="shared" ca="1" si="889"/>
        <v>2.768834602246472E-5</v>
      </c>
      <c r="AO473" s="240">
        <f t="shared" ca="1" si="890"/>
        <v>-5.0642981098446896E-5</v>
      </c>
      <c r="AP473" s="240">
        <f t="shared" ca="1" si="891"/>
        <v>6.5887681381957558E-5</v>
      </c>
      <c r="AQ473" s="240">
        <f t="shared" ca="1" si="892"/>
        <v>-7.1101579448384466E-5</v>
      </c>
      <c r="AR473" s="240">
        <f t="shared" ca="1" si="893"/>
        <v>6.549090658121743E-5</v>
      </c>
      <c r="AS473" s="240">
        <f t="shared" ca="1" si="894"/>
        <v>-4.99098368636068E-5</v>
      </c>
      <c r="AT473" s="240">
        <f t="shared" ca="1" si="895"/>
        <v>2.6730446917309085E-5</v>
      </c>
      <c r="AU473" s="240">
        <f t="shared" ca="1" si="896"/>
        <v>5.1841126004341273E-7</v>
      </c>
      <c r="AV473" s="240">
        <f t="shared" ca="1" si="897"/>
        <v>-2.7688346022464083E-5</v>
      </c>
      <c r="AW473" s="240">
        <f t="shared" ca="1" si="898"/>
        <v>5.0642981098447113E-5</v>
      </c>
      <c r="AX473" s="240">
        <f t="shared" ca="1" si="899"/>
        <v>-6.588768138195768E-5</v>
      </c>
      <c r="AY473" s="240">
        <f t="shared" ca="1" si="900"/>
        <v>7.1101579448384466E-5</v>
      </c>
      <c r="AZ473" s="240">
        <f t="shared" ca="1" si="901"/>
        <v>-6.5490906581217308E-5</v>
      </c>
      <c r="BA473" s="240">
        <f t="shared" ca="1" si="902"/>
        <v>4.9909836863606569E-5</v>
      </c>
      <c r="BB473" s="240">
        <f t="shared" ca="1" si="903"/>
        <v>-2.6730446917309729E-5</v>
      </c>
      <c r="BC473" s="240">
        <f t="shared" ca="1" si="904"/>
        <v>-5.1841126004271816E-7</v>
      </c>
      <c r="BD473" s="240">
        <f t="shared" ca="1" si="905"/>
        <v>2.7688346022465292E-5</v>
      </c>
      <c r="BE473" s="240">
        <f t="shared" ca="1" si="906"/>
        <v>-5.064298109844733E-5</v>
      </c>
      <c r="BF473" s="240">
        <f t="shared" ca="1" si="907"/>
        <v>6.5887681381957789E-5</v>
      </c>
      <c r="BG473" s="240">
        <f t="shared" ca="1" si="908"/>
        <v>-7.1101579448384466E-5</v>
      </c>
      <c r="BH473" s="240">
        <f t="shared" ca="1" si="909"/>
        <v>6.5490906581217579E-5</v>
      </c>
      <c r="BI473" s="240">
        <f t="shared" ca="1" si="910"/>
        <v>-4.9909836863607071E-5</v>
      </c>
      <c r="BJ473" s="240">
        <f t="shared" ca="1" si="911"/>
        <v>2.6730446917308503E-5</v>
      </c>
      <c r="BK473" s="240">
        <f t="shared" ca="1" si="912"/>
        <v>5.1841126004403953E-7</v>
      </c>
      <c r="BL473" s="240">
        <f t="shared" ca="1" si="913"/>
        <v>-2.7688346022464655E-5</v>
      </c>
      <c r="BM473" s="240">
        <f t="shared" ca="1" si="914"/>
        <v>5.0642981098446842E-5</v>
      </c>
      <c r="BN473" s="240">
        <f t="shared" ca="1" si="915"/>
        <v>-6.5887681381957531E-5</v>
      </c>
      <c r="BO473" s="240">
        <f t="shared" ca="1" si="916"/>
        <v>7.1101579448384466E-5</v>
      </c>
      <c r="BP473" s="240">
        <f t="shared" ca="1" si="917"/>
        <v>-6.5490906581217051E-5</v>
      </c>
      <c r="BQ473" s="240">
        <f t="shared" ca="1" si="918"/>
        <v>4.9909836863606122E-5</v>
      </c>
      <c r="BR473" s="240">
        <f t="shared" ca="1" si="919"/>
        <v>-2.673044691730915E-5</v>
      </c>
      <c r="BS473" s="240">
        <f t="shared" ca="1" si="920"/>
        <v>-5.1841126004334158E-7</v>
      </c>
      <c r="BT473" s="240">
        <f t="shared" ca="1" si="921"/>
        <v>2.7688346022464008E-5</v>
      </c>
      <c r="BU473" s="240">
        <f t="shared" ca="1" si="922"/>
        <v>-5.0642981098447771E-5</v>
      </c>
      <c r="BV473" s="240">
        <f t="shared" ca="1" si="923"/>
        <v>6.5887681381958033E-5</v>
      </c>
      <c r="BW473" s="240">
        <f t="shared" ca="1" si="924"/>
        <v>-7.1101579448384466E-5</v>
      </c>
      <c r="BX473" s="240">
        <f t="shared" ca="1" si="925"/>
        <v>6.5490906581217322E-5</v>
      </c>
      <c r="BY473" s="240">
        <f t="shared" ca="1" si="926"/>
        <v>-4.9909836863606624E-5</v>
      </c>
      <c r="BZ473" s="240">
        <f t="shared" ca="1" si="927"/>
        <v>2.6730446917309794E-5</v>
      </c>
      <c r="CA473" s="240">
        <f t="shared" ca="1" si="928"/>
        <v>5.1841126004466634E-7</v>
      </c>
      <c r="CB473" s="240">
        <f t="shared" ca="1" si="929"/>
        <v>-2.7688346022465234E-5</v>
      </c>
      <c r="CC473" s="240">
        <f t="shared" ca="1" si="930"/>
        <v>5.0642981098447283E-5</v>
      </c>
      <c r="CD473" s="240">
        <f t="shared" ca="1" si="931"/>
        <v>-6.5887681381957775E-5</v>
      </c>
      <c r="CE473" s="240">
        <f t="shared" ca="1" si="932"/>
        <v>7.1101579448384466E-5</v>
      </c>
      <c r="CF473" s="240">
        <f t="shared" ca="1" si="933"/>
        <v>-6.5490906581217606E-5</v>
      </c>
      <c r="CG473" s="240">
        <f t="shared" ca="1" si="934"/>
        <v>4.9909836863605682E-5</v>
      </c>
      <c r="CH473" s="240">
        <f t="shared" ca="1" si="935"/>
        <v>-2.6730446917308567E-5</v>
      </c>
      <c r="CI473" s="240">
        <f t="shared" ca="1" si="936"/>
        <v>-5.1841126004396838E-7</v>
      </c>
      <c r="CJ473" s="240">
        <f t="shared" ca="1" si="937"/>
        <v>2.7688346022464594E-5</v>
      </c>
      <c r="CK473" s="240">
        <f t="shared" ca="1" si="938"/>
        <v>-5.0642981098446802E-5</v>
      </c>
      <c r="CL473" s="240">
        <f t="shared" ca="1" si="939"/>
        <v>6.5887681381957504E-5</v>
      </c>
      <c r="CM473" s="240">
        <f t="shared" ca="1" si="940"/>
        <v>-7.1101579448384453E-5</v>
      </c>
      <c r="CN473" s="240">
        <f t="shared" ca="1" si="941"/>
        <v>6.5490906581217091E-5</v>
      </c>
      <c r="CO473" s="240">
        <f t="shared" ca="1" si="942"/>
        <v>-4.9909836863606176E-5</v>
      </c>
      <c r="CP473" s="240">
        <f t="shared" ca="1" si="943"/>
        <v>2.6730446917309214E-5</v>
      </c>
      <c r="CQ473" s="240">
        <f t="shared" ca="1" si="944"/>
        <v>5.1841126004327381E-7</v>
      </c>
      <c r="CR473" s="240">
        <f t="shared" ca="1" si="945"/>
        <v>-2.768834602246395E-5</v>
      </c>
      <c r="CS473" s="240">
        <f t="shared" ca="1" si="946"/>
        <v>5.064298109844773E-5</v>
      </c>
      <c r="CT473" s="240">
        <f t="shared" ca="1" si="947"/>
        <v>-6.5887681381958006E-5</v>
      </c>
      <c r="CU473" s="240">
        <f t="shared" ca="1" si="948"/>
        <v>7.1101579448384466E-5</v>
      </c>
      <c r="CV473" s="240">
        <f t="shared" ca="1" si="949"/>
        <v>-6.5490906581217362E-5</v>
      </c>
      <c r="CW473" s="240">
        <f t="shared" ca="1" si="950"/>
        <v>4.9909836863606678E-5</v>
      </c>
      <c r="CX473" s="240">
        <f t="shared" ca="1" si="951"/>
        <v>-2.6730446917309858E-5</v>
      </c>
      <c r="CY473" s="240">
        <f t="shared" ca="1" si="952"/>
        <v>-5.1841126004257586E-7</v>
      </c>
      <c r="CZ473" s="240">
        <f t="shared" ca="1" si="953"/>
        <v>2.768834602246331E-5</v>
      </c>
      <c r="DA473" s="240">
        <f t="shared" ca="1" si="954"/>
        <v>-5.0642981098448651E-5</v>
      </c>
      <c r="DB473" s="240">
        <f t="shared" ca="1" si="955"/>
        <v>6.5887681381958507E-5</v>
      </c>
      <c r="DC473" s="240">
        <f t="shared" ca="1" si="956"/>
        <v>-7.1101579448384453E-5</v>
      </c>
      <c r="DD473" s="240">
        <f t="shared" ca="1" si="957"/>
        <v>6.5490906581216834E-5</v>
      </c>
      <c r="DE473" s="240">
        <f t="shared" ca="1" si="958"/>
        <v>-4.9909836863605729E-5</v>
      </c>
      <c r="DF473" s="240">
        <f t="shared" ca="1" si="959"/>
        <v>2.6730446917308631E-5</v>
      </c>
      <c r="DG473" s="240">
        <f t="shared" ca="1" si="960"/>
        <v>5.1841126004390062E-7</v>
      </c>
      <c r="DH473" s="240">
        <f t="shared" ca="1" si="961"/>
        <v>-2.7688346022464523E-5</v>
      </c>
      <c r="DI473" s="240">
        <f t="shared" ca="1" si="962"/>
        <v>5.0642981098446741E-5</v>
      </c>
      <c r="DJ473" s="240">
        <f t="shared" ca="1" si="963"/>
        <v>-6.5887681381957477E-5</v>
      </c>
      <c r="DK473" s="240">
        <f t="shared" ca="1" si="964"/>
        <v>7.110157944838448E-5</v>
      </c>
      <c r="DL473" s="240">
        <f t="shared" ca="1" si="965"/>
        <v>-6.5490906581217904E-5</v>
      </c>
      <c r="DM473" s="240">
        <f t="shared" ca="1" si="966"/>
        <v>4.9909836863604781E-5</v>
      </c>
      <c r="DN473" s="240">
        <f t="shared" ca="1" si="967"/>
        <v>-2.6730446917307405E-5</v>
      </c>
      <c r="DO473" s="240">
        <f t="shared" ca="1" si="968"/>
        <v>-5.1841126004522199E-7</v>
      </c>
      <c r="DP473" s="240">
        <f t="shared" ca="1" si="969"/>
        <v>2.7688346022465749E-5</v>
      </c>
      <c r="DQ473" s="240">
        <f t="shared" ca="1" si="970"/>
        <v>-5.0642981098447676E-5</v>
      </c>
      <c r="DR473" s="240">
        <f t="shared" ca="1" si="971"/>
        <v>6.5887681381957979E-5</v>
      </c>
      <c r="DS473" s="240">
        <f t="shared" ca="1" si="972"/>
        <v>-7.1101579448384466E-5</v>
      </c>
      <c r="DT473" s="240">
        <f t="shared" ca="1" si="973"/>
        <v>6.5490906581217389E-5</v>
      </c>
      <c r="DU473" s="240">
        <f t="shared" ca="1" si="974"/>
        <v>-4.9909836863606719E-5</v>
      </c>
      <c r="DV473" s="240">
        <f t="shared" ca="1" si="975"/>
        <v>2.6730446917309922E-5</v>
      </c>
      <c r="DW473" s="240">
        <f t="shared" ca="1" si="976"/>
        <v>5.184112600425081E-7</v>
      </c>
      <c r="DX473" s="240">
        <f t="shared" ca="1" si="977"/>
        <v>-2.7688346022463236E-5</v>
      </c>
      <c r="DY473" s="240">
        <f t="shared" ca="1" si="978"/>
        <v>5.0642981098448604E-5</v>
      </c>
      <c r="DZ473" s="240">
        <f t="shared" ca="1" si="979"/>
        <v>-6.588768138195848E-5</v>
      </c>
      <c r="EA473" s="240">
        <f t="shared" ca="1" si="980"/>
        <v>7.1101579448384453E-5</v>
      </c>
      <c r="EB473" s="240">
        <f t="shared" ca="1" si="981"/>
        <v>-6.5490906581216874E-5</v>
      </c>
      <c r="EC473" s="240">
        <f t="shared" ca="1" si="982"/>
        <v>4.9909836863605777E-5</v>
      </c>
      <c r="ED473" s="240">
        <f t="shared" ca="1" si="983"/>
        <v>-2.6730446917308696E-5</v>
      </c>
      <c r="EE473" s="240">
        <f t="shared" ca="1" si="984"/>
        <v>-5.1841126004383624E-7</v>
      </c>
      <c r="EF473" s="240">
        <f t="shared" ca="1" si="985"/>
        <v>2.7688346022464462E-5</v>
      </c>
      <c r="EG473" s="240">
        <f t="shared" ca="1" si="986"/>
        <v>-5.06429810984467E-5</v>
      </c>
      <c r="EH473" s="240">
        <f t="shared" ca="1" si="987"/>
        <v>6.588768138195745E-5</v>
      </c>
      <c r="EI473" s="240">
        <f t="shared" ca="1" si="988"/>
        <v>-7.110157944838448E-5</v>
      </c>
      <c r="EJ473" s="240">
        <f t="shared" ca="1" si="989"/>
        <v>6.5490906581216359E-5</v>
      </c>
      <c r="EK473" s="240">
        <f t="shared" ca="1" si="990"/>
        <v>-4.9909836863604835E-5</v>
      </c>
      <c r="EL473" s="240">
        <f t="shared" ca="1" si="991"/>
        <v>2.6730446917307469E-5</v>
      </c>
      <c r="EM473" s="240">
        <f t="shared" ca="1" si="992"/>
        <v>5.1841126004515762E-7</v>
      </c>
      <c r="EN473" s="240">
        <f t="shared" ca="1" si="993"/>
        <v>-2.7688346022465685E-5</v>
      </c>
      <c r="EO473" s="240">
        <f t="shared" ca="1" si="994"/>
        <v>5.0642981098447621E-5</v>
      </c>
      <c r="EP473" s="240">
        <f t="shared" ca="1" si="995"/>
        <v>-6.5887681381957951E-5</v>
      </c>
      <c r="EQ473" s="240">
        <f t="shared" ca="1" si="996"/>
        <v>7.1101579448384466E-5</v>
      </c>
      <c r="ER473" s="240">
        <f t="shared" ca="1" si="997"/>
        <v>-6.5490906581217417E-5</v>
      </c>
      <c r="ES473" s="240">
        <f t="shared" ca="1" si="998"/>
        <v>4.9909836863606773E-5</v>
      </c>
      <c r="ET473" s="240">
        <f t="shared" ca="1" si="999"/>
        <v>-2.6730446917309987E-5</v>
      </c>
      <c r="EU473" s="240">
        <f t="shared" ca="1" si="1000"/>
        <v>-5.1841126004243695E-7</v>
      </c>
      <c r="EV473" s="240">
        <f t="shared" ca="1" si="1001"/>
        <v>2.7688346022466901E-5</v>
      </c>
      <c r="EW473" s="240">
        <f t="shared" ca="1" si="1002"/>
        <v>-5.064298109844855E-5</v>
      </c>
      <c r="EX473" s="240">
        <f t="shared" ca="1" si="1003"/>
        <v>6.5887681381958453E-5</v>
      </c>
      <c r="EY473" s="240">
        <f t="shared" ca="1" si="1004"/>
        <v>-7.1101579448384453E-5</v>
      </c>
      <c r="EZ473" s="240">
        <f t="shared" ca="1" si="1005"/>
        <v>6.5490906581216902E-5</v>
      </c>
      <c r="FA473" s="240">
        <f t="shared" ca="1" si="1006"/>
        <v>-4.9909836863605824E-5</v>
      </c>
      <c r="FB473" s="240">
        <f t="shared" ca="1" si="1007"/>
        <v>2.673044691730876E-5</v>
      </c>
      <c r="FC473" s="240">
        <f t="shared" ca="1" si="1008"/>
        <v>5.1841126004375832E-7</v>
      </c>
      <c r="FD473" s="240">
        <f t="shared" ca="1" si="1009"/>
        <v>-2.7688346022464398E-5</v>
      </c>
      <c r="FE473" s="240">
        <f t="shared" ca="1" si="1010"/>
        <v>5.0642981098446652E-5</v>
      </c>
      <c r="FF473" s="240">
        <f t="shared" ca="1" si="1011"/>
        <v>-6.5887681381957423E-5</v>
      </c>
      <c r="FG473" s="240">
        <f t="shared" ca="1" si="1012"/>
        <v>7.110157944838448E-5</v>
      </c>
      <c r="FH473" s="240">
        <f t="shared" ca="1" si="1013"/>
        <v>-6.5490906581216387E-5</v>
      </c>
      <c r="FI473" s="240">
        <f t="shared" ca="1" si="1014"/>
        <v>4.9909836863604889E-5</v>
      </c>
      <c r="FJ473" s="240">
        <f t="shared" ca="1" si="1015"/>
        <v>-2.6730446917307534E-5</v>
      </c>
      <c r="FK473" s="240">
        <f t="shared" ca="1" si="1016"/>
        <v>-5.1841126004508308E-7</v>
      </c>
      <c r="FL473" s="240">
        <f t="shared" ca="1" si="1017"/>
        <v>2.7688346022465614E-5</v>
      </c>
      <c r="FM473" s="240">
        <f t="shared" ca="1" si="1018"/>
        <v>-5.0642981098447581E-5</v>
      </c>
      <c r="FN473" s="240">
        <f t="shared" ca="1" si="1019"/>
        <v>6.5887681381957924E-5</v>
      </c>
      <c r="FO473" s="240">
        <f t="shared" ca="1" si="1020"/>
        <v>-7.1101579448384466E-5</v>
      </c>
      <c r="FP473" s="240">
        <f t="shared" ca="1" si="1021"/>
        <v>6.549090658121743E-5</v>
      </c>
      <c r="FQ473" s="240">
        <f t="shared" ca="1" si="1022"/>
        <v>-4.9909836863606813E-5</v>
      </c>
      <c r="FR473" s="240">
        <f t="shared" ca="1" si="1023"/>
        <v>2.6730446917310051E-5</v>
      </c>
      <c r="FS473" s="240">
        <f t="shared" ca="1" si="1024"/>
        <v>5.1841126004640784E-7</v>
      </c>
      <c r="FT473" s="240">
        <f t="shared" ca="1" si="1025"/>
        <v>-2.7688346022466837E-5</v>
      </c>
      <c r="FU473" s="240">
        <f t="shared" ca="1" si="1026"/>
        <v>5.0642981098448509E-5</v>
      </c>
      <c r="FV473" s="240">
        <f t="shared" ca="1" si="1027"/>
        <v>-6.5887681381958426E-5</v>
      </c>
      <c r="FW473" s="240">
        <f t="shared" ca="1" si="1028"/>
        <v>7.1101579448384453E-5</v>
      </c>
      <c r="FX473" s="240">
        <f t="shared" ca="1" si="1029"/>
        <v>-6.5490906581216929E-5</v>
      </c>
      <c r="FY473" s="240">
        <f t="shared" ca="1" si="1030"/>
        <v>4.9909836863605878E-5</v>
      </c>
      <c r="FZ473" s="240">
        <f t="shared" ca="1" si="1031"/>
        <v>-2.6730446917308825E-5</v>
      </c>
      <c r="GA473" s="240">
        <f t="shared" ca="1" si="1032"/>
        <v>-5.1841126004369394E-7</v>
      </c>
      <c r="GB473" s="240">
        <f t="shared" ca="1" si="1033"/>
        <v>2.7688346022464337E-5</v>
      </c>
      <c r="GC473" s="240">
        <f t="shared" ca="1" si="1034"/>
        <v>-5.0642981098446591E-5</v>
      </c>
      <c r="GD473" s="240">
        <f t="shared" ca="1" si="1035"/>
        <v>6.5887681381957409E-5</v>
      </c>
      <c r="GE473" s="240">
        <f t="shared" ca="1" si="1036"/>
        <v>-7.1101579448384453E-5</v>
      </c>
      <c r="GF473" s="240">
        <f t="shared" ca="1" si="1037"/>
        <v>6.54909065812164E-5</v>
      </c>
      <c r="GG473" s="240">
        <f t="shared" ca="1" si="1038"/>
        <v>-4.990983686360493E-5</v>
      </c>
      <c r="GH473" s="240">
        <f t="shared" ca="1" si="1039"/>
        <v>2.6730446917307598E-5</v>
      </c>
      <c r="GI473" s="240">
        <f t="shared" ca="1" si="1040"/>
        <v>5.184112600450187E-7</v>
      </c>
      <c r="GJ473" s="240">
        <f t="shared" ca="1" si="1041"/>
        <v>-2.768834602246555E-5</v>
      </c>
      <c r="GK473" s="240">
        <f t="shared" ca="1" si="1042"/>
        <v>5.0642981098450359E-5</v>
      </c>
      <c r="GL473" s="240">
        <f t="shared" ca="1" si="1043"/>
        <v>-6.5887681381957897E-5</v>
      </c>
      <c r="GM473" s="240">
        <f t="shared" ca="1" si="1044"/>
        <v>7.1101579448384439E-5</v>
      </c>
      <c r="GN473" s="240">
        <f t="shared" ca="1" si="1045"/>
        <v>-6.5490906581217471E-5</v>
      </c>
      <c r="GO473" s="240">
        <f t="shared" ca="1" si="1046"/>
        <v>4.9909836863603994E-5</v>
      </c>
      <c r="GP473" s="240">
        <f t="shared" ca="1" si="1047"/>
        <v>-2.6730446917310115E-5</v>
      </c>
      <c r="GQ473" s="240">
        <f t="shared" ca="1" si="1048"/>
        <v>-5.1841126004634007E-7</v>
      </c>
      <c r="GR473" s="240">
        <f t="shared" ca="1" si="1049"/>
        <v>2.7688346022463053E-5</v>
      </c>
      <c r="GS473" s="240">
        <f t="shared" ca="1" si="1050"/>
        <v>-5.0642981098448462E-5</v>
      </c>
      <c r="GT473" s="240">
        <f t="shared" ca="1" si="1051"/>
        <v>6.5887681381956881E-5</v>
      </c>
      <c r="GU473" s="240">
        <f t="shared" ca="1" si="1052"/>
        <v>-7.1101579448384453E-5</v>
      </c>
      <c r="GV473" s="240">
        <f t="shared" ca="1" si="1053"/>
        <v>6.5490906581215384E-5</v>
      </c>
      <c r="GW473" s="240">
        <f t="shared" ca="1" si="1054"/>
        <v>-4.9909836863605932E-5</v>
      </c>
      <c r="GX473" s="240">
        <f t="shared" ca="1" si="1055"/>
        <v>2.6730446917305145E-5</v>
      </c>
      <c r="GY473" s="240">
        <f t="shared" ca="1" si="1056"/>
        <v>5.1841126004362618E-7</v>
      </c>
      <c r="GZ473" s="240">
        <f t="shared" ca="1" si="1057"/>
        <v>-2.7688346022467989E-5</v>
      </c>
      <c r="HA473" s="240">
        <f t="shared" ca="1" si="1058"/>
        <v>5.0642981098446551E-5</v>
      </c>
      <c r="HB473" s="240">
        <f t="shared" ca="1" si="1059"/>
        <v>-6.58876813819589E-5</v>
      </c>
      <c r="HC473" s="240">
        <f t="shared" ca="1" si="1060"/>
        <v>7.110157944838448E-5</v>
      </c>
      <c r="HD473" s="240">
        <f t="shared" ca="1" si="1061"/>
        <v>-6.5490906581216441E-5</v>
      </c>
      <c r="HE473" s="240">
        <f t="shared" ca="1" si="1062"/>
        <v>4.9909836863607864E-5</v>
      </c>
      <c r="HF473" s="240">
        <f t="shared" ca="1" si="1063"/>
        <v>-2.6730446917307662E-5</v>
      </c>
      <c r="HG473" s="240">
        <f t="shared" ca="1" si="1064"/>
        <v>-5.1841126004090551E-7</v>
      </c>
      <c r="HH473" s="240">
        <f t="shared" ca="1" si="1065"/>
        <v>2.7688346022465492E-5</v>
      </c>
      <c r="HI473" s="240">
        <f t="shared" ca="1" si="1066"/>
        <v>-5.0642981098450318E-5</v>
      </c>
      <c r="HJ473" s="240">
        <f t="shared" ca="1" si="1067"/>
        <v>6.588768138195787E-5</v>
      </c>
      <c r="HK473" s="240">
        <f t="shared" ca="1" si="1068"/>
        <v>-7.1101579448384439E-5</v>
      </c>
      <c r="HL473" s="240">
        <f t="shared" ca="1" si="1069"/>
        <v>6.5490906581217498E-5</v>
      </c>
      <c r="HM473" s="240">
        <f t="shared" ca="1" si="1070"/>
        <v>-4.9909836863604042E-5</v>
      </c>
      <c r="HN473" s="240">
        <f t="shared" ca="1" si="1071"/>
        <v>2.6730446917310183E-5</v>
      </c>
      <c r="HO473" s="240">
        <f t="shared" ca="1" si="1072"/>
        <v>5.1841126004627231E-7</v>
      </c>
      <c r="HP473" s="240">
        <f t="shared" ca="1" si="1073"/>
        <v>-2.7688346022462985E-5</v>
      </c>
      <c r="HQ473" s="240">
        <f t="shared" ca="1" si="1074"/>
        <v>5.0642981098448408E-5</v>
      </c>
      <c r="HR473" s="240">
        <f t="shared" ca="1" si="1075"/>
        <v>-6.5887681381956854E-5</v>
      </c>
      <c r="HS473" s="240">
        <f t="shared" ca="1" si="1076"/>
        <v>7.1101579448384466E-5</v>
      </c>
      <c r="HT473" s="240">
        <f t="shared" ca="1" si="1077"/>
        <v>-6.5490906581215397E-5</v>
      </c>
      <c r="HU473" s="240">
        <f t="shared" ca="1" si="1078"/>
        <v>4.9909836863605973E-5</v>
      </c>
      <c r="HV473" s="240">
        <f t="shared" ca="1" si="1079"/>
        <v>-2.6730446917305209E-5</v>
      </c>
      <c r="HW473" s="240">
        <f t="shared" ca="1" si="1080"/>
        <v>-5.1841126004354825E-7</v>
      </c>
      <c r="HX473" s="240">
        <f t="shared" ca="1" si="1081"/>
        <v>2.7688346022467928E-5</v>
      </c>
      <c r="HY473" s="240">
        <f t="shared" ca="1" si="1082"/>
        <v>-5.0642981098446503E-5</v>
      </c>
      <c r="HZ473" s="240">
        <f t="shared" ca="1" si="1083"/>
        <v>6.5887681381958873E-5</v>
      </c>
      <c r="IA473" s="240">
        <f t="shared" ca="1" si="1084"/>
        <v>-7.110157944838448E-5</v>
      </c>
      <c r="IB473" s="240">
        <f t="shared" ca="1" si="1085"/>
        <v>6.5490906581216468E-5</v>
      </c>
      <c r="IC473" s="240">
        <f t="shared" ca="1" si="1086"/>
        <v>-4.9909836863607911E-5</v>
      </c>
      <c r="ID473" s="240">
        <f t="shared" ca="1" si="1087"/>
        <v>2.6730446917307727E-5</v>
      </c>
      <c r="IE473" s="240">
        <f t="shared" ca="1" si="1088"/>
        <v>5.1841126004312812E-7</v>
      </c>
      <c r="IF473" s="240">
        <f t="shared" ca="1" si="1089"/>
        <v>-2.7688346022465428E-5</v>
      </c>
      <c r="IG473" s="240">
        <f t="shared" ca="1" si="1090"/>
        <v>5.0642981098450278E-5</v>
      </c>
      <c r="IH473" s="240">
        <f t="shared" ca="1" si="1091"/>
        <v>-6.5887681381957843E-5</v>
      </c>
      <c r="II473" s="240">
        <f t="shared" ca="1" si="1092"/>
        <v>7.1101579448384439E-5</v>
      </c>
      <c r="IJ473" s="240">
        <f t="shared" ca="1" si="1093"/>
        <v>-6.5490906581217525E-5</v>
      </c>
      <c r="IK473" s="240">
        <f t="shared" ca="1" si="1094"/>
        <v>4.9909836863604089E-5</v>
      </c>
      <c r="IL473" s="240">
        <f t="shared" ca="1" si="1095"/>
        <v>-2.6730446917310248E-5</v>
      </c>
      <c r="IM473" s="240">
        <f t="shared" ca="1" si="1096"/>
        <v>-5.1841126004620116E-7</v>
      </c>
      <c r="IN473" s="240">
        <f t="shared" ca="1" si="1097"/>
        <v>2.768834602246292E-5</v>
      </c>
      <c r="IO473" s="240">
        <f t="shared" ca="1" si="1098"/>
        <v>-5.064298109844836E-5</v>
      </c>
      <c r="IP473" s="240">
        <f t="shared" ca="1" si="1099"/>
        <v>6.5887681381956827E-5</v>
      </c>
      <c r="IQ473" s="240">
        <f t="shared" ca="1" si="1100"/>
        <v>-7.1101579448384453E-5</v>
      </c>
      <c r="IR473" s="240">
        <f t="shared" ca="1" si="1101"/>
        <v>6.5490906581215438E-5</v>
      </c>
      <c r="IS473" s="240">
        <f t="shared" ca="1" si="1102"/>
        <v>-4.9909836863606027E-5</v>
      </c>
      <c r="IT473" s="240">
        <f t="shared" ca="1" si="1103"/>
        <v>2.6730446917305274E-5</v>
      </c>
      <c r="IU473" s="240">
        <f t="shared" ca="1" si="1104"/>
        <v>5.1841126004348388E-7</v>
      </c>
      <c r="IV473" s="240">
        <f t="shared" ca="1" si="1105"/>
        <v>-2.7688346022467864E-5</v>
      </c>
      <c r="IW473" s="240">
        <f t="shared" ca="1" si="1106"/>
        <v>5.0642981098446456E-5</v>
      </c>
      <c r="IX473" s="240">
        <f t="shared" ca="1" si="1107"/>
        <v>-6.5887681381958846E-5</v>
      </c>
      <c r="IY473" s="240">
        <f t="shared" ca="1" si="1108"/>
        <v>7.110157944838448E-5</v>
      </c>
      <c r="IZ473" s="240">
        <f t="shared" ca="1" si="1109"/>
        <v>-6.5490906581216495E-5</v>
      </c>
      <c r="JA473" s="240">
        <f t="shared" ca="1" si="1110"/>
        <v>4.9909836863607965E-5</v>
      </c>
      <c r="JB473" s="240">
        <f t="shared" ca="1" si="1111"/>
        <v>-2.6730446917307791E-5</v>
      </c>
    </row>
    <row r="474" spans="2:262">
      <c r="B474" s="248">
        <v>113</v>
      </c>
      <c r="C474" s="247">
        <f t="shared" si="1112"/>
        <v>2.2070312500000015E-3</v>
      </c>
      <c r="D474" s="244">
        <f t="shared" ca="1" si="855"/>
        <v>5.8941713222761178</v>
      </c>
      <c r="E474" s="243">
        <f ca="1">DO361</f>
        <v>-0.10582867772388244</v>
      </c>
      <c r="F474" s="242">
        <v>113</v>
      </c>
      <c r="G474" s="240">
        <f t="shared" ca="1" si="856"/>
        <v>-1.856349491761976E-6</v>
      </c>
      <c r="H474" s="240">
        <f t="shared" ca="1" si="857"/>
        <v>1.8079988403617637E-5</v>
      </c>
      <c r="I474" s="240">
        <f t="shared" ca="1" si="858"/>
        <v>-3.1880648475419717E-5</v>
      </c>
      <c r="J474" s="240">
        <f t="shared" ca="1" si="859"/>
        <v>4.1408842495878922E-5</v>
      </c>
      <c r="K474" s="240">
        <f t="shared" ca="1" si="860"/>
        <v>-4.5387655238054194E-5</v>
      </c>
      <c r="L474" s="240">
        <f t="shared" ca="1" si="861"/>
        <v>4.3283868490317822E-5</v>
      </c>
      <c r="M474" s="240">
        <f t="shared" ca="1" si="862"/>
        <v>-3.5379419976298578E-5</v>
      </c>
      <c r="N474" s="240">
        <f t="shared" ca="1" si="863"/>
        <v>2.2733619639355153E-5</v>
      </c>
      <c r="O474" s="240">
        <f t="shared" ca="1" si="864"/>
        <v>-7.0411868536341254E-6</v>
      </c>
      <c r="P474" s="240">
        <f t="shared" ca="1" si="865"/>
        <v>-9.5948663799742068E-6</v>
      </c>
      <c r="Q474" s="240">
        <f t="shared" ca="1" si="866"/>
        <v>2.4945069330229077E-5</v>
      </c>
      <c r="R474" s="240">
        <f t="shared" ca="1" si="867"/>
        <v>-3.6952273723099953E-5</v>
      </c>
      <c r="S474" s="240">
        <f t="shared" ca="1" si="868"/>
        <v>4.4007341238215602E-5</v>
      </c>
      <c r="T474" s="240">
        <f t="shared" ca="1" si="869"/>
        <v>-4.516479121913645E-5</v>
      </c>
      <c r="U474" s="241">
        <f t="shared" ca="1" si="870"/>
        <v>4.0269508698441914E-5</v>
      </c>
      <c r="V474" s="240">
        <f t="shared" ca="1" si="871"/>
        <v>-2.9977532037381932E-5</v>
      </c>
      <c r="W474" s="240">
        <f t="shared" ca="1" si="872"/>
        <v>1.5668134336988131E-5</v>
      </c>
      <c r="X474" s="240">
        <f t="shared" ca="1" si="873"/>
        <v>7.4101902221146426E-7</v>
      </c>
      <c r="Y474" s="240">
        <f t="shared" ca="1" si="874"/>
        <v>-1.7050865160033845E-5</v>
      </c>
      <c r="Z474" s="240">
        <f t="shared" ca="1" si="875"/>
        <v>3.1075649794215969E-5</v>
      </c>
      <c r="AA474" s="240">
        <f t="shared" ca="1" si="876"/>
        <v>-4.0935849794193625E-5</v>
      </c>
      <c r="AB474" s="240">
        <f t="shared" ca="1" si="877"/>
        <v>4.5310056350110401E-5</v>
      </c>
      <c r="AC474" s="240">
        <f t="shared" ca="1" si="878"/>
        <v>-4.3612062784704853E-5</v>
      </c>
      <c r="AD474" s="240">
        <f t="shared" ca="1" si="879"/>
        <v>3.6069424690805692E-5</v>
      </c>
      <c r="AE474" s="240">
        <f t="shared" ca="1" si="880"/>
        <v>-2.3692964204562793E-5</v>
      </c>
      <c r="AF474" s="240">
        <f t="shared" ca="1" si="881"/>
        <v>8.1413052810064496E-6</v>
      </c>
      <c r="AG474" s="240">
        <f t="shared" ca="1" si="882"/>
        <v>8.5014058039737106E-6</v>
      </c>
      <c r="AH474" s="240">
        <f t="shared" ca="1" si="883"/>
        <v>-2.4004806071165686E-5</v>
      </c>
      <c r="AI474" s="240">
        <f t="shared" ca="1" si="884"/>
        <v>3.6291216599669802E-5</v>
      </c>
      <c r="AJ474" s="240">
        <f t="shared" ca="1" si="885"/>
        <v>-4.3714081425722009E-5</v>
      </c>
      <c r="AK474" s="240">
        <f t="shared" ca="1" si="886"/>
        <v>4.5278629756078132E-5</v>
      </c>
      <c r="AL474" s="240">
        <f t="shared" ca="1" si="887"/>
        <v>-4.0775189581328414E-5</v>
      </c>
      <c r="AM474" s="240">
        <f t="shared" ca="1" si="888"/>
        <v>3.0807286744923018E-5</v>
      </c>
      <c r="AN474" s="240">
        <f t="shared" ca="1" si="889"/>
        <v>-1.6710763787972198E-5</v>
      </c>
      <c r="AO474" s="240">
        <f t="shared" ca="1" si="890"/>
        <v>3.7475780948919366E-7</v>
      </c>
      <c r="AP474" s="240">
        <f t="shared" ca="1" si="891"/>
        <v>1.6011471112850601E-5</v>
      </c>
      <c r="AQ474" s="240">
        <f t="shared" ca="1" si="892"/>
        <v>-3.0251932303569868E-5</v>
      </c>
      <c r="AR474" s="240">
        <f t="shared" ca="1" si="893"/>
        <v>4.0438198867282357E-5</v>
      </c>
      <c r="AS474" s="240">
        <f t="shared" ca="1" si="894"/>
        <v>-4.5205164378473478E-5</v>
      </c>
      <c r="AT474" s="240">
        <f t="shared" ca="1" si="895"/>
        <v>4.3913986803230409E-5</v>
      </c>
      <c r="AU474" s="240">
        <f t="shared" ca="1" si="896"/>
        <v>-3.6737702532601833E-5</v>
      </c>
      <c r="AV474" s="240">
        <f t="shared" ca="1" si="897"/>
        <v>2.4638037014070469E-5</v>
      </c>
      <c r="AW474" s="240">
        <f t="shared" ca="1" si="898"/>
        <v>-9.236519690500663E-6</v>
      </c>
      <c r="AX474" s="240">
        <f t="shared" ca="1" si="899"/>
        <v>-7.4028242990050956E-6</v>
      </c>
      <c r="AY474" s="240">
        <f t="shared" ca="1" si="900"/>
        <v>2.3050083214522412E-5</v>
      </c>
      <c r="AZ474" s="240">
        <f t="shared" ca="1" si="901"/>
        <v>-3.5608299004376199E-5</v>
      </c>
      <c r="BA474" s="240">
        <f t="shared" ca="1" si="902"/>
        <v>4.3394489885152353E-5</v>
      </c>
      <c r="BB474" s="240">
        <f t="shared" ca="1" si="903"/>
        <v>-4.5365194139531711E-5</v>
      </c>
      <c r="BC474" s="240">
        <f t="shared" ca="1" si="904"/>
        <v>4.125630901469339E-5</v>
      </c>
      <c r="BD474" s="240">
        <f t="shared" ca="1" si="905"/>
        <v>-3.1618484294888326E-5</v>
      </c>
      <c r="BE474" s="240">
        <f t="shared" ca="1" si="906"/>
        <v>1.7743327299706102E-5</v>
      </c>
      <c r="BF474" s="240">
        <f t="shared" ca="1" si="907"/>
        <v>-1.4903089010988368E-6</v>
      </c>
      <c r="BG474" s="240">
        <f t="shared" ca="1" si="908"/>
        <v>-1.4962432354177051E-5</v>
      </c>
      <c r="BH474" s="240">
        <f t="shared" ca="1" si="909"/>
        <v>2.9409992180095979E-5</v>
      </c>
      <c r="BI474" s="240">
        <f t="shared" ca="1" si="910"/>
        <v>-3.9916189481455085E-5</v>
      </c>
      <c r="BJ474" s="240">
        <f t="shared" ca="1" si="911"/>
        <v>4.5073042506144905E-5</v>
      </c>
      <c r="BK474" s="240">
        <f t="shared" ca="1" si="912"/>
        <v>-4.4189458678155278E-5</v>
      </c>
      <c r="BL474" s="240">
        <f t="shared" ca="1" si="913"/>
        <v>3.7383850956103885E-5</v>
      </c>
      <c r="BM474" s="240">
        <f t="shared" ca="1" si="914"/>
        <v>-2.5568268791356411E-5</v>
      </c>
      <c r="BN474" s="240">
        <f t="shared" ca="1" si="915"/>
        <v>1.0326170365909039E-5</v>
      </c>
      <c r="BO474" s="240">
        <f t="shared" ca="1" si="916"/>
        <v>6.2997836094888324E-6</v>
      </c>
      <c r="BP474" s="240">
        <f t="shared" ca="1" si="917"/>
        <v>-2.208147584964828E-5</v>
      </c>
      <c r="BQ474" s="240">
        <f t="shared" ca="1" si="918"/>
        <v>3.490393230124242E-5</v>
      </c>
      <c r="BR474" s="240">
        <f t="shared" ca="1" si="919"/>
        <v>-4.3048759126500374E-5</v>
      </c>
      <c r="BS474" s="240">
        <f t="shared" ca="1" si="920"/>
        <v>4.5424432226349558E-5</v>
      </c>
      <c r="BT474" s="240">
        <f t="shared" ca="1" si="921"/>
        <v>-4.1712577190180968E-5</v>
      </c>
      <c r="BU474" s="240">
        <f t="shared" ca="1" si="922"/>
        <v>3.2410636052205205E-5</v>
      </c>
      <c r="BV474" s="240">
        <f t="shared" ca="1" si="923"/>
        <v>-1.8765202894540406E-5</v>
      </c>
      <c r="BW474" s="240">
        <f t="shared" ca="1" si="924"/>
        <v>2.6049622863526971E-6</v>
      </c>
      <c r="BX474" s="240">
        <f t="shared" ca="1" si="925"/>
        <v>1.3904380785734129E-5</v>
      </c>
      <c r="BY474" s="240">
        <f t="shared" ca="1" si="926"/>
        <v>-2.8550336577043725E-5</v>
      </c>
      <c r="BZ474" s="240">
        <f t="shared" ca="1" si="927"/>
        <v>3.9370136075646652E-5</v>
      </c>
      <c r="CA474" s="240">
        <f t="shared" ca="1" si="928"/>
        <v>-4.4913770318400262E-5</v>
      </c>
      <c r="CB474" s="240">
        <f t="shared" ca="1" si="929"/>
        <v>4.4438312475522898E-5</v>
      </c>
      <c r="CC474" s="240">
        <f t="shared" ca="1" si="930"/>
        <v>-3.8007480745661823E-5</v>
      </c>
      <c r="CD474" s="240">
        <f t="shared" ca="1" si="931"/>
        <v>2.6483099199581594E-5</v>
      </c>
      <c r="CE474" s="240">
        <f t="shared" ca="1" si="932"/>
        <v>-1.1409600942409372E-5</v>
      </c>
      <c r="CF474" s="240">
        <f t="shared" ca="1" si="933"/>
        <v>-5.1929481658896582E-6</v>
      </c>
      <c r="CG474" s="240">
        <f t="shared" ca="1" si="934"/>
        <v>2.1099567429402438E-5</v>
      </c>
      <c r="CH474" s="240">
        <f t="shared" ca="1" si="935"/>
        <v>-3.4178540774432467E-5</v>
      </c>
      <c r="CI474" s="240">
        <f t="shared" ca="1" si="936"/>
        <v>4.2677097405047385E-5</v>
      </c>
      <c r="CJ474" s="240">
        <f t="shared" ca="1" si="937"/>
        <v>-4.5456308333723184E-5</v>
      </c>
      <c r="CK474" s="240">
        <f t="shared" ca="1" si="938"/>
        <v>4.2143719268902914E-5</v>
      </c>
      <c r="CL474" s="240">
        <f t="shared" ca="1" si="939"/>
        <v>-3.3183264854275973E-5</v>
      </c>
      <c r="CM474" s="240">
        <f t="shared" ca="1" si="940"/>
        <v>1.9775775032827171E-5</v>
      </c>
      <c r="CN474" s="240">
        <f t="shared" ca="1" si="941"/>
        <v>-3.718046539731076E-6</v>
      </c>
      <c r="CO474" s="240">
        <f t="shared" ca="1" si="942"/>
        <v>-1.2837953738224167E-5</v>
      </c>
      <c r="CP474" s="240">
        <f t="shared" ca="1" si="943"/>
        <v>2.7673483318803319E-5</v>
      </c>
      <c r="CQ474" s="240">
        <f t="shared" ca="1" si="944"/>
        <v>-3.8800367572010469E-5</v>
      </c>
      <c r="CR474" s="240">
        <f t="shared" ca="1" si="945"/>
        <v>4.4727443754849863E-5</v>
      </c>
      <c r="CS474" s="240">
        <f t="shared" ca="1" si="946"/>
        <v>-4.4660398295110783E-5</v>
      </c>
      <c r="CT474" s="240">
        <f t="shared" ca="1" si="947"/>
        <v>3.8608216250009829E-5</v>
      </c>
      <c r="CU474" s="240">
        <f t="shared" ca="1" si="948"/>
        <v>-2.7381977179114783E-5</v>
      </c>
      <c r="CV474" s="240">
        <f t="shared" ca="1" si="949"/>
        <v>1.2486158801934461E-5</v>
      </c>
      <c r="CW474" s="240">
        <f t="shared" ca="1" si="950"/>
        <v>4.0829846844909052E-6</v>
      </c>
      <c r="CX474" s="240">
        <f t="shared" ca="1" si="951"/>
        <v>-2.0104949418701927E-5</v>
      </c>
      <c r="CY474" s="240">
        <f t="shared" ca="1" si="952"/>
        <v>3.3432561372677965E-5</v>
      </c>
      <c r="CZ474" s="240">
        <f t="shared" ca="1" si="953"/>
        <v>-4.2279728595917532E-5</v>
      </c>
      <c r="DA474" s="240">
        <f t="shared" ca="1" si="954"/>
        <v>4.546080326067743E-5</v>
      </c>
      <c r="DB474" s="240">
        <f t="shared" ca="1" si="955"/>
        <v>-4.2549475546992893E-5</v>
      </c>
      <c r="DC474" s="240">
        <f t="shared" ca="1" si="956"/>
        <v>3.393590529839987E-5</v>
      </c>
      <c r="DD474" s="240">
        <f t="shared" ca="1" si="957"/>
        <v>-2.0774434983698022E-5</v>
      </c>
      <c r="DE474" s="240">
        <f t="shared" ca="1" si="958"/>
        <v>4.8288911809019167E-6</v>
      </c>
      <c r="DF474" s="240">
        <f t="shared" ca="1" si="959"/>
        <v>1.1763793587424308E-5</v>
      </c>
      <c r="DG474" s="240">
        <f t="shared" ca="1" si="960"/>
        <v>-2.6779960588989857E-5</v>
      </c>
      <c r="DH474" s="240">
        <f t="shared" ca="1" si="961"/>
        <v>3.8207227177788797E-5</v>
      </c>
      <c r="DI474" s="240">
        <f t="shared" ca="1" si="962"/>
        <v>-4.4514175051648396E-5</v>
      </c>
      <c r="DJ474" s="240">
        <f t="shared" ca="1" si="963"/>
        <v>4.4855582360725774E-5</v>
      </c>
      <c r="DK474" s="240">
        <f t="shared" ca="1" si="964"/>
        <v>-3.9185695608542371E-5</v>
      </c>
      <c r="DL474" s="240">
        <f t="shared" ca="1" si="965"/>
        <v>2.8264361279475417E-5</v>
      </c>
      <c r="DM474" s="240">
        <f t="shared" ca="1" si="966"/>
        <v>-1.3555195466286047E-5</v>
      </c>
      <c r="DN474" s="240">
        <f t="shared" ca="1" si="967"/>
        <v>-2.9705617657934192E-6</v>
      </c>
      <c r="DO474" s="240">
        <f t="shared" ca="1" si="968"/>
        <v>1.9098220938241754E-5</v>
      </c>
      <c r="DP474" s="240">
        <f t="shared" ca="1" si="969"/>
        <v>-3.2666443446077461E-5</v>
      </c>
      <c r="DQ474" s="240">
        <f t="shared" ca="1" si="970"/>
        <v>4.1856892059221441E-5</v>
      </c>
      <c r="DR474" s="240">
        <f t="shared" ca="1" si="971"/>
        <v>-4.5437914299636332E-5</v>
      </c>
      <c r="DS474" s="240">
        <f t="shared" ca="1" si="972"/>
        <v>4.292960161203983E-5</v>
      </c>
      <c r="DT474" s="240">
        <f t="shared" ca="1" si="973"/>
        <v>-3.4668104022118963E-5</v>
      </c>
      <c r="DU474" s="240">
        <f t="shared" ca="1" si="974"/>
        <v>2.1760581191739722E-5</v>
      </c>
      <c r="DV474" s="240">
        <f t="shared" ca="1" si="975"/>
        <v>-5.9368270785866896E-6</v>
      </c>
      <c r="DW474" s="240">
        <f t="shared" ca="1" si="976"/>
        <v>-1.0682547367242708E-5</v>
      </c>
      <c r="DX474" s="240">
        <f t="shared" ca="1" si="977"/>
        <v>2.5870306612285875E-5</v>
      </c>
      <c r="DY474" s="240">
        <f t="shared" ca="1" si="978"/>
        <v>-3.7591072178574078E-5</v>
      </c>
      <c r="DZ474" s="240">
        <f t="shared" ca="1" si="979"/>
        <v>4.4274092673887739E-5</v>
      </c>
      <c r="EA474" s="240">
        <f t="shared" ca="1" si="980"/>
        <v>-4.5023747100784509E-5</v>
      </c>
      <c r="EB474" s="240">
        <f t="shared" ca="1" si="981"/>
        <v>3.9739570969289176E-5</v>
      </c>
      <c r="EC474" s="240">
        <f t="shared" ca="1" si="982"/>
        <v>-2.9129719985471814E-5</v>
      </c>
      <c r="ED474" s="240">
        <f t="shared" ca="1" si="983"/>
        <v>1.4616066987747684E-5</v>
      </c>
      <c r="EE474" s="240">
        <f t="shared" ca="1" si="984"/>
        <v>1.856349491762098E-6</v>
      </c>
      <c r="EF474" s="240">
        <f t="shared" ca="1" si="985"/>
        <v>-1.8079988403619219E-5</v>
      </c>
      <c r="EG474" s="240">
        <f t="shared" ca="1" si="986"/>
        <v>3.1880648475420226E-5</v>
      </c>
      <c r="EH474" s="240">
        <f t="shared" ca="1" si="987"/>
        <v>-4.1408842495879885E-5</v>
      </c>
      <c r="EI474" s="240">
        <f t="shared" ca="1" si="988"/>
        <v>4.5387655238054276E-5</v>
      </c>
      <c r="EJ474" s="240">
        <f t="shared" ca="1" si="989"/>
        <v>-4.3283868490317727E-5</v>
      </c>
      <c r="EK474" s="240">
        <f t="shared" ca="1" si="990"/>
        <v>3.5379419976297372E-5</v>
      </c>
      <c r="EL474" s="240">
        <f t="shared" ca="1" si="991"/>
        <v>-2.2733619639354327E-5</v>
      </c>
      <c r="EM474" s="240">
        <f t="shared" ca="1" si="992"/>
        <v>7.0411868536341423E-6</v>
      </c>
      <c r="EN474" s="240">
        <f t="shared" ca="1" si="993"/>
        <v>9.5948663799757688E-6</v>
      </c>
      <c r="EO474" s="240">
        <f t="shared" ca="1" si="994"/>
        <v>-2.4945069330229599E-5</v>
      </c>
      <c r="EP474" s="240">
        <f t="shared" ca="1" si="995"/>
        <v>3.6952273723101166E-5</v>
      </c>
      <c r="EQ474" s="240">
        <f t="shared" ca="1" si="996"/>
        <v>-4.400734123821588E-5</v>
      </c>
      <c r="ER474" s="240">
        <f t="shared" ca="1" si="997"/>
        <v>4.5164791219136436E-5</v>
      </c>
      <c r="ES474" s="240">
        <f t="shared" ca="1" si="998"/>
        <v>-4.0269508698441101E-5</v>
      </c>
      <c r="ET474" s="240">
        <f t="shared" ca="1" si="999"/>
        <v>2.9977532037381336E-5</v>
      </c>
      <c r="EU474" s="240">
        <f t="shared" ca="1" si="1000"/>
        <v>-1.5668134336985871E-5</v>
      </c>
      <c r="EV474" s="240">
        <f t="shared" ca="1" si="1001"/>
        <v>-7.4101902221290083E-7</v>
      </c>
      <c r="EW474" s="240">
        <f t="shared" ca="1" si="1002"/>
        <v>1.7050865160034276E-5</v>
      </c>
      <c r="EX474" s="240">
        <f t="shared" ca="1" si="1003"/>
        <v>-3.1075649794217487E-5</v>
      </c>
      <c r="EY474" s="240">
        <f t="shared" ca="1" si="1004"/>
        <v>4.0935849794194106E-5</v>
      </c>
      <c r="EZ474" s="240">
        <f t="shared" ca="1" si="1005"/>
        <v>-4.5310056350110408E-5</v>
      </c>
      <c r="FA474" s="240">
        <f t="shared" ca="1" si="1006"/>
        <v>4.3612062784704358E-5</v>
      </c>
      <c r="FB474" s="240">
        <f t="shared" ca="1" si="1007"/>
        <v>-3.6069424690805407E-5</v>
      </c>
      <c r="FC474" s="240">
        <f t="shared" ca="1" si="1008"/>
        <v>2.369296420456074E-5</v>
      </c>
      <c r="FD474" s="240">
        <f t="shared" ca="1" si="1009"/>
        <v>-8.1413052810053502E-6</v>
      </c>
      <c r="FE474" s="240">
        <f t="shared" ca="1" si="1010"/>
        <v>-8.5014058039741696E-6</v>
      </c>
      <c r="FF474" s="240">
        <f t="shared" ca="1" si="1011"/>
        <v>2.4004806071167187E-5</v>
      </c>
      <c r="FG474" s="240">
        <f t="shared" ca="1" si="1012"/>
        <v>-3.6291216599670473E-5</v>
      </c>
      <c r="FH474" s="240">
        <f t="shared" ca="1" si="1013"/>
        <v>4.3714081425721954E-5</v>
      </c>
      <c r="FI474" s="240">
        <f t="shared" ca="1" si="1014"/>
        <v>-4.5278629756077983E-5</v>
      </c>
      <c r="FJ474" s="240">
        <f t="shared" ca="1" si="1015"/>
        <v>4.0775189581328204E-5</v>
      </c>
      <c r="FK474" s="240">
        <f t="shared" ca="1" si="1016"/>
        <v>-3.080728674492173E-5</v>
      </c>
      <c r="FL474" s="240">
        <f t="shared" ca="1" si="1017"/>
        <v>1.6710763787971164E-5</v>
      </c>
      <c r="FM474" s="240">
        <f t="shared" ca="1" si="1018"/>
        <v>-3.7475780948937153E-7</v>
      </c>
      <c r="FN474" s="240">
        <f t="shared" ca="1" si="1019"/>
        <v>-1.6011471112852247E-5</v>
      </c>
      <c r="FO474" s="240">
        <f t="shared" ca="1" si="1020"/>
        <v>3.025193230357021E-5</v>
      </c>
      <c r="FP474" s="240">
        <f t="shared" ca="1" si="1021"/>
        <v>-4.0438198867283455E-5</v>
      </c>
      <c r="FQ474" s="240">
        <f t="shared" ca="1" si="1022"/>
        <v>4.5205164378473593E-5</v>
      </c>
      <c r="FR474" s="240">
        <f t="shared" ca="1" si="1023"/>
        <v>-4.3913986803230287E-5</v>
      </c>
      <c r="FS474" s="240">
        <f t="shared" ca="1" si="1024"/>
        <v>3.6737702532600796E-5</v>
      </c>
      <c r="FT474" s="240">
        <f t="shared" ca="1" si="1025"/>
        <v>-2.4638037014069534E-5</v>
      </c>
      <c r="FU474" s="240">
        <f t="shared" ca="1" si="1026"/>
        <v>9.2365196905008358E-6</v>
      </c>
      <c r="FV474" s="240">
        <f t="shared" ca="1" si="1027"/>
        <v>7.4028242990068337E-6</v>
      </c>
      <c r="FW474" s="240">
        <f t="shared" ca="1" si="1028"/>
        <v>-2.3050083214522815E-5</v>
      </c>
      <c r="FX474" s="240">
        <f t="shared" ca="1" si="1029"/>
        <v>3.560829900437769E-5</v>
      </c>
      <c r="FY474" s="240">
        <f t="shared" ca="1" si="1030"/>
        <v>-4.3394489885152678E-5</v>
      </c>
      <c r="FZ474" s="240">
        <f t="shared" ca="1" si="1031"/>
        <v>4.5365194139531725E-5</v>
      </c>
      <c r="GA474" s="240">
        <f t="shared" ca="1" si="1032"/>
        <v>-4.125630901469293E-5</v>
      </c>
      <c r="GB474" s="240">
        <f t="shared" ca="1" si="1033"/>
        <v>3.1618484294887526E-5</v>
      </c>
      <c r="GC474" s="240">
        <f t="shared" ca="1" si="1034"/>
        <v>-1.774332729970389E-5</v>
      </c>
      <c r="GD474" s="240">
        <f t="shared" ca="1" si="1035"/>
        <v>1.4903089010977221E-6</v>
      </c>
      <c r="GE474" s="240">
        <f t="shared" ca="1" si="1036"/>
        <v>1.4962432354176888E-5</v>
      </c>
      <c r="GF474" s="240">
        <f t="shared" ca="1" si="1037"/>
        <v>-2.9409992180097815E-5</v>
      </c>
      <c r="GG474" s="240">
        <f t="shared" ca="1" si="1038"/>
        <v>3.9916189481455613E-5</v>
      </c>
      <c r="GH474" s="240">
        <f t="shared" ca="1" si="1039"/>
        <v>-4.5073042506144885E-5</v>
      </c>
      <c r="GI474" s="240">
        <f t="shared" ca="1" si="1040"/>
        <v>4.4189458678155631E-5</v>
      </c>
      <c r="GJ474" s="240">
        <f t="shared" ca="1" si="1041"/>
        <v>-3.7383850956101785E-5</v>
      </c>
      <c r="GK474" s="240">
        <f t="shared" ca="1" si="1042"/>
        <v>2.5568268791354422E-5</v>
      </c>
      <c r="GL474" s="240">
        <f t="shared" ca="1" si="1043"/>
        <v>-1.0326170365907954E-5</v>
      </c>
      <c r="GM474" s="240">
        <f t="shared" ca="1" si="1044"/>
        <v>-6.2997836094886562E-6</v>
      </c>
      <c r="GN474" s="240">
        <f t="shared" ca="1" si="1045"/>
        <v>2.2081475849648124E-5</v>
      </c>
      <c r="GO474" s="240">
        <f t="shared" ca="1" si="1046"/>
        <v>-3.4903932301244792E-5</v>
      </c>
      <c r="GP474" s="240">
        <f t="shared" ca="1" si="1047"/>
        <v>4.3048759126501153E-5</v>
      </c>
      <c r="GQ474" s="240">
        <f t="shared" ca="1" si="1048"/>
        <v>-4.5424432226349517E-5</v>
      </c>
      <c r="GR474" s="240">
        <f t="shared" ca="1" si="1049"/>
        <v>4.1712577190181043E-5</v>
      </c>
      <c r="GS474" s="240">
        <f t="shared" ca="1" si="1050"/>
        <v>-3.2410636052205327E-5</v>
      </c>
      <c r="GT474" s="240">
        <f t="shared" ca="1" si="1051"/>
        <v>1.8765202894537038E-5</v>
      </c>
      <c r="GU474" s="240">
        <f t="shared" ca="1" si="1052"/>
        <v>-2.6049622863502983E-6</v>
      </c>
      <c r="GV474" s="240">
        <f t="shared" ca="1" si="1053"/>
        <v>-1.3904380785735193E-5</v>
      </c>
      <c r="GW474" s="240">
        <f t="shared" ca="1" si="1054"/>
        <v>2.8550336577044599E-5</v>
      </c>
      <c r="GX474" s="240">
        <f t="shared" ca="1" si="1055"/>
        <v>-3.9370136075646564E-5</v>
      </c>
      <c r="GY474" s="240">
        <f t="shared" ca="1" si="1056"/>
        <v>4.4913770318400032E-5</v>
      </c>
      <c r="GZ474" s="240">
        <f t="shared" ca="1" si="1057"/>
        <v>-4.4438312475522383E-5</v>
      </c>
      <c r="HA474" s="240">
        <f t="shared" ca="1" si="1058"/>
        <v>3.8007480745660502E-5</v>
      </c>
      <c r="HB474" s="240">
        <f t="shared" ca="1" si="1059"/>
        <v>-2.6483099199580689E-5</v>
      </c>
      <c r="HC474" s="240">
        <f t="shared" ca="1" si="1060"/>
        <v>1.1409600942409547E-5</v>
      </c>
      <c r="HD474" s="240">
        <f t="shared" ca="1" si="1061"/>
        <v>5.1929481658881996E-6</v>
      </c>
      <c r="HE474" s="240">
        <f t="shared" ca="1" si="1062"/>
        <v>-2.1099567429405711E-5</v>
      </c>
      <c r="HF474" s="240">
        <f t="shared" ca="1" si="1063"/>
        <v>3.4178540774434059E-5</v>
      </c>
      <c r="HG474" s="240">
        <f t="shared" ca="1" si="1064"/>
        <v>-4.2677097405047771E-5</v>
      </c>
      <c r="HH474" s="240">
        <f t="shared" ca="1" si="1065"/>
        <v>4.5456308333723191E-5</v>
      </c>
      <c r="HI474" s="240">
        <f t="shared" ca="1" si="1066"/>
        <v>-4.2143719268903463E-5</v>
      </c>
      <c r="HJ474" s="240">
        <f t="shared" ca="1" si="1067"/>
        <v>3.3183264854273445E-5</v>
      </c>
      <c r="HK474" s="240">
        <f t="shared" ca="1" si="1068"/>
        <v>-1.9775775032825006E-5</v>
      </c>
      <c r="HL474" s="240">
        <f t="shared" ca="1" si="1069"/>
        <v>3.7180465397299647E-6</v>
      </c>
      <c r="HM474" s="240">
        <f t="shared" ca="1" si="1070"/>
        <v>1.2837953738223996E-5</v>
      </c>
      <c r="HN474" s="240">
        <f t="shared" ca="1" si="1071"/>
        <v>-2.7673483318803176E-5</v>
      </c>
      <c r="HO474" s="240">
        <f t="shared" ca="1" si="1072"/>
        <v>3.8800367572012393E-5</v>
      </c>
      <c r="HP474" s="240">
        <f t="shared" ca="1" si="1073"/>
        <v>-4.472744375485029E-5</v>
      </c>
      <c r="HQ474" s="240">
        <f t="shared" ca="1" si="1074"/>
        <v>4.466039829511058E-5</v>
      </c>
      <c r="HR474" s="240">
        <f t="shared" ca="1" si="1075"/>
        <v>-3.860821625000924E-5</v>
      </c>
      <c r="HS474" s="240">
        <f t="shared" ca="1" si="1076"/>
        <v>2.7381977179115959E-5</v>
      </c>
      <c r="HT474" s="240">
        <f t="shared" ca="1" si="1077"/>
        <v>-1.2486158801935874E-5</v>
      </c>
      <c r="HU474" s="240">
        <f t="shared" ca="1" si="1078"/>
        <v>-4.0829846844945881E-6</v>
      </c>
      <c r="HV474" s="240">
        <f t="shared" ca="1" si="1079"/>
        <v>2.0104949418702926E-5</v>
      </c>
      <c r="HW474" s="240">
        <f t="shared" ca="1" si="1080"/>
        <v>-3.3432561372678717E-5</v>
      </c>
      <c r="HX474" s="240">
        <f t="shared" ca="1" si="1081"/>
        <v>4.227972859591699E-5</v>
      </c>
      <c r="HY474" s="240">
        <f t="shared" ca="1" si="1082"/>
        <v>-4.5460803260677417E-5</v>
      </c>
      <c r="HZ474" s="240">
        <f t="shared" ca="1" si="1083"/>
        <v>4.2549475546991585E-5</v>
      </c>
      <c r="IA474" s="240">
        <f t="shared" ca="1" si="1084"/>
        <v>-3.3935905298399131E-5</v>
      </c>
      <c r="IB474" s="240">
        <f t="shared" ca="1" si="1085"/>
        <v>2.0774434983697033E-5</v>
      </c>
      <c r="IC474" s="240">
        <f t="shared" ca="1" si="1086"/>
        <v>-4.8288911809008105E-6</v>
      </c>
      <c r="ID474" s="240">
        <f t="shared" ca="1" si="1087"/>
        <v>-1.176379358742289E-5</v>
      </c>
      <c r="IE474" s="240">
        <f t="shared" ca="1" si="1088"/>
        <v>-2.586118681256693E-5</v>
      </c>
      <c r="IF474" s="240">
        <f t="shared" ca="1" si="1089"/>
        <v>-3.82072271777894E-5</v>
      </c>
      <c r="IG474" s="240">
        <f t="shared" ca="1" si="1090"/>
        <v>4.451417505164862E-5</v>
      </c>
      <c r="IH474" s="240">
        <f t="shared" ca="1" si="1091"/>
        <v>-4.4855582360725598E-5</v>
      </c>
      <c r="II474" s="240">
        <f t="shared" ca="1" si="1092"/>
        <v>3.9185695608543116E-5</v>
      </c>
      <c r="IJ474" s="240">
        <f t="shared" ca="1" si="1093"/>
        <v>-2.8264361279472521E-5</v>
      </c>
      <c r="IK474" s="240">
        <f t="shared" ca="1" si="1094"/>
        <v>1.3555195466282518E-5</v>
      </c>
      <c r="IL474" s="240">
        <f t="shared" ca="1" si="1095"/>
        <v>2.9705617657945289E-6</v>
      </c>
      <c r="IM474" s="240">
        <f t="shared" ca="1" si="1096"/>
        <v>-1.9098220938242767E-5</v>
      </c>
      <c r="IN474" s="240">
        <f t="shared" ca="1" si="1097"/>
        <v>3.2666443446076438E-5</v>
      </c>
      <c r="IO474" s="240">
        <f t="shared" ca="1" si="1098"/>
        <v>-4.1856892059222884E-5</v>
      </c>
      <c r="IP474" s="240">
        <f t="shared" ca="1" si="1099"/>
        <v>4.5437914299636454E-5</v>
      </c>
      <c r="IQ474" s="240">
        <f t="shared" ca="1" si="1100"/>
        <v>-4.2929601612039464E-5</v>
      </c>
      <c r="IR474" s="240">
        <f t="shared" ca="1" si="1101"/>
        <v>3.4668104022118245E-5</v>
      </c>
      <c r="IS474" s="240">
        <f t="shared" ca="1" si="1102"/>
        <v>-2.1760581191741013E-5</v>
      </c>
      <c r="IT474" s="240">
        <f t="shared" ca="1" si="1103"/>
        <v>5.9368270785881448E-6</v>
      </c>
      <c r="IU474" s="240">
        <f t="shared" ca="1" si="1104"/>
        <v>1.0682547367246301E-5</v>
      </c>
      <c r="IV474" s="240">
        <f t="shared" ca="1" si="1105"/>
        <v>-2.5870306612286787E-5</v>
      </c>
      <c r="IW474" s="240">
        <f t="shared" ca="1" si="1106"/>
        <v>3.7591072178574701E-5</v>
      </c>
      <c r="IX474" s="240">
        <f t="shared" ca="1" si="1107"/>
        <v>-4.427409267388799E-5</v>
      </c>
      <c r="IY474" s="240">
        <f t="shared" ca="1" si="1108"/>
        <v>4.5023747100784712E-5</v>
      </c>
      <c r="IZ474" s="240">
        <f t="shared" ca="1" si="1109"/>
        <v>-3.973957096928738E-5</v>
      </c>
      <c r="JA474" s="240">
        <f t="shared" ca="1" si="1110"/>
        <v>2.912971998547096E-5</v>
      </c>
      <c r="JB474" s="240">
        <f t="shared" ca="1" si="1111"/>
        <v>-1.461606698774663E-5</v>
      </c>
    </row>
    <row r="475" spans="2:262">
      <c r="B475" s="248">
        <v>114</v>
      </c>
      <c r="C475" s="247">
        <f t="shared" si="1112"/>
        <v>2.2265625000000015E-3</v>
      </c>
      <c r="D475" s="244">
        <f t="shared" ca="1" si="855"/>
        <v>5.8945426739316558</v>
      </c>
      <c r="E475" s="243">
        <f ca="1">DP361</f>
        <v>-0.10545732606834415</v>
      </c>
      <c r="F475" s="242">
        <v>114</v>
      </c>
      <c r="G475" s="240">
        <f t="shared" ca="1" si="856"/>
        <v>2.5721622642790212E-6</v>
      </c>
      <c r="H475" s="240">
        <f t="shared" ca="1" si="857"/>
        <v>1.7546110468640333E-5</v>
      </c>
      <c r="I475" s="240">
        <f t="shared" ca="1" si="858"/>
        <v>-3.5613034621866944E-5</v>
      </c>
      <c r="J475" s="240">
        <f t="shared" ca="1" si="859"/>
        <v>4.9516372314112244E-5</v>
      </c>
      <c r="K475" s="240">
        <f t="shared" ca="1" si="860"/>
        <v>-5.7630658341623474E-5</v>
      </c>
      <c r="L475" s="240">
        <f t="shared" ca="1" si="861"/>
        <v>5.9007236354179608E-5</v>
      </c>
      <c r="M475" s="240">
        <f t="shared" ca="1" si="862"/>
        <v>-5.3485168042635715E-5</v>
      </c>
      <c r="N475" s="240">
        <f t="shared" ca="1" si="863"/>
        <v>4.1710048737540803E-5</v>
      </c>
      <c r="O475" s="240">
        <f t="shared" ca="1" si="864"/>
        <v>-2.5058529652016452E-5</v>
      </c>
      <c r="P475" s="240">
        <f t="shared" ca="1" si="865"/>
        <v>5.4773710145968647E-6</v>
      </c>
      <c r="Q475" s="240">
        <f t="shared" ca="1" si="866"/>
        <v>1.4744157308818098E-5</v>
      </c>
      <c r="R475" s="240">
        <f t="shared" ca="1" si="867"/>
        <v>-3.324191863508177E-5</v>
      </c>
      <c r="S475" s="240">
        <f t="shared" ca="1" si="868"/>
        <v>4.7853305103498412E-5</v>
      </c>
      <c r="T475" s="240">
        <f t="shared" ca="1" si="869"/>
        <v>-5.6870072204100557E-5</v>
      </c>
      <c r="U475" s="241">
        <f t="shared" ca="1" si="870"/>
        <v>5.9238052837103173E-5</v>
      </c>
      <c r="V475" s="240">
        <f t="shared" ca="1" si="871"/>
        <v>-5.468040195944484E-5</v>
      </c>
      <c r="W475" s="240">
        <f t="shared" ca="1" si="872"/>
        <v>4.3729963056371549E-5</v>
      </c>
      <c r="X475" s="240">
        <f t="shared" ca="1" si="873"/>
        <v>-2.7666972413353638E-5</v>
      </c>
      <c r="Y475" s="240">
        <f t="shared" ca="1" si="874"/>
        <v>8.3693842983797421E-6</v>
      </c>
      <c r="Z475" s="240">
        <f t="shared" ca="1" si="875"/>
        <v>1.1906684182603226E-5</v>
      </c>
      <c r="AA475" s="240">
        <f t="shared" ca="1" si="876"/>
        <v>-3.0790719954656576E-5</v>
      </c>
      <c r="AB475" s="240">
        <f t="shared" ca="1" si="877"/>
        <v>4.6074955089435714E-5</v>
      </c>
      <c r="AC475" s="240">
        <f t="shared" ca="1" si="878"/>
        <v>-5.5972481081408121E-5</v>
      </c>
      <c r="AD475" s="240">
        <f t="shared" ca="1" si="879"/>
        <v>5.9326159662101581E-5</v>
      </c>
      <c r="AE475" s="240">
        <f t="shared" ca="1" si="880"/>
        <v>-5.5743905998496127E-5</v>
      </c>
      <c r="AF475" s="240">
        <f t="shared" ca="1" si="881"/>
        <v>4.5644528063906701E-5</v>
      </c>
      <c r="AG475" s="240">
        <f t="shared" ca="1" si="882"/>
        <v>-3.0208763014806847E-5</v>
      </c>
      <c r="AH475" s="240">
        <f t="shared" ca="1" si="883"/>
        <v>1.1241235002316126E-5</v>
      </c>
      <c r="AI475" s="240">
        <f t="shared" ca="1" si="884"/>
        <v>9.0405268112901054E-6</v>
      </c>
      <c r="AJ475" s="240">
        <f t="shared" ca="1" si="885"/>
        <v>-2.8265343732912442E-5</v>
      </c>
      <c r="AK475" s="240">
        <f t="shared" ca="1" si="886"/>
        <v>4.4185606472872869E-5</v>
      </c>
      <c r="AL475" s="240">
        <f t="shared" ca="1" si="887"/>
        <v>-5.4940047349179996E-5</v>
      </c>
      <c r="AM475" s="240">
        <f t="shared" ca="1" si="888"/>
        <v>5.9271344572116136E-5</v>
      </c>
      <c r="AN475" s="240">
        <f t="shared" ca="1" si="889"/>
        <v>-5.6673118085407674E-5</v>
      </c>
      <c r="AO475" s="240">
        <f t="shared" ca="1" si="890"/>
        <v>4.7449131405347974E-5</v>
      </c>
      <c r="AP475" s="240">
        <f t="shared" ca="1" si="891"/>
        <v>-3.2677778060181536E-5</v>
      </c>
      <c r="AQ475" s="240">
        <f t="shared" ca="1" si="892"/>
        <v>1.4086004586515633E-5</v>
      </c>
      <c r="AR475" s="240">
        <f t="shared" ca="1" si="893"/>
        <v>6.1525900190315347E-6</v>
      </c>
      <c r="AS475" s="240">
        <f t="shared" ca="1" si="894"/>
        <v>-2.5671873822363289E-5</v>
      </c>
      <c r="AT475" s="240">
        <f t="shared" ca="1" si="895"/>
        <v>4.2189810860115406E-5</v>
      </c>
      <c r="AU475" s="240">
        <f t="shared" ca="1" si="896"/>
        <v>-5.3775258230707867E-5</v>
      </c>
      <c r="AV475" s="240">
        <f t="shared" ca="1" si="897"/>
        <v>5.9073739621499796E-5</v>
      </c>
      <c r="AW475" s="240">
        <f t="shared" ca="1" si="898"/>
        <v>-5.7465799666872365E-5</v>
      </c>
      <c r="AX475" s="240">
        <f t="shared" ca="1" si="899"/>
        <v>4.9139425633180222E-5</v>
      </c>
      <c r="AY475" s="240">
        <f t="shared" ca="1" si="900"/>
        <v>-3.5068069475974646E-5</v>
      </c>
      <c r="AZ475" s="240">
        <f t="shared" ca="1" si="901"/>
        <v>1.6896839751877948E-5</v>
      </c>
      <c r="BA475" s="240">
        <f t="shared" ca="1" si="902"/>
        <v>3.2498310985147213E-6</v>
      </c>
      <c r="BB475" s="240">
        <f t="shared" ca="1" si="903"/>
        <v>-2.3016558119185478E-5</v>
      </c>
      <c r="BC475" s="240">
        <f t="shared" ca="1" si="904"/>
        <v>4.0092376297604982E-5</v>
      </c>
      <c r="BD475" s="240">
        <f t="shared" ca="1" si="905"/>
        <v>-5.2480919805002006E-5</v>
      </c>
      <c r="BE475" s="240">
        <f t="shared" ca="1" si="906"/>
        <v>5.8733820857886764E-5</v>
      </c>
      <c r="BF475" s="240">
        <f t="shared" ca="1" si="907"/>
        <v>-5.8120041103530043E-5</v>
      </c>
      <c r="BG475" s="240">
        <f t="shared" ca="1" si="908"/>
        <v>5.0711338680557269E-5</v>
      </c>
      <c r="BH475" s="240">
        <f t="shared" ca="1" si="909"/>
        <v>-3.7373878840800002E-5</v>
      </c>
      <c r="BI475" s="240">
        <f t="shared" ca="1" si="910"/>
        <v>1.966696895029043E-5</v>
      </c>
      <c r="BJ475" s="240">
        <f t="shared" ca="1" si="911"/>
        <v>3.3924305022916493E-7</v>
      </c>
      <c r="BK475" s="240">
        <f t="shared" ca="1" si="912"/>
        <v>-2.030579351148614E-5</v>
      </c>
      <c r="BL475" s="240">
        <f t="shared" ca="1" si="913"/>
        <v>3.7898355688915606E-5</v>
      </c>
      <c r="BM475" s="240">
        <f t="shared" ca="1" si="914"/>
        <v>-5.106015024669985E-5</v>
      </c>
      <c r="BN475" s="240">
        <f t="shared" ca="1" si="915"/>
        <v>5.825240717535225E-5</v>
      </c>
      <c r="BO475" s="240">
        <f t="shared" ca="1" si="916"/>
        <v>-5.8634266270455136E-5</v>
      </c>
      <c r="BP475" s="240">
        <f t="shared" ca="1" si="917"/>
        <v>5.2161083671264162E-5</v>
      </c>
      <c r="BQ475" s="240">
        <f t="shared" ca="1" si="918"/>
        <v>-3.9589651257931443E-5</v>
      </c>
      <c r="BR475" s="240">
        <f t="shared" ca="1" si="919"/>
        <v>2.238971869787863E-5</v>
      </c>
      <c r="BS475" s="240">
        <f t="shared" ca="1" si="920"/>
        <v>-2.5721622642785773E-6</v>
      </c>
      <c r="BT475" s="240">
        <f t="shared" ca="1" si="921"/>
        <v>-1.7546110468641783E-5</v>
      </c>
      <c r="BU475" s="240">
        <f t="shared" ca="1" si="922"/>
        <v>3.5613034621867703E-5</v>
      </c>
      <c r="BV475" s="240">
        <f t="shared" ca="1" si="923"/>
        <v>-4.9516372314112413E-5</v>
      </c>
      <c r="BW475" s="240">
        <f t="shared" ca="1" si="924"/>
        <v>5.7630658341623799E-5</v>
      </c>
      <c r="BX475" s="240">
        <f t="shared" ca="1" si="925"/>
        <v>-5.900723635417952E-5</v>
      </c>
      <c r="BY475" s="240">
        <f t="shared" ca="1" si="926"/>
        <v>5.3485168042634895E-5</v>
      </c>
      <c r="BZ475" s="240">
        <f t="shared" ca="1" si="927"/>
        <v>-4.1710048737539915E-5</v>
      </c>
      <c r="CA475" s="240">
        <f t="shared" ca="1" si="928"/>
        <v>2.505852965201589E-5</v>
      </c>
      <c r="CB475" s="240">
        <f t="shared" ca="1" si="929"/>
        <v>-5.4773710145951943E-6</v>
      </c>
      <c r="CC475" s="240">
        <f t="shared" ca="1" si="930"/>
        <v>-1.4744157308819111E-5</v>
      </c>
      <c r="CD475" s="240">
        <f t="shared" ca="1" si="931"/>
        <v>3.3241918635082285E-5</v>
      </c>
      <c r="CE475" s="240">
        <f t="shared" ca="1" si="932"/>
        <v>-4.7853305103499279E-5</v>
      </c>
      <c r="CF475" s="240">
        <f t="shared" ca="1" si="933"/>
        <v>5.6870072204100855E-5</v>
      </c>
      <c r="CG475" s="240">
        <f t="shared" ca="1" si="934"/>
        <v>-5.9238052837103166E-5</v>
      </c>
      <c r="CH475" s="240">
        <f t="shared" ca="1" si="935"/>
        <v>5.468040195944427E-5</v>
      </c>
      <c r="CI475" s="240">
        <f t="shared" ca="1" si="936"/>
        <v>-4.3729963056370844E-5</v>
      </c>
      <c r="CJ475" s="240">
        <f t="shared" ca="1" si="937"/>
        <v>2.7666972413353455E-5</v>
      </c>
      <c r="CK475" s="240">
        <f t="shared" ca="1" si="938"/>
        <v>-8.3693842983782852E-6</v>
      </c>
      <c r="CL475" s="240">
        <f t="shared" ca="1" si="939"/>
        <v>-1.1906684182603839E-5</v>
      </c>
      <c r="CM475" s="240">
        <f t="shared" ca="1" si="940"/>
        <v>3.0790719954658195E-5</v>
      </c>
      <c r="CN475" s="240">
        <f t="shared" ca="1" si="941"/>
        <v>-4.6074955089436371E-5</v>
      </c>
      <c r="CO475" s="240">
        <f t="shared" ca="1" si="942"/>
        <v>5.5972481081408189E-5</v>
      </c>
      <c r="CP475" s="240">
        <f t="shared" ca="1" si="943"/>
        <v>-5.9326159662101575E-5</v>
      </c>
      <c r="CQ475" s="240">
        <f t="shared" ca="1" si="944"/>
        <v>5.5743905998495768E-5</v>
      </c>
      <c r="CR475" s="240">
        <f t="shared" ca="1" si="945"/>
        <v>-4.5644528063906572E-5</v>
      </c>
      <c r="CS475" s="240">
        <f t="shared" ca="1" si="946"/>
        <v>3.0208763014805221E-5</v>
      </c>
      <c r="CT475" s="240">
        <f t="shared" ca="1" si="947"/>
        <v>-1.1241235002313444E-5</v>
      </c>
      <c r="CU475" s="240">
        <f t="shared" ca="1" si="948"/>
        <v>-9.040526811290302E-6</v>
      </c>
      <c r="CV475" s="240">
        <f t="shared" ca="1" si="949"/>
        <v>2.8265343732913363E-5</v>
      </c>
      <c r="CW475" s="240">
        <f t="shared" ca="1" si="950"/>
        <v>-4.4185606472874685E-5</v>
      </c>
      <c r="CX475" s="240">
        <f t="shared" ca="1" si="951"/>
        <v>5.494004734918007E-5</v>
      </c>
      <c r="CY475" s="240">
        <f t="shared" ca="1" si="952"/>
        <v>-5.9271344572116176E-5</v>
      </c>
      <c r="CZ475" s="240">
        <f t="shared" ca="1" si="953"/>
        <v>5.6673118085406868E-5</v>
      </c>
      <c r="DA475" s="240">
        <f t="shared" ca="1" si="954"/>
        <v>-4.7449131405347858E-5</v>
      </c>
      <c r="DB475" s="240">
        <f t="shared" ca="1" si="955"/>
        <v>3.2677778060180668E-5</v>
      </c>
      <c r="DC475" s="240">
        <f t="shared" ca="1" si="956"/>
        <v>-1.4086004586513793E-5</v>
      </c>
      <c r="DD475" s="240">
        <f t="shared" ca="1" si="957"/>
        <v>-6.1525900190317346E-6</v>
      </c>
      <c r="DE475" s="240">
        <f t="shared" ca="1" si="958"/>
        <v>2.5671873822364231E-5</v>
      </c>
      <c r="DF475" s="240">
        <f t="shared" ca="1" si="959"/>
        <v>-4.2189810860116734E-5</v>
      </c>
      <c r="DG475" s="240">
        <f t="shared" ca="1" si="960"/>
        <v>5.3775258230707948E-5</v>
      </c>
      <c r="DH475" s="240">
        <f t="shared" ca="1" si="961"/>
        <v>-5.9073739621499891E-5</v>
      </c>
      <c r="DI475" s="240">
        <f t="shared" ca="1" si="962"/>
        <v>5.7465799666871897E-5</v>
      </c>
      <c r="DJ475" s="240">
        <f t="shared" ca="1" si="963"/>
        <v>-4.9139425633180575E-5</v>
      </c>
      <c r="DK475" s="240">
        <f t="shared" ca="1" si="964"/>
        <v>3.5068069475973799E-5</v>
      </c>
      <c r="DL475" s="240">
        <f t="shared" ca="1" si="965"/>
        <v>-1.6896839751876941E-5</v>
      </c>
      <c r="DM475" s="240">
        <f t="shared" ca="1" si="966"/>
        <v>-3.249831098514081E-6</v>
      </c>
      <c r="DN475" s="240">
        <f t="shared" ca="1" si="967"/>
        <v>2.3016558119186441E-5</v>
      </c>
      <c r="DO475" s="240">
        <f t="shared" ca="1" si="968"/>
        <v>-4.0092376297605755E-5</v>
      </c>
      <c r="DP475" s="240">
        <f t="shared" ca="1" si="969"/>
        <v>5.2480919805001708E-5</v>
      </c>
      <c r="DQ475" s="240">
        <f t="shared" ca="1" si="970"/>
        <v>-5.8733820857886914E-5</v>
      </c>
      <c r="DR475" s="240">
        <f t="shared" ca="1" si="971"/>
        <v>5.812004110352984E-5</v>
      </c>
      <c r="DS475" s="240">
        <f t="shared" ca="1" si="972"/>
        <v>-5.0711338680555846E-5</v>
      </c>
      <c r="DT475" s="240">
        <f t="shared" ca="1" si="973"/>
        <v>3.7373878840799189E-5</v>
      </c>
      <c r="DU475" s="240">
        <f t="shared" ca="1" si="974"/>
        <v>-1.9666968950289444E-5</v>
      </c>
      <c r="DV475" s="240">
        <f t="shared" ca="1" si="975"/>
        <v>-3.3924305023189238E-7</v>
      </c>
      <c r="DW475" s="240">
        <f t="shared" ca="1" si="976"/>
        <v>2.0305793511487126E-5</v>
      </c>
      <c r="DX475" s="240">
        <f t="shared" ca="1" si="977"/>
        <v>-3.7898355688916412E-5</v>
      </c>
      <c r="DY475" s="240">
        <f t="shared" ca="1" si="978"/>
        <v>5.1060150246701239E-5</v>
      </c>
      <c r="DZ475" s="240">
        <f t="shared" ca="1" si="979"/>
        <v>-5.8252407175352128E-5</v>
      </c>
      <c r="EA475" s="240">
        <f t="shared" ca="1" si="980"/>
        <v>5.863426627045498E-5</v>
      </c>
      <c r="EB475" s="240">
        <f t="shared" ca="1" si="981"/>
        <v>-5.2161083671262855E-5</v>
      </c>
      <c r="EC475" s="240">
        <f t="shared" ca="1" si="982"/>
        <v>3.9589651257931918E-5</v>
      </c>
      <c r="ED475" s="240">
        <f t="shared" ca="1" si="983"/>
        <v>-2.2389718697877661E-5</v>
      </c>
      <c r="EE475" s="240">
        <f t="shared" ca="1" si="984"/>
        <v>2.5721622642758499E-6</v>
      </c>
      <c r="EF475" s="240">
        <f t="shared" ca="1" si="985"/>
        <v>1.754611046864117E-5</v>
      </c>
      <c r="EG475" s="240">
        <f t="shared" ca="1" si="986"/>
        <v>-3.5613034621868536E-5</v>
      </c>
      <c r="EH475" s="240">
        <f t="shared" ca="1" si="987"/>
        <v>4.9516372314113924E-5</v>
      </c>
      <c r="EI475" s="240">
        <f t="shared" ca="1" si="988"/>
        <v>-5.7630658341623643E-5</v>
      </c>
      <c r="EJ475" s="240">
        <f t="shared" ca="1" si="989"/>
        <v>5.9007236354179405E-5</v>
      </c>
      <c r="EK475" s="240">
        <f t="shared" ca="1" si="990"/>
        <v>-5.3485168042634434E-5</v>
      </c>
      <c r="EL475" s="240">
        <f t="shared" ca="1" si="991"/>
        <v>4.1710048737540369E-5</v>
      </c>
      <c r="EM475" s="240">
        <f t="shared" ca="1" si="992"/>
        <v>-2.5058529652014941E-5</v>
      </c>
      <c r="EN475" s="240">
        <f t="shared" ca="1" si="993"/>
        <v>5.4773710145941508E-6</v>
      </c>
      <c r="EO475" s="240">
        <f t="shared" ca="1" si="994"/>
        <v>1.4744157308818495E-5</v>
      </c>
      <c r="EP475" s="240">
        <f t="shared" ca="1" si="995"/>
        <v>-3.3241918635083152E-5</v>
      </c>
      <c r="EQ475" s="240">
        <f t="shared" ca="1" si="996"/>
        <v>4.7853305103499903E-5</v>
      </c>
      <c r="ER475" s="240">
        <f t="shared" ca="1" si="997"/>
        <v>-5.6870072204101635E-5</v>
      </c>
      <c r="ES475" s="240">
        <f t="shared" ca="1" si="998"/>
        <v>5.9238052837103112E-5</v>
      </c>
      <c r="ET475" s="240">
        <f t="shared" ca="1" si="999"/>
        <v>-5.4680401959443864E-5</v>
      </c>
      <c r="EU475" s="240">
        <f t="shared" ca="1" si="1000"/>
        <v>4.3729963056368987E-5</v>
      </c>
      <c r="EV475" s="240">
        <f t="shared" ca="1" si="1001"/>
        <v>-2.766697241335253E-5</v>
      </c>
      <c r="EW475" s="240">
        <f t="shared" ca="1" si="1002"/>
        <v>8.3693842983772484E-6</v>
      </c>
      <c r="EX475" s="240">
        <f t="shared" ca="1" si="1003"/>
        <v>1.1906684182606516E-5</v>
      </c>
      <c r="EY475" s="240">
        <f t="shared" ca="1" si="1004"/>
        <v>-3.079071995465764E-5</v>
      </c>
      <c r="EZ475" s="240">
        <f t="shared" ca="1" si="1005"/>
        <v>4.6074955089437029E-5</v>
      </c>
      <c r="FA475" s="240">
        <f t="shared" ca="1" si="1006"/>
        <v>-5.5972481081409097E-5</v>
      </c>
      <c r="FB475" s="240">
        <f t="shared" ca="1" si="1007"/>
        <v>5.9326159662101581E-5</v>
      </c>
      <c r="FC475" s="240">
        <f t="shared" ca="1" si="1008"/>
        <v>-5.5743905998495408E-5</v>
      </c>
      <c r="FD475" s="240">
        <f t="shared" ca="1" si="1009"/>
        <v>4.5644528063904824E-5</v>
      </c>
      <c r="FE475" s="240">
        <f t="shared" ca="1" si="1010"/>
        <v>-3.0208763014805773E-5</v>
      </c>
      <c r="FF475" s="240">
        <f t="shared" ca="1" si="1011"/>
        <v>1.1241235002314073E-5</v>
      </c>
      <c r="FG475" s="240">
        <f t="shared" ca="1" si="1012"/>
        <v>9.0405268112930057E-6</v>
      </c>
      <c r="FH475" s="240">
        <f t="shared" ca="1" si="1013"/>
        <v>-2.8265343732912808E-5</v>
      </c>
      <c r="FI475" s="240">
        <f t="shared" ca="1" si="1014"/>
        <v>4.4185606472874272E-5</v>
      </c>
      <c r="FJ475" s="240">
        <f t="shared" ca="1" si="1015"/>
        <v>-5.4940047349181107E-5</v>
      </c>
      <c r="FK475" s="240">
        <f t="shared" ca="1" si="1016"/>
        <v>5.9271344572116149E-5</v>
      </c>
      <c r="FL475" s="240">
        <f t="shared" ca="1" si="1017"/>
        <v>-5.6673118085407058E-5</v>
      </c>
      <c r="FM475" s="240">
        <f t="shared" ca="1" si="1018"/>
        <v>4.7449131405346219E-5</v>
      </c>
      <c r="FN475" s="240">
        <f t="shared" ca="1" si="1019"/>
        <v>-3.2677778060181197E-5</v>
      </c>
      <c r="FO475" s="240">
        <f t="shared" ca="1" si="1020"/>
        <v>1.4086004586514416E-5</v>
      </c>
      <c r="FP475" s="240">
        <f t="shared" ca="1" si="1021"/>
        <v>6.1525900190344519E-6</v>
      </c>
      <c r="FQ475" s="240">
        <f t="shared" ca="1" si="1022"/>
        <v>-2.5671873822366704E-5</v>
      </c>
      <c r="FR475" s="240">
        <f t="shared" ca="1" si="1023"/>
        <v>4.2189810860116287E-5</v>
      </c>
      <c r="FS475" s="240">
        <f t="shared" ca="1" si="1024"/>
        <v>-5.3775258230709107E-5</v>
      </c>
      <c r="FT475" s="240">
        <f t="shared" ca="1" si="1025"/>
        <v>5.9073739621500142E-5</v>
      </c>
      <c r="FU475" s="240">
        <f t="shared" ca="1" si="1026"/>
        <v>-5.746579966687206E-5</v>
      </c>
      <c r="FV475" s="240">
        <f t="shared" ca="1" si="1027"/>
        <v>4.9139425633179043E-5</v>
      </c>
      <c r="FW475" s="240">
        <f t="shared" ca="1" si="1028"/>
        <v>-3.5068069475971597E-5</v>
      </c>
      <c r="FX475" s="240">
        <f t="shared" ca="1" si="1029"/>
        <v>1.6896839751877555E-5</v>
      </c>
      <c r="FY475" s="240">
        <f t="shared" ca="1" si="1030"/>
        <v>3.2498310985168118E-6</v>
      </c>
      <c r="FZ475" s="240">
        <f t="shared" ca="1" si="1031"/>
        <v>-2.3016558119188951E-5</v>
      </c>
      <c r="GA475" s="240">
        <f t="shared" ca="1" si="1032"/>
        <v>4.0092376297605287E-5</v>
      </c>
      <c r="GB475" s="240">
        <f t="shared" ca="1" si="1033"/>
        <v>-5.2480919805002982E-5</v>
      </c>
      <c r="GC475" s="240">
        <f t="shared" ca="1" si="1034"/>
        <v>5.8733820857887293E-5</v>
      </c>
      <c r="GD475" s="240">
        <f t="shared" ca="1" si="1035"/>
        <v>-5.8120041103529969E-5</v>
      </c>
      <c r="GE475" s="240">
        <f t="shared" ca="1" si="1036"/>
        <v>5.0711338680556178E-5</v>
      </c>
      <c r="GF475" s="240">
        <f t="shared" ca="1" si="1037"/>
        <v>-3.7373878840797068E-5</v>
      </c>
      <c r="GG475" s="240">
        <f t="shared" ca="1" si="1038"/>
        <v>1.9666968950286866E-5</v>
      </c>
      <c r="GH475" s="240">
        <f t="shared" ca="1" si="1039"/>
        <v>3.392430502346266E-7</v>
      </c>
      <c r="GI475" s="240">
        <f t="shared" ca="1" si="1040"/>
        <v>-2.0305793511486519E-5</v>
      </c>
      <c r="GJ475" s="240">
        <f t="shared" ca="1" si="1041"/>
        <v>3.7898355688915918E-5</v>
      </c>
      <c r="GK475" s="240">
        <f t="shared" ca="1" si="1042"/>
        <v>-5.1060150246700913E-5</v>
      </c>
      <c r="GL475" s="240">
        <f t="shared" ca="1" si="1043"/>
        <v>5.825240717535265E-5</v>
      </c>
      <c r="GM475" s="240">
        <f t="shared" ca="1" si="1044"/>
        <v>-5.863426627045456E-5</v>
      </c>
      <c r="GN475" s="240">
        <f t="shared" ca="1" si="1045"/>
        <v>5.2161083671261547E-5</v>
      </c>
      <c r="GO475" s="240">
        <f t="shared" ca="1" si="1046"/>
        <v>-3.9589651257932392E-5</v>
      </c>
      <c r="GP475" s="240">
        <f t="shared" ca="1" si="1047"/>
        <v>2.2389718697878254E-5</v>
      </c>
      <c r="GQ475" s="240">
        <f t="shared" ca="1" si="1048"/>
        <v>-2.5721622642764902E-6</v>
      </c>
      <c r="GR475" s="240">
        <f t="shared" ca="1" si="1049"/>
        <v>-1.7546110468643782E-5</v>
      </c>
      <c r="GS475" s="240">
        <f t="shared" ca="1" si="1050"/>
        <v>3.5613034621870732E-5</v>
      </c>
      <c r="GT475" s="240">
        <f t="shared" ca="1" si="1051"/>
        <v>-4.9516372314115429E-5</v>
      </c>
      <c r="GU475" s="240">
        <f t="shared" ca="1" si="1052"/>
        <v>5.7630658341623494E-5</v>
      </c>
      <c r="GV475" s="240">
        <f t="shared" ca="1" si="1053"/>
        <v>-5.900723635417948E-5</v>
      </c>
      <c r="GW475" s="240">
        <f t="shared" ca="1" si="1054"/>
        <v>5.3485168042634712E-5</v>
      </c>
      <c r="GX475" s="240">
        <f t="shared" ca="1" si="1055"/>
        <v>-4.1710048737538418E-5</v>
      </c>
      <c r="GY475" s="240">
        <f t="shared" ca="1" si="1056"/>
        <v>2.5058529652012464E-5</v>
      </c>
      <c r="GZ475" s="240">
        <f t="shared" ca="1" si="1057"/>
        <v>-5.4773710145914267E-6</v>
      </c>
      <c r="HA475" s="240">
        <f t="shared" ca="1" si="1058"/>
        <v>-1.4744157308817875E-5</v>
      </c>
      <c r="HB475" s="240">
        <f t="shared" ca="1" si="1059"/>
        <v>3.3241918635082624E-5</v>
      </c>
      <c r="HC475" s="240">
        <f t="shared" ca="1" si="1060"/>
        <v>-4.7853305103499523E-5</v>
      </c>
      <c r="HD475" s="240">
        <f t="shared" ca="1" si="1061"/>
        <v>5.6870072204101452E-5</v>
      </c>
      <c r="HE475" s="240">
        <f t="shared" ca="1" si="1062"/>
        <v>-5.9238052837102956E-5</v>
      </c>
      <c r="HF475" s="240">
        <f t="shared" ca="1" si="1063"/>
        <v>5.4680401959442807E-5</v>
      </c>
      <c r="HG475" s="240">
        <f t="shared" ca="1" si="1064"/>
        <v>-4.3729963056367144E-5</v>
      </c>
      <c r="HH475" s="240">
        <f t="shared" ca="1" si="1065"/>
        <v>2.7666972413353099E-5</v>
      </c>
      <c r="HI475" s="240">
        <f t="shared" ca="1" si="1066"/>
        <v>-8.369384298377882E-6</v>
      </c>
      <c r="HJ475" s="240">
        <f t="shared" ca="1" si="1067"/>
        <v>-1.1906684182605885E-5</v>
      </c>
      <c r="HK475" s="240">
        <f t="shared" ca="1" si="1068"/>
        <v>3.0790719954659984E-5</v>
      </c>
      <c r="HL475" s="240">
        <f t="shared" ca="1" si="1069"/>
        <v>-4.6074955089438756E-5</v>
      </c>
      <c r="HM475" s="240">
        <f t="shared" ca="1" si="1070"/>
        <v>5.5972481081410005E-5</v>
      </c>
      <c r="HN475" s="240">
        <f t="shared" ca="1" si="1071"/>
        <v>-5.9326159662101581E-5</v>
      </c>
      <c r="HO475" s="240">
        <f t="shared" ca="1" si="1072"/>
        <v>5.5743905998495632E-5</v>
      </c>
      <c r="HP475" s="240">
        <f t="shared" ca="1" si="1073"/>
        <v>-4.5644528063905237E-5</v>
      </c>
      <c r="HQ475" s="240">
        <f t="shared" ca="1" si="1074"/>
        <v>3.0208763014803422E-5</v>
      </c>
      <c r="HR475" s="240">
        <f t="shared" ca="1" si="1075"/>
        <v>-1.1241235002311388E-5</v>
      </c>
      <c r="HS475" s="240">
        <f t="shared" ca="1" si="1076"/>
        <v>-9.040526811295706E-6</v>
      </c>
      <c r="HT475" s="240">
        <f t="shared" ca="1" si="1077"/>
        <v>2.8265343732912245E-5</v>
      </c>
      <c r="HU475" s="240">
        <f t="shared" ca="1" si="1078"/>
        <v>-4.4185606472873838E-5</v>
      </c>
      <c r="HV475" s="240">
        <f t="shared" ca="1" si="1079"/>
        <v>5.4940047349180863E-5</v>
      </c>
      <c r="HW475" s="240">
        <f t="shared" ca="1" si="1080"/>
        <v>-5.9271344572116271E-5</v>
      </c>
      <c r="HX475" s="240">
        <f t="shared" ca="1" si="1081"/>
        <v>5.6673118085406251E-5</v>
      </c>
      <c r="HY475" s="240">
        <f t="shared" ca="1" si="1082"/>
        <v>-4.7449131405344572E-5</v>
      </c>
      <c r="HZ475" s="240">
        <f t="shared" ca="1" si="1083"/>
        <v>3.2677778060181732E-5</v>
      </c>
      <c r="IA475" s="240">
        <f t="shared" ca="1" si="1084"/>
        <v>-1.4086004586515036E-5</v>
      </c>
      <c r="IB475" s="240">
        <f t="shared" ca="1" si="1085"/>
        <v>-6.1525900190338183E-6</v>
      </c>
      <c r="IC475" s="240">
        <f t="shared" ca="1" si="1086"/>
        <v>2.5671873822366118E-5</v>
      </c>
      <c r="ID475" s="240">
        <f t="shared" ca="1" si="1087"/>
        <v>-4.2189810860118205E-5</v>
      </c>
      <c r="IE475" s="240">
        <f t="shared" ca="1" si="1088"/>
        <v>-5.2827086947842753E-5</v>
      </c>
      <c r="IF475" s="240">
        <f t="shared" ca="1" si="1089"/>
        <v>-5.9073739621500399E-5</v>
      </c>
      <c r="IG475" s="240">
        <f t="shared" ca="1" si="1090"/>
        <v>5.7465799666872223E-5</v>
      </c>
      <c r="IH475" s="240">
        <f t="shared" ca="1" si="1091"/>
        <v>-4.9139425633179409E-5</v>
      </c>
      <c r="II475" s="240">
        <f t="shared" ca="1" si="1092"/>
        <v>3.5068069475972112E-5</v>
      </c>
      <c r="IJ475" s="240">
        <f t="shared" ca="1" si="1093"/>
        <v>-1.6896839751874936E-5</v>
      </c>
      <c r="IK475" s="240">
        <f t="shared" ca="1" si="1094"/>
        <v>-3.2498310985195392E-6</v>
      </c>
      <c r="IL475" s="240">
        <f t="shared" ca="1" si="1095"/>
        <v>2.3016558119191479E-5</v>
      </c>
      <c r="IM475" s="240">
        <f t="shared" ca="1" si="1096"/>
        <v>-4.009237629760482E-5</v>
      </c>
      <c r="IN475" s="240">
        <f t="shared" ca="1" si="1097"/>
        <v>5.2480919805002684E-5</v>
      </c>
      <c r="IO475" s="240">
        <f t="shared" ca="1" si="1098"/>
        <v>-5.8733820857887205E-5</v>
      </c>
      <c r="IP475" s="240">
        <f t="shared" ca="1" si="1099"/>
        <v>5.8120041103529413E-5</v>
      </c>
      <c r="IQ475" s="240">
        <f t="shared" ca="1" si="1100"/>
        <v>-5.0711338680554762E-5</v>
      </c>
      <c r="IR475" s="240">
        <f t="shared" ca="1" si="1101"/>
        <v>3.7373878840794947E-5</v>
      </c>
      <c r="IS475" s="240">
        <f t="shared" ca="1" si="1102"/>
        <v>-1.966696895029065E-5</v>
      </c>
      <c r="IT475" s="240">
        <f t="shared" ca="1" si="1103"/>
        <v>-3.3924305023061167E-7</v>
      </c>
      <c r="IU475" s="240">
        <f t="shared" ca="1" si="1104"/>
        <v>2.0305793511489091E-5</v>
      </c>
      <c r="IV475" s="240">
        <f t="shared" ca="1" si="1105"/>
        <v>-3.7898355688918018E-5</v>
      </c>
      <c r="IW475" s="240">
        <f t="shared" ca="1" si="1106"/>
        <v>5.1060150246702309E-5</v>
      </c>
      <c r="IX475" s="240">
        <f t="shared" ca="1" si="1107"/>
        <v>-5.8252407175353165E-5</v>
      </c>
      <c r="IY475" s="240">
        <f t="shared" ca="1" si="1108"/>
        <v>5.8634266270455169E-5</v>
      </c>
      <c r="IZ475" s="240">
        <f t="shared" ca="1" si="1109"/>
        <v>-5.2161083671263464E-5</v>
      </c>
      <c r="JA475" s="240">
        <f t="shared" ca="1" si="1110"/>
        <v>3.9589651257930359E-5</v>
      </c>
      <c r="JB475" s="240">
        <f t="shared" ca="1" si="1111"/>
        <v>-2.2389718697875723E-5</v>
      </c>
    </row>
    <row r="476" spans="2:262">
      <c r="B476" s="248">
        <v>115</v>
      </c>
      <c r="C476" s="247">
        <f t="shared" si="1112"/>
        <v>2.2460937500000016E-3</v>
      </c>
      <c r="D476" s="244">
        <f t="shared" ca="1" si="855"/>
        <v>5.8948877455828343</v>
      </c>
      <c r="E476" s="243">
        <f ca="1">DQ361</f>
        <v>-0.10511225441716526</v>
      </c>
      <c r="F476" s="242">
        <v>115</v>
      </c>
      <c r="G476" s="240">
        <f t="shared" ca="1" si="856"/>
        <v>8.1580802235815371E-6</v>
      </c>
      <c r="H476" s="240">
        <f t="shared" ca="1" si="857"/>
        <v>1.7520727713425772E-5</v>
      </c>
      <c r="I476" s="240">
        <f t="shared" ca="1" si="858"/>
        <v>-4.1430929640371886E-5</v>
      </c>
      <c r="J476" s="240">
        <f t="shared" ca="1" si="859"/>
        <v>6.1158942769975083E-5</v>
      </c>
      <c r="K476" s="240">
        <f t="shared" ca="1" si="860"/>
        <v>-7.4713349670364306E-5</v>
      </c>
      <c r="L476" s="240">
        <f t="shared" ca="1" si="861"/>
        <v>8.0725919187049687E-5</v>
      </c>
      <c r="M476" s="240">
        <f t="shared" ca="1" si="862"/>
        <v>-7.8589720674395312E-5</v>
      </c>
      <c r="N476" s="240">
        <f t="shared" ca="1" si="863"/>
        <v>6.8520389783497337E-5</v>
      </c>
      <c r="O476" s="240">
        <f t="shared" ca="1" si="864"/>
        <v>-5.1534361414904472E-5</v>
      </c>
      <c r="P476" s="240">
        <f t="shared" ca="1" si="865"/>
        <v>2.9346267081139329E-5</v>
      </c>
      <c r="Q476" s="240">
        <f t="shared" ca="1" si="866"/>
        <v>-4.1958537625986767E-6</v>
      </c>
      <c r="R476" s="240">
        <f t="shared" ca="1" si="867"/>
        <v>-2.1378104302670065E-5</v>
      </c>
      <c r="S476" s="240">
        <f t="shared" ca="1" si="868"/>
        <v>4.4794078728683612E-5</v>
      </c>
      <c r="T476" s="240">
        <f t="shared" ca="1" si="869"/>
        <v>-6.3688375850505914E-5</v>
      </c>
      <c r="U476" s="241">
        <f t="shared" ca="1" si="870"/>
        <v>7.6153736563829556E-5</v>
      </c>
      <c r="V476" s="240">
        <f t="shared" ca="1" si="871"/>
        <v>-8.0931861999122988E-5</v>
      </c>
      <c r="W476" s="240">
        <f t="shared" ca="1" si="872"/>
        <v>7.7540430788238299E-5</v>
      </c>
      <c r="X476" s="240">
        <f t="shared" ca="1" si="873"/>
        <v>-6.6321786338389331E-5</v>
      </c>
      <c r="Y476" s="240">
        <f t="shared" ca="1" si="874"/>
        <v>4.8408379442903951E-5</v>
      </c>
      <c r="Z476" s="240">
        <f t="shared" ca="1" si="875"/>
        <v>-2.560845457736619E-5</v>
      </c>
      <c r="AA476" s="240">
        <f t="shared" ca="1" si="876"/>
        <v>2.2351912238790654E-7</v>
      </c>
      <c r="AB476" s="240">
        <f t="shared" ca="1" si="877"/>
        <v>2.518397916614817E-5</v>
      </c>
      <c r="AC476" s="240">
        <f t="shared" ca="1" si="878"/>
        <v>-4.8049314957839676E-5</v>
      </c>
      <c r="AD476" s="240">
        <f t="shared" ca="1" si="879"/>
        <v>6.6064378055170363E-5</v>
      </c>
      <c r="AE476" s="240">
        <f t="shared" ca="1" si="880"/>
        <v>-7.7410662435633155E-5</v>
      </c>
      <c r="AF476" s="240">
        <f t="shared" ca="1" si="881"/>
        <v>8.0942832866846506E-5</v>
      </c>
      <c r="AG476" s="240">
        <f t="shared" ca="1" si="882"/>
        <v>-7.6304339212572792E-5</v>
      </c>
      <c r="AH476" s="240">
        <f t="shared" ca="1" si="883"/>
        <v>6.3963407900890416E-5</v>
      </c>
      <c r="AI476" s="240">
        <f t="shared" ca="1" si="884"/>
        <v>-4.5165777444752231E-5</v>
      </c>
      <c r="AJ476" s="240">
        <f t="shared" ca="1" si="885"/>
        <v>2.180894906348075E-5</v>
      </c>
      <c r="AK476" s="240">
        <f t="shared" ca="1" si="886"/>
        <v>3.7493539949660892E-6</v>
      </c>
      <c r="AL476" s="240">
        <f t="shared" ca="1" si="887"/>
        <v>-2.8929183617959515E-5</v>
      </c>
      <c r="AM476" s="240">
        <f t="shared" ca="1" si="888"/>
        <v>5.1188796178639848E-5</v>
      </c>
      <c r="AN476" s="240">
        <f t="shared" ca="1" si="889"/>
        <v>-6.8281225386543785E-5</v>
      </c>
      <c r="AO476" s="240">
        <f t="shared" ca="1" si="890"/>
        <v>7.8481099241256065E-5</v>
      </c>
      <c r="AP476" s="240">
        <f t="shared" ca="1" si="891"/>
        <v>-8.0758805360438957E-5</v>
      </c>
      <c r="AQ476" s="240">
        <f t="shared" ca="1" si="892"/>
        <v>7.4884423800273856E-5</v>
      </c>
      <c r="AR476" s="240">
        <f t="shared" ca="1" si="893"/>
        <v>-6.1450936011224735E-5</v>
      </c>
      <c r="AS476" s="240">
        <f t="shared" ca="1" si="894"/>
        <v>4.1814367132680759E-5</v>
      </c>
      <c r="AT476" s="240">
        <f t="shared" ca="1" si="895"/>
        <v>-1.7956903881062495E-5</v>
      </c>
      <c r="AU476" s="240">
        <f t="shared" ca="1" si="896"/>
        <v>-7.7131945901421721E-6</v>
      </c>
      <c r="AV476" s="240">
        <f t="shared" ca="1" si="897"/>
        <v>3.2604695132537972E-5</v>
      </c>
      <c r="AW476" s="240">
        <f t="shared" ca="1" si="898"/>
        <v>-5.4204959105836646E-5</v>
      </c>
      <c r="AX476" s="240">
        <f t="shared" ca="1" si="899"/>
        <v>7.0333577265231444E-5</v>
      </c>
      <c r="AY476" s="240">
        <f t="shared" ca="1" si="900"/>
        <v>-7.9362468204674091E-5</v>
      </c>
      <c r="AZ476" s="240">
        <f t="shared" ca="1" si="901"/>
        <v>8.0380222818282311E-5</v>
      </c>
      <c r="BA476" s="240">
        <f t="shared" ca="1" si="902"/>
        <v>-7.3284105251938795E-5</v>
      </c>
      <c r="BB476" s="240">
        <f t="shared" ca="1" si="903"/>
        <v>5.8790423434241701E-5</v>
      </c>
      <c r="BC476" s="240">
        <f t="shared" ca="1" si="904"/>
        <v>-3.8362222347680655E-5</v>
      </c>
      <c r="BD476" s="240">
        <f t="shared" ca="1" si="905"/>
        <v>1.4061598944355737E-5</v>
      </c>
      <c r="BE476" s="240">
        <f t="shared" ca="1" si="906"/>
        <v>1.1658453423954527E-5</v>
      </c>
      <c r="BF476" s="240">
        <f t="shared" ca="1" si="907"/>
        <v>-3.6201659080708129E-5</v>
      </c>
      <c r="BG476" s="240">
        <f t="shared" ca="1" si="908"/>
        <v>5.7090537538753795E-5</v>
      </c>
      <c r="BH476" s="240">
        <f t="shared" ca="1" si="909"/>
        <v>-7.2216489395794507E-5</v>
      </c>
      <c r="BI476" s="240">
        <f t="shared" ca="1" si="910"/>
        <v>8.0052646030856278E-5</v>
      </c>
      <c r="BJ476" s="240">
        <f t="shared" ca="1" si="911"/>
        <v>-7.9807997278880506E-5</v>
      </c>
      <c r="BK476" s="240">
        <f t="shared" ca="1" si="912"/>
        <v>7.1507238875122826E-5</v>
      </c>
      <c r="BL476" s="240">
        <f t="shared" ca="1" si="913"/>
        <v>-5.5988279577773489E-5</v>
      </c>
      <c r="BM476" s="240">
        <f t="shared" ca="1" si="914"/>
        <v>3.4817659608912177E-5</v>
      </c>
      <c r="BN476" s="240">
        <f t="shared" ca="1" si="915"/>
        <v>-1.0132418384142564E-5</v>
      </c>
      <c r="BO476" s="240">
        <f t="shared" ca="1" si="916"/>
        <v>-1.5575626022307543E-5</v>
      </c>
      <c r="BP476" s="240">
        <f t="shared" ca="1" si="917"/>
        <v>3.9711410061261022E-5</v>
      </c>
      <c r="BQ476" s="240">
        <f t="shared" ca="1" si="918"/>
        <v>-5.9838579866198791E-5</v>
      </c>
      <c r="BR476" s="240">
        <f t="shared" ca="1" si="919"/>
        <v>7.3925425677984623E-5</v>
      </c>
      <c r="BS476" s="240">
        <f t="shared" ca="1" si="920"/>
        <v>-8.0549970020966103E-5</v>
      </c>
      <c r="BT476" s="240">
        <f t="shared" ca="1" si="921"/>
        <v>7.9043507283678492E-5</v>
      </c>
      <c r="BU476" s="240">
        <f t="shared" ca="1" si="922"/>
        <v>-6.9558105296561171E-5</v>
      </c>
      <c r="BV476" s="240">
        <f t="shared" ca="1" si="923"/>
        <v>5.3051255051806624E-5</v>
      </c>
      <c r="BW476" s="240">
        <f t="shared" ca="1" si="924"/>
        <v>-3.1189218078476951E-5</v>
      </c>
      <c r="BX476" s="240">
        <f t="shared" ca="1" si="925"/>
        <v>6.1788279405446695E-6</v>
      </c>
      <c r="BY476" s="240">
        <f t="shared" ca="1" si="926"/>
        <v>1.9455275573311345E-5</v>
      </c>
      <c r="BZ476" s="240">
        <f t="shared" ca="1" si="927"/>
        <v>-4.3125492776669612E-5</v>
      </c>
      <c r="CA476" s="240">
        <f t="shared" ca="1" si="928"/>
        <v>6.2442465813505603E-5</v>
      </c>
      <c r="CB476" s="240">
        <f t="shared" ca="1" si="929"/>
        <v>-7.5456269134614013E-5</v>
      </c>
      <c r="CC476" s="240">
        <f t="shared" ca="1" si="930"/>
        <v>8.0853242077951428E-5</v>
      </c>
      <c r="CD476" s="240">
        <f t="shared" ca="1" si="931"/>
        <v>-7.8088594556037041E-5</v>
      </c>
      <c r="CE476" s="240">
        <f t="shared" ca="1" si="932"/>
        <v>6.7441400149770815E-5</v>
      </c>
      <c r="CF476" s="240">
        <f t="shared" ca="1" si="933"/>
        <v>-4.998642540568055E-5</v>
      </c>
      <c r="CG476" s="240">
        <f t="shared" ca="1" si="934"/>
        <v>2.7485638989839931E-5</v>
      </c>
      <c r="CH476" s="240">
        <f t="shared" ca="1" si="935"/>
        <v>-2.2103521592388911E-6</v>
      </c>
      <c r="CI476" s="240">
        <f t="shared" ca="1" si="936"/>
        <v>-2.3288055661375941E-5</v>
      </c>
      <c r="CJ476" s="240">
        <f t="shared" ca="1" si="937"/>
        <v>4.6435682402630197E-5</v>
      </c>
      <c r="CK476" s="240">
        <f t="shared" ca="1" si="938"/>
        <v>-6.4895922391355076E-5</v>
      </c>
      <c r="CL476" s="240">
        <f t="shared" ca="1" si="939"/>
        <v>7.680533182971035E-5</v>
      </c>
      <c r="CM476" s="240">
        <f t="shared" ca="1" si="940"/>
        <v>-8.0961731592863451E-5</v>
      </c>
      <c r="CN476" s="240">
        <f t="shared" ca="1" si="941"/>
        <v>7.6945559564356388E-5</v>
      </c>
      <c r="CO476" s="240">
        <f t="shared" ca="1" si="942"/>
        <v>-6.5162222762849383E-5</v>
      </c>
      <c r="CP476" s="240">
        <f t="shared" ca="1" si="943"/>
        <v>4.6801174082458478E-5</v>
      </c>
      <c r="CQ476" s="240">
        <f t="shared" ca="1" si="944"/>
        <v>-2.3715844589418767E-5</v>
      </c>
      <c r="CR476" s="240">
        <f t="shared" ca="1" si="945"/>
        <v>-1.763448554022474E-6</v>
      </c>
      <c r="CS476" s="240">
        <f t="shared" ca="1" si="946"/>
        <v>2.706473278355953E-5</v>
      </c>
      <c r="CT476" s="240">
        <f t="shared" ca="1" si="947"/>
        <v>-4.9634004402397486E-5</v>
      </c>
      <c r="CU476" s="240">
        <f t="shared" ca="1" si="948"/>
        <v>6.7193039007950914E-5</v>
      </c>
      <c r="CV476" s="240">
        <f t="shared" ca="1" si="949"/>
        <v>-7.7969363753075606E-5</v>
      </c>
      <c r="CW476" s="240">
        <f t="shared" ca="1" si="950"/>
        <v>8.0875177204958092E-5</v>
      </c>
      <c r="CX476" s="240">
        <f t="shared" ca="1" si="951"/>
        <v>-7.5617155980050861E-5</v>
      </c>
      <c r="CY476" s="240">
        <f t="shared" ca="1" si="952"/>
        <v>6.272606387375696E-5</v>
      </c>
      <c r="CZ476" s="240">
        <f t="shared" ca="1" si="953"/>
        <v>-4.350317463157118E-5</v>
      </c>
      <c r="DA476" s="240">
        <f t="shared" ca="1" si="954"/>
        <v>1.9888916642116845E-5</v>
      </c>
      <c r="DB476" s="240">
        <f t="shared" ca="1" si="955"/>
        <v>5.7330009652596452E-6</v>
      </c>
      <c r="DC476" s="240">
        <f t="shared" ca="1" si="956"/>
        <v>-3.0776208593879072E-5</v>
      </c>
      <c r="DD476" s="240">
        <f t="shared" ca="1" si="957"/>
        <v>5.271275373813587E-5</v>
      </c>
      <c r="DE476" s="240">
        <f t="shared" ca="1" si="958"/>
        <v>-6.9328281708162749E-5</v>
      </c>
      <c r="DF476" s="240">
        <f t="shared" ca="1" si="959"/>
        <v>7.8945560649850639E-5</v>
      </c>
      <c r="DG476" s="240">
        <f t="shared" ca="1" si="960"/>
        <v>-8.0593787431336965E-5</v>
      </c>
      <c r="DH476" s="240">
        <f t="shared" ca="1" si="961"/>
        <v>7.4106584043707939E-5</v>
      </c>
      <c r="DI476" s="240">
        <f t="shared" ca="1" si="962"/>
        <v>-6.0138792402636894E-5</v>
      </c>
      <c r="DJ476" s="240">
        <f t="shared" ca="1" si="963"/>
        <v>4.0100372222568278E-5</v>
      </c>
      <c r="DK476" s="240">
        <f t="shared" ca="1" si="964"/>
        <v>-1.6014074552560678E-5</v>
      </c>
      <c r="DL476" s="240">
        <f t="shared" ca="1" si="965"/>
        <v>-9.6887420750199217E-6</v>
      </c>
      <c r="DM476" s="240">
        <f t="shared" ca="1" si="966"/>
        <v>3.4413541822018415E-5</v>
      </c>
      <c r="DN476" s="240">
        <f t="shared" ca="1" si="967"/>
        <v>-5.5664513433023732E-5</v>
      </c>
      <c r="DO476" s="240">
        <f t="shared" ca="1" si="968"/>
        <v>7.1296506505297031E-5</v>
      </c>
      <c r="DP476" s="240">
        <f t="shared" ca="1" si="969"/>
        <v>-7.973157077620481E-5</v>
      </c>
      <c r="DQ476" s="240">
        <f t="shared" ca="1" si="970"/>
        <v>8.0118240164612218E-5</v>
      </c>
      <c r="DR476" s="240">
        <f t="shared" ca="1" si="971"/>
        <v>-7.2417482855435521E-5</v>
      </c>
      <c r="DS476" s="240">
        <f t="shared" ca="1" si="972"/>
        <v>5.7406641313085914E-5</v>
      </c>
      <c r="DT476" s="240">
        <f t="shared" ca="1" si="973"/>
        <v>-3.6600964504507479E-5</v>
      </c>
      <c r="DU476" s="240">
        <f t="shared" ca="1" si="974"/>
        <v>1.2100653154744645E-5</v>
      </c>
      <c r="DV476" s="240">
        <f t="shared" ca="1" si="975"/>
        <v>1.3621142156483346E-5</v>
      </c>
      <c r="DW476" s="240">
        <f t="shared" ca="1" si="976"/>
        <v>-3.7967969813634121E-5</v>
      </c>
      <c r="DX476" s="240">
        <f t="shared" ca="1" si="977"/>
        <v>5.8482172439419298E-5</v>
      </c>
      <c r="DY476" s="240">
        <f t="shared" ca="1" si="978"/>
        <v>-7.3092971773425886E-5</v>
      </c>
      <c r="DZ476" s="240">
        <f t="shared" ca="1" si="979"/>
        <v>8.032550056489917E-5</v>
      </c>
      <c r="EA476" s="240">
        <f t="shared" ca="1" si="980"/>
        <v>-7.9449681039801327E-5</v>
      </c>
      <c r="EB476" s="240">
        <f t="shared" ca="1" si="981"/>
        <v>7.0553921607940001E-5</v>
      </c>
      <c r="EC476" s="240">
        <f t="shared" ca="1" si="982"/>
        <v>-5.4536192596380624E-5</v>
      </c>
      <c r="ED476" s="240">
        <f t="shared" ca="1" si="983"/>
        <v>3.3013381857085398E-5</v>
      </c>
      <c r="EE476" s="240">
        <f t="shared" ca="1" si="984"/>
        <v>-8.1580802235822655E-6</v>
      </c>
      <c r="EF476" s="240">
        <f t="shared" ca="1" si="985"/>
        <v>-1.7520727713425199E-5</v>
      </c>
      <c r="EG476" s="240">
        <f t="shared" ca="1" si="986"/>
        <v>4.1430929640371507E-5</v>
      </c>
      <c r="EH476" s="240">
        <f t="shared" ca="1" si="987"/>
        <v>-6.1158942769974894E-5</v>
      </c>
      <c r="EI476" s="240">
        <f t="shared" ca="1" si="988"/>
        <v>7.4713349670364239E-5</v>
      </c>
      <c r="EJ476" s="240">
        <f t="shared" ca="1" si="989"/>
        <v>-8.0725919187049687E-5</v>
      </c>
      <c r="EK476" s="240">
        <f t="shared" ca="1" si="990"/>
        <v>7.8589720674395244E-5</v>
      </c>
      <c r="EL476" s="240">
        <f t="shared" ca="1" si="991"/>
        <v>-6.8520389783497201E-5</v>
      </c>
      <c r="EM476" s="240">
        <f t="shared" ca="1" si="992"/>
        <v>5.1534361414904255E-5</v>
      </c>
      <c r="EN476" s="240">
        <f t="shared" ca="1" si="993"/>
        <v>-2.9346267081138808E-5</v>
      </c>
      <c r="EO476" s="240">
        <f t="shared" ca="1" si="994"/>
        <v>4.1958537625978262E-6</v>
      </c>
      <c r="EP476" s="240">
        <f t="shared" ca="1" si="995"/>
        <v>2.1378104302670888E-5</v>
      </c>
      <c r="EQ476" s="240">
        <f t="shared" ca="1" si="996"/>
        <v>-4.4794078728684316E-5</v>
      </c>
      <c r="ER476" s="240">
        <f t="shared" ca="1" si="997"/>
        <v>6.3688375850506809E-5</v>
      </c>
      <c r="ES476" s="240">
        <f t="shared" ca="1" si="998"/>
        <v>-7.6153736563830044E-5</v>
      </c>
      <c r="ET476" s="240">
        <f t="shared" ca="1" si="999"/>
        <v>8.0931861999123029E-5</v>
      </c>
      <c r="EU476" s="240">
        <f t="shared" ca="1" si="1000"/>
        <v>-7.7540430788239207E-5</v>
      </c>
      <c r="EV476" s="240">
        <f t="shared" ca="1" si="1001"/>
        <v>6.6321786338391147E-5</v>
      </c>
      <c r="EW476" s="240">
        <f t="shared" ca="1" si="1002"/>
        <v>-4.8408379442906038E-5</v>
      </c>
      <c r="EX476" s="240">
        <f t="shared" ca="1" si="1003"/>
        <v>2.5608454577368656E-5</v>
      </c>
      <c r="EY476" s="240">
        <f t="shared" ca="1" si="1004"/>
        <v>-2.2351912239049846E-7</v>
      </c>
      <c r="EZ476" s="240">
        <f t="shared" ca="1" si="1005"/>
        <v>-2.5183979166146249E-5</v>
      </c>
      <c r="FA476" s="240">
        <f t="shared" ca="1" si="1006"/>
        <v>4.8049314957838049E-5</v>
      </c>
      <c r="FB476" s="240">
        <f t="shared" ca="1" si="1007"/>
        <v>-6.6064378055169198E-5</v>
      </c>
      <c r="FC476" s="240">
        <f t="shared" ca="1" si="1008"/>
        <v>7.7410662435632545E-5</v>
      </c>
      <c r="FD476" s="240">
        <f t="shared" ca="1" si="1009"/>
        <v>-8.0942832866846547E-5</v>
      </c>
      <c r="FE476" s="240">
        <f t="shared" ca="1" si="1010"/>
        <v>7.6304339212573469E-5</v>
      </c>
      <c r="FF476" s="240">
        <f t="shared" ca="1" si="1011"/>
        <v>-6.3963407900890945E-5</v>
      </c>
      <c r="FG476" s="240">
        <f t="shared" ca="1" si="1012"/>
        <v>4.5165777444752963E-5</v>
      </c>
      <c r="FH476" s="240">
        <f t="shared" ca="1" si="1013"/>
        <v>-2.1808949063481583E-5</v>
      </c>
      <c r="FI476" s="240">
        <f t="shared" ca="1" si="1014"/>
        <v>-3.7493539949652252E-6</v>
      </c>
      <c r="FJ476" s="240">
        <f t="shared" ca="1" si="1015"/>
        <v>2.8929183617958708E-5</v>
      </c>
      <c r="FK476" s="240">
        <f t="shared" ca="1" si="1016"/>
        <v>-5.1188796178639163E-5</v>
      </c>
      <c r="FL476" s="240">
        <f t="shared" ca="1" si="1017"/>
        <v>6.828122538654331E-5</v>
      </c>
      <c r="FM476" s="240">
        <f t="shared" ca="1" si="1018"/>
        <v>-7.8481099241255834E-5</v>
      </c>
      <c r="FN476" s="240">
        <f t="shared" ca="1" si="1019"/>
        <v>8.0758805360439011E-5</v>
      </c>
      <c r="FO476" s="240">
        <f t="shared" ca="1" si="1020"/>
        <v>-7.4884423800273747E-5</v>
      </c>
      <c r="FP476" s="240">
        <f t="shared" ca="1" si="1021"/>
        <v>6.1450936011224559E-5</v>
      </c>
      <c r="FQ476" s="240">
        <f t="shared" ca="1" si="1022"/>
        <v>-4.1814367132680529E-5</v>
      </c>
      <c r="FR476" s="240">
        <f t="shared" ca="1" si="1023"/>
        <v>1.795690388106222E-5</v>
      </c>
      <c r="FS476" s="240">
        <f t="shared" ca="1" si="1024"/>
        <v>7.7131945901424432E-6</v>
      </c>
      <c r="FT476" s="240">
        <f t="shared" ca="1" si="1025"/>
        <v>-3.260469513253823E-5</v>
      </c>
      <c r="FU476" s="240">
        <f t="shared" ca="1" si="1026"/>
        <v>5.4204959105836843E-5</v>
      </c>
      <c r="FV476" s="240">
        <f t="shared" ca="1" si="1027"/>
        <v>-7.0333577265232149E-5</v>
      </c>
      <c r="FW476" s="240">
        <f t="shared" ca="1" si="1028"/>
        <v>7.9362468204674375E-5</v>
      </c>
      <c r="FX476" s="240">
        <f t="shared" ca="1" si="1029"/>
        <v>-8.0380222818282135E-5</v>
      </c>
      <c r="FY476" s="240">
        <f t="shared" ca="1" si="1030"/>
        <v>7.3284105251938185E-5</v>
      </c>
      <c r="FZ476" s="240">
        <f t="shared" ca="1" si="1031"/>
        <v>-5.879042343424389E-5</v>
      </c>
      <c r="GA476" s="240">
        <f t="shared" ca="1" si="1032"/>
        <v>3.8362222347683447E-5</v>
      </c>
      <c r="GB476" s="240">
        <f t="shared" ca="1" si="1033"/>
        <v>-1.4061598944358858E-5</v>
      </c>
      <c r="GC476" s="240">
        <f t="shared" ca="1" si="1034"/>
        <v>-1.1658453423951386E-5</v>
      </c>
      <c r="GD476" s="240">
        <f t="shared" ca="1" si="1035"/>
        <v>3.6201659080705296E-5</v>
      </c>
      <c r="GE476" s="240">
        <f t="shared" ca="1" si="1036"/>
        <v>-5.7090537538751545E-5</v>
      </c>
      <c r="GF476" s="240">
        <f t="shared" ca="1" si="1037"/>
        <v>7.221648939579307E-5</v>
      </c>
      <c r="GG476" s="240">
        <f t="shared" ca="1" si="1038"/>
        <v>-8.0052646030856508E-5</v>
      </c>
      <c r="GH476" s="240">
        <f t="shared" ca="1" si="1039"/>
        <v>7.9807997278880642E-5</v>
      </c>
      <c r="GI476" s="240">
        <f t="shared" ca="1" si="1040"/>
        <v>-7.1507238875121077E-5</v>
      </c>
      <c r="GJ476" s="240">
        <f t="shared" ca="1" si="1041"/>
        <v>5.5988279577774112E-5</v>
      </c>
      <c r="GK476" s="240">
        <f t="shared" ca="1" si="1042"/>
        <v>-3.4817659608908816E-5</v>
      </c>
      <c r="GL476" s="240">
        <f t="shared" ca="1" si="1043"/>
        <v>1.0132418384143432E-5</v>
      </c>
      <c r="GM476" s="240">
        <f t="shared" ca="1" si="1044"/>
        <v>1.5575626022311202E-5</v>
      </c>
      <c r="GN476" s="240">
        <f t="shared" ca="1" si="1045"/>
        <v>-3.9711410061260257E-5</v>
      </c>
      <c r="GO476" s="240">
        <f t="shared" ca="1" si="1046"/>
        <v>5.9838579866201305E-5</v>
      </c>
      <c r="GP476" s="240">
        <f t="shared" ca="1" si="1047"/>
        <v>-7.392542567798427E-5</v>
      </c>
      <c r="GQ476" s="240">
        <f t="shared" ca="1" si="1048"/>
        <v>8.054997002096556E-5</v>
      </c>
      <c r="GR476" s="240">
        <f t="shared" ca="1" si="1049"/>
        <v>-7.9043507283678682E-5</v>
      </c>
      <c r="GS476" s="240">
        <f t="shared" ca="1" si="1050"/>
        <v>6.9558105296563976E-5</v>
      </c>
      <c r="GT476" s="240">
        <f t="shared" ca="1" si="1051"/>
        <v>-5.3051255051807288E-5</v>
      </c>
      <c r="GU476" s="240">
        <f t="shared" ca="1" si="1052"/>
        <v>3.1189218078482006E-5</v>
      </c>
      <c r="GV476" s="240">
        <f t="shared" ca="1" si="1053"/>
        <v>-6.1788279405455436E-6</v>
      </c>
      <c r="GW476" s="240">
        <f t="shared" ca="1" si="1054"/>
        <v>-1.9455275573306036E-5</v>
      </c>
      <c r="GX476" s="240">
        <f t="shared" ca="1" si="1055"/>
        <v>4.3125492776668867E-5</v>
      </c>
      <c r="GY476" s="240">
        <f t="shared" ca="1" si="1056"/>
        <v>-6.244246581350357E-5</v>
      </c>
      <c r="GZ476" s="240">
        <f t="shared" ca="1" si="1057"/>
        <v>7.5456269134614541E-5</v>
      </c>
      <c r="HA476" s="240">
        <f t="shared" ca="1" si="1058"/>
        <v>-8.0853242077951265E-5</v>
      </c>
      <c r="HB476" s="240">
        <f t="shared" ca="1" si="1059"/>
        <v>7.8088594556036662E-5</v>
      </c>
      <c r="HC476" s="240">
        <f t="shared" ca="1" si="1060"/>
        <v>-6.7441400149772577E-5</v>
      </c>
      <c r="HD476" s="240">
        <f t="shared" ca="1" si="1061"/>
        <v>4.9986425405679425E-5</v>
      </c>
      <c r="HE476" s="240">
        <f t="shared" ca="1" si="1062"/>
        <v>-2.7485638989842916E-5</v>
      </c>
      <c r="HF476" s="240">
        <f t="shared" ca="1" si="1063"/>
        <v>2.2103521592374681E-6</v>
      </c>
      <c r="HG476" s="240">
        <f t="shared" ca="1" si="1064"/>
        <v>2.3288055661372895E-5</v>
      </c>
      <c r="HH476" s="240">
        <f t="shared" ca="1" si="1065"/>
        <v>-4.6435682402631363E-5</v>
      </c>
      <c r="HI476" s="240">
        <f t="shared" ca="1" si="1066"/>
        <v>6.4895922391353179E-5</v>
      </c>
      <c r="HJ476" s="240">
        <f t="shared" ca="1" si="1067"/>
        <v>-7.6805331829710784E-5</v>
      </c>
      <c r="HK476" s="240">
        <f t="shared" ca="1" si="1068"/>
        <v>8.0961731592863438E-5</v>
      </c>
      <c r="HL476" s="240">
        <f t="shared" ca="1" si="1069"/>
        <v>-7.694555956435594E-5</v>
      </c>
      <c r="HM476" s="240">
        <f t="shared" ca="1" si="1070"/>
        <v>6.5162222762851267E-5</v>
      </c>
      <c r="HN476" s="240">
        <f t="shared" ca="1" si="1071"/>
        <v>-4.6801174082455443E-5</v>
      </c>
      <c r="HO476" s="240">
        <f t="shared" ca="1" si="1072"/>
        <v>2.3715844589419601E-5</v>
      </c>
      <c r="HP476" s="240">
        <f t="shared" ca="1" si="1073"/>
        <v>1.7634485540262009E-6</v>
      </c>
      <c r="HQ476" s="240">
        <f t="shared" ca="1" si="1074"/>
        <v>-2.706473278355871E-5</v>
      </c>
      <c r="HR476" s="240">
        <f t="shared" ca="1" si="1075"/>
        <v>4.9634004402400427E-5</v>
      </c>
      <c r="HS476" s="240">
        <f t="shared" ca="1" si="1076"/>
        <v>-6.719303900795044E-5</v>
      </c>
      <c r="HT476" s="240">
        <f t="shared" ca="1" si="1077"/>
        <v>7.7969363753076622E-5</v>
      </c>
      <c r="HU476" s="240">
        <f t="shared" ca="1" si="1078"/>
        <v>-8.0875177204958119E-5</v>
      </c>
      <c r="HV476" s="240">
        <f t="shared" ca="1" si="1079"/>
        <v>7.5617155980052826E-5</v>
      </c>
      <c r="HW476" s="240">
        <f t="shared" ca="1" si="1080"/>
        <v>-6.2726063873757516E-5</v>
      </c>
      <c r="HX476" s="240">
        <f t="shared" ca="1" si="1081"/>
        <v>4.3503174631575795E-5</v>
      </c>
      <c r="HY476" s="240">
        <f t="shared" ca="1" si="1082"/>
        <v>-1.9888916642117685E-5</v>
      </c>
      <c r="HZ476" s="240">
        <f t="shared" ca="1" si="1083"/>
        <v>-5.733000965254187E-6</v>
      </c>
      <c r="IA476" s="240">
        <f t="shared" ca="1" si="1084"/>
        <v>3.0776208593878266E-5</v>
      </c>
      <c r="IB476" s="240">
        <f t="shared" ca="1" si="1085"/>
        <v>-5.2712753738131709E-5</v>
      </c>
      <c r="IC476" s="240">
        <f t="shared" ca="1" si="1086"/>
        <v>6.9328281708162302E-5</v>
      </c>
      <c r="ID476" s="240">
        <f t="shared" ca="1" si="1087"/>
        <v>-7.8945560649849406E-5</v>
      </c>
      <c r="IE476" s="240">
        <f t="shared" ca="1" si="1088"/>
        <v>-4.9759750455051206E-5</v>
      </c>
      <c r="IF476" s="240">
        <f t="shared" ca="1" si="1089"/>
        <v>-7.4106584043710148E-5</v>
      </c>
      <c r="IG476" s="240">
        <f t="shared" ca="1" si="1090"/>
        <v>6.013879240263747E-5</v>
      </c>
      <c r="IH476" s="240">
        <f t="shared" ca="1" si="1091"/>
        <v>-4.0100372222573035E-5</v>
      </c>
      <c r="II476" s="240">
        <f t="shared" ca="1" si="1092"/>
        <v>1.6014074552561535E-5</v>
      </c>
      <c r="IJ476" s="240">
        <f t="shared" ca="1" si="1093"/>
        <v>9.6887420750144939E-6</v>
      </c>
      <c r="IK476" s="240">
        <f t="shared" ca="1" si="1094"/>
        <v>-3.4413541822017615E-5</v>
      </c>
      <c r="IL476" s="240">
        <f t="shared" ca="1" si="1095"/>
        <v>5.5664513433023101E-5</v>
      </c>
      <c r="IM476" s="240">
        <f t="shared" ca="1" si="1096"/>
        <v>-7.1296506505298806E-5</v>
      </c>
      <c r="IN476" s="240">
        <f t="shared" ca="1" si="1097"/>
        <v>7.9731570776204634E-5</v>
      </c>
      <c r="IO476" s="240">
        <f t="shared" ca="1" si="1098"/>
        <v>-8.0118240164611689E-5</v>
      </c>
      <c r="IP476" s="240">
        <f t="shared" ca="1" si="1099"/>
        <v>7.2417482855435914E-5</v>
      </c>
      <c r="IQ476" s="240">
        <f t="shared" ca="1" si="1100"/>
        <v>-5.7406641313083285E-5</v>
      </c>
      <c r="IR476" s="240">
        <f t="shared" ca="1" si="1101"/>
        <v>3.6600964504508252E-5</v>
      </c>
      <c r="IS476" s="240">
        <f t="shared" ca="1" si="1102"/>
        <v>-1.2100653154740955E-5</v>
      </c>
      <c r="IT476" s="240">
        <f t="shared" ca="1" si="1103"/>
        <v>-1.3621142156482492E-5</v>
      </c>
      <c r="IU476" s="240">
        <f t="shared" ca="1" si="1104"/>
        <v>3.7967969813637415E-5</v>
      </c>
      <c r="IV476" s="240">
        <f t="shared" ca="1" si="1105"/>
        <v>-5.8482172439418695E-5</v>
      </c>
      <c r="IW476" s="240">
        <f t="shared" ca="1" si="1106"/>
        <v>7.3092971773427499E-5</v>
      </c>
      <c r="IX476" s="240">
        <f t="shared" ca="1" si="1107"/>
        <v>-8.0325500564899061E-5</v>
      </c>
      <c r="IY476" s="240">
        <f t="shared" ca="1" si="1108"/>
        <v>7.9449681039800608E-5</v>
      </c>
      <c r="IZ476" s="240">
        <f t="shared" ca="1" si="1109"/>
        <v>-7.0553921607940435E-5</v>
      </c>
      <c r="JA476" s="240">
        <f t="shared" ca="1" si="1110"/>
        <v>5.4536192596377873E-5</v>
      </c>
      <c r="JB476" s="240">
        <f t="shared" ca="1" si="1111"/>
        <v>-3.3013381857086191E-5</v>
      </c>
    </row>
    <row r="477" spans="2:262">
      <c r="B477" s="248">
        <v>116</v>
      </c>
      <c r="C477" s="247">
        <f t="shared" si="1112"/>
        <v>2.2656250000000016E-3</v>
      </c>
      <c r="D477" s="244">
        <f t="shared" ca="1" si="855"/>
        <v>5.8954016936002613</v>
      </c>
      <c r="E477" s="243">
        <f ca="1">DR361</f>
        <v>-0.10459830639973831</v>
      </c>
      <c r="F477" s="242">
        <v>116</v>
      </c>
      <c r="G477" s="240">
        <f t="shared" ca="1" si="856"/>
        <v>6.4290718209119689E-6</v>
      </c>
      <c r="H477" s="240">
        <f t="shared" ca="1" si="857"/>
        <v>1.3736658832576225E-5</v>
      </c>
      <c r="I477" s="240">
        <f t="shared" ca="1" si="858"/>
        <v>-3.2719397651080639E-5</v>
      </c>
      <c r="J477" s="240">
        <f t="shared" ca="1" si="859"/>
        <v>4.8884363913785176E-5</v>
      </c>
      <c r="K477" s="240">
        <f t="shared" ca="1" si="860"/>
        <v>-6.0839441580345516E-5</v>
      </c>
      <c r="L477" s="240">
        <f t="shared" ca="1" si="861"/>
        <v>6.7555067389526779E-5</v>
      </c>
      <c r="M477" s="240">
        <f t="shared" ca="1" si="862"/>
        <v>-6.845289615594592E-5</v>
      </c>
      <c r="N477" s="240">
        <f t="shared" ca="1" si="863"/>
        <v>6.3455607469099093E-5</v>
      </c>
      <c r="O477" s="240">
        <f t="shared" ca="1" si="864"/>
        <v>-5.2993564475195995E-5</v>
      </c>
      <c r="P477" s="240">
        <f t="shared" ca="1" si="865"/>
        <v>3.7967751291981966E-5</v>
      </c>
      <c r="Q477" s="240">
        <f t="shared" ca="1" si="866"/>
        <v>-1.9672180861496248E-5</v>
      </c>
      <c r="R477" s="240">
        <f t="shared" ca="1" si="867"/>
        <v>-3.1754457561209009E-7</v>
      </c>
      <c r="S477" s="240">
        <f t="shared" ca="1" si="868"/>
        <v>2.0279923287088368E-5</v>
      </c>
      <c r="T477" s="240">
        <f t="shared" ca="1" si="869"/>
        <v>-3.8495808622327487E-5</v>
      </c>
      <c r="U477" s="241">
        <f t="shared" ca="1" si="870"/>
        <v>5.3396460767577496E-5</v>
      </c>
      <c r="V477" s="240">
        <f t="shared" ca="1" si="871"/>
        <v>-6.3698645565347204E-5</v>
      </c>
      <c r="W477" s="240">
        <f t="shared" ca="1" si="872"/>
        <v>6.8515145778403201E-5</v>
      </c>
      <c r="X477" s="240">
        <f t="shared" ca="1" si="873"/>
        <v>-6.7431167642505616E-5</v>
      </c>
      <c r="Y477" s="240">
        <f t="shared" ca="1" si="874"/>
        <v>6.0540062626865187E-5</v>
      </c>
      <c r="Z477" s="240">
        <f t="shared" ca="1" si="875"/>
        <v>-4.8435288068297074E-5</v>
      </c>
      <c r="AA477" s="240">
        <f t="shared" ca="1" si="876"/>
        <v>3.2159299023859305E-5</v>
      </c>
      <c r="AB477" s="240">
        <f t="shared" ca="1" si="877"/>
        <v>-1.3113772741312131E-5</v>
      </c>
      <c r="AC477" s="240">
        <f t="shared" ca="1" si="878"/>
        <v>-7.061102844284574E-6</v>
      </c>
      <c r="AD477" s="240">
        <f t="shared" ca="1" si="879"/>
        <v>2.6627880994212184E-5</v>
      </c>
      <c r="AE477" s="240">
        <f t="shared" ca="1" si="880"/>
        <v>-4.3901483912591888E-5</v>
      </c>
      <c r="AF477" s="240">
        <f t="shared" ca="1" si="881"/>
        <v>5.7394320514703536E-5</v>
      </c>
      <c r="AG477" s="240">
        <f t="shared" ca="1" si="882"/>
        <v>-6.5944396772332943E-5</v>
      </c>
      <c r="AH477" s="240">
        <f t="shared" ca="1" si="883"/>
        <v>6.8815385859245066E-5</v>
      </c>
      <c r="AI477" s="240">
        <f t="shared" ca="1" si="884"/>
        <v>-6.5760040123042035E-5</v>
      </c>
      <c r="AJ477" s="240">
        <f t="shared" ca="1" si="885"/>
        <v>5.7041483886969703E-5</v>
      </c>
      <c r="AK477" s="240">
        <f t="shared" ca="1" si="886"/>
        <v>-4.3410553359878331E-5</v>
      </c>
      <c r="AL477" s="240">
        <f t="shared" ca="1" si="887"/>
        <v>2.6041135126076198E-5</v>
      </c>
      <c r="AM477" s="240">
        <f t="shared" ca="1" si="888"/>
        <v>-6.4290718209120332E-6</v>
      </c>
      <c r="AN477" s="240">
        <f t="shared" ca="1" si="889"/>
        <v>-1.3736658832576109E-5</v>
      </c>
      <c r="AO477" s="240">
        <f t="shared" ca="1" si="890"/>
        <v>3.2719397651080422E-5</v>
      </c>
      <c r="AP477" s="240">
        <f t="shared" ca="1" si="891"/>
        <v>-4.8884363913785013E-5</v>
      </c>
      <c r="AQ477" s="240">
        <f t="shared" ca="1" si="892"/>
        <v>6.0839441580345394E-5</v>
      </c>
      <c r="AR477" s="240">
        <f t="shared" ca="1" si="893"/>
        <v>-6.7555067389526698E-5</v>
      </c>
      <c r="AS477" s="240">
        <f t="shared" ca="1" si="894"/>
        <v>6.8452896155945974E-5</v>
      </c>
      <c r="AT477" s="240">
        <f t="shared" ca="1" si="895"/>
        <v>-6.3455607469099283E-5</v>
      </c>
      <c r="AU477" s="240">
        <f t="shared" ca="1" si="896"/>
        <v>5.2993564475195684E-5</v>
      </c>
      <c r="AV477" s="240">
        <f t="shared" ca="1" si="897"/>
        <v>-3.7967751291981559E-5</v>
      </c>
      <c r="AW477" s="240">
        <f t="shared" ca="1" si="898"/>
        <v>1.9672180861496018E-5</v>
      </c>
      <c r="AX477" s="240">
        <f t="shared" ca="1" si="899"/>
        <v>3.1754457561209009E-7</v>
      </c>
      <c r="AY477" s="240">
        <f t="shared" ca="1" si="900"/>
        <v>-2.0279923287088368E-5</v>
      </c>
      <c r="AZ477" s="240">
        <f t="shared" ca="1" si="901"/>
        <v>3.8495808622326674E-5</v>
      </c>
      <c r="BA477" s="240">
        <f t="shared" ca="1" si="902"/>
        <v>-5.3396460767577496E-5</v>
      </c>
      <c r="BB477" s="240">
        <f t="shared" ca="1" si="903"/>
        <v>6.369864556534757E-5</v>
      </c>
      <c r="BC477" s="240">
        <f t="shared" ca="1" si="904"/>
        <v>-6.8515145778403201E-5</v>
      </c>
      <c r="BD477" s="240">
        <f t="shared" ca="1" si="905"/>
        <v>6.7431167642505413E-5</v>
      </c>
      <c r="BE477" s="240">
        <f t="shared" ca="1" si="906"/>
        <v>-6.0540062626865187E-5</v>
      </c>
      <c r="BF477" s="240">
        <f t="shared" ca="1" si="907"/>
        <v>4.8435288068296376E-5</v>
      </c>
      <c r="BG477" s="240">
        <f t="shared" ca="1" si="908"/>
        <v>-3.2159299023859739E-5</v>
      </c>
      <c r="BH477" s="240">
        <f t="shared" ca="1" si="909"/>
        <v>1.3113772741311651E-5</v>
      </c>
      <c r="BI477" s="240">
        <f t="shared" ca="1" si="910"/>
        <v>7.061102844284574E-6</v>
      </c>
      <c r="BJ477" s="240">
        <f t="shared" ca="1" si="911"/>
        <v>-2.6627880994212184E-5</v>
      </c>
      <c r="BK477" s="240">
        <f t="shared" ca="1" si="912"/>
        <v>4.3901483912591136E-5</v>
      </c>
      <c r="BL477" s="240">
        <f t="shared" ca="1" si="913"/>
        <v>-5.7394320514703536E-5</v>
      </c>
      <c r="BM477" s="240">
        <f t="shared" ca="1" si="914"/>
        <v>6.5944396772332672E-5</v>
      </c>
      <c r="BN477" s="240">
        <f t="shared" ca="1" si="915"/>
        <v>-6.8815385859245066E-5</v>
      </c>
      <c r="BO477" s="240">
        <f t="shared" ca="1" si="916"/>
        <v>6.576004012304232E-5</v>
      </c>
      <c r="BP477" s="240">
        <f t="shared" ca="1" si="917"/>
        <v>-5.7041483886969703E-5</v>
      </c>
      <c r="BQ477" s="240">
        <f t="shared" ca="1" si="918"/>
        <v>4.3410553359879084E-5</v>
      </c>
      <c r="BR477" s="240">
        <f t="shared" ca="1" si="919"/>
        <v>-2.6041135126076198E-5</v>
      </c>
      <c r="BS477" s="240">
        <f t="shared" ca="1" si="920"/>
        <v>6.4290718209110609E-6</v>
      </c>
      <c r="BT477" s="240">
        <f t="shared" ca="1" si="921"/>
        <v>1.3736658832576109E-5</v>
      </c>
      <c r="BU477" s="240">
        <f t="shared" ca="1" si="922"/>
        <v>-3.2719397651081289E-5</v>
      </c>
      <c r="BV477" s="240">
        <f t="shared" ca="1" si="923"/>
        <v>4.8884363913785013E-5</v>
      </c>
      <c r="BW477" s="240">
        <f t="shared" ca="1" si="924"/>
        <v>-6.0839441580345862E-5</v>
      </c>
      <c r="BX477" s="240">
        <f t="shared" ca="1" si="925"/>
        <v>6.7555067389526698E-5</v>
      </c>
      <c r="BY477" s="240">
        <f t="shared" ca="1" si="926"/>
        <v>-6.845289615594588E-5</v>
      </c>
      <c r="BZ477" s="240">
        <f t="shared" ca="1" si="927"/>
        <v>6.3455607469099283E-5</v>
      </c>
      <c r="CA477" s="240">
        <f t="shared" ca="1" si="928"/>
        <v>-5.2993564475195684E-5</v>
      </c>
      <c r="CB477" s="240">
        <f t="shared" ca="1" si="929"/>
        <v>3.7967751291982372E-5</v>
      </c>
      <c r="CC477" s="240">
        <f t="shared" ca="1" si="930"/>
        <v>-1.9672180861496018E-5</v>
      </c>
      <c r="CD477" s="240">
        <f t="shared" ca="1" si="931"/>
        <v>-3.1754457561111092E-7</v>
      </c>
      <c r="CE477" s="240">
        <f t="shared" ca="1" si="932"/>
        <v>2.0279923287088368E-5</v>
      </c>
      <c r="CF477" s="240">
        <f t="shared" ca="1" si="933"/>
        <v>-3.8495808622326674E-5</v>
      </c>
      <c r="CG477" s="240">
        <f t="shared" ca="1" si="934"/>
        <v>5.3396460767577496E-5</v>
      </c>
      <c r="CH477" s="240">
        <f t="shared" ca="1" si="935"/>
        <v>-6.3698645565346838E-5</v>
      </c>
      <c r="CI477" s="240">
        <f t="shared" ca="1" si="936"/>
        <v>6.8515145778403201E-5</v>
      </c>
      <c r="CJ477" s="240">
        <f t="shared" ca="1" si="937"/>
        <v>-6.7431167642505413E-5</v>
      </c>
      <c r="CK477" s="240">
        <f t="shared" ca="1" si="938"/>
        <v>6.0540062626865187E-5</v>
      </c>
      <c r="CL477" s="240">
        <f t="shared" ca="1" si="939"/>
        <v>-4.8435288068296376E-5</v>
      </c>
      <c r="CM477" s="240">
        <f t="shared" ca="1" si="940"/>
        <v>3.2159299023859739E-5</v>
      </c>
      <c r="CN477" s="240">
        <f t="shared" ca="1" si="941"/>
        <v>-1.3113772741311651E-5</v>
      </c>
      <c r="CO477" s="240">
        <f t="shared" ca="1" si="942"/>
        <v>-7.061102844284574E-6</v>
      </c>
      <c r="CP477" s="240">
        <f t="shared" ca="1" si="943"/>
        <v>2.6627880994212184E-5</v>
      </c>
      <c r="CQ477" s="240">
        <f t="shared" ca="1" si="944"/>
        <v>-4.3901483912591136E-5</v>
      </c>
      <c r="CR477" s="240">
        <f t="shared" ca="1" si="945"/>
        <v>5.7394320514703536E-5</v>
      </c>
      <c r="CS477" s="240">
        <f t="shared" ca="1" si="946"/>
        <v>-6.5944396772332672E-5</v>
      </c>
      <c r="CT477" s="240">
        <f t="shared" ca="1" si="947"/>
        <v>6.8815385859245079E-5</v>
      </c>
      <c r="CU477" s="240">
        <f t="shared" ca="1" si="948"/>
        <v>-6.5760040123041737E-5</v>
      </c>
      <c r="CV477" s="240">
        <f t="shared" ca="1" si="949"/>
        <v>5.7041483886969703E-5</v>
      </c>
      <c r="CW477" s="240">
        <f t="shared" ca="1" si="950"/>
        <v>-4.3410553359879084E-5</v>
      </c>
      <c r="CX477" s="240">
        <f t="shared" ca="1" si="951"/>
        <v>2.6041135126074389E-5</v>
      </c>
      <c r="CY477" s="240">
        <f t="shared" ca="1" si="952"/>
        <v>-6.4290718209110609E-6</v>
      </c>
      <c r="CZ477" s="240">
        <f t="shared" ca="1" si="953"/>
        <v>-1.3736658832576109E-5</v>
      </c>
      <c r="DA477" s="240">
        <f t="shared" ca="1" si="954"/>
        <v>3.2719397651079568E-5</v>
      </c>
      <c r="DB477" s="240">
        <f t="shared" ca="1" si="955"/>
        <v>-4.8884363913786382E-5</v>
      </c>
      <c r="DC477" s="240">
        <f t="shared" ca="1" si="956"/>
        <v>6.0839441580345862E-5</v>
      </c>
      <c r="DD477" s="240">
        <f t="shared" ca="1" si="957"/>
        <v>-6.7555067389526698E-5</v>
      </c>
      <c r="DE477" s="240">
        <f t="shared" ca="1" si="958"/>
        <v>6.8452896155946083E-5</v>
      </c>
      <c r="DF477" s="240">
        <f t="shared" ca="1" si="959"/>
        <v>-6.3455607469098524E-5</v>
      </c>
      <c r="DG477" s="240">
        <f t="shared" ca="1" si="960"/>
        <v>5.2993564475195684E-5</v>
      </c>
      <c r="DH477" s="240">
        <f t="shared" ca="1" si="961"/>
        <v>-3.7967751291982372E-5</v>
      </c>
      <c r="DI477" s="240">
        <f t="shared" ca="1" si="962"/>
        <v>1.9672180861497888E-5</v>
      </c>
      <c r="DJ477" s="240">
        <f t="shared" ca="1" si="963"/>
        <v>3.1754457561306587E-7</v>
      </c>
      <c r="DK477" s="240">
        <f t="shared" ca="1" si="964"/>
        <v>-2.0279923287088368E-5</v>
      </c>
      <c r="DL477" s="240">
        <f t="shared" ca="1" si="965"/>
        <v>3.8495808622326674E-5</v>
      </c>
      <c r="DM477" s="240">
        <f t="shared" ca="1" si="966"/>
        <v>-5.3396460767576263E-5</v>
      </c>
      <c r="DN477" s="240">
        <f t="shared" ca="1" si="967"/>
        <v>6.369864556534757E-5</v>
      </c>
      <c r="DO477" s="240">
        <f t="shared" ca="1" si="968"/>
        <v>-6.8515145778403201E-5</v>
      </c>
      <c r="DP477" s="240">
        <f t="shared" ca="1" si="969"/>
        <v>6.7431167642505806E-5</v>
      </c>
      <c r="DQ477" s="240">
        <f t="shared" ca="1" si="970"/>
        <v>-6.0540062626864259E-5</v>
      </c>
      <c r="DR477" s="240">
        <f t="shared" ca="1" si="971"/>
        <v>4.8435288068296376E-5</v>
      </c>
      <c r="DS477" s="240">
        <f t="shared" ca="1" si="972"/>
        <v>-3.2159299023859739E-5</v>
      </c>
      <c r="DT477" s="240">
        <f t="shared" ca="1" si="973"/>
        <v>1.3113772741313574E-5</v>
      </c>
      <c r="DU477" s="240">
        <f t="shared" ca="1" si="974"/>
        <v>7.0611028442865154E-6</v>
      </c>
      <c r="DV477" s="240">
        <f t="shared" ca="1" si="975"/>
        <v>-2.6627880994212184E-5</v>
      </c>
      <c r="DW477" s="240">
        <f t="shared" ca="1" si="976"/>
        <v>4.3901483912591136E-5</v>
      </c>
      <c r="DX477" s="240">
        <f t="shared" ca="1" si="977"/>
        <v>-5.7394320514702459E-5</v>
      </c>
      <c r="DY477" s="240">
        <f t="shared" ca="1" si="978"/>
        <v>6.5944396772333241E-5</v>
      </c>
      <c r="DZ477" s="240">
        <f t="shared" ca="1" si="979"/>
        <v>-6.8815385859245066E-5</v>
      </c>
      <c r="EA477" s="240">
        <f t="shared" ca="1" si="980"/>
        <v>6.576004012304232E-5</v>
      </c>
      <c r="EB477" s="240">
        <f t="shared" ca="1" si="981"/>
        <v>-5.7041483886970794E-5</v>
      </c>
      <c r="EC477" s="240">
        <f t="shared" ca="1" si="982"/>
        <v>4.3410553359877573E-5</v>
      </c>
      <c r="ED477" s="240">
        <f t="shared" ca="1" si="983"/>
        <v>-2.6041135126076198E-5</v>
      </c>
      <c r="EE477" s="240">
        <f t="shared" ca="1" si="984"/>
        <v>6.429071820913009E-6</v>
      </c>
      <c r="EF477" s="240">
        <f t="shared" ca="1" si="985"/>
        <v>1.3736658832578024E-5</v>
      </c>
      <c r="EG477" s="240">
        <f t="shared" ca="1" si="986"/>
        <v>-3.2719397651081289E-5</v>
      </c>
      <c r="EH477" s="240">
        <f t="shared" ca="1" si="987"/>
        <v>4.8884363913785013E-5</v>
      </c>
      <c r="EI477" s="240">
        <f t="shared" ca="1" si="988"/>
        <v>-6.0839441580344947E-5</v>
      </c>
      <c r="EJ477" s="240">
        <f t="shared" ca="1" si="989"/>
        <v>6.7555067389527064E-5</v>
      </c>
      <c r="EK477" s="240">
        <f t="shared" ca="1" si="990"/>
        <v>-6.845289615594588E-5</v>
      </c>
      <c r="EL477" s="240">
        <f t="shared" ca="1" si="991"/>
        <v>6.3455607469099283E-5</v>
      </c>
      <c r="EM477" s="240">
        <f t="shared" ca="1" si="992"/>
        <v>-5.299356447519693E-5</v>
      </c>
      <c r="EN477" s="240">
        <f t="shared" ca="1" si="993"/>
        <v>3.7967751291980746E-5</v>
      </c>
      <c r="EO477" s="240">
        <f t="shared" ca="1" si="994"/>
        <v>-1.9672180861496018E-5</v>
      </c>
      <c r="EP477" s="240">
        <f t="shared" ca="1" si="995"/>
        <v>-3.1754457561111092E-7</v>
      </c>
      <c r="EQ477" s="240">
        <f t="shared" ca="1" si="996"/>
        <v>2.0279923287086495E-5</v>
      </c>
      <c r="ER477" s="240">
        <f t="shared" ca="1" si="997"/>
        <v>-3.8495808622328293E-5</v>
      </c>
      <c r="ES477" s="240">
        <f t="shared" ca="1" si="998"/>
        <v>5.3396460767577496E-5</v>
      </c>
      <c r="ET477" s="240">
        <f t="shared" ca="1" si="999"/>
        <v>-6.3698645565346838E-5</v>
      </c>
      <c r="EU477" s="240">
        <f t="shared" ca="1" si="1000"/>
        <v>6.8515145778403377E-5</v>
      </c>
      <c r="EV477" s="240">
        <f t="shared" ca="1" si="1001"/>
        <v>-6.7431167642505413E-5</v>
      </c>
      <c r="EW477" s="240">
        <f t="shared" ca="1" si="1002"/>
        <v>6.0540062626865187E-5</v>
      </c>
      <c r="EX477" s="240">
        <f t="shared" ca="1" si="1003"/>
        <v>-4.8435288068297765E-5</v>
      </c>
      <c r="EY477" s="240">
        <f t="shared" ca="1" si="1004"/>
        <v>3.2159299023858011E-5</v>
      </c>
      <c r="EZ477" s="240">
        <f t="shared" ca="1" si="1005"/>
        <v>-1.3113772741311651E-5</v>
      </c>
      <c r="FA477" s="240">
        <f t="shared" ca="1" si="1006"/>
        <v>-7.061102844284574E-6</v>
      </c>
      <c r="FB477" s="240">
        <f t="shared" ca="1" si="1007"/>
        <v>2.6627880994210382E-5</v>
      </c>
      <c r="FC477" s="240">
        <f t="shared" ca="1" si="1008"/>
        <v>-4.3901483912592647E-5</v>
      </c>
      <c r="FD477" s="240">
        <f t="shared" ca="1" si="1009"/>
        <v>5.7394320514703536E-5</v>
      </c>
      <c r="FE477" s="240">
        <f t="shared" ca="1" si="1010"/>
        <v>-6.5944396772332672E-5</v>
      </c>
      <c r="FF477" s="240">
        <f t="shared" ca="1" si="1011"/>
        <v>6.8815385859245079E-5</v>
      </c>
      <c r="FG477" s="240">
        <f t="shared" ca="1" si="1012"/>
        <v>-6.5760040123041737E-5</v>
      </c>
      <c r="FH477" s="240">
        <f t="shared" ca="1" si="1013"/>
        <v>5.7041483886969703E-5</v>
      </c>
      <c r="FI477" s="240">
        <f t="shared" ca="1" si="1014"/>
        <v>-4.3410553359879084E-5</v>
      </c>
      <c r="FJ477" s="240">
        <f t="shared" ca="1" si="1015"/>
        <v>2.6041135126078008E-5</v>
      </c>
      <c r="FK477" s="240">
        <f t="shared" ca="1" si="1016"/>
        <v>-6.4290718209110609E-6</v>
      </c>
      <c r="FL477" s="240">
        <f t="shared" ca="1" si="1017"/>
        <v>-1.3736658832576109E-5</v>
      </c>
      <c r="FM477" s="240">
        <f t="shared" ca="1" si="1018"/>
        <v>3.2719397651079568E-5</v>
      </c>
      <c r="FN477" s="240">
        <f t="shared" ca="1" si="1019"/>
        <v>-4.8884363913786382E-5</v>
      </c>
      <c r="FO477" s="240">
        <f t="shared" ca="1" si="1020"/>
        <v>6.0839441580345862E-5</v>
      </c>
      <c r="FP477" s="240">
        <f t="shared" ca="1" si="1021"/>
        <v>-6.7555067389526698E-5</v>
      </c>
      <c r="FQ477" s="240">
        <f t="shared" ca="1" si="1022"/>
        <v>6.8452896155946083E-5</v>
      </c>
      <c r="FR477" s="240">
        <f t="shared" ca="1" si="1023"/>
        <v>-6.3455607469098524E-5</v>
      </c>
      <c r="FS477" s="240">
        <f t="shared" ca="1" si="1024"/>
        <v>5.2993564475195684E-5</v>
      </c>
      <c r="FT477" s="240">
        <f t="shared" ca="1" si="1025"/>
        <v>-3.7967751291982372E-5</v>
      </c>
      <c r="FU477" s="240">
        <f t="shared" ca="1" si="1026"/>
        <v>1.9672180861497888E-5</v>
      </c>
      <c r="FV477" s="240">
        <f t="shared" ca="1" si="1027"/>
        <v>3.1754457561306587E-7</v>
      </c>
      <c r="FW477" s="240">
        <f t="shared" ca="1" si="1028"/>
        <v>-2.0279923287088368E-5</v>
      </c>
      <c r="FX477" s="240">
        <f t="shared" ca="1" si="1029"/>
        <v>3.8495808622326674E-5</v>
      </c>
      <c r="FY477" s="240">
        <f t="shared" ca="1" si="1030"/>
        <v>-5.3396460767576263E-5</v>
      </c>
      <c r="FZ477" s="240">
        <f t="shared" ca="1" si="1031"/>
        <v>6.369864556534757E-5</v>
      </c>
      <c r="GA477" s="240">
        <f t="shared" ca="1" si="1032"/>
        <v>-6.8515145778403201E-5</v>
      </c>
      <c r="GB477" s="240">
        <f t="shared" ca="1" si="1033"/>
        <v>6.7431167642505806E-5</v>
      </c>
      <c r="GC477" s="240">
        <f t="shared" ca="1" si="1034"/>
        <v>-6.0540062626864259E-5</v>
      </c>
      <c r="GD477" s="240">
        <f t="shared" ca="1" si="1035"/>
        <v>4.8435288068296376E-5</v>
      </c>
      <c r="GE477" s="240">
        <f t="shared" ca="1" si="1036"/>
        <v>-3.2159299023859739E-5</v>
      </c>
      <c r="GF477" s="240">
        <f t="shared" ca="1" si="1037"/>
        <v>1.3113772741313574E-5</v>
      </c>
      <c r="GG477" s="240">
        <f t="shared" ca="1" si="1038"/>
        <v>7.0611028442826259E-6</v>
      </c>
      <c r="GH477" s="240">
        <f t="shared" ca="1" si="1039"/>
        <v>-2.6627880994208576E-5</v>
      </c>
      <c r="GI477" s="240">
        <f t="shared" ca="1" si="1040"/>
        <v>4.3901483912594144E-5</v>
      </c>
      <c r="GJ477" s="240">
        <f t="shared" ca="1" si="1041"/>
        <v>-5.739432051470462E-5</v>
      </c>
      <c r="GK477" s="240">
        <f t="shared" ca="1" si="1042"/>
        <v>6.5944396772333241E-5</v>
      </c>
      <c r="GL477" s="240">
        <f t="shared" ca="1" si="1043"/>
        <v>-6.8815385859245066E-5</v>
      </c>
      <c r="GM477" s="240">
        <f t="shared" ca="1" si="1044"/>
        <v>6.576004012304232E-5</v>
      </c>
      <c r="GN477" s="240">
        <f t="shared" ca="1" si="1045"/>
        <v>-5.7041483886970794E-5</v>
      </c>
      <c r="GO477" s="240">
        <f t="shared" ca="1" si="1046"/>
        <v>4.3410553359880602E-5</v>
      </c>
      <c r="GP477" s="240">
        <f t="shared" ca="1" si="1047"/>
        <v>-2.6041135126072576E-5</v>
      </c>
      <c r="GQ477" s="240">
        <f t="shared" ca="1" si="1048"/>
        <v>6.4290718209091093E-6</v>
      </c>
      <c r="GR477" s="240">
        <f t="shared" ca="1" si="1049"/>
        <v>1.3736658832578024E-5</v>
      </c>
      <c r="GS477" s="240">
        <f t="shared" ca="1" si="1050"/>
        <v>-3.2719397651081289E-5</v>
      </c>
      <c r="GT477" s="240">
        <f t="shared" ca="1" si="1051"/>
        <v>4.8884363913785013E-5</v>
      </c>
      <c r="GU477" s="240">
        <f t="shared" ca="1" si="1052"/>
        <v>-6.0839441580344947E-5</v>
      </c>
      <c r="GV477" s="240">
        <f t="shared" ca="1" si="1053"/>
        <v>6.7555067389526318E-5</v>
      </c>
      <c r="GW477" s="240">
        <f t="shared" ca="1" si="1054"/>
        <v>-6.8452896155946273E-5</v>
      </c>
      <c r="GX477" s="240">
        <f t="shared" ca="1" si="1055"/>
        <v>6.3455607469097765E-5</v>
      </c>
      <c r="GY477" s="240">
        <f t="shared" ca="1" si="1056"/>
        <v>-5.2993564475194437E-5</v>
      </c>
      <c r="GZ477" s="240">
        <f t="shared" ca="1" si="1057"/>
        <v>3.7967751291980746E-5</v>
      </c>
      <c r="HA477" s="240">
        <f t="shared" ca="1" si="1058"/>
        <v>-1.9672180861496018E-5</v>
      </c>
      <c r="HB477" s="240">
        <f t="shared" ca="1" si="1059"/>
        <v>-3.1754457561111092E-7</v>
      </c>
      <c r="HC477" s="240">
        <f t="shared" ca="1" si="1060"/>
        <v>2.0279923287086495E-5</v>
      </c>
      <c r="HD477" s="240">
        <f t="shared" ca="1" si="1061"/>
        <v>-3.8495808622325054E-5</v>
      </c>
      <c r="HE477" s="240">
        <f t="shared" ca="1" si="1062"/>
        <v>5.3396460767575029E-5</v>
      </c>
      <c r="HF477" s="240">
        <f t="shared" ca="1" si="1063"/>
        <v>-6.3698645565348315E-5</v>
      </c>
      <c r="HG477" s="240">
        <f t="shared" ca="1" si="1064"/>
        <v>6.8515145778403377E-5</v>
      </c>
      <c r="HH477" s="240">
        <f t="shared" ca="1" si="1065"/>
        <v>-6.7431167642505413E-5</v>
      </c>
      <c r="HI477" s="240">
        <f t="shared" ca="1" si="1066"/>
        <v>6.0540062626865187E-5</v>
      </c>
      <c r="HJ477" s="240">
        <f t="shared" ca="1" si="1067"/>
        <v>-4.8435288068297765E-5</v>
      </c>
      <c r="HK477" s="240">
        <f t="shared" ca="1" si="1068"/>
        <v>3.2159299023861466E-5</v>
      </c>
      <c r="HL477" s="240">
        <f t="shared" ca="1" si="1069"/>
        <v>-1.3113772741315492E-5</v>
      </c>
      <c r="HM477" s="240">
        <f t="shared" ca="1" si="1070"/>
        <v>-7.0611028442884602E-6</v>
      </c>
      <c r="HN477" s="240">
        <f t="shared" ca="1" si="1071"/>
        <v>2.6627880994213987E-5</v>
      </c>
      <c r="HO477" s="240">
        <f t="shared" ca="1" si="1072"/>
        <v>-4.3901483912592647E-5</v>
      </c>
      <c r="HP477" s="240">
        <f t="shared" ca="1" si="1073"/>
        <v>5.7394320514703536E-5</v>
      </c>
      <c r="HQ477" s="240">
        <f t="shared" ca="1" si="1074"/>
        <v>-6.5944396772332672E-5</v>
      </c>
      <c r="HR477" s="240">
        <f t="shared" ca="1" si="1075"/>
        <v>6.8815385859245079E-5</v>
      </c>
      <c r="HS477" s="240">
        <f t="shared" ca="1" si="1076"/>
        <v>-6.5760040123042889E-5</v>
      </c>
      <c r="HT477" s="240">
        <f t="shared" ca="1" si="1077"/>
        <v>5.7041483886971885E-5</v>
      </c>
      <c r="HU477" s="240">
        <f t="shared" ca="1" si="1078"/>
        <v>-4.3410553359876055E-5</v>
      </c>
      <c r="HV477" s="240">
        <f t="shared" ca="1" si="1079"/>
        <v>2.6041135126074389E-5</v>
      </c>
      <c r="HW477" s="240">
        <f t="shared" ca="1" si="1080"/>
        <v>-6.4290718209110609E-6</v>
      </c>
      <c r="HX477" s="240">
        <f t="shared" ca="1" si="1081"/>
        <v>-1.3736658832576109E-5</v>
      </c>
      <c r="HY477" s="240">
        <f t="shared" ca="1" si="1082"/>
        <v>3.2719397651079568E-5</v>
      </c>
      <c r="HZ477" s="240">
        <f t="shared" ca="1" si="1083"/>
        <v>-4.8884363913783631E-5</v>
      </c>
      <c r="IA477" s="240">
        <f t="shared" ca="1" si="1084"/>
        <v>6.0839441580344032E-5</v>
      </c>
      <c r="IB477" s="240">
        <f t="shared" ca="1" si="1085"/>
        <v>-6.7555067389527443E-5</v>
      </c>
      <c r="IC477" s="240">
        <f t="shared" ca="1" si="1086"/>
        <v>6.8452896155945663E-5</v>
      </c>
      <c r="ID477" s="240">
        <f t="shared" ca="1" si="1087"/>
        <v>-6.3455607469098524E-5</v>
      </c>
      <c r="IE477" s="240">
        <f t="shared" ca="1" si="1088"/>
        <v>4.4754900459750043E-6</v>
      </c>
      <c r="IF477" s="240">
        <f t="shared" ca="1" si="1089"/>
        <v>-3.7967751291982372E-5</v>
      </c>
      <c r="IG477" s="240">
        <f t="shared" ca="1" si="1090"/>
        <v>1.9672180861497888E-5</v>
      </c>
      <c r="IH477" s="240">
        <f t="shared" ca="1" si="1091"/>
        <v>3.1754457560915258E-7</v>
      </c>
      <c r="II477" s="240">
        <f t="shared" ca="1" si="1092"/>
        <v>-2.0279923287084631E-5</v>
      </c>
      <c r="IJ477" s="240">
        <f t="shared" ca="1" si="1093"/>
        <v>3.8495808622329913E-5</v>
      </c>
      <c r="IK477" s="240">
        <f t="shared" ca="1" si="1094"/>
        <v>-5.3396460767578729E-5</v>
      </c>
      <c r="IL477" s="240">
        <f t="shared" ca="1" si="1095"/>
        <v>6.369864556534757E-5</v>
      </c>
      <c r="IM477" s="240">
        <f t="shared" ca="1" si="1096"/>
        <v>-6.8515145778403201E-5</v>
      </c>
      <c r="IN477" s="240">
        <f t="shared" ca="1" si="1097"/>
        <v>6.7431167642505806E-5</v>
      </c>
      <c r="IO477" s="240">
        <f t="shared" ca="1" si="1098"/>
        <v>-6.0540062626866122E-5</v>
      </c>
      <c r="IP477" s="240">
        <f t="shared" ca="1" si="1099"/>
        <v>4.8435288068299154E-5</v>
      </c>
      <c r="IQ477" s="240">
        <f t="shared" ca="1" si="1100"/>
        <v>-3.2159299023856276E-5</v>
      </c>
      <c r="IR477" s="240">
        <f t="shared" ca="1" si="1101"/>
        <v>1.3113772741309734E-5</v>
      </c>
      <c r="IS477" s="240">
        <f t="shared" ca="1" si="1102"/>
        <v>7.0611028442865154E-6</v>
      </c>
      <c r="IT477" s="240">
        <f t="shared" ca="1" si="1103"/>
        <v>-2.6627880994212184E-5</v>
      </c>
      <c r="IU477" s="240">
        <f t="shared" ca="1" si="1104"/>
        <v>4.3901483912591136E-5</v>
      </c>
      <c r="IV477" s="240">
        <f t="shared" ca="1" si="1105"/>
        <v>-5.7394320514702459E-5</v>
      </c>
      <c r="IW477" s="240">
        <f t="shared" ca="1" si="1106"/>
        <v>6.5944396772332116E-5</v>
      </c>
      <c r="IX477" s="240">
        <f t="shared" ca="1" si="1107"/>
        <v>-6.8815385859245079E-5</v>
      </c>
      <c r="IY477" s="240">
        <f t="shared" ca="1" si="1108"/>
        <v>6.5760040123041168E-5</v>
      </c>
      <c r="IZ477" s="240">
        <f t="shared" ca="1" si="1109"/>
        <v>-5.7041483886968605E-5</v>
      </c>
      <c r="JA477" s="240">
        <f t="shared" ca="1" si="1110"/>
        <v>4.3410553359877573E-5</v>
      </c>
      <c r="JB477" s="240">
        <f t="shared" ca="1" si="1111"/>
        <v>-2.6041135126076198E-5</v>
      </c>
    </row>
    <row r="478" spans="2:262">
      <c r="B478" s="248">
        <v>117</v>
      </c>
      <c r="C478" s="247">
        <f t="shared" si="1112"/>
        <v>2.2851562500000016E-3</v>
      </c>
      <c r="D478" s="244">
        <f t="shared" ca="1" si="855"/>
        <v>5.8965940106739039</v>
      </c>
      <c r="E478" s="243">
        <f ca="1">DS361</f>
        <v>-0.10340598932609575</v>
      </c>
      <c r="F478" s="242">
        <v>117</v>
      </c>
      <c r="G478" s="240">
        <f t="shared" ca="1" si="856"/>
        <v>3.2593422109085994E-6</v>
      </c>
      <c r="H478" s="240">
        <f t="shared" ca="1" si="857"/>
        <v>9.9522757724271725E-6</v>
      </c>
      <c r="I478" s="240">
        <f t="shared" ca="1" si="858"/>
        <v>-2.2442872590230872E-5</v>
      </c>
      <c r="J478" s="240">
        <f t="shared" ca="1" si="859"/>
        <v>3.3307531127894857E-5</v>
      </c>
      <c r="K478" s="240">
        <f t="shared" ca="1" si="860"/>
        <v>-4.1759130033372454E-5</v>
      </c>
      <c r="L478" s="240">
        <f t="shared" ca="1" si="861"/>
        <v>4.7185368981312928E-5</v>
      </c>
      <c r="M478" s="240">
        <f t="shared" ca="1" si="862"/>
        <v>-4.9193128526459462E-5</v>
      </c>
      <c r="N478" s="240">
        <f t="shared" ca="1" si="863"/>
        <v>4.7636950769488119E-5</v>
      </c>
      <c r="O478" s="240">
        <f t="shared" ca="1" si="864"/>
        <v>-4.2629577471757154E-5</v>
      </c>
      <c r="P478" s="240">
        <f t="shared" ca="1" si="865"/>
        <v>3.4533782155015929E-5</v>
      </c>
      <c r="Q478" s="240">
        <f t="shared" ca="1" si="866"/>
        <v>-2.3936087933038881E-5</v>
      </c>
      <c r="R478" s="240">
        <f t="shared" ca="1" si="867"/>
        <v>1.1604275162259901E-5</v>
      </c>
      <c r="S478" s="240">
        <f t="shared" ca="1" si="868"/>
        <v>1.5682426084575334E-6</v>
      </c>
      <c r="T478" s="240">
        <f t="shared" ca="1" si="869"/>
        <v>-1.4627144545044195E-5</v>
      </c>
      <c r="U478" s="241">
        <f t="shared" ca="1" si="870"/>
        <v>2.662634103843029E-5</v>
      </c>
      <c r="V478" s="240">
        <f t="shared" ca="1" si="871"/>
        <v>-3.6696515880047545E-5</v>
      </c>
      <c r="W478" s="240">
        <f t="shared" ca="1" si="872"/>
        <v>4.4108106368113988E-5</v>
      </c>
      <c r="X478" s="240">
        <f t="shared" ca="1" si="873"/>
        <v>-4.8324158570247977E-5</v>
      </c>
      <c r="Y478" s="240">
        <f t="shared" ca="1" si="874"/>
        <v>4.9039228491303083E-5</v>
      </c>
      <c r="Z478" s="240">
        <f t="shared" ca="1" si="875"/>
        <v>-4.6201510839735503E-5</v>
      </c>
      <c r="AA478" s="240">
        <f t="shared" ca="1" si="876"/>
        <v>4.0016592210548318E-5</v>
      </c>
      <c r="AB478" s="240">
        <f t="shared" ca="1" si="877"/>
        <v>-3.0932556774709699E-5</v>
      </c>
      <c r="AC478" s="240">
        <f t="shared" ca="1" si="878"/>
        <v>1.9607523536099212E-5</v>
      </c>
      <c r="AD478" s="240">
        <f t="shared" ca="1" si="879"/>
        <v>-6.8619670125169881E-6</v>
      </c>
      <c r="AE478" s="240">
        <f t="shared" ca="1" si="880"/>
        <v>-6.3807243942157816E-6</v>
      </c>
      <c r="AF478" s="240">
        <f t="shared" ca="1" si="881"/>
        <v>1.9161145919681555E-5</v>
      </c>
      <c r="AG478" s="240">
        <f t="shared" ca="1" si="882"/>
        <v>-3.0553383266990861E-5</v>
      </c>
      <c r="AH478" s="240">
        <f t="shared" ca="1" si="883"/>
        <v>3.9732093123919219E-5</v>
      </c>
      <c r="AI478" s="240">
        <f t="shared" ca="1" si="884"/>
        <v>-4.6032297526587036E-5</v>
      </c>
      <c r="AJ478" s="240">
        <f t="shared" ca="1" si="885"/>
        <v>4.8997560095479347E-5</v>
      </c>
      <c r="AK478" s="240">
        <f t="shared" ca="1" si="886"/>
        <v>-4.8413053878206257E-5</v>
      </c>
      <c r="AL478" s="240">
        <f t="shared" ca="1" si="887"/>
        <v>4.4321125104281316E-5</v>
      </c>
      <c r="AM478" s="240">
        <f t="shared" ca="1" si="888"/>
        <v>-3.7018225291057332E-5</v>
      </c>
      <c r="AN478" s="240">
        <f t="shared" ca="1" si="889"/>
        <v>2.7033433963207725E-5</v>
      </c>
      <c r="AO478" s="240">
        <f t="shared" ca="1" si="890"/>
        <v>-1.5090127968944387E-5</v>
      </c>
      <c r="AP478" s="240">
        <f t="shared" ca="1" si="891"/>
        <v>2.0535743693107906E-6</v>
      </c>
      <c r="AQ478" s="240">
        <f t="shared" ca="1" si="892"/>
        <v>1.1131756315998967E-5</v>
      </c>
      <c r="AR478" s="240">
        <f t="shared" ca="1" si="893"/>
        <v>-2.351061498456548E-5</v>
      </c>
      <c r="AS478" s="240">
        <f t="shared" ca="1" si="894"/>
        <v>3.4186179712512064E-5</v>
      </c>
      <c r="AT478" s="240">
        <f t="shared" ca="1" si="895"/>
        <v>-4.2385028591236097E-5</v>
      </c>
      <c r="AU478" s="240">
        <f t="shared" ca="1" si="896"/>
        <v>4.7513172496065531E-5</v>
      </c>
      <c r="AV478" s="240">
        <f t="shared" ca="1" si="897"/>
        <v>-4.9199088332200273E-5</v>
      </c>
      <c r="AW478" s="240">
        <f t="shared" ca="1" si="898"/>
        <v>4.7320635090994986E-5</v>
      </c>
      <c r="AX478" s="240">
        <f t="shared" ca="1" si="899"/>
        <v>-4.2013902705681376E-5</v>
      </c>
      <c r="AY478" s="240">
        <f t="shared" ca="1" si="900"/>
        <v>3.3663352625792558E-5</v>
      </c>
      <c r="AZ478" s="240">
        <f t="shared" ca="1" si="901"/>
        <v>-2.2873964404660934E-5</v>
      </c>
      <c r="BA478" s="240">
        <f t="shared" ca="1" si="902"/>
        <v>1.0427406220345573E-5</v>
      </c>
      <c r="BB478" s="240">
        <f t="shared" ca="1" si="903"/>
        <v>2.7745953176698069E-6</v>
      </c>
      <c r="BC478" s="240">
        <f t="shared" ca="1" si="904"/>
        <v>-1.5775583339222084E-5</v>
      </c>
      <c r="BD478" s="240">
        <f t="shared" ca="1" si="905"/>
        <v>2.7633663974937319E-5</v>
      </c>
      <c r="BE478" s="240">
        <f t="shared" ca="1" si="906"/>
        <v>-3.7489744559334515E-5</v>
      </c>
      <c r="BF478" s="240">
        <f t="shared" ca="1" si="907"/>
        <v>4.4629773063205562E-5</v>
      </c>
      <c r="BG478" s="240">
        <f t="shared" ca="1" si="908"/>
        <v>-4.8536469641064913E-5</v>
      </c>
      <c r="BH478" s="240">
        <f t="shared" ca="1" si="909"/>
        <v>4.8926802453324626E-5</v>
      </c>
      <c r="BI478" s="240">
        <f t="shared" ca="1" si="910"/>
        <v>-4.5772492719766952E-5</v>
      </c>
      <c r="BJ478" s="240">
        <f t="shared" ca="1" si="911"/>
        <v>3.9302063456890266E-5</v>
      </c>
      <c r="BK478" s="240">
        <f t="shared" ca="1" si="912"/>
        <v>-2.9984283472481975E-5</v>
      </c>
      <c r="BL478" s="240">
        <f t="shared" ca="1" si="913"/>
        <v>1.8494206064717606E-5</v>
      </c>
      <c r="BM478" s="240">
        <f t="shared" ca="1" si="914"/>
        <v>-5.6642628496454547E-6</v>
      </c>
      <c r="BN478" s="240">
        <f t="shared" ca="1" si="915"/>
        <v>-7.5760441349938485E-6</v>
      </c>
      <c r="BO478" s="240">
        <f t="shared" ca="1" si="916"/>
        <v>2.0267482871078057E-5</v>
      </c>
      <c r="BP478" s="240">
        <f t="shared" ca="1" si="917"/>
        <v>-3.1490585675134345E-5</v>
      </c>
      <c r="BQ478" s="240">
        <f t="shared" ca="1" si="918"/>
        <v>4.0432262672072422E-5</v>
      </c>
      <c r="BR478" s="240">
        <f t="shared" ca="1" si="919"/>
        <v>-4.6444708423461289E-5</v>
      </c>
      <c r="BS478" s="240">
        <f t="shared" ca="1" si="920"/>
        <v>4.9092334050687364E-5</v>
      </c>
      <c r="BT478" s="240">
        <f t="shared" ca="1" si="921"/>
        <v>-4.8183324720712751E-5</v>
      </c>
      <c r="BU478" s="240">
        <f t="shared" ca="1" si="922"/>
        <v>4.3783536221858119E-5</v>
      </c>
      <c r="BV478" s="240">
        <f t="shared" ca="1" si="923"/>
        <v>-3.6211723852316441E-5</v>
      </c>
      <c r="BW478" s="240">
        <f t="shared" ca="1" si="924"/>
        <v>2.6016449278253621E-5</v>
      </c>
      <c r="BX478" s="240">
        <f t="shared" ca="1" si="925"/>
        <v>-1.3936338410408325E-5</v>
      </c>
      <c r="BY478" s="240">
        <f t="shared" ca="1" si="926"/>
        <v>8.4656953130082818E-7</v>
      </c>
      <c r="BZ478" s="240">
        <f t="shared" ca="1" si="927"/>
        <v>1.2304531505809525E-5</v>
      </c>
      <c r="CA478" s="240">
        <f t="shared" ca="1" si="928"/>
        <v>-2.4564195463551138E-5</v>
      </c>
      <c r="CB478" s="240">
        <f t="shared" ca="1" si="929"/>
        <v>3.5044235820773531E-5</v>
      </c>
      <c r="CC478" s="240">
        <f t="shared" ca="1" si="930"/>
        <v>-4.2985395992754418E-5</v>
      </c>
      <c r="CD478" s="240">
        <f t="shared" ca="1" si="931"/>
        <v>4.7812355852338707E-5</v>
      </c>
      <c r="CE478" s="240">
        <f t="shared" ca="1" si="932"/>
        <v>-4.9175412446802137E-5</v>
      </c>
      <c r="CF478" s="240">
        <f t="shared" ca="1" si="933"/>
        <v>4.6975815231355529E-5</v>
      </c>
      <c r="CG478" s="240">
        <f t="shared" ca="1" si="934"/>
        <v>-4.1372920335616618E-5</v>
      </c>
      <c r="CH478" s="240">
        <f t="shared" ca="1" si="935"/>
        <v>3.2772645551702003E-5</v>
      </c>
      <c r="CI478" s="240">
        <f t="shared" ca="1" si="936"/>
        <v>-2.1798062455439011E-5</v>
      </c>
      <c r="CJ478" s="240">
        <f t="shared" ca="1" si="937"/>
        <v>9.2442561988306254E-6</v>
      </c>
      <c r="CK478" s="240">
        <f t="shared" ca="1" si="938"/>
        <v>3.9792767144108205E-6</v>
      </c>
      <c r="CL478" s="240">
        <f t="shared" ca="1" si="939"/>
        <v>-1.6914519511883159E-5</v>
      </c>
      <c r="CM478" s="240">
        <f t="shared" ca="1" si="940"/>
        <v>2.8624341425556256E-5</v>
      </c>
      <c r="CN478" s="240">
        <f t="shared" ca="1" si="941"/>
        <v>-3.8260390818331666E-5</v>
      </c>
      <c r="CO478" s="240">
        <f t="shared" ca="1" si="942"/>
        <v>4.5124556451819142E-5</v>
      </c>
      <c r="CP478" s="240">
        <f t="shared" ca="1" si="943"/>
        <v>-4.871954415746539E-5</v>
      </c>
      <c r="CQ478" s="240">
        <f t="shared" ca="1" si="944"/>
        <v>4.8784904739039342E-5</v>
      </c>
      <c r="CR478" s="240">
        <f t="shared" ca="1" si="945"/>
        <v>-4.5315902961727466E-5</v>
      </c>
      <c r="CS478" s="240">
        <f t="shared" ca="1" si="946"/>
        <v>3.8563860609805015E-5</v>
      </c>
      <c r="CT478" s="240">
        <f t="shared" ca="1" si="947"/>
        <v>-2.9017948759074156E-5</v>
      </c>
      <c r="CU478" s="240">
        <f t="shared" ca="1" si="948"/>
        <v>1.7369748375145531E-5</v>
      </c>
      <c r="CV478" s="240">
        <f t="shared" ca="1" si="949"/>
        <v>-4.4631467466323351E-6</v>
      </c>
      <c r="CW478" s="240">
        <f t="shared" ca="1" si="950"/>
        <v>-8.7668003500687734E-6</v>
      </c>
      <c r="CX478" s="240">
        <f t="shared" ca="1" si="951"/>
        <v>2.1361611448641743E-5</v>
      </c>
      <c r="CY478" s="240">
        <f t="shared" ca="1" si="952"/>
        <v>-3.240881933197647E-5</v>
      </c>
      <c r="CZ478" s="240">
        <f t="shared" ca="1" si="953"/>
        <v>4.1108077337051246E-5</v>
      </c>
      <c r="DA478" s="240">
        <f t="shared" ca="1" si="954"/>
        <v>-4.6829142764660955E-5</v>
      </c>
      <c r="DB478" s="240">
        <f t="shared" ca="1" si="955"/>
        <v>4.9157536619543855E-5</v>
      </c>
      <c r="DC478" s="240">
        <f t="shared" ca="1" si="956"/>
        <v>-4.7924571730097737E-5</v>
      </c>
      <c r="DD478" s="240">
        <f t="shared" ca="1" si="957"/>
        <v>4.3219573774386755E-5</v>
      </c>
      <c r="DE478" s="240">
        <f t="shared" ca="1" si="958"/>
        <v>-3.5383409825169525E-5</v>
      </c>
      <c r="DF478" s="240">
        <f t="shared" ca="1" si="959"/>
        <v>2.4983793257074378E-5</v>
      </c>
      <c r="DG478" s="240">
        <f t="shared" ca="1" si="960"/>
        <v>-1.2774154122727765E-5</v>
      </c>
      <c r="DH478" s="240">
        <f t="shared" ca="1" si="961"/>
        <v>-3.6094524854022071E-7</v>
      </c>
      <c r="DI478" s="240">
        <f t="shared" ca="1" si="962"/>
        <v>1.3469894905936375E-5</v>
      </c>
      <c r="DJ478" s="240">
        <f t="shared" ca="1" si="963"/>
        <v>-2.5602979389705183E-5</v>
      </c>
      <c r="DK478" s="240">
        <f t="shared" ca="1" si="964"/>
        <v>3.5881182591764961E-5</v>
      </c>
      <c r="DL478" s="240">
        <f t="shared" ca="1" si="965"/>
        <v>-4.3559870599054844E-5</v>
      </c>
      <c r="DM478" s="240">
        <f t="shared" ca="1" si="966"/>
        <v>4.8082738833264918E-5</v>
      </c>
      <c r="DN478" s="240">
        <f t="shared" ca="1" si="967"/>
        <v>-4.9122115131733189E-5</v>
      </c>
      <c r="DO478" s="240">
        <f t="shared" ca="1" si="968"/>
        <v>4.6602698897159342E-5</v>
      </c>
      <c r="DP478" s="240">
        <f t="shared" ca="1" si="969"/>
        <v>-4.0707016465375187E-5</v>
      </c>
      <c r="DQ478" s="240">
        <f t="shared" ca="1" si="970"/>
        <v>3.1862197461378196E-5</v>
      </c>
      <c r="DR478" s="240">
        <f t="shared" ca="1" si="971"/>
        <v>-2.0709030168475995E-5</v>
      </c>
      <c r="DS478" s="240">
        <f t="shared" ca="1" si="972"/>
        <v>8.0555377830451296E-6</v>
      </c>
      <c r="DT478" s="240">
        <f t="shared" ca="1" si="973"/>
        <v>5.1815611436538127E-6</v>
      </c>
      <c r="DU478" s="240">
        <f t="shared" ca="1" si="974"/>
        <v>-1.8043267010466204E-5</v>
      </c>
      <c r="DV478" s="240">
        <f t="shared" ca="1" si="975"/>
        <v>2.959777664323347E-5</v>
      </c>
      <c r="DW478" s="240">
        <f t="shared" ca="1" si="976"/>
        <v>-3.9007990448547133E-5</v>
      </c>
      <c r="DX478" s="240">
        <f t="shared" ca="1" si="977"/>
        <v>4.5592158494941943E-5</v>
      </c>
      <c r="DY478" s="240">
        <f t="shared" ca="1" si="978"/>
        <v>-4.8873271842206519E-5</v>
      </c>
      <c r="DZ478" s="240">
        <f t="shared" ca="1" si="979"/>
        <v>4.8613620822324162E-5</v>
      </c>
      <c r="EA478" s="240">
        <f t="shared" ca="1" si="980"/>
        <v>-4.4832016598215688E-5</v>
      </c>
      <c r="EB478" s="240">
        <f t="shared" ca="1" si="981"/>
        <v>3.780242833508317E-5</v>
      </c>
      <c r="EC478" s="240">
        <f t="shared" ca="1" si="982"/>
        <v>-2.8034134718387131E-5</v>
      </c>
      <c r="ED478" s="240">
        <f t="shared" ca="1" si="983"/>
        <v>1.6234827798647677E-5</v>
      </c>
      <c r="EE478" s="240">
        <f t="shared" ca="1" si="984"/>
        <v>-3.2593422109068511E-6</v>
      </c>
      <c r="EF478" s="240">
        <f t="shared" ca="1" si="985"/>
        <v>-9.9522757724273486E-6</v>
      </c>
      <c r="EG478" s="240">
        <f t="shared" ca="1" si="986"/>
        <v>2.2442872590232112E-5</v>
      </c>
      <c r="EH478" s="240">
        <f t="shared" ca="1" si="987"/>
        <v>-3.3307531127894742E-5</v>
      </c>
      <c r="EI478" s="240">
        <f t="shared" ca="1" si="988"/>
        <v>4.175913003337301E-5</v>
      </c>
      <c r="EJ478" s="240">
        <f t="shared" ca="1" si="989"/>
        <v>-4.7185368981312785E-5</v>
      </c>
      <c r="EK478" s="240">
        <f t="shared" ca="1" si="990"/>
        <v>4.9193128526459476E-5</v>
      </c>
      <c r="EL478" s="240">
        <f t="shared" ca="1" si="991"/>
        <v>-4.7636950769488336E-5</v>
      </c>
      <c r="EM478" s="240">
        <f t="shared" ca="1" si="992"/>
        <v>4.2629577471756978E-5</v>
      </c>
      <c r="EN478" s="240">
        <f t="shared" ca="1" si="993"/>
        <v>-3.4533782155014804E-5</v>
      </c>
      <c r="EO478" s="240">
        <f t="shared" ca="1" si="994"/>
        <v>2.3936087933038878E-5</v>
      </c>
      <c r="EP478" s="240">
        <f t="shared" ca="1" si="995"/>
        <v>-1.1604275162258707E-5</v>
      </c>
      <c r="EQ478" s="240">
        <f t="shared" ca="1" si="996"/>
        <v>-1.568242608457364E-6</v>
      </c>
      <c r="ER478" s="240">
        <f t="shared" ca="1" si="997"/>
        <v>1.4627144545045039E-5</v>
      </c>
      <c r="ES478" s="240">
        <f t="shared" ca="1" si="998"/>
        <v>-2.6626341038429558E-5</v>
      </c>
      <c r="ET478" s="240">
        <f t="shared" ca="1" si="999"/>
        <v>3.669651588004789E-5</v>
      </c>
      <c r="EU478" s="240">
        <f t="shared" ca="1" si="1000"/>
        <v>-4.4108106368114842E-5</v>
      </c>
      <c r="EV478" s="240">
        <f t="shared" ca="1" si="1001"/>
        <v>4.832415857024801E-5</v>
      </c>
      <c r="EW478" s="240">
        <f t="shared" ca="1" si="1002"/>
        <v>-4.9039228491302989E-5</v>
      </c>
      <c r="EX478" s="240">
        <f t="shared" ca="1" si="1003"/>
        <v>4.6201510839735571E-5</v>
      </c>
      <c r="EY478" s="240">
        <f t="shared" ca="1" si="1004"/>
        <v>-4.00165922105476E-5</v>
      </c>
      <c r="EZ478" s="240">
        <f t="shared" ca="1" si="1005"/>
        <v>3.0932556774710098E-5</v>
      </c>
      <c r="FA478" s="240">
        <f t="shared" ca="1" si="1006"/>
        <v>-1.9607523536098721E-5</v>
      </c>
      <c r="FB478" s="240">
        <f t="shared" ca="1" si="1007"/>
        <v>6.8619670125150772E-6</v>
      </c>
      <c r="FC478" s="240">
        <f t="shared" ca="1" si="1008"/>
        <v>6.3807243942163084E-6</v>
      </c>
      <c r="FD478" s="240">
        <f t="shared" ca="1" si="1009"/>
        <v>-1.9161145919683327E-5</v>
      </c>
      <c r="FE478" s="240">
        <f t="shared" ca="1" si="1010"/>
        <v>3.0553383266990726E-5</v>
      </c>
      <c r="FF478" s="240">
        <f t="shared" ca="1" si="1011"/>
        <v>-3.9732093123919944E-5</v>
      </c>
      <c r="FG478" s="240">
        <f t="shared" ca="1" si="1012"/>
        <v>4.6032297526586975E-5</v>
      </c>
      <c r="FH478" s="240">
        <f t="shared" ca="1" si="1013"/>
        <v>-4.8997560095479401E-5</v>
      </c>
      <c r="FI478" s="240">
        <f t="shared" ca="1" si="1014"/>
        <v>4.8413053878206413E-5</v>
      </c>
      <c r="FJ478" s="240">
        <f t="shared" ca="1" si="1015"/>
        <v>-4.4321125104281092E-5</v>
      </c>
      <c r="FK478" s="240">
        <f t="shared" ca="1" si="1016"/>
        <v>3.7018225291056065E-5</v>
      </c>
      <c r="FL478" s="240">
        <f t="shared" ca="1" si="1017"/>
        <v>-2.7033433963207278E-5</v>
      </c>
      <c r="FM478" s="240">
        <f t="shared" ca="1" si="1018"/>
        <v>1.5090127968943216E-5</v>
      </c>
      <c r="FN478" s="240">
        <f t="shared" ca="1" si="1019"/>
        <v>-2.05357436931096E-6</v>
      </c>
      <c r="FO478" s="240">
        <f t="shared" ca="1" si="1020"/>
        <v>-1.1131756316000165E-5</v>
      </c>
      <c r="FP478" s="240">
        <f t="shared" ca="1" si="1021"/>
        <v>2.3510614984564714E-5</v>
      </c>
      <c r="FQ478" s="240">
        <f t="shared" ca="1" si="1022"/>
        <v>-3.4186179712512444E-5</v>
      </c>
      <c r="FR478" s="240">
        <f t="shared" ca="1" si="1023"/>
        <v>4.238502859123565E-5</v>
      </c>
      <c r="FS478" s="240">
        <f t="shared" ca="1" si="1024"/>
        <v>-4.7513172496065673E-5</v>
      </c>
      <c r="FT478" s="240">
        <f t="shared" ca="1" si="1025"/>
        <v>4.9199088332200259E-5</v>
      </c>
      <c r="FU478" s="240">
        <f t="shared" ca="1" si="1026"/>
        <v>-4.7320635090995026E-5</v>
      </c>
      <c r="FV478" s="240">
        <f t="shared" ca="1" si="1027"/>
        <v>4.2013902705680739E-5</v>
      </c>
      <c r="FW478" s="240">
        <f t="shared" ca="1" si="1028"/>
        <v>-3.3663352625793195E-5</v>
      </c>
      <c r="FX478" s="240">
        <f t="shared" ca="1" si="1029"/>
        <v>2.2873964404660466E-5</v>
      </c>
      <c r="FY478" s="240">
        <f t="shared" ca="1" si="1030"/>
        <v>-1.0427406220346422E-5</v>
      </c>
      <c r="FZ478" s="240">
        <f t="shared" ca="1" si="1031"/>
        <v>-2.7745953176703388E-6</v>
      </c>
      <c r="GA478" s="240">
        <f t="shared" ca="1" si="1032"/>
        <v>1.5775583339223914E-5</v>
      </c>
      <c r="GB478" s="240">
        <f t="shared" ca="1" si="1033"/>
        <v>-2.7633663974937766E-5</v>
      </c>
      <c r="GC478" s="240">
        <f t="shared" ca="1" si="1034"/>
        <v>3.7489744559335755E-5</v>
      </c>
      <c r="GD478" s="240">
        <f t="shared" ca="1" si="1035"/>
        <v>-4.4629773063206964E-5</v>
      </c>
      <c r="GE478" s="240">
        <f t="shared" ca="1" si="1036"/>
        <v>4.853646964106454E-5</v>
      </c>
      <c r="GF478" s="240">
        <f t="shared" ca="1" si="1037"/>
        <v>-4.8926802453324721E-5</v>
      </c>
      <c r="GG478" s="240">
        <f t="shared" ca="1" si="1038"/>
        <v>4.5772492719766756E-5</v>
      </c>
      <c r="GH478" s="240">
        <f t="shared" ca="1" si="1039"/>
        <v>-3.9302063456889101E-5</v>
      </c>
      <c r="GI478" s="240">
        <f t="shared" ca="1" si="1040"/>
        <v>2.9984283472479339E-5</v>
      </c>
      <c r="GJ478" s="240">
        <f t="shared" ca="1" si="1041"/>
        <v>-1.8494206064718413E-5</v>
      </c>
      <c r="GK478" s="240">
        <f t="shared" ca="1" si="1042"/>
        <v>5.6642628496449279E-6</v>
      </c>
      <c r="GL478" s="240">
        <f t="shared" ca="1" si="1043"/>
        <v>7.576044134994372E-6</v>
      </c>
      <c r="GM478" s="240">
        <f t="shared" ca="1" si="1044"/>
        <v>-2.0267482871079819E-5</v>
      </c>
      <c r="GN478" s="240">
        <f t="shared" ca="1" si="1045"/>
        <v>3.1490585675132597E-5</v>
      </c>
      <c r="GO478" s="240">
        <f t="shared" ca="1" si="1046"/>
        <v>-4.0432262672071928E-5</v>
      </c>
      <c r="GP478" s="240">
        <f t="shared" ca="1" si="1047"/>
        <v>4.6444708423461465E-5</v>
      </c>
      <c r="GQ478" s="240">
        <f t="shared" ca="1" si="1048"/>
        <v>-4.9092334050687486E-5</v>
      </c>
      <c r="GR478" s="240">
        <f t="shared" ca="1" si="1049"/>
        <v>4.8183324720712073E-5</v>
      </c>
      <c r="GS478" s="240">
        <f t="shared" ca="1" si="1050"/>
        <v>-4.3783536221858512E-5</v>
      </c>
      <c r="GT478" s="240">
        <f t="shared" ca="1" si="1051"/>
        <v>3.6211723852316082E-5</v>
      </c>
      <c r="GU478" s="240">
        <f t="shared" ca="1" si="1052"/>
        <v>-2.6016449278253174E-5</v>
      </c>
      <c r="GV478" s="240">
        <f t="shared" ca="1" si="1053"/>
        <v>1.3936338410406477E-5</v>
      </c>
      <c r="GW478" s="240">
        <f t="shared" ca="1" si="1054"/>
        <v>-8.4656953130309315E-7</v>
      </c>
      <c r="GX478" s="240">
        <f t="shared" ca="1" si="1055"/>
        <v>-1.2304531505808686E-5</v>
      </c>
      <c r="GY478" s="240">
        <f t="shared" ca="1" si="1056"/>
        <v>2.4564195463551598E-5</v>
      </c>
      <c r="GZ478" s="240">
        <f t="shared" ca="1" si="1057"/>
        <v>-3.5044235820774887E-5</v>
      </c>
      <c r="HA478" s="240">
        <f t="shared" ca="1" si="1058"/>
        <v>4.2985395992756031E-5</v>
      </c>
      <c r="HB478" s="240">
        <f t="shared" ca="1" si="1059"/>
        <v>-4.7812355852338172E-5</v>
      </c>
      <c r="HC478" s="240">
        <f t="shared" ca="1" si="1060"/>
        <v>4.9175412446802165E-5</v>
      </c>
      <c r="HD478" s="240">
        <f t="shared" ca="1" si="1061"/>
        <v>-4.6975815231355367E-5</v>
      </c>
      <c r="HE478" s="240">
        <f t="shared" ca="1" si="1062"/>
        <v>4.1372920335615568E-5</v>
      </c>
      <c r="HF478" s="240">
        <f t="shared" ca="1" si="1063"/>
        <v>-3.277264555170369E-5</v>
      </c>
      <c r="HG478" s="240">
        <f t="shared" ca="1" si="1064"/>
        <v>2.1798062455439787E-5</v>
      </c>
      <c r="HH478" s="240">
        <f t="shared" ca="1" si="1065"/>
        <v>-9.2442561988301036E-6</v>
      </c>
      <c r="HI478" s="240">
        <f t="shared" ca="1" si="1066"/>
        <v>-3.9792767144127416E-6</v>
      </c>
      <c r="HJ478" s="240">
        <f t="shared" ca="1" si="1067"/>
        <v>1.6914519511886283E-5</v>
      </c>
      <c r="HK478" s="240">
        <f t="shared" ca="1" si="1068"/>
        <v>-2.862434142555441E-5</v>
      </c>
      <c r="HL478" s="240">
        <f t="shared" ca="1" si="1069"/>
        <v>3.8260390818331124E-5</v>
      </c>
      <c r="HM478" s="240">
        <f t="shared" ca="1" si="1070"/>
        <v>-4.5124556451819352E-5</v>
      </c>
      <c r="HN478" s="240">
        <f t="shared" ca="1" si="1071"/>
        <v>4.8719544157465661E-5</v>
      </c>
      <c r="HO478" s="240">
        <f t="shared" ca="1" si="1072"/>
        <v>-4.8784904739038915E-5</v>
      </c>
      <c r="HP478" s="240">
        <f t="shared" ca="1" si="1073"/>
        <v>4.5315902961728347E-5</v>
      </c>
      <c r="HQ478" s="240">
        <f t="shared" ca="1" si="1074"/>
        <v>-3.8563860609804683E-5</v>
      </c>
      <c r="HR478" s="240">
        <f t="shared" ca="1" si="1075"/>
        <v>2.9017948759073729E-5</v>
      </c>
      <c r="HS478" s="240">
        <f t="shared" ca="1" si="1076"/>
        <v>-1.7369748375142414E-5</v>
      </c>
      <c r="HT478" s="240">
        <f t="shared" ca="1" si="1077"/>
        <v>4.4631467466345933E-6</v>
      </c>
      <c r="HU478" s="240">
        <f t="shared" ca="1" si="1078"/>
        <v>8.7668003500692952E-6</v>
      </c>
      <c r="HV478" s="240">
        <f t="shared" ca="1" si="1079"/>
        <v>-2.1361611448642221E-5</v>
      </c>
      <c r="HW478" s="240">
        <f t="shared" ca="1" si="1080"/>
        <v>3.240881933197687E-5</v>
      </c>
      <c r="HX478" s="240">
        <f t="shared" ca="1" si="1081"/>
        <v>-4.1108077337053082E-5</v>
      </c>
      <c r="HY478" s="240">
        <f t="shared" ca="1" si="1082"/>
        <v>4.6829142764660264E-5</v>
      </c>
      <c r="HZ478" s="240">
        <f t="shared" ca="1" si="1083"/>
        <v>-4.9157536619543882E-5</v>
      </c>
      <c r="IA478" s="240">
        <f t="shared" ca="1" si="1084"/>
        <v>4.7924571730097622E-5</v>
      </c>
      <c r="IB478" s="240">
        <f t="shared" ca="1" si="1085"/>
        <v>-4.3219573774385162E-5</v>
      </c>
      <c r="IC478" s="240">
        <f t="shared" ca="1" si="1086"/>
        <v>3.5383409825171097E-5</v>
      </c>
      <c r="ID478" s="240">
        <f t="shared" ca="1" si="1087"/>
        <v>-2.4983793257073921E-5</v>
      </c>
      <c r="IE478" s="240">
        <f t="shared" ca="1" si="1088"/>
        <v>3.9083351649976924E-5</v>
      </c>
      <c r="IF478" s="240">
        <f t="shared" ca="1" si="1089"/>
        <v>3.6094524854075264E-7</v>
      </c>
      <c r="IG478" s="240">
        <f t="shared" ca="1" si="1090"/>
        <v>-1.3469894905939574E-5</v>
      </c>
      <c r="IH478" s="240">
        <f t="shared" ca="1" si="1091"/>
        <v>2.5602979389703252E-5</v>
      </c>
      <c r="II478" s="240">
        <f t="shared" ca="1" si="1092"/>
        <v>-3.5881182591765327E-5</v>
      </c>
      <c r="IJ478" s="240">
        <f t="shared" ca="1" si="1093"/>
        <v>4.3559870599055094E-5</v>
      </c>
      <c r="IK478" s="240">
        <f t="shared" ca="1" si="1094"/>
        <v>-4.808273883326563E-5</v>
      </c>
      <c r="IL478" s="240">
        <f t="shared" ca="1" si="1095"/>
        <v>4.9122115131733006E-5</v>
      </c>
      <c r="IM478" s="240">
        <f t="shared" ca="1" si="1096"/>
        <v>-4.6602698897160067E-5</v>
      </c>
      <c r="IN478" s="240">
        <f t="shared" ca="1" si="1097"/>
        <v>4.0707016465374889E-5</v>
      </c>
      <c r="IO478" s="240">
        <f t="shared" ca="1" si="1098"/>
        <v>-3.1862197461377796E-5</v>
      </c>
      <c r="IP478" s="240">
        <f t="shared" ca="1" si="1099"/>
        <v>2.0709030168472973E-5</v>
      </c>
      <c r="IQ478" s="240">
        <f t="shared" ca="1" si="1100"/>
        <v>-8.0555377830473641E-6</v>
      </c>
      <c r="IR478" s="240">
        <f t="shared" ca="1" si="1101"/>
        <v>-5.1815611436543396E-6</v>
      </c>
      <c r="IS478" s="240">
        <f t="shared" ca="1" si="1102"/>
        <v>1.8043267010466692E-5</v>
      </c>
      <c r="IT478" s="240">
        <f t="shared" ca="1" si="1103"/>
        <v>-2.9597776643233894E-5</v>
      </c>
      <c r="IU478" s="240">
        <f t="shared" ca="1" si="1104"/>
        <v>3.9007990448549159E-5</v>
      </c>
      <c r="IV478" s="240">
        <f t="shared" ca="1" si="1105"/>
        <v>-4.5592158494941089E-5</v>
      </c>
      <c r="IW478" s="240">
        <f t="shared" ca="1" si="1106"/>
        <v>4.887327184220658E-5</v>
      </c>
      <c r="IX478" s="240">
        <f t="shared" ca="1" si="1107"/>
        <v>-4.8613620822324074E-5</v>
      </c>
      <c r="IY478" s="240">
        <f t="shared" ca="1" si="1108"/>
        <v>4.4832016598214319E-5</v>
      </c>
      <c r="IZ478" s="240">
        <f t="shared" ca="1" si="1109"/>
        <v>-3.780242833508462E-5</v>
      </c>
      <c r="JA478" s="240">
        <f t="shared" ca="1" si="1110"/>
        <v>2.8034134718386697E-5</v>
      </c>
      <c r="JB478" s="240">
        <f t="shared" ca="1" si="1111"/>
        <v>-1.6234827798647176E-5</v>
      </c>
    </row>
    <row r="479" spans="2:262">
      <c r="B479" s="248">
        <v>118</v>
      </c>
      <c r="C479" s="247">
        <f t="shared" si="1112"/>
        <v>2.3046875000000016E-3</v>
      </c>
      <c r="D479" s="244">
        <f t="shared" ca="1" si="855"/>
        <v>5.8979056758966237</v>
      </c>
      <c r="E479" s="243">
        <f ca="1">DT361</f>
        <v>-0.10209432410337656</v>
      </c>
      <c r="F479" s="242">
        <v>118</v>
      </c>
      <c r="G479" s="240">
        <f t="shared" ca="1" si="856"/>
        <v>8.2644577968331679E-6</v>
      </c>
      <c r="H479" s="240">
        <f t="shared" ca="1" si="857"/>
        <v>5.7969879769624075E-6</v>
      </c>
      <c r="I479" s="240">
        <f t="shared" ca="1" si="858"/>
        <v>-1.9510976820926214E-5</v>
      </c>
      <c r="J479" s="240">
        <f t="shared" ca="1" si="859"/>
        <v>3.2055526616343195E-5</v>
      </c>
      <c r="K479" s="240">
        <f t="shared" ca="1" si="860"/>
        <v>-4.2678748489998673E-5</v>
      </c>
      <c r="L479" s="240">
        <f t="shared" ca="1" si="861"/>
        <v>5.0743913148713015E-5</v>
      </c>
      <c r="M479" s="240">
        <f t="shared" ca="1" si="862"/>
        <v>-5.5767614837283804E-5</v>
      </c>
      <c r="N479" s="240">
        <f t="shared" ca="1" si="863"/>
        <v>5.7448745467849074E-5</v>
      </c>
      <c r="O479" s="240">
        <f t="shared" ca="1" si="864"/>
        <v>-5.5686542283980187E-5</v>
      </c>
      <c r="P479" s="240">
        <f t="shared" ca="1" si="865"/>
        <v>5.0586627327751432E-5</v>
      </c>
      <c r="Q479" s="240">
        <f t="shared" ca="1" si="866"/>
        <v>-4.2454676719268103E-5</v>
      </c>
      <c r="R479" s="240">
        <f t="shared" ca="1" si="867"/>
        <v>3.1778099196170354E-5</v>
      </c>
      <c r="S479" s="240">
        <f t="shared" ca="1" si="868"/>
        <v>-1.9196822055535067E-5</v>
      </c>
      <c r="T479" s="240">
        <f t="shared" ca="1" si="869"/>
        <v>5.464935515596319E-6</v>
      </c>
      <c r="U479" s="241">
        <f t="shared" ca="1" si="870"/>
        <v>8.5945055618925303E-6</v>
      </c>
      <c r="V479" s="240">
        <f t="shared" ca="1" si="871"/>
        <v>-2.2138813517176499E-5</v>
      </c>
      <c r="W479" s="240">
        <f t="shared" ca="1" si="872"/>
        <v>3.435617647872151E-5</v>
      </c>
      <c r="X479" s="240">
        <f t="shared" ca="1" si="873"/>
        <v>-4.4514316332077768E-5</v>
      </c>
      <c r="Y479" s="240">
        <f t="shared" ca="1" si="874"/>
        <v>5.2004379634685977E-5</v>
      </c>
      <c r="Z479" s="240">
        <f t="shared" ca="1" si="875"/>
        <v>-5.637743076520073E-5</v>
      </c>
      <c r="AA479" s="240">
        <f t="shared" ca="1" si="876"/>
        <v>5.7371359999426621E-5</v>
      </c>
      <c r="AB479" s="240">
        <f t="shared" ca="1" si="877"/>
        <v>-5.4926593710237592E-5</v>
      </c>
      <c r="AC479" s="240">
        <f t="shared" ca="1" si="878"/>
        <v>4.9189665061472005E-5</v>
      </c>
      <c r="AD479" s="240">
        <f t="shared" ca="1" si="879"/>
        <v>-4.0504431177361811E-5</v>
      </c>
      <c r="AE479" s="240">
        <f t="shared" ca="1" si="880"/>
        <v>2.9391463208344277E-5</v>
      </c>
      <c r="AF479" s="240">
        <f t="shared" ca="1" si="881"/>
        <v>-1.6516844601061923E-5</v>
      </c>
      <c r="AG479" s="240">
        <f t="shared" ca="1" si="882"/>
        <v>2.6522477260302284E-6</v>
      </c>
      <c r="AH479" s="240">
        <f t="shared" ca="1" si="883"/>
        <v>1.1371318230134176E-5</v>
      </c>
      <c r="AI479" s="240">
        <f t="shared" ca="1" si="884"/>
        <v>-2.471331587253303E-5</v>
      </c>
      <c r="AJ479" s="240">
        <f t="shared" ca="1" si="885"/>
        <v>3.6574059302716769E-5</v>
      </c>
      <c r="AK479" s="240">
        <f t="shared" ca="1" si="886"/>
        <v>-4.6242645287119375E-5</v>
      </c>
      <c r="AL479" s="240">
        <f t="shared" ca="1" si="887"/>
        <v>5.3139563015073115E-5</v>
      </c>
      <c r="AM479" s="240">
        <f t="shared" ca="1" si="888"/>
        <v>-5.6851428524324412E-5</v>
      </c>
      <c r="AN479" s="240">
        <f t="shared" ca="1" si="889"/>
        <v>5.7155761899627872E-5</v>
      </c>
      <c r="AO479" s="240">
        <f t="shared" ca="1" si="890"/>
        <v>-5.4034322161245629E-5</v>
      </c>
      <c r="AP479" s="240">
        <f t="shared" ca="1" si="891"/>
        <v>4.7674200583553461E-5</v>
      </c>
      <c r="AQ479" s="240">
        <f t="shared" ca="1" si="892"/>
        <v>-3.8456606912979656E-5</v>
      </c>
      <c r="AR479" s="240">
        <f t="shared" ca="1" si="893"/>
        <v>2.6934020611261155E-5</v>
      </c>
      <c r="AS479" s="240">
        <f t="shared" ca="1" si="894"/>
        <v>-1.3797076621239705E-5</v>
      </c>
      <c r="AT479" s="240">
        <f t="shared" ca="1" si="895"/>
        <v>-1.6682956061733742E-7</v>
      </c>
      <c r="AU479" s="240">
        <f t="shared" ca="1" si="896"/>
        <v>1.4120736396749975E-5</v>
      </c>
      <c r="AV479" s="240">
        <f t="shared" ca="1" si="897"/>
        <v>-2.7228281685321082E-5</v>
      </c>
      <c r="AW479" s="240">
        <f t="shared" ca="1" si="898"/>
        <v>3.8703832014342824E-5</v>
      </c>
      <c r="AX479" s="240">
        <f t="shared" ca="1" si="899"/>
        <v>-4.7859571659286481E-5</v>
      </c>
      <c r="AY479" s="240">
        <f t="shared" ca="1" si="900"/>
        <v>5.4146728533680811E-5</v>
      </c>
      <c r="AZ479" s="240">
        <f t="shared" ca="1" si="901"/>
        <v>-5.7188466212536088E-5</v>
      </c>
      <c r="BA479" s="240">
        <f t="shared" ca="1" si="902"/>
        <v>5.6802470563159404E-5</v>
      </c>
      <c r="BB479" s="240">
        <f t="shared" ca="1" si="903"/>
        <v>-5.3011877197319744E-5</v>
      </c>
      <c r="BC479" s="240">
        <f t="shared" ca="1" si="904"/>
        <v>4.6043884780662818E-5</v>
      </c>
      <c r="BD479" s="240">
        <f t="shared" ca="1" si="905"/>
        <v>-3.6316137314143159E-5</v>
      </c>
      <c r="BE479" s="240">
        <f t="shared" ca="1" si="906"/>
        <v>2.4411691599383906E-5</v>
      </c>
      <c r="BF479" s="240">
        <f t="shared" ca="1" si="907"/>
        <v>-1.1044070275356528E-5</v>
      </c>
      <c r="BG479" s="240">
        <f t="shared" ca="1" si="908"/>
        <v>-2.9855049402400171E-6</v>
      </c>
      <c r="BH479" s="240">
        <f t="shared" ca="1" si="909"/>
        <v>1.6836136472555576E-5</v>
      </c>
      <c r="BI479" s="240">
        <f t="shared" ca="1" si="910"/>
        <v>-2.9677652182614812E-5</v>
      </c>
      <c r="BJ479" s="240">
        <f t="shared" ca="1" si="911"/>
        <v>4.0740363804590436E-5</v>
      </c>
      <c r="BK479" s="240">
        <f t="shared" ca="1" si="912"/>
        <v>-4.936120013132343E-5</v>
      </c>
      <c r="BL479" s="240">
        <f t="shared" ca="1" si="913"/>
        <v>5.5023449840558085E-5</v>
      </c>
      <c r="BM479" s="240">
        <f t="shared" ca="1" si="914"/>
        <v>-5.7387731876523657E-5</v>
      </c>
      <c r="BN479" s="240">
        <f t="shared" ca="1" si="915"/>
        <v>5.63123370997956E-5</v>
      </c>
      <c r="BO479" s="240">
        <f t="shared" ca="1" si="916"/>
        <v>-5.1861721977932798E-5</v>
      </c>
      <c r="BP479" s="240">
        <f t="shared" ca="1" si="917"/>
        <v>4.4302645226366548E-5</v>
      </c>
      <c r="BQ479" s="240">
        <f t="shared" ca="1" si="918"/>
        <v>-3.4088178959599584E-5</v>
      </c>
      <c r="BR479" s="240">
        <f t="shared" ca="1" si="919"/>
        <v>2.1830552684232828E-5</v>
      </c>
      <c r="BS479" s="240">
        <f t="shared" ca="1" si="920"/>
        <v>-8.2644577968321006E-6</v>
      </c>
      <c r="BT479" s="240">
        <f t="shared" ca="1" si="921"/>
        <v>-5.7969879769623126E-6</v>
      </c>
      <c r="BU479" s="240">
        <f t="shared" ca="1" si="922"/>
        <v>1.9510976820926607E-5</v>
      </c>
      <c r="BV479" s="240">
        <f t="shared" ca="1" si="923"/>
        <v>-3.2055526616343879E-5</v>
      </c>
      <c r="BW479" s="240">
        <f t="shared" ca="1" si="924"/>
        <v>4.2678748489999493E-5</v>
      </c>
      <c r="BX479" s="240">
        <f t="shared" ca="1" si="925"/>
        <v>-5.074391314871311E-5</v>
      </c>
      <c r="BY479" s="240">
        <f t="shared" ca="1" si="926"/>
        <v>5.576761483728396E-5</v>
      </c>
      <c r="BZ479" s="240">
        <f t="shared" ca="1" si="927"/>
        <v>-5.7448745467849068E-5</v>
      </c>
      <c r="CA479" s="240">
        <f t="shared" ca="1" si="928"/>
        <v>5.5686542283980235E-5</v>
      </c>
      <c r="CB479" s="240">
        <f t="shared" ca="1" si="929"/>
        <v>-5.058662732775133E-5</v>
      </c>
      <c r="CC479" s="240">
        <f t="shared" ca="1" si="930"/>
        <v>4.2454676719267547E-5</v>
      </c>
      <c r="CD479" s="240">
        <f t="shared" ca="1" si="931"/>
        <v>-3.1778099196169162E-5</v>
      </c>
      <c r="CE479" s="240">
        <f t="shared" ca="1" si="932"/>
        <v>1.9196822055534864E-5</v>
      </c>
      <c r="CF479" s="240">
        <f t="shared" ca="1" si="933"/>
        <v>-5.4649355155957023E-6</v>
      </c>
      <c r="CG479" s="240">
        <f t="shared" ca="1" si="934"/>
        <v>-8.5945055618935433E-6</v>
      </c>
      <c r="CH479" s="240">
        <f t="shared" ca="1" si="935"/>
        <v>2.2138813517177821E-5</v>
      </c>
      <c r="CI479" s="240">
        <f t="shared" ca="1" si="936"/>
        <v>-3.4356176478721679E-5</v>
      </c>
      <c r="CJ479" s="240">
        <f t="shared" ca="1" si="937"/>
        <v>4.4514316332078161E-5</v>
      </c>
      <c r="CK479" s="240">
        <f t="shared" ca="1" si="938"/>
        <v>-5.2004379634686418E-5</v>
      </c>
      <c r="CL479" s="240">
        <f t="shared" ca="1" si="939"/>
        <v>5.637743076520069E-5</v>
      </c>
      <c r="CM479" s="240">
        <f t="shared" ca="1" si="940"/>
        <v>-5.7371359999426587E-5</v>
      </c>
      <c r="CN479" s="240">
        <f t="shared" ca="1" si="941"/>
        <v>5.4926593710237287E-5</v>
      </c>
      <c r="CO479" s="240">
        <f t="shared" ca="1" si="942"/>
        <v>-4.9189665061471267E-5</v>
      </c>
      <c r="CP479" s="240">
        <f t="shared" ca="1" si="943"/>
        <v>4.050443117736137E-5</v>
      </c>
      <c r="CQ479" s="240">
        <f t="shared" ca="1" si="944"/>
        <v>-2.9391463208345148E-5</v>
      </c>
      <c r="CR479" s="240">
        <f t="shared" ca="1" si="945"/>
        <v>1.6516844601062112E-5</v>
      </c>
      <c r="CS479" s="240">
        <f t="shared" ca="1" si="946"/>
        <v>-2.6522477260304215E-6</v>
      </c>
      <c r="CT479" s="240">
        <f t="shared" ca="1" si="947"/>
        <v>-1.1371318230134783E-5</v>
      </c>
      <c r="CU479" s="240">
        <f t="shared" ca="1" si="948"/>
        <v>2.4713315872533586E-5</v>
      </c>
      <c r="CV479" s="240">
        <f t="shared" ca="1" si="949"/>
        <v>-3.6574059302717867E-5</v>
      </c>
      <c r="CW479" s="240">
        <f t="shared" ca="1" si="950"/>
        <v>4.6242645287120228E-5</v>
      </c>
      <c r="CX479" s="240">
        <f t="shared" ca="1" si="951"/>
        <v>-5.3139563015072735E-5</v>
      </c>
      <c r="CY479" s="240">
        <f t="shared" ca="1" si="952"/>
        <v>5.6851428524324385E-5</v>
      </c>
      <c r="CZ479" s="240">
        <f t="shared" ca="1" si="953"/>
        <v>-5.7155761899627892E-5</v>
      </c>
      <c r="DA479" s="240">
        <f t="shared" ca="1" si="954"/>
        <v>5.4034322161245419E-5</v>
      </c>
      <c r="DB479" s="240">
        <f t="shared" ca="1" si="955"/>
        <v>-4.7674200583553122E-5</v>
      </c>
      <c r="DC479" s="240">
        <f t="shared" ca="1" si="956"/>
        <v>3.8456606912978586E-5</v>
      </c>
      <c r="DD479" s="240">
        <f t="shared" ca="1" si="957"/>
        <v>-2.6934020611259884E-5</v>
      </c>
      <c r="DE479" s="240">
        <f t="shared" ca="1" si="958"/>
        <v>1.3797076621237519E-5</v>
      </c>
      <c r="DF479" s="240">
        <f t="shared" ca="1" si="959"/>
        <v>1.6682956061632776E-7</v>
      </c>
      <c r="DG479" s="240">
        <f t="shared" ca="1" si="960"/>
        <v>-1.4120736396749782E-5</v>
      </c>
      <c r="DH479" s="240">
        <f t="shared" ca="1" si="961"/>
        <v>2.7228281685321625E-5</v>
      </c>
      <c r="DI479" s="240">
        <f t="shared" ca="1" si="962"/>
        <v>-3.8703832014343284E-5</v>
      </c>
      <c r="DJ479" s="240">
        <f t="shared" ca="1" si="963"/>
        <v>4.7859571659287274E-5</v>
      </c>
      <c r="DK479" s="240">
        <f t="shared" ca="1" si="964"/>
        <v>-5.4146728533681563E-5</v>
      </c>
      <c r="DL479" s="240">
        <f t="shared" ca="1" si="965"/>
        <v>5.7188466212536298E-5</v>
      </c>
      <c r="DM479" s="240">
        <f t="shared" ca="1" si="966"/>
        <v>-5.6802470563159553E-5</v>
      </c>
      <c r="DN479" s="240">
        <f t="shared" ca="1" si="967"/>
        <v>5.30118771973195E-5</v>
      </c>
      <c r="DO479" s="240">
        <f t="shared" ca="1" si="968"/>
        <v>-4.6043884780662445E-5</v>
      </c>
      <c r="DP479" s="240">
        <f t="shared" ca="1" si="969"/>
        <v>3.6316137314142678E-5</v>
      </c>
      <c r="DQ479" s="240">
        <f t="shared" ca="1" si="970"/>
        <v>-2.4411691599383344E-5</v>
      </c>
      <c r="DR479" s="240">
        <f t="shared" ca="1" si="971"/>
        <v>1.1044070275354319E-5</v>
      </c>
      <c r="DS479" s="240">
        <f t="shared" ca="1" si="972"/>
        <v>2.9855049402422668E-6</v>
      </c>
      <c r="DT479" s="240">
        <f t="shared" ca="1" si="973"/>
        <v>-1.6836136472554604E-5</v>
      </c>
      <c r="DU479" s="240">
        <f t="shared" ca="1" si="974"/>
        <v>2.9677652182613938E-5</v>
      </c>
      <c r="DV479" s="240">
        <f t="shared" ca="1" si="975"/>
        <v>-4.074036380459087E-5</v>
      </c>
      <c r="DW479" s="240">
        <f t="shared" ca="1" si="976"/>
        <v>4.9361200131323749E-5</v>
      </c>
      <c r="DX479" s="240">
        <f t="shared" ca="1" si="977"/>
        <v>-5.5023449840558268E-5</v>
      </c>
      <c r="DY479" s="240">
        <f t="shared" ca="1" si="978"/>
        <v>5.7387731876523759E-5</v>
      </c>
      <c r="DZ479" s="240">
        <f t="shared" ca="1" si="979"/>
        <v>-5.6312337099795153E-5</v>
      </c>
      <c r="EA479" s="240">
        <f t="shared" ca="1" si="980"/>
        <v>5.1861721977933232E-5</v>
      </c>
      <c r="EB479" s="240">
        <f t="shared" ca="1" si="981"/>
        <v>-4.4302645226367192E-5</v>
      </c>
      <c r="EC479" s="240">
        <f t="shared" ca="1" si="982"/>
        <v>3.4088178959599089E-5</v>
      </c>
      <c r="ED479" s="240">
        <f t="shared" ca="1" si="983"/>
        <v>-2.1830552684232255E-5</v>
      </c>
      <c r="EE479" s="240">
        <f t="shared" ca="1" si="984"/>
        <v>8.264457796831484E-6</v>
      </c>
      <c r="EF479" s="240">
        <f t="shared" ca="1" si="985"/>
        <v>5.7969879769645555E-6</v>
      </c>
      <c r="EG479" s="240">
        <f t="shared" ca="1" si="986"/>
        <v>-1.9510976820928724E-5</v>
      </c>
      <c r="EH479" s="240">
        <f t="shared" ca="1" si="987"/>
        <v>3.2055526616343039E-5</v>
      </c>
      <c r="EI479" s="240">
        <f t="shared" ca="1" si="988"/>
        <v>-4.2678748489998822E-5</v>
      </c>
      <c r="EJ479" s="240">
        <f t="shared" ca="1" si="989"/>
        <v>5.0743913148713408E-5</v>
      </c>
      <c r="EK479" s="240">
        <f t="shared" ca="1" si="990"/>
        <v>-5.5767614837284102E-5</v>
      </c>
      <c r="EL479" s="240">
        <f t="shared" ca="1" si="991"/>
        <v>5.7448745467849061E-5</v>
      </c>
      <c r="EM479" s="240">
        <f t="shared" ca="1" si="992"/>
        <v>-5.5686542283979679E-5</v>
      </c>
      <c r="EN479" s="240">
        <f t="shared" ca="1" si="993"/>
        <v>5.0586627327750259E-5</v>
      </c>
      <c r="EO479" s="240">
        <f t="shared" ca="1" si="994"/>
        <v>-4.2454676719268225E-5</v>
      </c>
      <c r="EP479" s="240">
        <f t="shared" ca="1" si="995"/>
        <v>3.1778099196170002E-5</v>
      </c>
      <c r="EQ479" s="240">
        <f t="shared" ca="1" si="996"/>
        <v>-1.9196822055534284E-5</v>
      </c>
      <c r="ER479" s="240">
        <f t="shared" ca="1" si="997"/>
        <v>5.4649355155950891E-6</v>
      </c>
      <c r="ES479" s="240">
        <f t="shared" ca="1" si="998"/>
        <v>8.5945055618941633E-6</v>
      </c>
      <c r="ET479" s="240">
        <f t="shared" ca="1" si="999"/>
        <v>-2.213881351717839E-5</v>
      </c>
      <c r="EU479" s="240">
        <f t="shared" ca="1" si="1000"/>
        <v>3.4356176478723482E-5</v>
      </c>
      <c r="EV479" s="240">
        <f t="shared" ca="1" si="1001"/>
        <v>-4.4514316332077524E-5</v>
      </c>
      <c r="EW479" s="240">
        <f t="shared" ca="1" si="1002"/>
        <v>5.2004379634685991E-5</v>
      </c>
      <c r="EX479" s="240">
        <f t="shared" ca="1" si="1003"/>
        <v>-5.6377430765200812E-5</v>
      </c>
      <c r="EY479" s="240">
        <f t="shared" ca="1" si="1004"/>
        <v>5.7371359999426553E-5</v>
      </c>
      <c r="EZ479" s="240">
        <f t="shared" ca="1" si="1005"/>
        <v>-5.4926593710237104E-5</v>
      </c>
      <c r="FA479" s="240">
        <f t="shared" ca="1" si="1006"/>
        <v>4.9189665061470948E-5</v>
      </c>
      <c r="FB479" s="240">
        <f t="shared" ca="1" si="1007"/>
        <v>-4.0504431177359771E-5</v>
      </c>
      <c r="FC479" s="240">
        <f t="shared" ca="1" si="1008"/>
        <v>2.9391463208344616E-5</v>
      </c>
      <c r="FD479" s="240">
        <f t="shared" ca="1" si="1009"/>
        <v>-1.6516844601061519E-5</v>
      </c>
      <c r="FE479" s="240">
        <f t="shared" ca="1" si="1010"/>
        <v>2.6522477260298049E-6</v>
      </c>
      <c r="FF479" s="240">
        <f t="shared" ca="1" si="1011"/>
        <v>1.1371318230135392E-5</v>
      </c>
      <c r="FG479" s="240">
        <f t="shared" ca="1" si="1012"/>
        <v>-2.4713315872534155E-5</v>
      </c>
      <c r="FH479" s="240">
        <f t="shared" ca="1" si="1013"/>
        <v>3.6574059302718348E-5</v>
      </c>
      <c r="FI479" s="240">
        <f t="shared" ca="1" si="1014"/>
        <v>-4.6242645287120594E-5</v>
      </c>
      <c r="FJ479" s="240">
        <f t="shared" ca="1" si="1015"/>
        <v>5.3139563015074206E-5</v>
      </c>
      <c r="FK479" s="240">
        <f t="shared" ca="1" si="1016"/>
        <v>-5.6851428524324479E-5</v>
      </c>
      <c r="FL479" s="240">
        <f t="shared" ca="1" si="1017"/>
        <v>5.7155761899627831E-5</v>
      </c>
      <c r="FM479" s="240">
        <f t="shared" ca="1" si="1018"/>
        <v>-5.4034322161245209E-5</v>
      </c>
      <c r="FN479" s="240">
        <f t="shared" ca="1" si="1019"/>
        <v>4.7674200583552776E-5</v>
      </c>
      <c r="FO479" s="240">
        <f t="shared" ca="1" si="1020"/>
        <v>-3.8456606912978125E-5</v>
      </c>
      <c r="FP479" s="240">
        <f t="shared" ca="1" si="1021"/>
        <v>2.6934020611259342E-5</v>
      </c>
      <c r="FQ479" s="240">
        <f t="shared" ca="1" si="1022"/>
        <v>-1.3797076621236918E-5</v>
      </c>
      <c r="FR479" s="240">
        <f t="shared" ca="1" si="1023"/>
        <v>-1.668295606169444E-7</v>
      </c>
      <c r="FS479" s="240">
        <f t="shared" ca="1" si="1024"/>
        <v>1.4120736396750382E-5</v>
      </c>
      <c r="FT479" s="240">
        <f t="shared" ca="1" si="1025"/>
        <v>-2.7228281685322173E-5</v>
      </c>
      <c r="FU479" s="240">
        <f t="shared" ca="1" si="1026"/>
        <v>3.8703832014343745E-5</v>
      </c>
      <c r="FV479" s="240">
        <f t="shared" ca="1" si="1027"/>
        <v>-4.7859571659287619E-5</v>
      </c>
      <c r="FW479" s="240">
        <f t="shared" ca="1" si="1028"/>
        <v>5.4146728533681766E-5</v>
      </c>
      <c r="FX479" s="240">
        <f t="shared" ca="1" si="1029"/>
        <v>-5.7188466212536359E-5</v>
      </c>
      <c r="FY479" s="240">
        <f t="shared" ca="1" si="1030"/>
        <v>5.6802470563159465E-5</v>
      </c>
      <c r="FZ479" s="240">
        <f t="shared" ca="1" si="1031"/>
        <v>-5.3011877197319256E-5</v>
      </c>
      <c r="GA479" s="240">
        <f t="shared" ca="1" si="1032"/>
        <v>4.6043884780662072E-5</v>
      </c>
      <c r="GB479" s="240">
        <f t="shared" ca="1" si="1033"/>
        <v>-3.6316137314144738E-5</v>
      </c>
      <c r="GC479" s="240">
        <f t="shared" ca="1" si="1034"/>
        <v>2.4411691599382784E-5</v>
      </c>
      <c r="GD479" s="240">
        <f t="shared" ca="1" si="1035"/>
        <v>-1.1044070275356912E-5</v>
      </c>
      <c r="GE479" s="240">
        <f t="shared" ca="1" si="1036"/>
        <v>-2.9855049402428869E-6</v>
      </c>
      <c r="GF479" s="240">
        <f t="shared" ca="1" si="1037"/>
        <v>1.6836136472555197E-5</v>
      </c>
      <c r="GG479" s="240">
        <f t="shared" ca="1" si="1038"/>
        <v>-2.9677652182617265E-5</v>
      </c>
      <c r="GH479" s="240">
        <f t="shared" ca="1" si="1039"/>
        <v>4.0740363804591317E-5</v>
      </c>
      <c r="GI479" s="240">
        <f t="shared" ca="1" si="1040"/>
        <v>-4.93612001313224E-5</v>
      </c>
      <c r="GJ479" s="240">
        <f t="shared" ca="1" si="1041"/>
        <v>5.5023449840558437E-5</v>
      </c>
      <c r="GK479" s="240">
        <f t="shared" ca="1" si="1042"/>
        <v>-5.738773187652363E-5</v>
      </c>
      <c r="GL479" s="240">
        <f t="shared" ca="1" si="1043"/>
        <v>5.6312337099795031E-5</v>
      </c>
      <c r="GM479" s="240">
        <f t="shared" ca="1" si="1044"/>
        <v>-5.1861721977932961E-5</v>
      </c>
      <c r="GN479" s="240">
        <f t="shared" ca="1" si="1045"/>
        <v>4.4302645226364712E-5</v>
      </c>
      <c r="GO479" s="240">
        <f t="shared" ca="1" si="1046"/>
        <v>-3.4088178959598594E-5</v>
      </c>
      <c r="GP479" s="240">
        <f t="shared" ca="1" si="1047"/>
        <v>2.1830552684234702E-5</v>
      </c>
      <c r="GQ479" s="240">
        <f t="shared" ca="1" si="1048"/>
        <v>-8.2644577968308758E-6</v>
      </c>
      <c r="GR479" s="240">
        <f t="shared" ca="1" si="1049"/>
        <v>-5.7969879769619196E-6</v>
      </c>
      <c r="GS479" s="240">
        <f t="shared" ca="1" si="1050"/>
        <v>1.9510976820929311E-5</v>
      </c>
      <c r="GT479" s="240">
        <f t="shared" ca="1" si="1051"/>
        <v>-3.2055526616343554E-5</v>
      </c>
      <c r="GU479" s="240">
        <f t="shared" ca="1" si="1052"/>
        <v>4.2678748490001424E-5</v>
      </c>
      <c r="GV479" s="240">
        <f t="shared" ca="1" si="1053"/>
        <v>-5.0743913148713692E-5</v>
      </c>
      <c r="GW479" s="240">
        <f t="shared" ca="1" si="1054"/>
        <v>5.5767614837285031E-5</v>
      </c>
      <c r="GX479" s="240">
        <f t="shared" ca="1" si="1055"/>
        <v>-5.7448745467849061E-5</v>
      </c>
      <c r="GY479" s="240">
        <f t="shared" ca="1" si="1056"/>
        <v>5.5686542283980329E-5</v>
      </c>
      <c r="GZ479" s="240">
        <f t="shared" ca="1" si="1057"/>
        <v>-5.0586627327749968E-5</v>
      </c>
      <c r="HA479" s="240">
        <f t="shared" ca="1" si="1058"/>
        <v>4.2454676719267812E-5</v>
      </c>
      <c r="HB479" s="240">
        <f t="shared" ca="1" si="1059"/>
        <v>-3.1778099196166763E-5</v>
      </c>
      <c r="HC479" s="240">
        <f t="shared" ca="1" si="1060"/>
        <v>1.9196822055533702E-5</v>
      </c>
      <c r="HD479" s="240">
        <f t="shared" ca="1" si="1061"/>
        <v>-5.4649355155912232E-6</v>
      </c>
      <c r="HE479" s="240">
        <f t="shared" ca="1" si="1062"/>
        <v>-8.5945055618947698E-6</v>
      </c>
      <c r="HF479" s="240">
        <f t="shared" ca="1" si="1063"/>
        <v>2.2138813517175947E-5</v>
      </c>
      <c r="HG479" s="240">
        <f t="shared" ca="1" si="1064"/>
        <v>-3.4356176478723976E-5</v>
      </c>
      <c r="HH479" s="240">
        <f t="shared" ca="1" si="1065"/>
        <v>4.451431633207791E-5</v>
      </c>
      <c r="HI479" s="240">
        <f t="shared" ca="1" si="1066"/>
        <v>-5.2004379634687638E-5</v>
      </c>
      <c r="HJ479" s="240">
        <f t="shared" ca="1" si="1067"/>
        <v>5.6377430765200927E-5</v>
      </c>
      <c r="HK479" s="240">
        <f t="shared" ca="1" si="1068"/>
        <v>-5.737135999942635E-5</v>
      </c>
      <c r="HL479" s="240">
        <f t="shared" ca="1" si="1069"/>
        <v>5.4926593710236921E-5</v>
      </c>
      <c r="HM479" s="240">
        <f t="shared" ca="1" si="1070"/>
        <v>-4.9189665061472317E-5</v>
      </c>
      <c r="HN479" s="240">
        <f t="shared" ca="1" si="1071"/>
        <v>4.050443117735933E-5</v>
      </c>
      <c r="HO479" s="240">
        <f t="shared" ca="1" si="1072"/>
        <v>-2.9391463208344088E-5</v>
      </c>
      <c r="HP479" s="240">
        <f t="shared" ca="1" si="1073"/>
        <v>1.6516844601057796E-5</v>
      </c>
      <c r="HQ479" s="240">
        <f t="shared" ca="1" si="1074"/>
        <v>-2.6522477260291882E-6</v>
      </c>
      <c r="HR479" s="240">
        <f t="shared" ca="1" si="1075"/>
        <v>-1.1371318230139197E-5</v>
      </c>
      <c r="HS479" s="240">
        <f t="shared" ca="1" si="1076"/>
        <v>2.4713315872534704E-5</v>
      </c>
      <c r="HT479" s="240">
        <f t="shared" ca="1" si="1077"/>
        <v>-3.6574059302716301E-5</v>
      </c>
      <c r="HU479" s="240">
        <f t="shared" ca="1" si="1078"/>
        <v>4.6242645287120967E-5</v>
      </c>
      <c r="HV479" s="240">
        <f t="shared" ca="1" si="1079"/>
        <v>-5.3139563015073203E-5</v>
      </c>
      <c r="HW479" s="240">
        <f t="shared" ca="1" si="1080"/>
        <v>5.6851428524325035E-5</v>
      </c>
      <c r="HX479" s="240">
        <f t="shared" ca="1" si="1081"/>
        <v>-5.715576189962777E-5</v>
      </c>
      <c r="HY479" s="240">
        <f t="shared" ca="1" si="1082"/>
        <v>5.4034322161243894E-5</v>
      </c>
      <c r="HZ479" s="240">
        <f t="shared" ca="1" si="1083"/>
        <v>-4.7674200583552431E-5</v>
      </c>
      <c r="IA479" s="240">
        <f t="shared" ca="1" si="1084"/>
        <v>3.845660691298009E-5</v>
      </c>
      <c r="IB479" s="240">
        <f t="shared" ca="1" si="1085"/>
        <v>-2.693402061125879E-5</v>
      </c>
      <c r="IC479" s="240">
        <f t="shared" ca="1" si="1086"/>
        <v>1.3797076621239486E-5</v>
      </c>
      <c r="ID479" s="240">
        <f t="shared" ca="1" si="1087"/>
        <v>1.6682956062083059E-7</v>
      </c>
      <c r="IE479" s="240">
        <f t="shared" ca="1" si="1088"/>
        <v>6.9081501238083386E-5</v>
      </c>
      <c r="IF479" s="240">
        <f t="shared" ca="1" si="1089"/>
        <v>2.7228281685325589E-5</v>
      </c>
      <c r="IG479" s="240">
        <f t="shared" ca="1" si="1090"/>
        <v>-3.8703832014344199E-5</v>
      </c>
      <c r="IH479" s="240">
        <f t="shared" ca="1" si="1091"/>
        <v>4.7859571659286155E-5</v>
      </c>
      <c r="II479" s="240">
        <f t="shared" ca="1" si="1092"/>
        <v>-5.4146728533681969E-5</v>
      </c>
      <c r="IJ479" s="240">
        <f t="shared" ca="1" si="1093"/>
        <v>5.7188466212536101E-5</v>
      </c>
      <c r="IK479" s="240">
        <f t="shared" ca="1" si="1094"/>
        <v>-5.6802470563158876E-5</v>
      </c>
      <c r="IL479" s="240">
        <f t="shared" ca="1" si="1095"/>
        <v>5.3011877197319026E-5</v>
      </c>
      <c r="IM479" s="240">
        <f t="shared" ca="1" si="1096"/>
        <v>-4.6043884780659755E-5</v>
      </c>
      <c r="IN479" s="240">
        <f t="shared" ca="1" si="1097"/>
        <v>3.6316137314141722E-5</v>
      </c>
      <c r="IO479" s="240">
        <f t="shared" ca="1" si="1098"/>
        <v>-2.441169159938518E-5</v>
      </c>
      <c r="IP479" s="240">
        <f t="shared" ca="1" si="1099"/>
        <v>1.1044070275353101E-5</v>
      </c>
      <c r="IQ479" s="240">
        <f t="shared" ca="1" si="1100"/>
        <v>2.9855049402402441E-6</v>
      </c>
      <c r="IR479" s="240">
        <f t="shared" ca="1" si="1101"/>
        <v>-1.683613647255891E-5</v>
      </c>
      <c r="IS479" s="240">
        <f t="shared" ca="1" si="1102"/>
        <v>2.9677652182615002E-5</v>
      </c>
      <c r="IT479" s="240">
        <f t="shared" ca="1" si="1103"/>
        <v>-4.0740363804594055E-5</v>
      </c>
      <c r="IU479" s="240">
        <f t="shared" ca="1" si="1104"/>
        <v>4.9361200131324379E-5</v>
      </c>
      <c r="IV479" s="240">
        <f t="shared" ca="1" si="1105"/>
        <v>-5.5023449840557685E-5</v>
      </c>
      <c r="IW479" s="240">
        <f t="shared" ca="1" si="1106"/>
        <v>5.7387731876523813E-5</v>
      </c>
      <c r="IX479" s="240">
        <f t="shared" ca="1" si="1107"/>
        <v>-5.6312337099795552E-5</v>
      </c>
      <c r="IY479" s="240">
        <f t="shared" ca="1" si="1108"/>
        <v>5.1861721977931294E-5</v>
      </c>
      <c r="IZ479" s="240">
        <f t="shared" ca="1" si="1109"/>
        <v>-4.4302645226366406E-5</v>
      </c>
      <c r="JA479" s="240">
        <f t="shared" ca="1" si="1110"/>
        <v>3.4088178959595464E-5</v>
      </c>
      <c r="JB479" s="240">
        <f t="shared" ca="1" si="1111"/>
        <v>-2.183055268423111E-5</v>
      </c>
    </row>
    <row r="480" spans="2:262">
      <c r="B480" s="248">
        <v>119</v>
      </c>
      <c r="C480" s="247">
        <f t="shared" si="1112"/>
        <v>2.3242187500000016E-3</v>
      </c>
      <c r="D480" s="244">
        <f t="shared" ca="1" si="855"/>
        <v>5.8997522639845519</v>
      </c>
      <c r="E480" s="243">
        <f ca="1">DU361</f>
        <v>-0.10024773601544804</v>
      </c>
      <c r="F480" s="242">
        <v>119</v>
      </c>
      <c r="G480" s="240">
        <f t="shared" ca="1" si="856"/>
        <v>1.488344203294349E-5</v>
      </c>
      <c r="H480" s="240">
        <f t="shared" ca="1" si="857"/>
        <v>1.2153730204579342E-6</v>
      </c>
      <c r="I480" s="240">
        <f t="shared" ca="1" si="858"/>
        <v>-1.7255126122647831E-5</v>
      </c>
      <c r="J480" s="240">
        <f t="shared" ca="1" si="859"/>
        <v>3.2456353603443945E-5</v>
      </c>
      <c r="K480" s="240">
        <f t="shared" ca="1" si="860"/>
        <v>-4.6080340565680026E-5</v>
      </c>
      <c r="L480" s="240">
        <f t="shared" ca="1" si="861"/>
        <v>5.7465019282225684E-5</v>
      </c>
      <c r="M480" s="240">
        <f t="shared" ca="1" si="862"/>
        <v>-6.6057142867065449E-5</v>
      </c>
      <c r="N480" s="240">
        <f t="shared" ca="1" si="863"/>
        <v>7.1439170717084503E-5</v>
      </c>
      <c r="O480" s="240">
        <f t="shared" ca="1" si="864"/>
        <v>-7.3349559206625442E-5</v>
      </c>
      <c r="P480" s="240">
        <f t="shared" ca="1" si="865"/>
        <v>7.1695471593498706E-5</v>
      </c>
      <c r="Q480" s="240">
        <f t="shared" ca="1" si="866"/>
        <v>-6.6557289489161504E-5</v>
      </c>
      <c r="R480" s="240">
        <f t="shared" ca="1" si="867"/>
        <v>5.8184706654833076E-5</v>
      </c>
      <c r="S480" s="240">
        <f t="shared" ca="1" si="868"/>
        <v>-4.6984594948413705E-5</v>
      </c>
      <c r="T480" s="240">
        <f t="shared" ca="1" si="869"/>
        <v>3.3501232085495966E-5</v>
      </c>
      <c r="U480" s="241">
        <f t="shared" ca="1" si="870"/>
        <v>-1.8389852061053742E-5</v>
      </c>
      <c r="V480" s="240">
        <f t="shared" ca="1" si="871"/>
        <v>2.3848035686311639E-6</v>
      </c>
      <c r="W480" s="240">
        <f t="shared" ca="1" si="872"/>
        <v>1.3736136217779913E-5</v>
      </c>
      <c r="X480" s="240">
        <f t="shared" ca="1" si="873"/>
        <v>-2.9189558301005664E-5</v>
      </c>
      <c r="Y480" s="240">
        <f t="shared" ca="1" si="874"/>
        <v>4.3224492200570589E-5</v>
      </c>
      <c r="Z480" s="240">
        <f t="shared" ca="1" si="875"/>
        <v>-5.5158899918854865E-5</v>
      </c>
      <c r="AA480" s="240">
        <f t="shared" ca="1" si="876"/>
        <v>6.4412820082246881E-5</v>
      </c>
      <c r="AB480" s="240">
        <f t="shared" ca="1" si="877"/>
        <v>-7.0536551593218885E-5</v>
      </c>
      <c r="AC480" s="240">
        <f t="shared" ca="1" si="878"/>
        <v>7.3232507187905355E-5</v>
      </c>
      <c r="AD480" s="240">
        <f t="shared" ca="1" si="879"/>
        <v>-7.2369674909383437E-5</v>
      </c>
      <c r="AE480" s="240">
        <f t="shared" ca="1" si="880"/>
        <v>6.7989984730657018E-5</v>
      </c>
      <c r="AF480" s="240">
        <f t="shared" ca="1" si="881"/>
        <v>-6.0306270936595155E-5</v>
      </c>
      <c r="AG480" s="240">
        <f t="shared" ca="1" si="882"/>
        <v>4.9691929284375439E-5</v>
      </c>
      <c r="AH480" s="240">
        <f t="shared" ca="1" si="883"/>
        <v>-3.6662771560382834E-5</v>
      </c>
      <c r="AI480" s="240">
        <f t="shared" ca="1" si="884"/>
        <v>2.185195932478849E-5</v>
      </c>
      <c r="AJ480" s="240">
        <f t="shared" ca="1" si="885"/>
        <v>-5.979234957039049E-6</v>
      </c>
      <c r="AK480" s="240">
        <f t="shared" ca="1" si="886"/>
        <v>-1.0184054757619814E-5</v>
      </c>
      <c r="AL480" s="240">
        <f t="shared" ca="1" si="887"/>
        <v>2.585244279591739E-5</v>
      </c>
      <c r="AM480" s="240">
        <f t="shared" ca="1" si="888"/>
        <v>-4.0264512247731733E-5</v>
      </c>
      <c r="AN480" s="240">
        <f t="shared" ca="1" si="889"/>
        <v>5.2719897934230356E-5</v>
      </c>
      <c r="AO480" s="240">
        <f t="shared" ca="1" si="890"/>
        <v>-6.2613321171953743E-5</v>
      </c>
      <c r="AP480" s="240">
        <f t="shared" ca="1" si="891"/>
        <v>6.94640037382927E-5</v>
      </c>
      <c r="AQ480" s="240">
        <f t="shared" ca="1" si="892"/>
        <v>-7.293903164495963E-5</v>
      </c>
      <c r="AR480" s="240">
        <f t="shared" ca="1" si="893"/>
        <v>7.2869533339576587E-5</v>
      </c>
      <c r="AS480" s="240">
        <f t="shared" ca="1" si="894"/>
        <v>-6.9258886143717453E-5</v>
      </c>
      <c r="AT480" s="240">
        <f t="shared" ca="1" si="895"/>
        <v>6.2282552129465219E-5</v>
      </c>
      <c r="AU480" s="240">
        <f t="shared" ca="1" si="896"/>
        <v>-5.2279551410192204E-5</v>
      </c>
      <c r="AV480" s="240">
        <f t="shared" ca="1" si="897"/>
        <v>3.9735987207302117E-5</v>
      </c>
      <c r="AW480" s="240">
        <f t="shared" ca="1" si="898"/>
        <v>-2.5261423304503758E-5</v>
      </c>
      <c r="AX480" s="240">
        <f t="shared" ca="1" si="899"/>
        <v>9.5592618447163038E-6</v>
      </c>
      <c r="AY480" s="240">
        <f t="shared" ca="1" si="900"/>
        <v>6.6074390175312786E-6</v>
      </c>
      <c r="AZ480" s="240">
        <f t="shared" ca="1" si="901"/>
        <v>-2.2453046491726234E-5</v>
      </c>
      <c r="BA480" s="240">
        <f t="shared" ca="1" si="902"/>
        <v>3.7207531558133391E-5</v>
      </c>
      <c r="BB480" s="240">
        <f t="shared" ca="1" si="903"/>
        <v>-5.0153889097764967E-5</v>
      </c>
      <c r="BC480" s="240">
        <f t="shared" ca="1" si="904"/>
        <v>6.0662981286677623E-5</v>
      </c>
      <c r="BD480" s="240">
        <f t="shared" ca="1" si="905"/>
        <v>-6.822411101403354E-5</v>
      </c>
      <c r="BE480" s="240">
        <f t="shared" ca="1" si="906"/>
        <v>7.2469839586076579E-5</v>
      </c>
      <c r="BF480" s="240">
        <f t="shared" ca="1" si="907"/>
        <v>-7.3193842681337526E-5</v>
      </c>
      <c r="BG480" s="240">
        <f t="shared" ca="1" si="908"/>
        <v>7.0360936833695076E-5</v>
      </c>
      <c r="BH480" s="240">
        <f t="shared" ca="1" si="909"/>
        <v>-6.410878919894818E-5</v>
      </c>
      <c r="BI480" s="240">
        <f t="shared" ca="1" si="910"/>
        <v>5.4741227517514658E-5</v>
      </c>
      <c r="BJ480" s="240">
        <f t="shared" ca="1" si="911"/>
        <v>-4.2713475380575869E-5</v>
      </c>
      <c r="BK480" s="240">
        <f t="shared" ca="1" si="912"/>
        <v>2.8610030302839132E-5</v>
      </c>
      <c r="BL480" s="240">
        <f t="shared" ca="1" si="913"/>
        <v>-1.3116259633318223E-5</v>
      </c>
      <c r="BM480" s="240">
        <f t="shared" ca="1" si="914"/>
        <v>-3.014905378105168E-6</v>
      </c>
      <c r="BN480" s="240">
        <f t="shared" ca="1" si="915"/>
        <v>1.89995588318839E-5</v>
      </c>
      <c r="BO480" s="240">
        <f t="shared" ca="1" si="916"/>
        <v>-3.4060914666015741E-5</v>
      </c>
      <c r="BP480" s="240">
        <f t="shared" ca="1" si="917"/>
        <v>4.746705514950045E-5</v>
      </c>
      <c r="BQ480" s="240">
        <f t="shared" ca="1" si="918"/>
        <v>-5.8566498966033497E-5</v>
      </c>
      <c r="BR480" s="240">
        <f t="shared" ca="1" si="919"/>
        <v>6.6819860430614492E-5</v>
      </c>
      <c r="BS480" s="240">
        <f t="shared" ca="1" si="920"/>
        <v>-7.1826061336022266E-5</v>
      </c>
      <c r="BT480" s="240">
        <f t="shared" ca="1" si="921"/>
        <v>7.3341821645055583E-5</v>
      </c>
      <c r="BU480" s="240">
        <f t="shared" ca="1" si="922"/>
        <v>-7.1293481863950783E-5</v>
      </c>
      <c r="BV480" s="240">
        <f t="shared" ca="1" si="923"/>
        <v>6.5780582579984631E-5</v>
      </c>
      <c r="BW480" s="240">
        <f t="shared" ca="1" si="924"/>
        <v>-5.7071027212980834E-5</v>
      </c>
      <c r="BX480" s="240">
        <f t="shared" ca="1" si="925"/>
        <v>4.5588063050400958E-5</v>
      </c>
      <c r="BY480" s="240">
        <f t="shared" ca="1" si="926"/>
        <v>-3.1889713232233242E-5</v>
      </c>
      <c r="BZ480" s="240">
        <f t="shared" ca="1" si="927"/>
        <v>1.6641659203614809E-5</v>
      </c>
      <c r="CA480" s="240">
        <f t="shared" ca="1" si="928"/>
        <v>-5.8489143244923954E-7</v>
      </c>
      <c r="CB480" s="240">
        <f t="shared" ca="1" si="929"/>
        <v>-1.5500299570648755E-5</v>
      </c>
      <c r="CC480" s="240">
        <f t="shared" ca="1" si="930"/>
        <v>3.0832242047083852E-5</v>
      </c>
      <c r="CD480" s="240">
        <f t="shared" ca="1" si="931"/>
        <v>-4.4665868907759424E-5</v>
      </c>
      <c r="CE480" s="240">
        <f t="shared" ca="1" si="932"/>
        <v>5.632892481955953E-5</v>
      </c>
      <c r="CF480" s="240">
        <f t="shared" ca="1" si="933"/>
        <v>-6.5254634950689516E-5</v>
      </c>
      <c r="CG480" s="240">
        <f t="shared" ca="1" si="934"/>
        <v>7.1009247812989988E-5</v>
      </c>
      <c r="CH480" s="240">
        <f t="shared" ca="1" si="935"/>
        <v>-7.3313113736445915E-5</v>
      </c>
      <c r="CI480" s="240">
        <f t="shared" ca="1" si="936"/>
        <v>7.2054274651824665E-5</v>
      </c>
      <c r="CJ480" s="240">
        <f t="shared" ca="1" si="937"/>
        <v>-6.729390477588649E-5</v>
      </c>
      <c r="CK480" s="240">
        <f t="shared" ca="1" si="938"/>
        <v>5.9263337805060676E-5</v>
      </c>
      <c r="CL480" s="240">
        <f t="shared" ca="1" si="939"/>
        <v>-4.8352825083294866E-5</v>
      </c>
      <c r="CM480" s="240">
        <f t="shared" ca="1" si="940"/>
        <v>3.5092571049240055E-5</v>
      </c>
      <c r="CN480" s="240">
        <f t="shared" ca="1" si="941"/>
        <v>-2.012696755925068E-5</v>
      </c>
      <c r="CO480" s="240">
        <f t="shared" ca="1" si="942"/>
        <v>4.1832791883145166E-6</v>
      </c>
      <c r="CP480" s="240">
        <f t="shared" ca="1" si="943"/>
        <v>1.1963698730084067E-5</v>
      </c>
      <c r="CQ480" s="240">
        <f t="shared" ca="1" si="944"/>
        <v>-2.7529291856477019E-5</v>
      </c>
      <c r="CR480" s="240">
        <f t="shared" ca="1" si="945"/>
        <v>4.1757078675549921E-5</v>
      </c>
      <c r="CS480" s="240">
        <f t="shared" ca="1" si="946"/>
        <v>-5.3955649359364085E-5</v>
      </c>
      <c r="CT480" s="240">
        <f t="shared" ca="1" si="947"/>
        <v>6.3532205339537312E-5</v>
      </c>
      <c r="CU480" s="240">
        <f t="shared" ca="1" si="948"/>
        <v>-7.0021366792300836E-5</v>
      </c>
      <c r="CV480" s="240">
        <f t="shared" ca="1" si="949"/>
        <v>7.3107788115374926E-5</v>
      </c>
      <c r="CW480" s="240">
        <f t="shared" ca="1" si="950"/>
        <v>-7.2641482380852898E-5</v>
      </c>
      <c r="CX480" s="240">
        <f t="shared" ca="1" si="951"/>
        <v>6.864511006093418E-5</v>
      </c>
      <c r="CY480" s="240">
        <f t="shared" ca="1" si="952"/>
        <v>-6.1312877825512772E-5</v>
      </c>
      <c r="CZ480" s="240">
        <f t="shared" ca="1" si="953"/>
        <v>5.1001100925355809E-5</v>
      </c>
      <c r="DA480" s="240">
        <f t="shared" ca="1" si="954"/>
        <v>-3.8210887788846685E-5</v>
      </c>
      <c r="DB480" s="240">
        <f t="shared" ca="1" si="955"/>
        <v>2.3563788287122201E-5</v>
      </c>
      <c r="DC480" s="240">
        <f t="shared" ca="1" si="956"/>
        <v>-7.771589058201096E-6</v>
      </c>
      <c r="DD480" s="240">
        <f t="shared" ca="1" si="957"/>
        <v>-8.398276291380318E-6</v>
      </c>
      <c r="DE480" s="240">
        <f t="shared" ca="1" si="958"/>
        <v>2.4160021190504825E-5</v>
      </c>
      <c r="DF480" s="240">
        <f t="shared" ca="1" si="959"/>
        <v>-3.8747691983322856E-5</v>
      </c>
      <c r="DG480" s="240">
        <f t="shared" ca="1" si="960"/>
        <v>5.1452390013905186E-5</v>
      </c>
      <c r="DH480" s="240">
        <f t="shared" ca="1" si="961"/>
        <v>-6.1656721080960398E-5</v>
      </c>
      <c r="DI480" s="240">
        <f t="shared" ca="1" si="962"/>
        <v>6.8864798165861106E-5</v>
      </c>
      <c r="DJ480" s="240">
        <f t="shared" ca="1" si="963"/>
        <v>-7.27263394292479E-5</v>
      </c>
      <c r="DK480" s="240">
        <f t="shared" ca="1" si="964"/>
        <v>7.3053690416183595E-5</v>
      </c>
      <c r="DL480" s="240">
        <f t="shared" ca="1" si="965"/>
        <v>-6.9830943263243515E-5</v>
      </c>
      <c r="DM480" s="240">
        <f t="shared" ca="1" si="966"/>
        <v>6.3214709752909339E-5</v>
      </c>
      <c r="DN480" s="240">
        <f t="shared" ca="1" si="967"/>
        <v>-5.3526510648115842E-5</v>
      </c>
      <c r="DO480" s="240">
        <f t="shared" ca="1" si="968"/>
        <v>4.1237151152886186E-5</v>
      </c>
      <c r="DP480" s="240">
        <f t="shared" ca="1" si="969"/>
        <v>-2.694384178506795E-5</v>
      </c>
      <c r="DQ480" s="240">
        <f t="shared" ca="1" si="970"/>
        <v>1.134117648933773E-5</v>
      </c>
      <c r="DR480" s="240">
        <f t="shared" ca="1" si="971"/>
        <v>4.8126216694884983E-6</v>
      </c>
      <c r="DS480" s="240">
        <f t="shared" ca="1" si="972"/>
        <v>-2.0732546917316764E-5</v>
      </c>
      <c r="DT480" s="240">
        <f t="shared" ca="1" si="973"/>
        <v>3.5644958707210969E-5</v>
      </c>
      <c r="DU480" s="240">
        <f t="shared" ca="1" si="974"/>
        <v>-4.882517735420876E-5</v>
      </c>
      <c r="DV480" s="240">
        <f t="shared" ca="1" si="975"/>
        <v>5.9632700380806385E-5</v>
      </c>
      <c r="DW480" s="240">
        <f t="shared" ca="1" si="976"/>
        <v>-6.7542328208795806E-5</v>
      </c>
      <c r="DX480" s="240">
        <f t="shared" ca="1" si="977"/>
        <v>7.2169686621360781E-5</v>
      </c>
      <c r="DY480" s="240">
        <f t="shared" ca="1" si="978"/>
        <v>-7.3289905712554105E-5</v>
      </c>
      <c r="DZ480" s="240">
        <f t="shared" ca="1" si="979"/>
        <v>7.0848547606763412E-5</v>
      </c>
      <c r="EA480" s="240">
        <f t="shared" ca="1" si="980"/>
        <v>-6.4964251907554532E-5</v>
      </c>
      <c r="EB480" s="240">
        <f t="shared" ca="1" si="981"/>
        <v>5.5922970318358903E-5</v>
      </c>
      <c r="EC480" s="240">
        <f t="shared" ca="1" si="982"/>
        <v>-4.4164070607854069E-5</v>
      </c>
      <c r="ED480" s="240">
        <f t="shared" ca="1" si="983"/>
        <v>3.0258985208151637E-5</v>
      </c>
      <c r="EE480" s="240">
        <f t="shared" ca="1" si="984"/>
        <v>-1.4883442032941805E-5</v>
      </c>
      <c r="EF480" s="240">
        <f t="shared" ca="1" si="985"/>
        <v>-1.2153730204590082E-6</v>
      </c>
      <c r="EG480" s="240">
        <f t="shared" ca="1" si="986"/>
        <v>1.7255126122648234E-5</v>
      </c>
      <c r="EH480" s="240">
        <f t="shared" ca="1" si="987"/>
        <v>-3.2456353603447483E-5</v>
      </c>
      <c r="EI480" s="240">
        <f t="shared" ca="1" si="988"/>
        <v>4.6080340565682581E-5</v>
      </c>
      <c r="EJ480" s="240">
        <f t="shared" ca="1" si="989"/>
        <v>-5.7465019282227317E-5</v>
      </c>
      <c r="EK480" s="240">
        <f t="shared" ca="1" si="990"/>
        <v>6.6057142867066249E-5</v>
      </c>
      <c r="EL480" s="240">
        <f t="shared" ca="1" si="991"/>
        <v>-7.1439170717084815E-5</v>
      </c>
      <c r="EM480" s="240">
        <f t="shared" ca="1" si="992"/>
        <v>7.3349559206625455E-5</v>
      </c>
      <c r="EN480" s="240">
        <f t="shared" ca="1" si="993"/>
        <v>-7.1695471593497825E-5</v>
      </c>
      <c r="EO480" s="240">
        <f t="shared" ca="1" si="994"/>
        <v>6.6557289489160067E-5</v>
      </c>
      <c r="EP480" s="240">
        <f t="shared" ca="1" si="995"/>
        <v>-5.8184706654831314E-5</v>
      </c>
      <c r="EQ480" s="240">
        <f t="shared" ca="1" si="996"/>
        <v>4.6984594948411889E-5</v>
      </c>
      <c r="ER480" s="240">
        <f t="shared" ca="1" si="997"/>
        <v>-3.3501232085494787E-5</v>
      </c>
      <c r="ES480" s="240">
        <f t="shared" ca="1" si="998"/>
        <v>1.8389852061052959E-5</v>
      </c>
      <c r="ET480" s="240">
        <f t="shared" ca="1" si="999"/>
        <v>-2.3848035686308793E-6</v>
      </c>
      <c r="EU480" s="240">
        <f t="shared" ca="1" si="1000"/>
        <v>-1.3736136217783783E-5</v>
      </c>
      <c r="EV480" s="240">
        <f t="shared" ca="1" si="1001"/>
        <v>2.9189558301008788E-5</v>
      </c>
      <c r="EW480" s="240">
        <f t="shared" ca="1" si="1002"/>
        <v>-4.3224492200572507E-5</v>
      </c>
      <c r="EX480" s="240">
        <f t="shared" ca="1" si="1003"/>
        <v>5.5158899918856092E-5</v>
      </c>
      <c r="EY480" s="240">
        <f t="shared" ca="1" si="1004"/>
        <v>-6.4412820082247518E-5</v>
      </c>
      <c r="EZ480" s="240">
        <f t="shared" ca="1" si="1005"/>
        <v>7.0536551593218966E-5</v>
      </c>
      <c r="FA480" s="240">
        <f t="shared" ca="1" si="1006"/>
        <v>-7.3232507187905613E-5</v>
      </c>
      <c r="FB480" s="240">
        <f t="shared" ca="1" si="1007"/>
        <v>7.2369674909382881E-5</v>
      </c>
      <c r="FC480" s="240">
        <f t="shared" ca="1" si="1008"/>
        <v>-6.7989984730656123E-5</v>
      </c>
      <c r="FD480" s="240">
        <f t="shared" ca="1" si="1009"/>
        <v>6.03062709365938E-5</v>
      </c>
      <c r="FE480" s="240">
        <f t="shared" ca="1" si="1010"/>
        <v>-4.9691929284374463E-5</v>
      </c>
      <c r="FF480" s="240">
        <f t="shared" ca="1" si="1011"/>
        <v>3.6662771560382583E-5</v>
      </c>
      <c r="FG480" s="240">
        <f t="shared" ca="1" si="1012"/>
        <v>-2.1851959324784238E-5</v>
      </c>
      <c r="FH480" s="240">
        <f t="shared" ca="1" si="1013"/>
        <v>5.9792349570356473E-6</v>
      </c>
      <c r="FI480" s="240">
        <f t="shared" ca="1" si="1014"/>
        <v>1.0184054757623199E-5</v>
      </c>
      <c r="FJ480" s="240">
        <f t="shared" ca="1" si="1015"/>
        <v>-2.5852442795919613E-5</v>
      </c>
      <c r="FK480" s="240">
        <f t="shared" ca="1" si="1016"/>
        <v>4.0264512247732858E-5</v>
      </c>
      <c r="FL480" s="240">
        <f t="shared" ca="1" si="1017"/>
        <v>-5.2719897934231277E-5</v>
      </c>
      <c r="FM480" s="240">
        <f t="shared" ca="1" si="1018"/>
        <v>6.2613321171953892E-5</v>
      </c>
      <c r="FN480" s="240">
        <f t="shared" ca="1" si="1019"/>
        <v>-6.9464003738294123E-5</v>
      </c>
      <c r="FO480" s="240">
        <f t="shared" ca="1" si="1020"/>
        <v>7.2939031644959969E-5</v>
      </c>
      <c r="FP480" s="240">
        <f t="shared" ca="1" si="1021"/>
        <v>-7.2869533339576316E-5</v>
      </c>
      <c r="FQ480" s="240">
        <f t="shared" ca="1" si="1022"/>
        <v>6.9258886143716667E-5</v>
      </c>
      <c r="FR480" s="240">
        <f t="shared" ca="1" si="1023"/>
        <v>-6.2282552129464515E-5</v>
      </c>
      <c r="FS480" s="240">
        <f t="shared" ca="1" si="1024"/>
        <v>5.2279551410192001E-5</v>
      </c>
      <c r="FT480" s="240">
        <f t="shared" ca="1" si="1025"/>
        <v>-3.9735987207298369E-5</v>
      </c>
      <c r="FU480" s="240">
        <f t="shared" ca="1" si="1026"/>
        <v>2.526142330450055E-5</v>
      </c>
      <c r="FV480" s="240">
        <f t="shared" ca="1" si="1027"/>
        <v>-9.5592618447139524E-6</v>
      </c>
      <c r="FW480" s="240">
        <f t="shared" ca="1" si="1028"/>
        <v>-6.6074390175336367E-6</v>
      </c>
      <c r="FX480" s="240">
        <f t="shared" ca="1" si="1029"/>
        <v>2.245304649172849E-5</v>
      </c>
      <c r="FY480" s="240">
        <f t="shared" ca="1" si="1030"/>
        <v>-3.7207531558133635E-5</v>
      </c>
      <c r="FZ480" s="240">
        <f t="shared" ca="1" si="1031"/>
        <v>5.015388909776822E-5</v>
      </c>
      <c r="GA480" s="240">
        <f t="shared" ca="1" si="1032"/>
        <v>-6.066298128668013E-5</v>
      </c>
      <c r="GB480" s="240">
        <f t="shared" ca="1" si="1033"/>
        <v>6.8224111014034407E-5</v>
      </c>
      <c r="GC480" s="240">
        <f t="shared" ca="1" si="1034"/>
        <v>-7.2469839586076945E-5</v>
      </c>
      <c r="GD480" s="240">
        <f t="shared" ca="1" si="1035"/>
        <v>7.3193842681337364E-5</v>
      </c>
      <c r="GE480" s="240">
        <f t="shared" ca="1" si="1036"/>
        <v>-7.0360936833695008E-5</v>
      </c>
      <c r="GF480" s="240">
        <f t="shared" ca="1" si="1037"/>
        <v>6.4108789198948031E-5</v>
      </c>
      <c r="GG480" s="240">
        <f t="shared" ca="1" si="1038"/>
        <v>-5.4741227517514468E-5</v>
      </c>
      <c r="GH480" s="240">
        <f t="shared" ca="1" si="1039"/>
        <v>4.2713475380577333E-5</v>
      </c>
      <c r="GI480" s="240">
        <f t="shared" ca="1" si="1040"/>
        <v>-2.8610030302840788E-5</v>
      </c>
      <c r="GJ480" s="240">
        <f t="shared" ca="1" si="1041"/>
        <v>1.3116259633311786E-5</v>
      </c>
      <c r="GK480" s="240">
        <f t="shared" ca="1" si="1042"/>
        <v>3.0149053781117037E-6</v>
      </c>
      <c r="GL480" s="240">
        <f t="shared" ca="1" si="1043"/>
        <v>-1.8999558831888207E-5</v>
      </c>
      <c r="GM480" s="240">
        <f t="shared" ca="1" si="1044"/>
        <v>3.4060914666019692E-5</v>
      </c>
      <c r="GN480" s="240">
        <f t="shared" ca="1" si="1045"/>
        <v>-4.7467055149503851E-5</v>
      </c>
      <c r="GO480" s="240">
        <f t="shared" ca="1" si="1046"/>
        <v>5.856649896603492E-5</v>
      </c>
      <c r="GP480" s="240">
        <f t="shared" ca="1" si="1047"/>
        <v>-6.6819860430615468E-5</v>
      </c>
      <c r="GQ480" s="240">
        <f t="shared" ca="1" si="1048"/>
        <v>7.1826061336022741E-5</v>
      </c>
      <c r="GR480" s="240">
        <f t="shared" ca="1" si="1049"/>
        <v>-7.3341821645055583E-5</v>
      </c>
      <c r="GS480" s="240">
        <f t="shared" ca="1" si="1050"/>
        <v>7.1293481863950701E-5</v>
      </c>
      <c r="GT480" s="240">
        <f t="shared" ca="1" si="1051"/>
        <v>-6.5780582579984509E-5</v>
      </c>
      <c r="GU480" s="240">
        <f t="shared" ca="1" si="1052"/>
        <v>5.7071027212981959E-5</v>
      </c>
      <c r="GV480" s="240">
        <f t="shared" ca="1" si="1053"/>
        <v>-4.558806305040236E-5</v>
      </c>
      <c r="GW480" s="240">
        <f t="shared" ca="1" si="1054"/>
        <v>3.1889713232227347E-5</v>
      </c>
      <c r="GX480" s="240">
        <f t="shared" ca="1" si="1055"/>
        <v>-1.6641659203608433E-5</v>
      </c>
      <c r="GY480" s="240">
        <f t="shared" ca="1" si="1056"/>
        <v>5.8489143244478753E-7</v>
      </c>
      <c r="GZ480" s="240">
        <f t="shared" ca="1" si="1057"/>
        <v>1.5500299570653115E-5</v>
      </c>
      <c r="HA480" s="240">
        <f t="shared" ca="1" si="1058"/>
        <v>-3.0832242047087904E-5</v>
      </c>
      <c r="HB480" s="240">
        <f t="shared" ca="1" si="1059"/>
        <v>4.4665868907761301E-5</v>
      </c>
      <c r="HC480" s="240">
        <f t="shared" ca="1" si="1060"/>
        <v>-5.6328924819561041E-5</v>
      </c>
      <c r="HD480" s="240">
        <f t="shared" ca="1" si="1061"/>
        <v>6.52546349506906E-5</v>
      </c>
      <c r="HE480" s="240">
        <f t="shared" ca="1" si="1062"/>
        <v>-7.1009247812990069E-5</v>
      </c>
      <c r="HF480" s="240">
        <f t="shared" ca="1" si="1063"/>
        <v>7.3313113736445928E-5</v>
      </c>
      <c r="HG480" s="240">
        <f t="shared" ca="1" si="1064"/>
        <v>-7.2054274651824611E-5</v>
      </c>
      <c r="HH480" s="240">
        <f t="shared" ca="1" si="1065"/>
        <v>6.7293904775887195E-5</v>
      </c>
      <c r="HI480" s="240">
        <f t="shared" ca="1" si="1066"/>
        <v>-5.9263337805061747E-5</v>
      </c>
      <c r="HJ480" s="240">
        <f t="shared" ca="1" si="1067"/>
        <v>4.8352825083289946E-5</v>
      </c>
      <c r="HK480" s="240">
        <f t="shared" ca="1" si="1068"/>
        <v>-3.5092571049236146E-5</v>
      </c>
      <c r="HL480" s="240">
        <f t="shared" ca="1" si="1069"/>
        <v>2.012696755924639E-5</v>
      </c>
      <c r="HM480" s="240">
        <f t="shared" ca="1" si="1070"/>
        <v>-4.183279188310068E-6</v>
      </c>
      <c r="HN480" s="240">
        <f t="shared" ca="1" si="1071"/>
        <v>-1.1963698730086412E-5</v>
      </c>
      <c r="HO480" s="240">
        <f t="shared" ca="1" si="1072"/>
        <v>2.7529291856479217E-5</v>
      </c>
      <c r="HP480" s="240">
        <f t="shared" ca="1" si="1073"/>
        <v>-4.1757078675551873E-5</v>
      </c>
      <c r="HQ480" s="240">
        <f t="shared" ca="1" si="1074"/>
        <v>5.3955649359365691E-5</v>
      </c>
      <c r="HR480" s="240">
        <f t="shared" ca="1" si="1075"/>
        <v>-6.3532205339538492E-5</v>
      </c>
      <c r="HS480" s="240">
        <f t="shared" ca="1" si="1076"/>
        <v>7.0021366792300308E-5</v>
      </c>
      <c r="HT480" s="240">
        <f t="shared" ca="1" si="1077"/>
        <v>-7.3107788115374777E-5</v>
      </c>
      <c r="HU480" s="240">
        <f t="shared" ca="1" si="1078"/>
        <v>7.2641482380853142E-5</v>
      </c>
      <c r="HV480" s="240">
        <f t="shared" ca="1" si="1079"/>
        <v>-6.8645110060931876E-5</v>
      </c>
      <c r="HW480" s="240">
        <f t="shared" ca="1" si="1080"/>
        <v>6.1312877825509194E-5</v>
      </c>
      <c r="HX480" s="240">
        <f t="shared" ca="1" si="1081"/>
        <v>-5.1001100925351106E-5</v>
      </c>
      <c r="HY480" s="240">
        <f t="shared" ca="1" si="1082"/>
        <v>3.8210887788841101E-5</v>
      </c>
      <c r="HZ480" s="240">
        <f t="shared" ca="1" si="1083"/>
        <v>-2.3563788287119958E-5</v>
      </c>
      <c r="IA480" s="240">
        <f t="shared" ca="1" si="1084"/>
        <v>7.7715890581987344E-6</v>
      </c>
      <c r="IB480" s="240">
        <f t="shared" ca="1" si="1085"/>
        <v>8.3982762913826727E-6</v>
      </c>
      <c r="IC480" s="240">
        <f t="shared" ca="1" si="1086"/>
        <v>-2.4160021190507064E-5</v>
      </c>
      <c r="ID480" s="240">
        <f t="shared" ca="1" si="1087"/>
        <v>3.8747691983324869E-5</v>
      </c>
      <c r="IE480" s="240">
        <f t="shared" ca="1" si="1088"/>
        <v>6.7343055901290929E-5</v>
      </c>
      <c r="IF480" s="240">
        <f t="shared" ca="1" si="1089"/>
        <v>6.1656721080959436E-5</v>
      </c>
      <c r="IG480" s="240">
        <f t="shared" ca="1" si="1090"/>
        <v>-6.8864798165860469E-5</v>
      </c>
      <c r="IH480" s="240">
        <f t="shared" ca="1" si="1091"/>
        <v>7.2726339429247656E-5</v>
      </c>
      <c r="II480" s="240">
        <f t="shared" ca="1" si="1092"/>
        <v>-7.3053690416182999E-5</v>
      </c>
      <c r="IJ480" s="240">
        <f t="shared" ca="1" si="1093"/>
        <v>6.9830943263241509E-5</v>
      </c>
      <c r="IK480" s="240">
        <f t="shared" ca="1" si="1094"/>
        <v>-6.3214709752906019E-5</v>
      </c>
      <c r="IL480" s="240">
        <f t="shared" ca="1" si="1095"/>
        <v>5.3526510648114223E-5</v>
      </c>
      <c r="IM480" s="240">
        <f t="shared" ca="1" si="1096"/>
        <v>-4.1237151152884227E-5</v>
      </c>
      <c r="IN480" s="240">
        <f t="shared" ca="1" si="1097"/>
        <v>2.6943841785065741E-5</v>
      </c>
      <c r="IO480" s="240">
        <f t="shared" ca="1" si="1098"/>
        <v>-1.1341176489335386E-5</v>
      </c>
      <c r="IP480" s="240">
        <f t="shared" ca="1" si="1099"/>
        <v>-4.8126216694908666E-6</v>
      </c>
      <c r="IQ480" s="240">
        <f t="shared" ca="1" si="1100"/>
        <v>2.0732546917319034E-5</v>
      </c>
      <c r="IR480" s="240">
        <f t="shared" ca="1" si="1101"/>
        <v>-3.5644958707213043E-5</v>
      </c>
      <c r="IS480" s="240">
        <f t="shared" ca="1" si="1102"/>
        <v>4.8825177354207418E-5</v>
      </c>
      <c r="IT480" s="240">
        <f t="shared" ca="1" si="1103"/>
        <v>-5.9632700380805348E-5</v>
      </c>
      <c r="IU480" s="240">
        <f t="shared" ca="1" si="1104"/>
        <v>6.7542328208795114E-5</v>
      </c>
      <c r="IV480" s="240">
        <f t="shared" ca="1" si="1105"/>
        <v>-7.216968662136196E-5</v>
      </c>
      <c r="IW480" s="240">
        <f t="shared" ca="1" si="1106"/>
        <v>7.3289905712553834E-5</v>
      </c>
      <c r="IX480" s="240">
        <f t="shared" ca="1" si="1107"/>
        <v>-7.0848547606761718E-5</v>
      </c>
      <c r="IY480" s="240">
        <f t="shared" ca="1" si="1108"/>
        <v>6.4964251907553421E-5</v>
      </c>
      <c r="IZ480" s="240">
        <f t="shared" ca="1" si="1109"/>
        <v>-5.5922970318357372E-5</v>
      </c>
      <c r="JA480" s="240">
        <f t="shared" ca="1" si="1110"/>
        <v>4.4164070607852172E-5</v>
      </c>
      <c r="JB480" s="240">
        <f t="shared" ca="1" si="1111"/>
        <v>-3.0258985208149475E-5</v>
      </c>
    </row>
    <row r="481" spans="2:262">
      <c r="B481" s="248">
        <v>120</v>
      </c>
      <c r="C481" s="247">
        <f t="shared" si="1112"/>
        <v>2.3437500000000016E-3</v>
      </c>
      <c r="D481" s="244">
        <f t="shared" ca="1" si="855"/>
        <v>5.9009938022268571</v>
      </c>
      <c r="E481" s="243">
        <f ca="1">DV361</f>
        <v>-9.900619777314279E-2</v>
      </c>
      <c r="F481" s="242">
        <v>120</v>
      </c>
      <c r="G481" s="240">
        <f t="shared" ca="1" si="856"/>
        <v>1.2908686450475365E-5</v>
      </c>
      <c r="H481" s="240">
        <f t="shared" ca="1" si="857"/>
        <v>1.0032991754507811E-7</v>
      </c>
      <c r="I481" s="240">
        <f t="shared" ca="1" si="858"/>
        <v>-1.3105490663099988E-5</v>
      </c>
      <c r="J481" s="240">
        <f t="shared" ca="1" si="859"/>
        <v>2.5607014752115684E-5</v>
      </c>
      <c r="K481" s="240">
        <f t="shared" ca="1" si="860"/>
        <v>-3.7124475624786903E-5</v>
      </c>
      <c r="L481" s="240">
        <f t="shared" ca="1" si="861"/>
        <v>4.7215263718843517E-5</v>
      </c>
      <c r="M481" s="240">
        <f t="shared" ca="1" si="862"/>
        <v>-5.5491595706809735E-5</v>
      </c>
      <c r="N481" s="240">
        <f t="shared" ca="1" si="863"/>
        <v>6.1635416791808669E-5</v>
      </c>
      <c r="O481" s="240">
        <f t="shared" ca="1" si="864"/>
        <v>-6.5410623375038355E-5</v>
      </c>
      <c r="P481" s="240">
        <f t="shared" ca="1" si="865"/>
        <v>6.6672136384665552E-5</v>
      </c>
      <c r="Q481" s="240">
        <f t="shared" ca="1" si="866"/>
        <v>-6.5371476583194859E-5</v>
      </c>
      <c r="R481" s="240">
        <f t="shared" ca="1" si="867"/>
        <v>6.1558627597378332E-5</v>
      </c>
      <c r="S481" s="240">
        <f t="shared" ca="1" si="868"/>
        <v>-5.5380115075470828E-5</v>
      </c>
      <c r="T481" s="240">
        <f t="shared" ca="1" si="869"/>
        <v>4.707337578873907E-5</v>
      </c>
      <c r="U481" s="241">
        <f t="shared" ca="1" si="870"/>
        <v>-3.6957633069499687E-5</v>
      </c>
      <c r="V481" s="240">
        <f t="shared" ca="1" si="871"/>
        <v>2.5421629237478467E-5</v>
      </c>
      <c r="W481" s="240">
        <f t="shared" ca="1" si="872"/>
        <v>-1.2908686450474838E-5</v>
      </c>
      <c r="X481" s="240">
        <f t="shared" ca="1" si="873"/>
        <v>-1.0032991754531866E-7</v>
      </c>
      <c r="Y481" s="240">
        <f t="shared" ca="1" si="874"/>
        <v>1.3105490663100337E-5</v>
      </c>
      <c r="Z481" s="240">
        <f t="shared" ca="1" si="875"/>
        <v>-2.56070147521158E-5</v>
      </c>
      <c r="AA481" s="240">
        <f t="shared" ca="1" si="876"/>
        <v>3.7124475624787201E-5</v>
      </c>
      <c r="AB481" s="240">
        <f t="shared" ca="1" si="877"/>
        <v>-4.7215263718843774E-5</v>
      </c>
      <c r="AC481" s="240">
        <f t="shared" ca="1" si="878"/>
        <v>5.5491595706810074E-5</v>
      </c>
      <c r="AD481" s="240">
        <f t="shared" ca="1" si="879"/>
        <v>-6.1635416791808981E-5</v>
      </c>
      <c r="AE481" s="240">
        <f t="shared" ca="1" si="880"/>
        <v>6.5410623375038382E-5</v>
      </c>
      <c r="AF481" s="240">
        <f t="shared" ca="1" si="881"/>
        <v>-6.6672136384665552E-5</v>
      </c>
      <c r="AG481" s="240">
        <f t="shared" ca="1" si="882"/>
        <v>6.5371476583194778E-5</v>
      </c>
      <c r="AH481" s="240">
        <f t="shared" ca="1" si="883"/>
        <v>-6.1558627597378196E-5</v>
      </c>
      <c r="AI481" s="240">
        <f t="shared" ca="1" si="884"/>
        <v>5.5380115075470368E-5</v>
      </c>
      <c r="AJ481" s="240">
        <f t="shared" ca="1" si="885"/>
        <v>-4.7073375788739151E-5</v>
      </c>
      <c r="AK481" s="240">
        <f t="shared" ca="1" si="886"/>
        <v>3.6957633069499396E-5</v>
      </c>
      <c r="AL481" s="240">
        <f t="shared" ca="1" si="887"/>
        <v>-2.5421629237478135E-5</v>
      </c>
      <c r="AM481" s="240">
        <f t="shared" ca="1" si="888"/>
        <v>1.2908686450474484E-5</v>
      </c>
      <c r="AN481" s="240">
        <f t="shared" ca="1" si="889"/>
        <v>1.0032991754615214E-7</v>
      </c>
      <c r="AO481" s="240">
        <f t="shared" ca="1" si="890"/>
        <v>-1.3105490663100225E-5</v>
      </c>
      <c r="AP481" s="240">
        <f t="shared" ca="1" si="891"/>
        <v>2.5607014752116128E-5</v>
      </c>
      <c r="AQ481" s="240">
        <f t="shared" ca="1" si="892"/>
        <v>-3.7124475624787499E-5</v>
      </c>
      <c r="AR481" s="240">
        <f t="shared" ca="1" si="893"/>
        <v>4.7215263718844018E-5</v>
      </c>
      <c r="AS481" s="240">
        <f t="shared" ca="1" si="894"/>
        <v>-5.549159570681027E-5</v>
      </c>
      <c r="AT481" s="240">
        <f t="shared" ca="1" si="895"/>
        <v>6.1635416791808764E-5</v>
      </c>
      <c r="AU481" s="240">
        <f t="shared" ca="1" si="896"/>
        <v>-6.5410623375038464E-5</v>
      </c>
      <c r="AV481" s="240">
        <f t="shared" ca="1" si="897"/>
        <v>6.6672136384665552E-5</v>
      </c>
      <c r="AW481" s="240">
        <f t="shared" ca="1" si="898"/>
        <v>-6.537147658319471E-5</v>
      </c>
      <c r="AX481" s="240">
        <f t="shared" ca="1" si="899"/>
        <v>6.1558627597378061E-5</v>
      </c>
      <c r="AY481" s="240">
        <f t="shared" ca="1" si="900"/>
        <v>-5.5380115075470157E-5</v>
      </c>
      <c r="AZ481" s="240">
        <f t="shared" ca="1" si="901"/>
        <v>4.7073375788738223E-5</v>
      </c>
      <c r="BA481" s="240">
        <f t="shared" ca="1" si="902"/>
        <v>-3.6957633069498305E-5</v>
      </c>
      <c r="BB481" s="240">
        <f t="shared" ca="1" si="903"/>
        <v>2.5421629237476925E-5</v>
      </c>
      <c r="BC481" s="240">
        <f t="shared" ca="1" si="904"/>
        <v>-1.2908686450475061E-5</v>
      </c>
      <c r="BD481" s="240">
        <f t="shared" ca="1" si="905"/>
        <v>-1.0032991754556261E-7</v>
      </c>
      <c r="BE481" s="240">
        <f t="shared" ca="1" si="906"/>
        <v>1.3105490663100584E-5</v>
      </c>
      <c r="BF481" s="240">
        <f t="shared" ca="1" si="907"/>
        <v>-2.560701475211646E-5</v>
      </c>
      <c r="BG481" s="240">
        <f t="shared" ca="1" si="908"/>
        <v>3.7124475624787797E-5</v>
      </c>
      <c r="BH481" s="240">
        <f t="shared" ca="1" si="909"/>
        <v>-4.7215263718844276E-5</v>
      </c>
      <c r="BI481" s="240">
        <f t="shared" ca="1" si="910"/>
        <v>5.5491595706810474E-5</v>
      </c>
      <c r="BJ481" s="240">
        <f t="shared" ca="1" si="911"/>
        <v>-6.1635416791809265E-5</v>
      </c>
      <c r="BK481" s="240">
        <f t="shared" ca="1" si="912"/>
        <v>6.5410623375038708E-5</v>
      </c>
      <c r="BL481" s="240">
        <f t="shared" ca="1" si="913"/>
        <v>-6.6672136384665539E-5</v>
      </c>
      <c r="BM481" s="240">
        <f t="shared" ca="1" si="914"/>
        <v>6.5371476583194832E-5</v>
      </c>
      <c r="BN481" s="240">
        <f t="shared" ca="1" si="915"/>
        <v>-6.1558627597378278E-5</v>
      </c>
      <c r="BO481" s="240">
        <f t="shared" ca="1" si="916"/>
        <v>5.5380115075470489E-5</v>
      </c>
      <c r="BP481" s="240">
        <f t="shared" ca="1" si="917"/>
        <v>-4.7073375788738643E-5</v>
      </c>
      <c r="BQ481" s="240">
        <f t="shared" ca="1" si="918"/>
        <v>3.6957633069498799E-5</v>
      </c>
      <c r="BR481" s="240">
        <f t="shared" ca="1" si="919"/>
        <v>-2.5421629237477471E-5</v>
      </c>
      <c r="BS481" s="240">
        <f t="shared" ca="1" si="920"/>
        <v>1.2908686450473777E-5</v>
      </c>
      <c r="BT481" s="240">
        <f t="shared" ca="1" si="921"/>
        <v>1.0032991754687381E-7</v>
      </c>
      <c r="BU481" s="240">
        <f t="shared" ca="1" si="922"/>
        <v>-1.3105490663101858E-5</v>
      </c>
      <c r="BV481" s="240">
        <f t="shared" ca="1" si="923"/>
        <v>2.5607014752117666E-5</v>
      </c>
      <c r="BW481" s="240">
        <f t="shared" ca="1" si="924"/>
        <v>-3.7124475624788881E-5</v>
      </c>
      <c r="BX481" s="240">
        <f t="shared" ca="1" si="925"/>
        <v>4.7215263718843869E-5</v>
      </c>
      <c r="BY481" s="240">
        <f t="shared" ca="1" si="926"/>
        <v>-5.5491595706810142E-5</v>
      </c>
      <c r="BZ481" s="240">
        <f t="shared" ca="1" si="927"/>
        <v>6.1635416791809035E-5</v>
      </c>
      <c r="CA481" s="240">
        <f t="shared" ca="1" si="928"/>
        <v>-6.5410623375038599E-5</v>
      </c>
      <c r="CB481" s="240">
        <f t="shared" ca="1" si="929"/>
        <v>6.6672136384665552E-5</v>
      </c>
      <c r="CC481" s="240">
        <f t="shared" ca="1" si="930"/>
        <v>-6.5371476583194561E-5</v>
      </c>
      <c r="CD481" s="240">
        <f t="shared" ca="1" si="931"/>
        <v>6.1558627597377776E-5</v>
      </c>
      <c r="CE481" s="240">
        <f t="shared" ca="1" si="932"/>
        <v>-5.5380115075469771E-5</v>
      </c>
      <c r="CF481" s="240">
        <f t="shared" ca="1" si="933"/>
        <v>4.7073375788737721E-5</v>
      </c>
      <c r="CG481" s="240">
        <f t="shared" ca="1" si="934"/>
        <v>-3.6957633069497709E-5</v>
      </c>
      <c r="CH481" s="240">
        <f t="shared" ca="1" si="935"/>
        <v>2.5421629237478013E-5</v>
      </c>
      <c r="CI481" s="240">
        <f t="shared" ca="1" si="936"/>
        <v>-1.2908686450474358E-5</v>
      </c>
      <c r="CJ481" s="240">
        <f t="shared" ca="1" si="937"/>
        <v>-1.0032991754628428E-7</v>
      </c>
      <c r="CK481" s="240">
        <f t="shared" ca="1" si="938"/>
        <v>1.3105490663101279E-5</v>
      </c>
      <c r="CL481" s="240">
        <f t="shared" ca="1" si="939"/>
        <v>-2.5607014752117124E-5</v>
      </c>
      <c r="CM481" s="240">
        <f t="shared" ca="1" si="940"/>
        <v>3.7124475624788393E-5</v>
      </c>
      <c r="CN481" s="240">
        <f t="shared" ca="1" si="941"/>
        <v>-4.7215263718844791E-5</v>
      </c>
      <c r="CO481" s="240">
        <f t="shared" ca="1" si="942"/>
        <v>5.5491595706809816E-5</v>
      </c>
      <c r="CP481" s="240">
        <f t="shared" ca="1" si="943"/>
        <v>-6.1635416791809536E-5</v>
      </c>
      <c r="CQ481" s="240">
        <f t="shared" ca="1" si="944"/>
        <v>6.5410623375038477E-5</v>
      </c>
      <c r="CR481" s="240">
        <f t="shared" ca="1" si="945"/>
        <v>-6.6672136384665552E-5</v>
      </c>
      <c r="CS481" s="240">
        <f t="shared" ca="1" si="946"/>
        <v>6.5371476583194683E-5</v>
      </c>
      <c r="CT481" s="240">
        <f t="shared" ca="1" si="947"/>
        <v>-6.1558627597377275E-5</v>
      </c>
      <c r="CU481" s="240">
        <f t="shared" ca="1" si="948"/>
        <v>5.538011507547009E-5</v>
      </c>
      <c r="CV481" s="240">
        <f t="shared" ca="1" si="949"/>
        <v>-4.7073375788736786E-5</v>
      </c>
      <c r="CW481" s="240">
        <f t="shared" ca="1" si="950"/>
        <v>3.6957633069498196E-5</v>
      </c>
      <c r="CX481" s="240">
        <f t="shared" ca="1" si="951"/>
        <v>-2.5421629237475055E-5</v>
      </c>
      <c r="CY481" s="240">
        <f t="shared" ca="1" si="952"/>
        <v>1.2908686450473072E-5</v>
      </c>
      <c r="CZ481" s="240">
        <f t="shared" ca="1" si="953"/>
        <v>1.0032991754569475E-7</v>
      </c>
      <c r="DA481" s="240">
        <f t="shared" ca="1" si="954"/>
        <v>-1.3105490663102566E-5</v>
      </c>
      <c r="DB481" s="240">
        <f t="shared" ca="1" si="955"/>
        <v>2.5607014752116586E-5</v>
      </c>
      <c r="DC481" s="240">
        <f t="shared" ca="1" si="956"/>
        <v>-3.7124475624789478E-5</v>
      </c>
      <c r="DD481" s="240">
        <f t="shared" ca="1" si="957"/>
        <v>4.7215263718844371E-5</v>
      </c>
      <c r="DE481" s="240">
        <f t="shared" ca="1" si="958"/>
        <v>-5.5491595706811585E-5</v>
      </c>
      <c r="DF481" s="240">
        <f t="shared" ca="1" si="959"/>
        <v>6.1635416791809306E-5</v>
      </c>
      <c r="DG481" s="240">
        <f t="shared" ca="1" si="960"/>
        <v>-6.5410623375039101E-5</v>
      </c>
      <c r="DH481" s="240">
        <f t="shared" ca="1" si="961"/>
        <v>6.6672136384665539E-5</v>
      </c>
      <c r="DI481" s="240">
        <f t="shared" ca="1" si="962"/>
        <v>-6.5371476583194805E-5</v>
      </c>
      <c r="DJ481" s="240">
        <f t="shared" ca="1" si="963"/>
        <v>6.1558627597377492E-5</v>
      </c>
      <c r="DK481" s="240">
        <f t="shared" ca="1" si="964"/>
        <v>-5.5380115075470422E-5</v>
      </c>
      <c r="DL481" s="240">
        <f t="shared" ca="1" si="965"/>
        <v>4.7073375788737206E-5</v>
      </c>
      <c r="DM481" s="240">
        <f t="shared" ca="1" si="966"/>
        <v>-3.6957633069498684E-5</v>
      </c>
      <c r="DN481" s="240">
        <f t="shared" ca="1" si="967"/>
        <v>2.5421629237475597E-5</v>
      </c>
      <c r="DO481" s="240">
        <f t="shared" ca="1" si="968"/>
        <v>-1.2908686450473654E-5</v>
      </c>
      <c r="DP481" s="240">
        <f t="shared" ca="1" si="969"/>
        <v>-1.0032991754889653E-7</v>
      </c>
      <c r="DQ481" s="240">
        <f t="shared" ca="1" si="970"/>
        <v>1.3105490663101987E-5</v>
      </c>
      <c r="DR481" s="240">
        <f t="shared" ca="1" si="971"/>
        <v>-2.5607014752119543E-5</v>
      </c>
      <c r="DS481" s="240">
        <f t="shared" ca="1" si="972"/>
        <v>3.712447562478899E-5</v>
      </c>
      <c r="DT481" s="240">
        <f t="shared" ca="1" si="973"/>
        <v>-4.7215263718843951E-5</v>
      </c>
      <c r="DU481" s="240">
        <f t="shared" ca="1" si="974"/>
        <v>5.549159570681126E-5</v>
      </c>
      <c r="DV481" s="240">
        <f t="shared" ca="1" si="975"/>
        <v>-6.1635416791809089E-5</v>
      </c>
      <c r="DW481" s="240">
        <f t="shared" ca="1" si="976"/>
        <v>6.5410623375038979E-5</v>
      </c>
      <c r="DX481" s="240">
        <f t="shared" ca="1" si="977"/>
        <v>-6.6672136384665552E-5</v>
      </c>
      <c r="DY481" s="240">
        <f t="shared" ca="1" si="978"/>
        <v>6.5371476583194182E-5</v>
      </c>
      <c r="DZ481" s="240">
        <f t="shared" ca="1" si="979"/>
        <v>-6.1558627597377722E-5</v>
      </c>
      <c r="EA481" s="240">
        <f t="shared" ca="1" si="980"/>
        <v>5.5380115075468633E-5</v>
      </c>
      <c r="EB481" s="240">
        <f t="shared" ca="1" si="981"/>
        <v>-4.7073375788737626E-5</v>
      </c>
      <c r="EC481" s="240">
        <f t="shared" ca="1" si="982"/>
        <v>3.6957633069496021E-5</v>
      </c>
      <c r="ED481" s="240">
        <f t="shared" ca="1" si="983"/>
        <v>-2.5421629237476143E-5</v>
      </c>
      <c r="EE481" s="240">
        <f t="shared" ca="1" si="984"/>
        <v>1.2908686450474228E-5</v>
      </c>
      <c r="EF481" s="240">
        <f t="shared" ca="1" si="985"/>
        <v>1.0032991754830361E-7</v>
      </c>
      <c r="EG481" s="240">
        <f t="shared" ca="1" si="986"/>
        <v>-1.3105490663101418E-5</v>
      </c>
      <c r="EH481" s="240">
        <f t="shared" ca="1" si="987"/>
        <v>2.5607014752118998E-5</v>
      </c>
      <c r="EI481" s="240">
        <f t="shared" ca="1" si="988"/>
        <v>-3.7124475624788502E-5</v>
      </c>
      <c r="EJ481" s="240">
        <f t="shared" ca="1" si="989"/>
        <v>4.7215263718846221E-5</v>
      </c>
      <c r="EK481" s="240">
        <f t="shared" ca="1" si="990"/>
        <v>-5.5491595706810934E-5</v>
      </c>
      <c r="EL481" s="240">
        <f t="shared" ca="1" si="991"/>
        <v>6.1635416791810309E-5</v>
      </c>
      <c r="EM481" s="240">
        <f t="shared" ca="1" si="992"/>
        <v>-6.5410623375038884E-5</v>
      </c>
      <c r="EN481" s="240">
        <f t="shared" ca="1" si="993"/>
        <v>6.6672136384665539E-5</v>
      </c>
      <c r="EO481" s="240">
        <f t="shared" ca="1" si="994"/>
        <v>-6.537147658319429E-5</v>
      </c>
      <c r="EP481" s="240">
        <f t="shared" ca="1" si="995"/>
        <v>6.1558627597377953E-5</v>
      </c>
      <c r="EQ481" s="240">
        <f t="shared" ca="1" si="996"/>
        <v>-5.5380115075468958E-5</v>
      </c>
      <c r="ER481" s="240">
        <f t="shared" ca="1" si="997"/>
        <v>4.7073375788738047E-5</v>
      </c>
      <c r="ES481" s="240">
        <f t="shared" ca="1" si="998"/>
        <v>-3.6957633069496509E-5</v>
      </c>
      <c r="ET481" s="240">
        <f t="shared" ca="1" si="999"/>
        <v>2.5421629237476685E-5</v>
      </c>
      <c r="EU481" s="240">
        <f t="shared" ca="1" si="1000"/>
        <v>-1.2908686450471087E-5</v>
      </c>
      <c r="EV481" s="240">
        <f t="shared" ca="1" si="1001"/>
        <v>-1.0032991754772085E-7</v>
      </c>
      <c r="EW481" s="240">
        <f t="shared" ca="1" si="1002"/>
        <v>1.3105490663104555E-5</v>
      </c>
      <c r="EX481" s="240">
        <f t="shared" ca="1" si="1003"/>
        <v>-2.5607014752118452E-5</v>
      </c>
      <c r="EY481" s="240">
        <f t="shared" ca="1" si="1004"/>
        <v>3.7124475624791158E-5</v>
      </c>
      <c r="EZ481" s="240">
        <f t="shared" ca="1" si="1005"/>
        <v>-4.7215263718845794E-5</v>
      </c>
      <c r="FA481" s="240">
        <f t="shared" ca="1" si="1006"/>
        <v>5.5491595706810609E-5</v>
      </c>
      <c r="FB481" s="240">
        <f t="shared" ca="1" si="1007"/>
        <v>-6.1635416791810078E-5</v>
      </c>
      <c r="FC481" s="240">
        <f t="shared" ca="1" si="1008"/>
        <v>6.5410623375038762E-5</v>
      </c>
      <c r="FD481" s="240">
        <f t="shared" ca="1" si="1009"/>
        <v>-6.6672136384665539E-5</v>
      </c>
      <c r="FE481" s="240">
        <f t="shared" ca="1" si="1010"/>
        <v>6.5371476583194399E-5</v>
      </c>
      <c r="FF481" s="240">
        <f t="shared" ca="1" si="1011"/>
        <v>-6.1558627597376719E-5</v>
      </c>
      <c r="FG481" s="240">
        <f t="shared" ca="1" si="1012"/>
        <v>5.538011507546929E-5</v>
      </c>
      <c r="FH481" s="240">
        <f t="shared" ca="1" si="1013"/>
        <v>-4.707337578873577E-5</v>
      </c>
      <c r="FI481" s="240">
        <f t="shared" ca="1" si="1014"/>
        <v>3.6957633069497004E-5</v>
      </c>
      <c r="FJ481" s="240">
        <f t="shared" ca="1" si="1015"/>
        <v>-2.5421629237477227E-5</v>
      </c>
      <c r="FK481" s="240">
        <f t="shared" ca="1" si="1016"/>
        <v>1.2908686450471663E-5</v>
      </c>
      <c r="FL481" s="240">
        <f t="shared" ca="1" si="1017"/>
        <v>1.003299175471347E-7</v>
      </c>
      <c r="FM481" s="240">
        <f t="shared" ca="1" si="1018"/>
        <v>-1.3105490663103982E-5</v>
      </c>
      <c r="FN481" s="240">
        <f t="shared" ca="1" si="1019"/>
        <v>2.5607014752117907E-5</v>
      </c>
      <c r="FO481" s="240">
        <f t="shared" ca="1" si="1020"/>
        <v>-3.712447562479067E-5</v>
      </c>
      <c r="FP481" s="240">
        <f t="shared" ca="1" si="1021"/>
        <v>4.7215263718845387E-5</v>
      </c>
      <c r="FQ481" s="240">
        <f t="shared" ca="1" si="1022"/>
        <v>-5.5491595706812391E-5</v>
      </c>
      <c r="FR481" s="240">
        <f t="shared" ca="1" si="1023"/>
        <v>6.1635416791809862E-5</v>
      </c>
      <c r="FS481" s="240">
        <f t="shared" ca="1" si="1024"/>
        <v>-6.5410623375039385E-5</v>
      </c>
      <c r="FT481" s="240">
        <f t="shared" ca="1" si="1025"/>
        <v>6.6672136384665552E-5</v>
      </c>
      <c r="FU481" s="240">
        <f t="shared" ca="1" si="1026"/>
        <v>-6.5371476583194521E-5</v>
      </c>
      <c r="FV481" s="240">
        <f t="shared" ca="1" si="1027"/>
        <v>6.155862759737695E-5</v>
      </c>
      <c r="FW481" s="240">
        <f t="shared" ca="1" si="1028"/>
        <v>-5.5380115075469609E-5</v>
      </c>
      <c r="FX481" s="240">
        <f t="shared" ca="1" si="1029"/>
        <v>4.7073375788738873E-5</v>
      </c>
      <c r="FY481" s="240">
        <f t="shared" ca="1" si="1030"/>
        <v>-3.6957633069497492E-5</v>
      </c>
      <c r="FZ481" s="240">
        <f t="shared" ca="1" si="1031"/>
        <v>2.5421629237474269E-5</v>
      </c>
      <c r="GA481" s="240">
        <f t="shared" ca="1" si="1032"/>
        <v>-1.2908686450468522E-5</v>
      </c>
      <c r="GB481" s="240">
        <f t="shared" ca="1" si="1033"/>
        <v>-1.0032991754654517E-7</v>
      </c>
      <c r="GC481" s="240">
        <f t="shared" ca="1" si="1034"/>
        <v>1.3105490663103403E-5</v>
      </c>
      <c r="GD481" s="240">
        <f t="shared" ca="1" si="1035"/>
        <v>-2.5607014752120865E-5</v>
      </c>
      <c r="GE481" s="240">
        <f t="shared" ca="1" si="1036"/>
        <v>3.7124475624793327E-5</v>
      </c>
      <c r="GF481" s="240">
        <f t="shared" ca="1" si="1037"/>
        <v>-4.7215263718844974E-5</v>
      </c>
      <c r="GG481" s="240">
        <f t="shared" ca="1" si="1038"/>
        <v>5.5491595706812052E-5</v>
      </c>
      <c r="GH481" s="240">
        <f t="shared" ca="1" si="1039"/>
        <v>-6.1635416791811081E-5</v>
      </c>
      <c r="GI481" s="240">
        <f t="shared" ca="1" si="1040"/>
        <v>6.5410623375038531E-5</v>
      </c>
      <c r="GJ481" s="240">
        <f t="shared" ca="1" si="1041"/>
        <v>-6.6672136384665539E-5</v>
      </c>
      <c r="GK481" s="240">
        <f t="shared" ca="1" si="1042"/>
        <v>6.5371476583193884E-5</v>
      </c>
      <c r="GL481" s="240">
        <f t="shared" ca="1" si="1043"/>
        <v>-6.1558627597375716E-5</v>
      </c>
      <c r="GM481" s="240">
        <f t="shared" ca="1" si="1044"/>
        <v>5.5380115075469941E-5</v>
      </c>
      <c r="GN481" s="240">
        <f t="shared" ca="1" si="1045"/>
        <v>-4.707337578873661E-5</v>
      </c>
      <c r="GO481" s="240">
        <f t="shared" ca="1" si="1046"/>
        <v>3.6957633069494822E-5</v>
      </c>
      <c r="GP481" s="240">
        <f t="shared" ca="1" si="1047"/>
        <v>-2.5421629237471308E-5</v>
      </c>
      <c r="GQ481" s="240">
        <f t="shared" ca="1" si="1048"/>
        <v>1.2908686450472818E-5</v>
      </c>
      <c r="GR481" s="240">
        <f t="shared" ca="1" si="1049"/>
        <v>1.0032991754974356E-7</v>
      </c>
      <c r="GS481" s="240">
        <f t="shared" ca="1" si="1050"/>
        <v>-1.3105490663106534E-5</v>
      </c>
      <c r="GT481" s="240">
        <f t="shared" ca="1" si="1051"/>
        <v>2.5607014752116826E-5</v>
      </c>
      <c r="GU481" s="240">
        <f t="shared" ca="1" si="1052"/>
        <v>-3.7124475624789701E-5</v>
      </c>
      <c r="GV481" s="240">
        <f t="shared" ca="1" si="1053"/>
        <v>4.721526371884723E-5</v>
      </c>
      <c r="GW481" s="240">
        <f t="shared" ca="1" si="1054"/>
        <v>-5.5491595706813835E-5</v>
      </c>
      <c r="GX481" s="240">
        <f t="shared" ca="1" si="1055"/>
        <v>6.1635416791809414E-5</v>
      </c>
      <c r="GY481" s="240">
        <f t="shared" ca="1" si="1056"/>
        <v>-6.5410623375039155E-5</v>
      </c>
      <c r="GZ481" s="240">
        <f t="shared" ca="1" si="1057"/>
        <v>6.6672136384665539E-5</v>
      </c>
      <c r="HA481" s="240">
        <f t="shared" ca="1" si="1058"/>
        <v>-6.5371476583194751E-5</v>
      </c>
      <c r="HB481" s="240">
        <f t="shared" ca="1" si="1059"/>
        <v>6.1558627597377397E-5</v>
      </c>
      <c r="HC481" s="240">
        <f t="shared" ca="1" si="1060"/>
        <v>-5.5380115075468158E-5</v>
      </c>
      <c r="HD481" s="240">
        <f t="shared" ca="1" si="1061"/>
        <v>4.707337578873434E-5</v>
      </c>
      <c r="HE481" s="240">
        <f t="shared" ca="1" si="1062"/>
        <v>-3.6957633069498467E-5</v>
      </c>
      <c r="HF481" s="240">
        <f t="shared" ca="1" si="1063"/>
        <v>2.5421629237475356E-5</v>
      </c>
      <c r="HG481" s="240">
        <f t="shared" ca="1" si="1064"/>
        <v>-1.2908686450469679E-5</v>
      </c>
      <c r="HH481" s="240">
        <f t="shared" ca="1" si="1065"/>
        <v>-1.0032991755294874E-7</v>
      </c>
      <c r="HI481" s="240">
        <f t="shared" ca="1" si="1066"/>
        <v>1.3105490663102244E-5</v>
      </c>
      <c r="HJ481" s="240">
        <f t="shared" ca="1" si="1067"/>
        <v>-2.5607014752119784E-5</v>
      </c>
      <c r="HK481" s="240">
        <f t="shared" ca="1" si="1068"/>
        <v>3.7124475624792351E-5</v>
      </c>
      <c r="HL481" s="240">
        <f t="shared" ca="1" si="1069"/>
        <v>-4.721526371884414E-5</v>
      </c>
      <c r="HM481" s="240">
        <f t="shared" ca="1" si="1070"/>
        <v>5.5491595706811402E-5</v>
      </c>
      <c r="HN481" s="240">
        <f t="shared" ca="1" si="1071"/>
        <v>-6.1635416791810634E-5</v>
      </c>
      <c r="HO481" s="240">
        <f t="shared" ca="1" si="1072"/>
        <v>6.5410623375039778E-5</v>
      </c>
      <c r="HP481" s="240">
        <f t="shared" ca="1" si="1073"/>
        <v>-6.6672136384665552E-5</v>
      </c>
      <c r="HQ481" s="240">
        <f t="shared" ca="1" si="1074"/>
        <v>6.5371476583194114E-5</v>
      </c>
      <c r="HR481" s="240">
        <f t="shared" ca="1" si="1075"/>
        <v>-6.1558627597376164E-5</v>
      </c>
      <c r="HS481" s="240">
        <f t="shared" ca="1" si="1076"/>
        <v>5.5380115075466376E-5</v>
      </c>
      <c r="HT481" s="240">
        <f t="shared" ca="1" si="1077"/>
        <v>-4.7073375788737443E-5</v>
      </c>
      <c r="HU481" s="240">
        <f t="shared" ca="1" si="1078"/>
        <v>3.6957633069495804E-5</v>
      </c>
      <c r="HV481" s="240">
        <f t="shared" ca="1" si="1079"/>
        <v>-2.5421629237472395E-5</v>
      </c>
      <c r="HW481" s="240">
        <f t="shared" ca="1" si="1080"/>
        <v>1.2908686450473969E-5</v>
      </c>
      <c r="HX481" s="240">
        <f t="shared" ca="1" si="1081"/>
        <v>1.0032991754857127E-7</v>
      </c>
      <c r="HY481" s="240">
        <f t="shared" ca="1" si="1082"/>
        <v>-1.3105490663105385E-5</v>
      </c>
      <c r="HZ481" s="240">
        <f t="shared" ca="1" si="1083"/>
        <v>2.5607014752122742E-5</v>
      </c>
      <c r="IA481" s="240">
        <f t="shared" ca="1" si="1084"/>
        <v>-3.7124475624788712E-5</v>
      </c>
      <c r="IB481" s="240">
        <f t="shared" ca="1" si="1085"/>
        <v>4.7215263718846404E-5</v>
      </c>
      <c r="IC481" s="240">
        <f t="shared" ca="1" si="1086"/>
        <v>-5.5491595706813184E-5</v>
      </c>
      <c r="ID481" s="240">
        <f t="shared" ca="1" si="1087"/>
        <v>6.1635416791811854E-5</v>
      </c>
      <c r="IE481" s="240">
        <f t="shared" ca="1" si="1088"/>
        <v>7.0649594753923412E-6</v>
      </c>
      <c r="IF481" s="240">
        <f t="shared" ca="1" si="1089"/>
        <v>6.6672136384665539E-5</v>
      </c>
      <c r="IG481" s="240">
        <f t="shared" ca="1" si="1090"/>
        <v>-6.5371476583193491E-5</v>
      </c>
      <c r="IH481" s="240">
        <f t="shared" ca="1" si="1091"/>
        <v>6.1558627597377858E-5</v>
      </c>
      <c r="II481" s="240">
        <f t="shared" ca="1" si="1092"/>
        <v>-5.5380115075468816E-5</v>
      </c>
      <c r="IJ481" s="240">
        <f t="shared" ca="1" si="1093"/>
        <v>4.7073375788735173E-5</v>
      </c>
      <c r="IK481" s="240">
        <f t="shared" ca="1" si="1094"/>
        <v>-3.6957633069493141E-5</v>
      </c>
      <c r="IL481" s="240">
        <f t="shared" ca="1" si="1095"/>
        <v>2.5421629237476444E-5</v>
      </c>
      <c r="IM481" s="240">
        <f t="shared" ca="1" si="1096"/>
        <v>-1.290868645047083E-5</v>
      </c>
      <c r="IN481" s="240">
        <f t="shared" ca="1" si="1097"/>
        <v>-1.0032991755177305E-7</v>
      </c>
      <c r="IO481" s="240">
        <f t="shared" ca="1" si="1098"/>
        <v>1.3105490663108529E-5</v>
      </c>
      <c r="IP481" s="240">
        <f t="shared" ca="1" si="1099"/>
        <v>-2.5607014752118693E-5</v>
      </c>
      <c r="IQ481" s="240">
        <f t="shared" ca="1" si="1100"/>
        <v>3.7124475624791375E-5</v>
      </c>
      <c r="IR481" s="240">
        <f t="shared" ca="1" si="1101"/>
        <v>-4.721526371884866E-5</v>
      </c>
      <c r="IS481" s="240">
        <f t="shared" ca="1" si="1102"/>
        <v>5.5491595706810758E-5</v>
      </c>
      <c r="IT481" s="240">
        <f t="shared" ca="1" si="1103"/>
        <v>-6.1635416791810187E-5</v>
      </c>
      <c r="IU481" s="240">
        <f t="shared" ca="1" si="1104"/>
        <v>6.5410623375039548E-5</v>
      </c>
      <c r="IV481" s="240">
        <f t="shared" ca="1" si="1105"/>
        <v>-6.6672136384665539E-5</v>
      </c>
      <c r="IW481" s="240">
        <f t="shared" ca="1" si="1106"/>
        <v>6.5371476583194344E-5</v>
      </c>
      <c r="IX481" s="240">
        <f t="shared" ca="1" si="1107"/>
        <v>-6.1558627597376624E-5</v>
      </c>
      <c r="IY481" s="240">
        <f t="shared" ca="1" si="1108"/>
        <v>5.5380115075467034E-5</v>
      </c>
      <c r="IZ481" s="240">
        <f t="shared" ca="1" si="1109"/>
        <v>-4.7073375788732903E-5</v>
      </c>
      <c r="JA481" s="240">
        <f t="shared" ca="1" si="1110"/>
        <v>3.6957633069496787E-5</v>
      </c>
      <c r="JB481" s="240">
        <f t="shared" ca="1" si="1111"/>
        <v>-2.5421629237473483E-5</v>
      </c>
    </row>
    <row r="482" spans="2:262">
      <c r="B482" s="248">
        <v>121</v>
      </c>
      <c r="C482" s="247">
        <f t="shared" si="1112"/>
        <v>2.3632812500000017E-3</v>
      </c>
      <c r="D482" s="244">
        <f t="shared" ca="1" si="855"/>
        <v>5.9022745383572959</v>
      </c>
      <c r="E482" s="243">
        <f ca="1">DW361</f>
        <v>-9.7725461642704098E-2</v>
      </c>
      <c r="F482" s="242">
        <v>121</v>
      </c>
      <c r="G482" s="240">
        <f t="shared" ca="1" si="856"/>
        <v>-3.758477304764916E-5</v>
      </c>
      <c r="H482" s="240">
        <f t="shared" ca="1" si="857"/>
        <v>2.8787695447840368E-5</v>
      </c>
      <c r="I482" s="240">
        <f t="shared" ca="1" si="858"/>
        <v>-1.9142972353668896E-5</v>
      </c>
      <c r="J482" s="240">
        <f t="shared" ca="1" si="859"/>
        <v>8.934589890038725E-6</v>
      </c>
      <c r="K482" s="240">
        <f t="shared" ca="1" si="860"/>
        <v>1.5368690285300524E-6</v>
      </c>
      <c r="L482" s="240">
        <f t="shared" ca="1" si="861"/>
        <v>-1.1963075276219957E-5</v>
      </c>
      <c r="M482" s="240">
        <f t="shared" ca="1" si="862"/>
        <v>2.203703217922092E-5</v>
      </c>
      <c r="N482" s="240">
        <f t="shared" ca="1" si="863"/>
        <v>-3.1462114945364084E-5</v>
      </c>
      <c r="O482" s="240">
        <f t="shared" ca="1" si="864"/>
        <v>3.9960804696655464E-5</v>
      </c>
      <c r="P482" s="240">
        <f t="shared" ca="1" si="865"/>
        <v>-4.728285993360717E-5</v>
      </c>
      <c r="Q482" s="240">
        <f t="shared" ca="1" si="866"/>
        <v>5.321268482492642E-5</v>
      </c>
      <c r="R482" s="240">
        <f t="shared" ca="1" si="867"/>
        <v>-5.757567736537156E-5</v>
      </c>
      <c r="S482" s="240">
        <f t="shared" ca="1" si="868"/>
        <v>6.0243370482072794E-5</v>
      </c>
      <c r="T482" s="240">
        <f t="shared" ca="1" si="869"/>
        <v>-6.1137214710908877E-5</v>
      </c>
      <c r="U482" s="241">
        <f t="shared" ca="1" si="870"/>
        <v>6.0230891063108781E-5</v>
      </c>
      <c r="V482" s="240">
        <f t="shared" ca="1" si="871"/>
        <v>-5.755108598038105E-5</v>
      </c>
      <c r="W482" s="240">
        <f t="shared" ca="1" si="872"/>
        <v>5.3176705560237406E-5</v>
      </c>
      <c r="X482" s="240">
        <f t="shared" ca="1" si="873"/>
        <v>-4.7236552188422164E-5</v>
      </c>
      <c r="Y482" s="240">
        <f t="shared" ca="1" si="874"/>
        <v>3.9905531989344122E-5</v>
      </c>
      <c r="Z482" s="240">
        <f t="shared" ca="1" si="875"/>
        <v>-3.1399504765052756E-5</v>
      </c>
      <c r="AA482" s="240">
        <f t="shared" ca="1" si="876"/>
        <v>2.196892806483887E-5</v>
      </c>
      <c r="AB482" s="240">
        <f t="shared" ca="1" si="877"/>
        <v>-1.189148253402105E-5</v>
      </c>
      <c r="AC482" s="240">
        <f t="shared" ca="1" si="878"/>
        <v>1.4638956864197873E-6</v>
      </c>
      <c r="AD482" s="240">
        <f t="shared" ca="1" si="879"/>
        <v>9.0067951527829982E-6</v>
      </c>
      <c r="AE482" s="240">
        <f t="shared" ca="1" si="880"/>
        <v>-1.9212283473648131E-5</v>
      </c>
      <c r="AF482" s="240">
        <f t="shared" ca="1" si="881"/>
        <v>2.8852071578865103E-5</v>
      </c>
      <c r="AG482" s="240">
        <f t="shared" ca="1" si="882"/>
        <v>-3.7642318652874232E-5</v>
      </c>
      <c r="AH482" s="240">
        <f t="shared" ca="1" si="883"/>
        <v>4.5324198373849277E-5</v>
      </c>
      <c r="AI482" s="240">
        <f t="shared" ca="1" si="884"/>
        <v>-5.1671519981035565E-5</v>
      </c>
      <c r="AJ482" s="240">
        <f t="shared" ca="1" si="885"/>
        <v>5.6497388397286289E-5</v>
      </c>
      <c r="AK482" s="240">
        <f t="shared" ca="1" si="886"/>
        <v>-5.9659707301385551E-5</v>
      </c>
      <c r="AL482" s="240">
        <f t="shared" ca="1" si="887"/>
        <v>6.1065363113760616E-5</v>
      </c>
      <c r="AM482" s="240">
        <f t="shared" ca="1" si="888"/>
        <v>-6.0672966699315795E-5</v>
      </c>
      <c r="AN482" s="240">
        <f t="shared" ca="1" si="889"/>
        <v>5.8494072058728599E-5</v>
      </c>
      <c r="AO482" s="240">
        <f t="shared" ca="1" si="890"/>
        <v>-5.4592836124190102E-5</v>
      </c>
      <c r="AP482" s="240">
        <f t="shared" ca="1" si="891"/>
        <v>4.9084129676807086E-5</v>
      </c>
      <c r="AQ482" s="240">
        <f t="shared" ca="1" si="892"/>
        <v>-4.2130155009165E-5</v>
      </c>
      <c r="AR482" s="240">
        <f t="shared" ca="1" si="893"/>
        <v>3.3935669925014374E-5</v>
      </c>
      <c r="AS482" s="240">
        <f t="shared" ca="1" si="894"/>
        <v>-2.4741958704049923E-5</v>
      </c>
      <c r="AT482" s="240">
        <f t="shared" ca="1" si="895"/>
        <v>1.4819727555007321E-5</v>
      </c>
      <c r="AU482" s="240">
        <f t="shared" ca="1" si="896"/>
        <v>-4.4611337484381536E-6</v>
      </c>
      <c r="AV482" s="240">
        <f t="shared" ca="1" si="897"/>
        <v>-6.0288168709215424E-6</v>
      </c>
      <c r="AW482" s="240">
        <f t="shared" ca="1" si="898"/>
        <v>1.6341250694390663E-5</v>
      </c>
      <c r="AX482" s="240">
        <f t="shared" ca="1" si="899"/>
        <v>-2.6172521044789437E-5</v>
      </c>
      <c r="AY482" s="240">
        <f t="shared" ca="1" si="900"/>
        <v>3.5233148966381046E-5</v>
      </c>
      <c r="AZ482" s="240">
        <f t="shared" ca="1" si="901"/>
        <v>-4.3256346850277707E-5</v>
      </c>
      <c r="BA482" s="240">
        <f t="shared" ca="1" si="902"/>
        <v>5.000587391962002E-5</v>
      </c>
      <c r="BB482" s="240">
        <f t="shared" ca="1" si="903"/>
        <v>-5.5282992271965011E-5</v>
      </c>
      <c r="BC482" s="240">
        <f t="shared" ca="1" si="904"/>
        <v>5.8932318660236189E-5</v>
      </c>
      <c r="BD482" s="240">
        <f t="shared" ca="1" si="905"/>
        <v>-6.0846399708177167E-5</v>
      </c>
      <c r="BE482" s="240">
        <f t="shared" ca="1" si="906"/>
        <v>6.0968875844419901E-5</v>
      </c>
      <c r="BF482" s="240">
        <f t="shared" ca="1" si="907"/>
        <v>-5.9296140794011164E-5</v>
      </c>
      <c r="BG482" s="240">
        <f t="shared" ca="1" si="908"/>
        <v>5.5877447764151759E-5</v>
      </c>
      <c r="BH482" s="240">
        <f t="shared" ca="1" si="909"/>
        <v>-5.0813459197538842E-5</v>
      </c>
      <c r="BI482" s="240">
        <f t="shared" ca="1" si="910"/>
        <v>4.4253282795402755E-5</v>
      </c>
      <c r="BJ482" s="240">
        <f t="shared" ca="1" si="911"/>
        <v>-3.6390081083713368E-5</v>
      </c>
      <c r="BK482" s="240">
        <f t="shared" ca="1" si="912"/>
        <v>2.7455383797602898E-5</v>
      </c>
      <c r="BL482" s="240">
        <f t="shared" ca="1" si="913"/>
        <v>-1.7712270554259591E-5</v>
      </c>
      <c r="BM482" s="240">
        <f t="shared" ca="1" si="914"/>
        <v>7.4476245485073746E-6</v>
      </c>
      <c r="BN482" s="240">
        <f t="shared" ca="1" si="915"/>
        <v>3.0363146411551876E-6</v>
      </c>
      <c r="BO482" s="240">
        <f t="shared" ca="1" si="916"/>
        <v>-1.3430850410885905E-5</v>
      </c>
      <c r="BP482" s="240">
        <f t="shared" ca="1" si="917"/>
        <v>2.3429918615075553E-5</v>
      </c>
      <c r="BQ482" s="240">
        <f t="shared" ca="1" si="918"/>
        <v>-3.2739099537968484E-5</v>
      </c>
      <c r="BR482" s="240">
        <f t="shared" ca="1" si="919"/>
        <v>4.1084286998335933E-5</v>
      </c>
      <c r="BS482" s="240">
        <f t="shared" ca="1" si="920"/>
        <v>-4.8219759327933823E-5</v>
      </c>
      <c r="BT482" s="240">
        <f t="shared" ca="1" si="921"/>
        <v>5.393541457604271E-5</v>
      </c>
      <c r="BU482" s="240">
        <f t="shared" ca="1" si="922"/>
        <v>-5.8062956901572358E-5</v>
      </c>
      <c r="BV482" s="240">
        <f t="shared" ca="1" si="923"/>
        <v>6.0480851996181644E-5</v>
      </c>
      <c r="BW482" s="240">
        <f t="shared" ca="1" si="924"/>
        <v>-6.1117905627372076E-5</v>
      </c>
      <c r="BX482" s="240">
        <f t="shared" ca="1" si="925"/>
        <v>5.9955359932392218E-5</v>
      </c>
      <c r="BY482" s="240">
        <f t="shared" ca="1" si="926"/>
        <v>-5.7027445738163862E-5</v>
      </c>
      <c r="BZ482" s="240">
        <f t="shared" ca="1" si="927"/>
        <v>5.2420374644329871E-5</v>
      </c>
      <c r="CA482" s="240">
        <f t="shared" ca="1" si="928"/>
        <v>-4.6269800547257757E-5</v>
      </c>
      <c r="CB482" s="240">
        <f t="shared" ca="1" si="929"/>
        <v>3.8756825349686334E-5</v>
      </c>
      <c r="CC482" s="240">
        <f t="shared" ca="1" si="930"/>
        <v>-3.0102666466781378E-5</v>
      </c>
      <c r="CD482" s="240">
        <f t="shared" ca="1" si="931"/>
        <v>2.0562143142334158E-5</v>
      </c>
      <c r="CE482" s="240">
        <f t="shared" ca="1" si="932"/>
        <v>-1.04161733687061E-5</v>
      </c>
      <c r="CF482" s="240">
        <f t="shared" ca="1" si="933"/>
        <v>-3.6497663469402031E-8</v>
      </c>
      <c r="CG482" s="240">
        <f t="shared" ca="1" si="934"/>
        <v>1.0488094032336054E-5</v>
      </c>
      <c r="CH482" s="240">
        <f t="shared" ca="1" si="935"/>
        <v>-2.0630871459199481E-5</v>
      </c>
      <c r="CI482" s="240">
        <f t="shared" ca="1" si="936"/>
        <v>3.0166178751161044E-5</v>
      </c>
      <c r="CJ482" s="240">
        <f t="shared" ca="1" si="937"/>
        <v>-3.8813251500456667E-5</v>
      </c>
      <c r="CK482" s="240">
        <f t="shared" ca="1" si="938"/>
        <v>4.6317479112475588E-5</v>
      </c>
      <c r="CL482" s="240">
        <f t="shared" ca="1" si="939"/>
        <v>-5.2457901742222392E-5</v>
      </c>
      <c r="CM482" s="240">
        <f t="shared" ca="1" si="940"/>
        <v>5.7053716394018757E-5</v>
      </c>
      <c r="CN482" s="240">
        <f t="shared" ca="1" si="941"/>
        <v>-5.9969600614230383E-5</v>
      </c>
      <c r="CO482" s="240">
        <f t="shared" ca="1" si="942"/>
        <v>6.1119697022371579E-5</v>
      </c>
      <c r="CP482" s="240">
        <f t="shared" ca="1" si="943"/>
        <v>-6.0470141357227148E-5</v>
      </c>
      <c r="CQ482" s="240">
        <f t="shared" ca="1" si="944"/>
        <v>5.8040059600377754E-5</v>
      </c>
      <c r="CR482" s="240">
        <f t="shared" ca="1" si="945"/>
        <v>-5.3901004817120211E-5</v>
      </c>
      <c r="CS482" s="240">
        <f t="shared" ca="1" si="946"/>
        <v>4.8174850296836315E-5</v>
      </c>
      <c r="CT482" s="240">
        <f t="shared" ca="1" si="947"/>
        <v>-4.1030201028696265E-5</v>
      </c>
      <c r="CU482" s="240">
        <f t="shared" ca="1" si="948"/>
        <v>3.2677429175757676E-5</v>
      </c>
      <c r="CV482" s="240">
        <f t="shared" ca="1" si="949"/>
        <v>-2.3362479726547821E-5</v>
      </c>
      <c r="CW482" s="240">
        <f t="shared" ca="1" si="950"/>
        <v>1.3359628714907158E-5</v>
      </c>
      <c r="CX482" s="240">
        <f t="shared" ca="1" si="951"/>
        <v>-2.9634072402862339E-6</v>
      </c>
      <c r="CY482" s="240">
        <f t="shared" ca="1" si="952"/>
        <v>-7.5200709166154814E-6</v>
      </c>
      <c r="CZ482" s="240">
        <f t="shared" ca="1" si="953"/>
        <v>1.7782122726927294E-5</v>
      </c>
      <c r="DA482" s="240">
        <f t="shared" ca="1" si="954"/>
        <v>-2.7520584997496795E-5</v>
      </c>
      <c r="DB482" s="240">
        <f t="shared" ca="1" si="955"/>
        <v>3.644871148007211E-5</v>
      </c>
      <c r="DC482" s="240">
        <f t="shared" ca="1" si="956"/>
        <v>-4.4303616032903392E-5</v>
      </c>
      <c r="DD482" s="240">
        <f t="shared" ca="1" si="957"/>
        <v>5.0854013228335573E-5</v>
      </c>
      <c r="DE482" s="240">
        <f t="shared" ca="1" si="958"/>
        <v>-5.5907028486355966E-5</v>
      </c>
      <c r="DF482" s="240">
        <f t="shared" ca="1" si="959"/>
        <v>5.9313877211682436E-5</v>
      </c>
      <c r="DG482" s="240">
        <f t="shared" ca="1" si="960"/>
        <v>-6.0974245713790971E-5</v>
      </c>
      <c r="DH482" s="240">
        <f t="shared" ca="1" si="961"/>
        <v>6.0839244914973215E-5</v>
      </c>
      <c r="DI482" s="240">
        <f t="shared" ca="1" si="962"/>
        <v>-5.891284987530603E-5</v>
      </c>
      <c r="DJ482" s="240">
        <f t="shared" ca="1" si="963"/>
        <v>5.5251782748136466E-5</v>
      </c>
      <c r="DK482" s="240">
        <f t="shared" ca="1" si="964"/>
        <v>-4.9963842612433436E-5</v>
      </c>
      <c r="DL482" s="240">
        <f t="shared" ca="1" si="965"/>
        <v>4.3204731359604356E-5</v>
      </c>
      <c r="DM482" s="240">
        <f t="shared" ca="1" si="966"/>
        <v>-3.5173469095646262E-5</v>
      </c>
      <c r="DN482" s="240">
        <f t="shared" ca="1" si="967"/>
        <v>2.6106534050790279E-5</v>
      </c>
      <c r="DO482" s="240">
        <f t="shared" ca="1" si="968"/>
        <v>-1.6270899545372139E-5</v>
      </c>
      <c r="DP482" s="240">
        <f t="shared" ca="1" si="969"/>
        <v>5.9561730364327422E-6</v>
      </c>
      <c r="DQ482" s="240">
        <f t="shared" ca="1" si="970"/>
        <v>4.5339312913746334E-6</v>
      </c>
      <c r="DR482" s="240">
        <f t="shared" ca="1" si="971"/>
        <v>-1.4890535303474268E-5</v>
      </c>
      <c r="DS482" s="240">
        <f t="shared" ca="1" si="972"/>
        <v>2.4808691744058143E-5</v>
      </c>
      <c r="DT482" s="240">
        <f t="shared" ca="1" si="973"/>
        <v>-3.3996363321204805E-5</v>
      </c>
      <c r="DU482" s="240">
        <f t="shared" ca="1" si="974"/>
        <v>4.2183021661768264E-5</v>
      </c>
      <c r="DV482" s="240">
        <f t="shared" ca="1" si="975"/>
        <v>-4.9127612942295212E-5</v>
      </c>
      <c r="DW482" s="240">
        <f t="shared" ca="1" si="976"/>
        <v>5.4625655650193628E-5</v>
      </c>
      <c r="DX482" s="240">
        <f t="shared" ca="1" si="977"/>
        <v>-5.8515261483650357E-5</v>
      </c>
      <c r="DY482" s="240">
        <f t="shared" ca="1" si="978"/>
        <v>6.0681902106572559E-5</v>
      </c>
      <c r="DZ482" s="240">
        <f t="shared" ca="1" si="979"/>
        <v>-6.1061781402831008E-5</v>
      </c>
      <c r="EA482" s="240">
        <f t="shared" ca="1" si="980"/>
        <v>5.9643713934727598E-5</v>
      </c>
      <c r="EB482" s="240">
        <f t="shared" ca="1" si="981"/>
        <v>-5.6469454295026406E-5</v>
      </c>
      <c r="EC482" s="240">
        <f t="shared" ca="1" si="982"/>
        <v>5.1632467654861352E-5</v>
      </c>
      <c r="ED482" s="240">
        <f t="shared" ca="1" si="983"/>
        <v>-4.5275177708382124E-5</v>
      </c>
      <c r="EE482" s="240">
        <f t="shared" ca="1" si="984"/>
        <v>3.7584773047648591E-5</v>
      </c>
      <c r="EF482" s="240">
        <f t="shared" ca="1" si="985"/>
        <v>-2.8787695447842015E-5</v>
      </c>
      <c r="EG482" s="240">
        <f t="shared" ca="1" si="986"/>
        <v>1.9142972353669791E-5</v>
      </c>
      <c r="EH482" s="240">
        <f t="shared" ca="1" si="987"/>
        <v>-8.9345898900387962E-6</v>
      </c>
      <c r="EI482" s="240">
        <f t="shared" ca="1" si="988"/>
        <v>-1.536869028530852E-6</v>
      </c>
      <c r="EJ482" s="240">
        <f t="shared" ca="1" si="989"/>
        <v>1.1963075276218293E-5</v>
      </c>
      <c r="EK482" s="240">
        <f t="shared" ca="1" si="990"/>
        <v>-2.2037032179220144E-5</v>
      </c>
      <c r="EL482" s="240">
        <f t="shared" ca="1" si="991"/>
        <v>3.1462114945364111E-5</v>
      </c>
      <c r="EM482" s="240">
        <f t="shared" ca="1" si="992"/>
        <v>-3.9960804696656149E-5</v>
      </c>
      <c r="EN482" s="240">
        <f t="shared" ca="1" si="993"/>
        <v>4.7282859933606093E-5</v>
      </c>
      <c r="EO482" s="240">
        <f t="shared" ca="1" si="994"/>
        <v>-5.3212684824926115E-5</v>
      </c>
      <c r="EP482" s="240">
        <f t="shared" ca="1" si="995"/>
        <v>5.7575677365371642E-5</v>
      </c>
      <c r="EQ482" s="240">
        <f t="shared" ca="1" si="996"/>
        <v>-6.0243370482072984E-5</v>
      </c>
      <c r="ER482" s="240">
        <f t="shared" ca="1" si="997"/>
        <v>6.1137214710908877E-5</v>
      </c>
      <c r="ES482" s="240">
        <f t="shared" ca="1" si="998"/>
        <v>-6.0230891063108883E-5</v>
      </c>
      <c r="ET482" s="240">
        <f t="shared" ca="1" si="999"/>
        <v>5.7551085980380969E-5</v>
      </c>
      <c r="EU482" s="240">
        <f t="shared" ca="1" si="1000"/>
        <v>-5.317670556023685E-5</v>
      </c>
      <c r="EV482" s="240">
        <f t="shared" ca="1" si="1001"/>
        <v>4.7236552188423106E-5</v>
      </c>
      <c r="EW482" s="240">
        <f t="shared" ca="1" si="1002"/>
        <v>-3.990553198934459E-5</v>
      </c>
      <c r="EX482" s="240">
        <f t="shared" ca="1" si="1003"/>
        <v>3.1399504765052539E-5</v>
      </c>
      <c r="EY482" s="240">
        <f t="shared" ca="1" si="1004"/>
        <v>-2.1968928064837823E-5</v>
      </c>
      <c r="EZ482" s="240">
        <f t="shared" ca="1" si="1005"/>
        <v>1.1891482534022076E-5</v>
      </c>
      <c r="FA482" s="240">
        <f t="shared" ca="1" si="1006"/>
        <v>-1.4638956864199635E-6</v>
      </c>
      <c r="FB482" s="240">
        <f t="shared" ca="1" si="1007"/>
        <v>-9.0067951527836758E-6</v>
      </c>
      <c r="FC482" s="240">
        <f t="shared" ca="1" si="1008"/>
        <v>1.9212283473649612E-5</v>
      </c>
      <c r="FD482" s="240">
        <f t="shared" ca="1" si="1009"/>
        <v>-2.8852071578864175E-5</v>
      </c>
      <c r="FE482" s="240">
        <f t="shared" ca="1" si="1010"/>
        <v>3.764231865287409E-5</v>
      </c>
      <c r="FF482" s="240">
        <f t="shared" ca="1" si="1011"/>
        <v>-4.5324198373849745E-5</v>
      </c>
      <c r="FG482" s="240">
        <f t="shared" ca="1" si="1012"/>
        <v>5.1671519981036392E-5</v>
      </c>
      <c r="FH482" s="240">
        <f t="shared" ca="1" si="1013"/>
        <v>-5.6497388397285889E-5</v>
      </c>
      <c r="FI482" s="240">
        <f t="shared" ca="1" si="1014"/>
        <v>5.9659707301385517E-5</v>
      </c>
      <c r="FJ482" s="240">
        <f t="shared" ca="1" si="1015"/>
        <v>-6.1065363113760657E-5</v>
      </c>
      <c r="FK482" s="240">
        <f t="shared" ca="1" si="1016"/>
        <v>6.0672966699316033E-5</v>
      </c>
      <c r="FL482" s="240">
        <f t="shared" ca="1" si="1017"/>
        <v>-5.8494072058728897E-5</v>
      </c>
      <c r="FM482" s="240">
        <f t="shared" ca="1" si="1018"/>
        <v>5.4592836124190177E-5</v>
      </c>
      <c r="FN482" s="240">
        <f t="shared" ca="1" si="1019"/>
        <v>-4.9084129676806673E-5</v>
      </c>
      <c r="FO482" s="240">
        <f t="shared" ca="1" si="1020"/>
        <v>4.2130155009166396E-5</v>
      </c>
      <c r="FP482" s="240">
        <f t="shared" ca="1" si="1021"/>
        <v>-3.3935669925015255E-5</v>
      </c>
      <c r="FQ482" s="240">
        <f t="shared" ca="1" si="1022"/>
        <v>2.4741958704050089E-5</v>
      </c>
      <c r="FR482" s="240">
        <f t="shared" ca="1" si="1023"/>
        <v>-1.4819727555006647E-5</v>
      </c>
      <c r="FS482" s="240">
        <f t="shared" ca="1" si="1024"/>
        <v>4.4611337484400713E-6</v>
      </c>
      <c r="FT482" s="240">
        <f t="shared" ca="1" si="1025"/>
        <v>6.0288168709204989E-6</v>
      </c>
      <c r="FU482" s="240">
        <f t="shared" ca="1" si="1026"/>
        <v>-1.634125069439049E-5</v>
      </c>
      <c r="FV482" s="240">
        <f t="shared" ca="1" si="1027"/>
        <v>2.6172521044790836E-5</v>
      </c>
      <c r="FW482" s="240">
        <f t="shared" ca="1" si="1028"/>
        <v>-3.5233148966379474E-5</v>
      </c>
      <c r="FX482" s="240">
        <f t="shared" ca="1" si="1029"/>
        <v>4.3256346850280038E-5</v>
      </c>
      <c r="FY482" s="240">
        <f t="shared" ca="1" si="1030"/>
        <v>-5.0005873919619918E-5</v>
      </c>
      <c r="FZ482" s="240">
        <f t="shared" ca="1" si="1031"/>
        <v>5.5282992271964197E-5</v>
      </c>
      <c r="GA482" s="240">
        <f t="shared" ca="1" si="1032"/>
        <v>-5.893231866023661E-5</v>
      </c>
      <c r="GB482" s="240">
        <f t="shared" ca="1" si="1033"/>
        <v>6.0846399708177154E-5</v>
      </c>
      <c r="GC482" s="240">
        <f t="shared" ca="1" si="1034"/>
        <v>-6.0968875844420172E-5</v>
      </c>
      <c r="GD482" s="240">
        <f t="shared" ca="1" si="1035"/>
        <v>5.9296140794010778E-5</v>
      </c>
      <c r="GE482" s="240">
        <f t="shared" ca="1" si="1036"/>
        <v>-5.5877447764152539E-5</v>
      </c>
      <c r="GF482" s="240">
        <f t="shared" ca="1" si="1037"/>
        <v>5.0813459197537013E-5</v>
      </c>
      <c r="GG482" s="240">
        <f t="shared" ca="1" si="1038"/>
        <v>-4.4253282795402877E-5</v>
      </c>
      <c r="GH482" s="240">
        <f t="shared" ca="1" si="1039"/>
        <v>3.6390081083714906E-5</v>
      </c>
      <c r="GI482" s="240">
        <f t="shared" ca="1" si="1040"/>
        <v>-2.7455383797601499E-5</v>
      </c>
      <c r="GJ482" s="240">
        <f t="shared" ca="1" si="1041"/>
        <v>1.7712270554259771E-5</v>
      </c>
      <c r="GK482" s="240">
        <f t="shared" ca="1" si="1042"/>
        <v>-7.4476245485110033E-6</v>
      </c>
      <c r="GL482" s="240">
        <f t="shared" ca="1" si="1043"/>
        <v>-3.0363146411567427E-6</v>
      </c>
      <c r="GM482" s="240">
        <f t="shared" ca="1" si="1044"/>
        <v>1.3430850410884031E-5</v>
      </c>
      <c r="GN482" s="240">
        <f t="shared" ca="1" si="1045"/>
        <v>-2.3429918615078596E-5</v>
      </c>
      <c r="GO482" s="240">
        <f t="shared" ca="1" si="1046"/>
        <v>3.2739099537968335E-5</v>
      </c>
      <c r="GP482" s="240">
        <f t="shared" ca="1" si="1047"/>
        <v>-4.1084286998334516E-5</v>
      </c>
      <c r="GQ482" s="240">
        <f t="shared" ca="1" si="1048"/>
        <v>4.8219759327935856E-5</v>
      </c>
      <c r="GR482" s="240">
        <f t="shared" ca="1" si="1049"/>
        <v>-5.3935414576042622E-5</v>
      </c>
      <c r="GS482" s="240">
        <f t="shared" ca="1" si="1050"/>
        <v>5.8062956901571755E-5</v>
      </c>
      <c r="GT482" s="240">
        <f t="shared" ca="1" si="1051"/>
        <v>-6.0480851996181875E-5</v>
      </c>
      <c r="GU482" s="240">
        <f t="shared" ca="1" si="1052"/>
        <v>6.1117905627372076E-5</v>
      </c>
      <c r="GV482" s="240">
        <f t="shared" ca="1" si="1053"/>
        <v>-5.9955359932392936E-5</v>
      </c>
      <c r="GW482" s="240">
        <f t="shared" ca="1" si="1054"/>
        <v>5.7027445738163293E-5</v>
      </c>
      <c r="GX482" s="240">
        <f t="shared" ca="1" si="1055"/>
        <v>-5.2420374644330861E-5</v>
      </c>
      <c r="GY482" s="240">
        <f t="shared" ca="1" si="1056"/>
        <v>4.6269800547255602E-5</v>
      </c>
      <c r="GZ482" s="240">
        <f t="shared" ca="1" si="1057"/>
        <v>-3.8756825349686476E-5</v>
      </c>
      <c r="HA482" s="240">
        <f t="shared" ca="1" si="1058"/>
        <v>3.0102666466783045E-5</v>
      </c>
      <c r="HB482" s="240">
        <f t="shared" ca="1" si="1059"/>
        <v>-2.0562143142332687E-5</v>
      </c>
      <c r="HC482" s="240">
        <f t="shared" ca="1" si="1060"/>
        <v>1.0416173368706276E-5</v>
      </c>
      <c r="HD482" s="240">
        <f t="shared" ca="1" si="1061"/>
        <v>3.6497663465746236E-8</v>
      </c>
      <c r="HE482" s="240">
        <f t="shared" ca="1" si="1062"/>
        <v>-1.0488094032337593E-5</v>
      </c>
      <c r="HF482" s="240">
        <f t="shared" ca="1" si="1063"/>
        <v>2.0630871459197675E-5</v>
      </c>
      <c r="HG482" s="240">
        <f t="shared" ca="1" si="1064"/>
        <v>-3.0166178751163904E-5</v>
      </c>
      <c r="HH482" s="240">
        <f t="shared" ca="1" si="1065"/>
        <v>3.8813251500456524E-5</v>
      </c>
      <c r="HI482" s="240">
        <f t="shared" ca="1" si="1066"/>
        <v>-4.6317479112474335E-5</v>
      </c>
      <c r="HJ482" s="240">
        <f t="shared" ca="1" si="1067"/>
        <v>5.2457901742223199E-5</v>
      </c>
      <c r="HK482" s="240">
        <f t="shared" ca="1" si="1068"/>
        <v>-5.705371639401869E-5</v>
      </c>
      <c r="HL482" s="240">
        <f t="shared" ca="1" si="1069"/>
        <v>5.9969600614229678E-5</v>
      </c>
      <c r="HM482" s="240">
        <f t="shared" ca="1" si="1070"/>
        <v>-6.1119697022371579E-5</v>
      </c>
      <c r="HN482" s="240">
        <f t="shared" ca="1" si="1071"/>
        <v>6.0470141357227175E-5</v>
      </c>
      <c r="HO482" s="240">
        <f t="shared" ca="1" si="1072"/>
        <v>-5.804005960037671E-5</v>
      </c>
      <c r="HP482" s="240">
        <f t="shared" ca="1" si="1073"/>
        <v>5.3901004817120293E-5</v>
      </c>
      <c r="HQ482" s="240">
        <f t="shared" ca="1" si="1074"/>
        <v>-4.8174850296838558E-5</v>
      </c>
      <c r="HR482" s="240">
        <f t="shared" ca="1" si="1075"/>
        <v>4.1030201028693819E-5</v>
      </c>
      <c r="HS482" s="240">
        <f t="shared" ca="1" si="1076"/>
        <v>-3.2677429175757825E-5</v>
      </c>
      <c r="HT482" s="240">
        <f t="shared" ca="1" si="1077"/>
        <v>2.3362479726551202E-5</v>
      </c>
      <c r="HU482" s="240">
        <f t="shared" ca="1" si="1078"/>
        <v>-1.335962871490733E-5</v>
      </c>
      <c r="HV482" s="240">
        <f t="shared" ca="1" si="1079"/>
        <v>2.9634072402864169E-6</v>
      </c>
      <c r="HW482" s="240">
        <f t="shared" ca="1" si="1080"/>
        <v>7.5200709166118595E-6</v>
      </c>
      <c r="HX482" s="240">
        <f t="shared" ca="1" si="1081"/>
        <v>-1.7782122726927118E-5</v>
      </c>
      <c r="HY482" s="240">
        <f t="shared" ca="1" si="1082"/>
        <v>2.7520584997496639E-5</v>
      </c>
      <c r="HZ482" s="240">
        <f t="shared" ca="1" si="1083"/>
        <v>-3.6448711480074753E-5</v>
      </c>
      <c r="IA482" s="240">
        <f t="shared" ca="1" si="1084"/>
        <v>4.430361603290327E-5</v>
      </c>
      <c r="IB482" s="240">
        <f t="shared" ca="1" si="1085"/>
        <v>-5.0854013228333547E-5</v>
      </c>
      <c r="IC482" s="240">
        <f t="shared" ca="1" si="1086"/>
        <v>5.5907028486357294E-5</v>
      </c>
      <c r="ID482" s="240">
        <f t="shared" ca="1" si="1087"/>
        <v>-5.9313877211682395E-5</v>
      </c>
      <c r="IE482" s="240">
        <f t="shared" ca="1" si="1088"/>
        <v>5.4875739692307642E-5</v>
      </c>
      <c r="IF482" s="240">
        <f t="shared" ca="1" si="1089"/>
        <v>-6.0839244914973228E-5</v>
      </c>
      <c r="IG482" s="240">
        <f t="shared" ca="1" si="1090"/>
        <v>5.8912849875306084E-5</v>
      </c>
      <c r="IH482" s="240">
        <f t="shared" ca="1" si="1091"/>
        <v>-5.525178274813505E-5</v>
      </c>
      <c r="II482" s="240">
        <f t="shared" ca="1" si="1092"/>
        <v>4.9963842612433538E-5</v>
      </c>
      <c r="IJ482" s="240">
        <f t="shared" ca="1" si="1093"/>
        <v>-4.3204731359606938E-5</v>
      </c>
      <c r="IK482" s="240">
        <f t="shared" ca="1" si="1094"/>
        <v>3.5173469095643565E-5</v>
      </c>
      <c r="IL482" s="240">
        <f t="shared" ca="1" si="1095"/>
        <v>-2.6106534050790445E-5</v>
      </c>
      <c r="IM482" s="240">
        <f t="shared" ca="1" si="1096"/>
        <v>1.6270899545375656E-5</v>
      </c>
      <c r="IN482" s="240">
        <f t="shared" ca="1" si="1097"/>
        <v>-5.9561730364329184E-6</v>
      </c>
      <c r="IO482" s="240">
        <f t="shared" ca="1" si="1098"/>
        <v>-4.5339312913744538E-6</v>
      </c>
      <c r="IP482" s="240">
        <f t="shared" ca="1" si="1099"/>
        <v>1.4890535303477463E-5</v>
      </c>
      <c r="IQ482" s="240">
        <f t="shared" ca="1" si="1100"/>
        <v>-2.4808691744057977E-5</v>
      </c>
      <c r="IR482" s="240">
        <f t="shared" ca="1" si="1101"/>
        <v>3.3996363321201762E-5</v>
      </c>
      <c r="IS482" s="240">
        <f t="shared" ca="1" si="1102"/>
        <v>-4.218302166177065E-5</v>
      </c>
      <c r="IT482" s="240">
        <f t="shared" ca="1" si="1103"/>
        <v>4.9127612942295111E-5</v>
      </c>
      <c r="IU482" s="240">
        <f t="shared" ca="1" si="1104"/>
        <v>-5.4625655650191989E-5</v>
      </c>
      <c r="IV482" s="240">
        <f t="shared" ca="1" si="1105"/>
        <v>5.8515261483650309E-5</v>
      </c>
      <c r="IW482" s="240">
        <f t="shared" ca="1" si="1106"/>
        <v>-6.0681902106572531E-5</v>
      </c>
      <c r="IX482" s="240">
        <f t="shared" ca="1" si="1107"/>
        <v>6.1061781402830845E-5</v>
      </c>
      <c r="IY482" s="240">
        <f t="shared" ca="1" si="1108"/>
        <v>-5.9643713934727646E-5</v>
      </c>
      <c r="IZ482" s="240">
        <f t="shared" ca="1" si="1109"/>
        <v>5.6469454295027802E-5</v>
      </c>
      <c r="JA482" s="240">
        <f t="shared" ca="1" si="1110"/>
        <v>-5.1632467654859583E-5</v>
      </c>
      <c r="JB482" s="240">
        <f t="shared" ca="1" si="1111"/>
        <v>4.5275177708382246E-5</v>
      </c>
    </row>
    <row r="483" spans="2:262">
      <c r="B483" s="248">
        <v>122</v>
      </c>
      <c r="C483" s="247">
        <f t="shared" si="1112"/>
        <v>2.3828125000000017E-3</v>
      </c>
      <c r="D483" s="244">
        <f t="shared" ca="1" si="855"/>
        <v>5.9025793802331306</v>
      </c>
      <c r="E483" s="243">
        <f ca="1">DX361</f>
        <v>-9.7420619766869179E-2</v>
      </c>
      <c r="F483" s="242">
        <v>122</v>
      </c>
      <c r="G483" s="240">
        <f t="shared" ca="1" si="856"/>
        <v>1.5963398930502879E-5</v>
      </c>
      <c r="H483" s="240">
        <f t="shared" ca="1" si="857"/>
        <v>-6.4468137334699013E-6</v>
      </c>
      <c r="I483" s="240">
        <f t="shared" ca="1" si="858"/>
        <v>-3.2093255119693443E-6</v>
      </c>
      <c r="J483" s="240">
        <f t="shared" ca="1" si="859"/>
        <v>1.2795992552011394E-5</v>
      </c>
      <c r="K483" s="240">
        <f t="shared" ca="1" si="860"/>
        <v>-2.2105664996298576E-5</v>
      </c>
      <c r="L483" s="240">
        <f t="shared" ca="1" si="861"/>
        <v>3.0936816550967213E-5</v>
      </c>
      <c r="M483" s="240">
        <f t="shared" ca="1" si="862"/>
        <v>-3.909827945431405E-5</v>
      </c>
      <c r="N483" s="240">
        <f t="shared" ca="1" si="863"/>
        <v>4.6413382681525145E-5</v>
      </c>
      <c r="O483" s="240">
        <f t="shared" ca="1" si="864"/>
        <v>-5.2723776338827612E-5</v>
      </c>
      <c r="P483" s="240">
        <f t="shared" ca="1" si="865"/>
        <v>5.7892859460485122E-5</v>
      </c>
      <c r="Q483" s="240">
        <f t="shared" ca="1" si="866"/>
        <v>-6.1808737007180872E-5</v>
      </c>
      <c r="R483" s="240">
        <f t="shared" ca="1" si="867"/>
        <v>6.4386642055703366E-5</v>
      </c>
      <c r="S483" s="240">
        <f t="shared" ca="1" si="868"/>
        <v>-6.5570770746843502E-5</v>
      </c>
      <c r="T483" s="240">
        <f t="shared" ca="1" si="869"/>
        <v>6.5335490270423485E-5</v>
      </c>
      <c r="U483" s="241">
        <f t="shared" ca="1" si="870"/>
        <v>-6.3685893738227263E-5</v>
      </c>
      <c r="V483" s="240">
        <f t="shared" ca="1" si="871"/>
        <v>6.0657689933511667E-5</v>
      </c>
      <c r="W483" s="240">
        <f t="shared" ca="1" si="872"/>
        <v>-5.6316430323686577E-5</v>
      </c>
      <c r="X483" s="240">
        <f t="shared" ca="1" si="873"/>
        <v>5.0756090069006168E-5</v>
      </c>
      <c r="Y483" s="240">
        <f t="shared" ca="1" si="874"/>
        <v>-4.4097033744148909E-5</v>
      </c>
      <c r="Z483" s="240">
        <f t="shared" ca="1" si="875"/>
        <v>3.6483409808666632E-5</v>
      </c>
      <c r="AA483" s="240">
        <f t="shared" ca="1" si="876"/>
        <v>-2.8080030228154136E-5</v>
      </c>
      <c r="AB483" s="240">
        <f t="shared" ca="1" si="877"/>
        <v>1.9068802792916339E-5</v>
      </c>
      <c r="AC483" s="240">
        <f t="shared" ca="1" si="878"/>
        <v>-9.6447933636518377E-6</v>
      </c>
      <c r="AD483" s="240">
        <f t="shared" ca="1" si="879"/>
        <v>1.2003284661773821E-8</v>
      </c>
      <c r="AE483" s="240">
        <f t="shared" ca="1" si="880"/>
        <v>9.6210466291921506E-6</v>
      </c>
      <c r="AF483" s="240">
        <f t="shared" ca="1" si="881"/>
        <v>-1.9045829938407195E-5</v>
      </c>
      <c r="AG483" s="240">
        <f t="shared" ca="1" si="882"/>
        <v>2.8058328546520611E-5</v>
      </c>
      <c r="AH483" s="240">
        <f t="shared" ca="1" si="883"/>
        <v>-3.6463449075777697E-5</v>
      </c>
      <c r="AI483" s="240">
        <f t="shared" ca="1" si="884"/>
        <v>4.4079246049592711E-5</v>
      </c>
      <c r="AJ483" s="240">
        <f t="shared" ca="1" si="885"/>
        <v>-5.0740860462651508E-5</v>
      </c>
      <c r="AK483" s="240">
        <f t="shared" ca="1" si="886"/>
        <v>5.6304088480518439E-5</v>
      </c>
      <c r="AL483" s="240">
        <f t="shared" ca="1" si="887"/>
        <v>-6.0648503017163444E-5</v>
      </c>
      <c r="AM483" s="240">
        <f t="shared" ca="1" si="888"/>
        <v>6.3680060617694051E-5</v>
      </c>
      <c r="AN483" s="240">
        <f t="shared" ca="1" si="889"/>
        <v>-6.5333137215149188E-5</v>
      </c>
      <c r="AO483" s="240">
        <f t="shared" ca="1" si="890"/>
        <v>6.557194869336883E-5</v>
      </c>
      <c r="AP483" s="240">
        <f t="shared" ca="1" si="891"/>
        <v>-6.4391325505043195E-5</v>
      </c>
      <c r="AQ483" s="240">
        <f t="shared" ca="1" si="892"/>
        <v>6.1816824576800888E-5</v>
      </c>
      <c r="AR483" s="240">
        <f t="shared" ca="1" si="893"/>
        <v>-5.790417607892685E-5</v>
      </c>
      <c r="AS483" s="240">
        <f t="shared" ca="1" si="894"/>
        <v>5.2738077035477168E-5</v>
      </c>
      <c r="AT483" s="240">
        <f t="shared" ca="1" si="895"/>
        <v>-4.6430357889487334E-5</v>
      </c>
      <c r="AU483" s="240">
        <f t="shared" ca="1" si="896"/>
        <v>3.911756171160049E-5</v>
      </c>
      <c r="AV483" s="240">
        <f t="shared" ca="1" si="897"/>
        <v>-3.0957988454937694E-5</v>
      </c>
      <c r="AW483" s="240">
        <f t="shared" ca="1" si="898"/>
        <v>2.2128268239171661E-5</v>
      </c>
      <c r="AX483" s="240">
        <f t="shared" ca="1" si="899"/>
        <v>-1.2819537841838161E-5</v>
      </c>
      <c r="AY483" s="240">
        <f t="shared" ca="1" si="900"/>
        <v>3.2333031643283151E-6</v>
      </c>
      <c r="AZ483" s="240">
        <f t="shared" ca="1" si="901"/>
        <v>6.4229227623396028E-6</v>
      </c>
      <c r="BA483" s="240">
        <f t="shared" ca="1" si="902"/>
        <v>-1.59401118079772E-5</v>
      </c>
      <c r="BB483" s="240">
        <f t="shared" ca="1" si="903"/>
        <v>2.5112245570986973E-5</v>
      </c>
      <c r="BC483" s="240">
        <f t="shared" ca="1" si="904"/>
        <v>-3.3740775054597649E-5</v>
      </c>
      <c r="BD483" s="240">
        <f t="shared" ca="1" si="905"/>
        <v>4.1638918653040347E-5</v>
      </c>
      <c r="BE483" s="240">
        <f t="shared" ca="1" si="906"/>
        <v>-4.8635705409246109E-5</v>
      </c>
      <c r="BF483" s="240">
        <f t="shared" ca="1" si="907"/>
        <v>5.4579676019746259E-5</v>
      </c>
      <c r="BG483" s="240">
        <f t="shared" ca="1" si="908"/>
        <v>-5.9342161471196028E-5</v>
      </c>
      <c r="BH483" s="240">
        <f t="shared" ca="1" si="909"/>
        <v>6.2820068335942141E-5</v>
      </c>
      <c r="BI483" s="240">
        <f t="shared" ca="1" si="910"/>
        <v>-6.4938110433396593E-5</v>
      </c>
      <c r="BJ483" s="240">
        <f t="shared" ca="1" si="911"/>
        <v>6.5650438548487452E-5</v>
      </c>
      <c r="BK483" s="240">
        <f t="shared" ca="1" si="912"/>
        <v>-6.4941632928703724E-5</v>
      </c>
      <c r="BL483" s="240">
        <f t="shared" ca="1" si="913"/>
        <v>6.2827037075170137E-5</v>
      </c>
      <c r="BM483" s="240">
        <f t="shared" ca="1" si="914"/>
        <v>-5.9352425602185991E-5</v>
      </c>
      <c r="BN483" s="240">
        <f t="shared" ca="1" si="915"/>
        <v>5.4593013355059189E-5</v>
      </c>
      <c r="BO483" s="240">
        <f t="shared" ca="1" si="916"/>
        <v>-4.8651827235850315E-5</v>
      </c>
      <c r="BP483" s="240">
        <f t="shared" ca="1" si="917"/>
        <v>4.1657475982076627E-5</v>
      </c>
      <c r="BQ483" s="240">
        <f t="shared" ca="1" si="918"/>
        <v>-3.3761366175934183E-5</v>
      </c>
      <c r="BR483" s="240">
        <f t="shared" ca="1" si="919"/>
        <v>2.5134424749030565E-5</v>
      </c>
      <c r="BS483" s="240">
        <f t="shared" ca="1" si="920"/>
        <v>-1.5963398930502767E-5</v>
      </c>
      <c r="BT483" s="240">
        <f t="shared" ca="1" si="921"/>
        <v>6.4468137334699351E-6</v>
      </c>
      <c r="BU483" s="240">
        <f t="shared" ca="1" si="922"/>
        <v>3.209325511969141E-6</v>
      </c>
      <c r="BV483" s="240">
        <f t="shared" ca="1" si="923"/>
        <v>-1.2795992552011072E-5</v>
      </c>
      <c r="BW483" s="240">
        <f t="shared" ca="1" si="924"/>
        <v>2.2105664996298163E-5</v>
      </c>
      <c r="BX483" s="240">
        <f t="shared" ca="1" si="925"/>
        <v>-3.0936816550966616E-5</v>
      </c>
      <c r="BY483" s="240">
        <f t="shared" ca="1" si="926"/>
        <v>3.9098279454315006E-5</v>
      </c>
      <c r="BZ483" s="240">
        <f t="shared" ca="1" si="927"/>
        <v>-4.6413382681525816E-5</v>
      </c>
      <c r="CA483" s="240">
        <f t="shared" ca="1" si="928"/>
        <v>5.2723776338828045E-5</v>
      </c>
      <c r="CB483" s="240">
        <f t="shared" ca="1" si="929"/>
        <v>-5.7892859460485461E-5</v>
      </c>
      <c r="CC483" s="240">
        <f t="shared" ca="1" si="930"/>
        <v>6.1808737007181116E-5</v>
      </c>
      <c r="CD483" s="240">
        <f t="shared" ca="1" si="931"/>
        <v>-6.438664205570342E-5</v>
      </c>
      <c r="CE483" s="240">
        <f t="shared" ca="1" si="932"/>
        <v>6.5570770746843516E-5</v>
      </c>
      <c r="CF483" s="240">
        <f t="shared" ca="1" si="933"/>
        <v>-6.5335490270423472E-5</v>
      </c>
      <c r="CG483" s="240">
        <f t="shared" ca="1" si="934"/>
        <v>6.3685893738227317E-5</v>
      </c>
      <c r="CH483" s="240">
        <f t="shared" ca="1" si="935"/>
        <v>-6.0657689933511755E-5</v>
      </c>
      <c r="CI483" s="240">
        <f t="shared" ca="1" si="936"/>
        <v>5.6316430323686685E-5</v>
      </c>
      <c r="CJ483" s="240">
        <f t="shared" ca="1" si="937"/>
        <v>-5.0756090069006601E-5</v>
      </c>
      <c r="CK483" s="240">
        <f t="shared" ca="1" si="938"/>
        <v>4.4097033744149397E-5</v>
      </c>
      <c r="CL483" s="240">
        <f t="shared" ca="1" si="939"/>
        <v>-3.6483409808665643E-5</v>
      </c>
      <c r="CM483" s="240">
        <f t="shared" ca="1" si="940"/>
        <v>2.8080030228153482E-5</v>
      </c>
      <c r="CN483" s="240">
        <f t="shared" ca="1" si="941"/>
        <v>-1.9068802792916986E-5</v>
      </c>
      <c r="CO483" s="240">
        <f t="shared" ca="1" si="942"/>
        <v>9.6447933636534285E-6</v>
      </c>
      <c r="CP483" s="240">
        <f t="shared" ca="1" si="943"/>
        <v>-1.2003284663376408E-8</v>
      </c>
      <c r="CQ483" s="240">
        <f t="shared" ca="1" si="944"/>
        <v>-9.6210466291905514E-6</v>
      </c>
      <c r="CR483" s="240">
        <f t="shared" ca="1" si="945"/>
        <v>1.9045829938409228E-5</v>
      </c>
      <c r="CS483" s="240">
        <f t="shared" ca="1" si="946"/>
        <v>-2.8058328546522526E-5</v>
      </c>
      <c r="CT483" s="240">
        <f t="shared" ca="1" si="947"/>
        <v>3.6463449075779465E-5</v>
      </c>
      <c r="CU483" s="240">
        <f t="shared" ca="1" si="948"/>
        <v>-4.4079246049593592E-5</v>
      </c>
      <c r="CV483" s="240">
        <f t="shared" ca="1" si="949"/>
        <v>5.074086046265226E-5</v>
      </c>
      <c r="CW483" s="240">
        <f t="shared" ca="1" si="950"/>
        <v>-5.6304088480519049E-5</v>
      </c>
      <c r="CX483" s="240">
        <f t="shared" ca="1" si="951"/>
        <v>6.0648503017163905E-5</v>
      </c>
      <c r="CY483" s="240">
        <f t="shared" ca="1" si="952"/>
        <v>-6.3680060617694349E-5</v>
      </c>
      <c r="CZ483" s="240">
        <f t="shared" ca="1" si="953"/>
        <v>6.5333137215149297E-5</v>
      </c>
      <c r="DA483" s="240">
        <f t="shared" ca="1" si="954"/>
        <v>-6.5571948693368776E-5</v>
      </c>
      <c r="DB483" s="240">
        <f t="shared" ca="1" si="955"/>
        <v>6.4391325505043154E-5</v>
      </c>
      <c r="DC483" s="240">
        <f t="shared" ca="1" si="956"/>
        <v>-6.1816824576800807E-5</v>
      </c>
      <c r="DD483" s="240">
        <f t="shared" ca="1" si="957"/>
        <v>5.7904176078926721E-5</v>
      </c>
      <c r="DE483" s="240">
        <f t="shared" ca="1" si="958"/>
        <v>-5.2738077035477026E-5</v>
      </c>
      <c r="DF483" s="240">
        <f t="shared" ca="1" si="959"/>
        <v>4.6430357889487158E-5</v>
      </c>
      <c r="DG483" s="240">
        <f t="shared" ca="1" si="960"/>
        <v>-3.9117561711600287E-5</v>
      </c>
      <c r="DH483" s="240">
        <f t="shared" ca="1" si="961"/>
        <v>3.095798845493829E-5</v>
      </c>
      <c r="DI483" s="240">
        <f t="shared" ca="1" si="962"/>
        <v>-2.212826823917142E-5</v>
      </c>
      <c r="DJ483" s="240">
        <f t="shared" ca="1" si="963"/>
        <v>1.2819537841837909E-5</v>
      </c>
      <c r="DK483" s="240">
        <f t="shared" ca="1" si="964"/>
        <v>-3.2333031643299177E-6</v>
      </c>
      <c r="DL483" s="240">
        <f t="shared" ca="1" si="965"/>
        <v>-6.4229227623380069E-6</v>
      </c>
      <c r="DM483" s="240">
        <f t="shared" ca="1" si="966"/>
        <v>1.5940111807975642E-5</v>
      </c>
      <c r="DN483" s="240">
        <f t="shared" ca="1" si="967"/>
        <v>-2.5112245570985479E-5</v>
      </c>
      <c r="DO483" s="240">
        <f t="shared" ca="1" si="968"/>
        <v>3.3740775054596273E-5</v>
      </c>
      <c r="DP483" s="240">
        <f t="shared" ca="1" si="969"/>
        <v>-4.16389186530391E-5</v>
      </c>
      <c r="DQ483" s="240">
        <f t="shared" ca="1" si="970"/>
        <v>4.8635705409245025E-5</v>
      </c>
      <c r="DR483" s="240">
        <f t="shared" ca="1" si="971"/>
        <v>-5.4579676019747438E-5</v>
      </c>
      <c r="DS483" s="240">
        <f t="shared" ca="1" si="972"/>
        <v>5.9342161471196936E-5</v>
      </c>
      <c r="DT483" s="240">
        <f t="shared" ca="1" si="973"/>
        <v>-6.2820068335942765E-5</v>
      </c>
      <c r="DU483" s="240">
        <f t="shared" ca="1" si="974"/>
        <v>6.4938110433396904E-5</v>
      </c>
      <c r="DV483" s="240">
        <f t="shared" ca="1" si="975"/>
        <v>-6.5650438548487452E-5</v>
      </c>
      <c r="DW483" s="240">
        <f t="shared" ca="1" si="976"/>
        <v>6.4941632928703413E-5</v>
      </c>
      <c r="DX483" s="240">
        <f t="shared" ca="1" si="977"/>
        <v>-6.2827037075170055E-5</v>
      </c>
      <c r="DY483" s="240">
        <f t="shared" ca="1" si="978"/>
        <v>5.9352425602185883E-5</v>
      </c>
      <c r="DZ483" s="240">
        <f t="shared" ca="1" si="979"/>
        <v>-5.4593013355059053E-5</v>
      </c>
      <c r="EA483" s="240">
        <f t="shared" ca="1" si="980"/>
        <v>4.8651827235850145E-5</v>
      </c>
      <c r="EB483" s="240">
        <f t="shared" ca="1" si="981"/>
        <v>-4.1657475982076424E-5</v>
      </c>
      <c r="EC483" s="240">
        <f t="shared" ca="1" si="982"/>
        <v>3.3761366175933966E-5</v>
      </c>
      <c r="ED483" s="240">
        <f t="shared" ca="1" si="983"/>
        <v>-2.5134424749030327E-5</v>
      </c>
      <c r="EE483" s="240">
        <f t="shared" ca="1" si="984"/>
        <v>1.596339893050252E-5</v>
      </c>
      <c r="EF483" s="240">
        <f t="shared" ca="1" si="985"/>
        <v>-6.4468137334696844E-6</v>
      </c>
      <c r="EG483" s="240">
        <f t="shared" ca="1" si="986"/>
        <v>-3.2093255119693951E-6</v>
      </c>
      <c r="EH483" s="240">
        <f t="shared" ca="1" si="987"/>
        <v>1.2795992552011327E-5</v>
      </c>
      <c r="EI483" s="240">
        <f t="shared" ca="1" si="988"/>
        <v>-2.21056649962984E-5</v>
      </c>
      <c r="EJ483" s="240">
        <f t="shared" ca="1" si="989"/>
        <v>3.093681655096684E-5</v>
      </c>
      <c r="EK483" s="240">
        <f t="shared" ca="1" si="990"/>
        <v>-3.9098279454313718E-5</v>
      </c>
      <c r="EL483" s="240">
        <f t="shared" ca="1" si="991"/>
        <v>4.6413382681524684E-5</v>
      </c>
      <c r="EM483" s="240">
        <f t="shared" ca="1" si="992"/>
        <v>-5.272377633882709E-5</v>
      </c>
      <c r="EN483" s="240">
        <f t="shared" ca="1" si="993"/>
        <v>5.7892859460484702E-5</v>
      </c>
      <c r="EO483" s="240">
        <f t="shared" ca="1" si="994"/>
        <v>-6.1808737007180574E-5</v>
      </c>
      <c r="EP483" s="240">
        <f t="shared" ca="1" si="995"/>
        <v>6.4386642055703109E-5</v>
      </c>
      <c r="EQ483" s="240">
        <f t="shared" ca="1" si="996"/>
        <v>-6.5570770746843624E-5</v>
      </c>
      <c r="ER483" s="240">
        <f t="shared" ca="1" si="997"/>
        <v>6.5335490270423269E-5</v>
      </c>
      <c r="ES483" s="240">
        <f t="shared" ca="1" si="998"/>
        <v>-6.3685893738226788E-5</v>
      </c>
      <c r="ET483" s="240">
        <f t="shared" ca="1" si="999"/>
        <v>6.0657689933510942E-5</v>
      </c>
      <c r="EU483" s="240">
        <f t="shared" ca="1" si="1000"/>
        <v>-5.6316430323685588E-5</v>
      </c>
      <c r="EV483" s="240">
        <f t="shared" ca="1" si="1001"/>
        <v>5.0756090069005253E-5</v>
      </c>
      <c r="EW483" s="240">
        <f t="shared" ca="1" si="1002"/>
        <v>-4.4097033744147831E-5</v>
      </c>
      <c r="EX483" s="240">
        <f t="shared" ca="1" si="1003"/>
        <v>3.6483409808665433E-5</v>
      </c>
      <c r="EY483" s="240">
        <f t="shared" ca="1" si="1004"/>
        <v>-2.8080030228153248E-5</v>
      </c>
      <c r="EZ483" s="240">
        <f t="shared" ca="1" si="1005"/>
        <v>1.9068802792914953E-5</v>
      </c>
      <c r="FA483" s="240">
        <f t="shared" ca="1" si="1006"/>
        <v>-9.6447933636513295E-6</v>
      </c>
      <c r="FB483" s="240">
        <f t="shared" ca="1" si="1007"/>
        <v>1.2003284661258825E-8</v>
      </c>
      <c r="FC483" s="240">
        <f t="shared" ca="1" si="1008"/>
        <v>9.6210466291926588E-6</v>
      </c>
      <c r="FD483" s="240">
        <f t="shared" ca="1" si="1009"/>
        <v>-1.9045829938407693E-5</v>
      </c>
      <c r="FE483" s="240">
        <f t="shared" ca="1" si="1010"/>
        <v>2.8058328546521072E-5</v>
      </c>
      <c r="FF483" s="240">
        <f t="shared" ca="1" si="1011"/>
        <v>-3.6463449075778123E-5</v>
      </c>
      <c r="FG483" s="240">
        <f t="shared" ca="1" si="1012"/>
        <v>4.4079246049592406E-5</v>
      </c>
      <c r="FH483" s="240">
        <f t="shared" ca="1" si="1013"/>
        <v>-5.0740860462651237E-5</v>
      </c>
      <c r="FI483" s="240">
        <f t="shared" ca="1" si="1014"/>
        <v>5.6304088480518222E-5</v>
      </c>
      <c r="FJ483" s="240">
        <f t="shared" ca="1" si="1015"/>
        <v>-6.0648503017163288E-5</v>
      </c>
      <c r="FK483" s="240">
        <f t="shared" ca="1" si="1016"/>
        <v>6.3680060617693943E-5</v>
      </c>
      <c r="FL483" s="240">
        <f t="shared" ca="1" si="1017"/>
        <v>-6.5333137215149148E-5</v>
      </c>
      <c r="FM483" s="240">
        <f t="shared" ca="1" si="1018"/>
        <v>6.5571948693368858E-5</v>
      </c>
      <c r="FN483" s="240">
        <f t="shared" ca="1" si="1019"/>
        <v>-6.4391325505043466E-5</v>
      </c>
      <c r="FO483" s="240">
        <f t="shared" ca="1" si="1020"/>
        <v>6.1816824576801349E-5</v>
      </c>
      <c r="FP483" s="240">
        <f t="shared" ca="1" si="1021"/>
        <v>-5.7904176078927487E-5</v>
      </c>
      <c r="FQ483" s="240">
        <f t="shared" ca="1" si="1022"/>
        <v>5.2738077035475752E-5</v>
      </c>
      <c r="FR483" s="240">
        <f t="shared" ca="1" si="1023"/>
        <v>-4.6430357889485653E-5</v>
      </c>
      <c r="FS483" s="240">
        <f t="shared" ca="1" si="1024"/>
        <v>3.9117561711598572E-5</v>
      </c>
      <c r="FT483" s="240">
        <f t="shared" ca="1" si="1025"/>
        <v>-3.095798845493642E-5</v>
      </c>
      <c r="FU483" s="240">
        <f t="shared" ca="1" si="1026"/>
        <v>2.2128268239172935E-5</v>
      </c>
      <c r="FV483" s="240">
        <f t="shared" ca="1" si="1027"/>
        <v>-1.2819537841839489E-5</v>
      </c>
      <c r="FW483" s="240">
        <f t="shared" ca="1" si="1028"/>
        <v>3.2333031643315237E-6</v>
      </c>
      <c r="FX483" s="240">
        <f t="shared" ca="1" si="1029"/>
        <v>6.4229227623364044E-6</v>
      </c>
      <c r="FY483" s="240">
        <f t="shared" ca="1" si="1030"/>
        <v>-1.5940111807974083E-5</v>
      </c>
      <c r="FZ483" s="240">
        <f t="shared" ca="1" si="1031"/>
        <v>2.5112245570983995E-5</v>
      </c>
      <c r="GA483" s="240">
        <f t="shared" ca="1" si="1032"/>
        <v>-3.3740775054594884E-5</v>
      </c>
      <c r="GB483" s="240">
        <f t="shared" ca="1" si="1033"/>
        <v>4.163891865303786E-5</v>
      </c>
      <c r="GC483" s="240">
        <f t="shared" ca="1" si="1034"/>
        <v>-4.8635705409243948E-5</v>
      </c>
      <c r="GD483" s="240">
        <f t="shared" ca="1" si="1035"/>
        <v>5.4579676019748617E-5</v>
      </c>
      <c r="GE483" s="240">
        <f t="shared" ca="1" si="1036"/>
        <v>-5.9342161471197845E-5</v>
      </c>
      <c r="GF483" s="240">
        <f t="shared" ca="1" si="1037"/>
        <v>6.2820068335943375E-5</v>
      </c>
      <c r="GG483" s="240">
        <f t="shared" ca="1" si="1038"/>
        <v>-6.493811043339723E-5</v>
      </c>
      <c r="GH483" s="240">
        <f t="shared" ca="1" si="1039"/>
        <v>6.5650438548487452E-5</v>
      </c>
      <c r="GI483" s="240">
        <f t="shared" ca="1" si="1040"/>
        <v>-6.4941632928703101E-5</v>
      </c>
      <c r="GJ483" s="240">
        <f t="shared" ca="1" si="1041"/>
        <v>6.2827037075169446E-5</v>
      </c>
      <c r="GK483" s="240">
        <f t="shared" ca="1" si="1042"/>
        <v>-5.9352425602184961E-5</v>
      </c>
      <c r="GL483" s="240">
        <f t="shared" ca="1" si="1043"/>
        <v>5.4593013355057874E-5</v>
      </c>
      <c r="GM483" s="240">
        <f t="shared" ca="1" si="1044"/>
        <v>-4.8651827235848716E-5</v>
      </c>
      <c r="GN483" s="240">
        <f t="shared" ca="1" si="1045"/>
        <v>4.1657475982074784E-5</v>
      </c>
      <c r="GO483" s="240">
        <f t="shared" ca="1" si="1046"/>
        <v>-3.376136617593215E-5</v>
      </c>
      <c r="GP483" s="240">
        <f t="shared" ca="1" si="1047"/>
        <v>2.5134424749028366E-5</v>
      </c>
      <c r="GQ483" s="240">
        <f t="shared" ca="1" si="1048"/>
        <v>-1.5963398930500456E-5</v>
      </c>
      <c r="GR483" s="240">
        <f t="shared" ca="1" si="1049"/>
        <v>6.4468137334675668E-6</v>
      </c>
      <c r="GS483" s="240">
        <f t="shared" ca="1" si="1050"/>
        <v>3.2093255119715195E-6</v>
      </c>
      <c r="GT483" s="240">
        <f t="shared" ca="1" si="1051"/>
        <v>-1.279599255201341E-5</v>
      </c>
      <c r="GU483" s="240">
        <f t="shared" ca="1" si="1052"/>
        <v>2.2105664996300406E-5</v>
      </c>
      <c r="GV483" s="240">
        <f t="shared" ca="1" si="1053"/>
        <v>-3.0936816550968703E-5</v>
      </c>
      <c r="GW483" s="240">
        <f t="shared" ca="1" si="1054"/>
        <v>3.9098279454315426E-5</v>
      </c>
      <c r="GX483" s="240">
        <f t="shared" ca="1" si="1055"/>
        <v>-4.6413382681526175E-5</v>
      </c>
      <c r="GY483" s="240">
        <f t="shared" ca="1" si="1056"/>
        <v>5.2723776338828357E-5</v>
      </c>
      <c r="GZ483" s="240">
        <f t="shared" ca="1" si="1057"/>
        <v>-5.7892859460485705E-5</v>
      </c>
      <c r="HA483" s="240">
        <f t="shared" ca="1" si="1058"/>
        <v>6.1808737007181292E-5</v>
      </c>
      <c r="HB483" s="240">
        <f t="shared" ca="1" si="1059"/>
        <v>-6.4386642055703515E-5</v>
      </c>
      <c r="HC483" s="240">
        <f t="shared" ca="1" si="1060"/>
        <v>6.5570770746843543E-5</v>
      </c>
      <c r="HD483" s="240">
        <f t="shared" ca="1" si="1061"/>
        <v>-6.5335490270423418E-5</v>
      </c>
      <c r="HE483" s="240">
        <f t="shared" ca="1" si="1062"/>
        <v>6.3685893738227181E-5</v>
      </c>
      <c r="HF483" s="240">
        <f t="shared" ca="1" si="1063"/>
        <v>-6.0657689933511552E-5</v>
      </c>
      <c r="HG483" s="240">
        <f t="shared" ca="1" si="1064"/>
        <v>5.6316430323686421E-5</v>
      </c>
      <c r="HH483" s="240">
        <f t="shared" ca="1" si="1065"/>
        <v>-5.0756090069006276E-5</v>
      </c>
      <c r="HI483" s="240">
        <f t="shared" ca="1" si="1066"/>
        <v>4.4097033744149017E-5</v>
      </c>
      <c r="HJ483" s="240">
        <f t="shared" ca="1" si="1067"/>
        <v>-3.6483409808666768E-5</v>
      </c>
      <c r="HK483" s="240">
        <f t="shared" ca="1" si="1068"/>
        <v>2.8080030228154705E-5</v>
      </c>
      <c r="HL483" s="240">
        <f t="shared" ca="1" si="1069"/>
        <v>-1.9068802792916495E-5</v>
      </c>
      <c r="HM483" s="240">
        <f t="shared" ca="1" si="1070"/>
        <v>9.6447933636529202E-6</v>
      </c>
      <c r="HN483" s="240">
        <f t="shared" ca="1" si="1071"/>
        <v>-1.20032846628648E-8</v>
      </c>
      <c r="HO483" s="240">
        <f t="shared" ca="1" si="1072"/>
        <v>-9.6210466291910664E-6</v>
      </c>
      <c r="HP483" s="240">
        <f t="shared" ca="1" si="1073"/>
        <v>1.9045829938406151E-5</v>
      </c>
      <c r="HQ483" s="240">
        <f t="shared" ca="1" si="1074"/>
        <v>-2.8058328546519612E-5</v>
      </c>
      <c r="HR483" s="240">
        <f t="shared" ca="1" si="1075"/>
        <v>3.6463449075776795E-5</v>
      </c>
      <c r="HS483" s="240">
        <f t="shared" ca="1" si="1076"/>
        <v>-4.4079246049591206E-5</v>
      </c>
      <c r="HT483" s="240">
        <f t="shared" ca="1" si="1077"/>
        <v>5.074086046265022E-5</v>
      </c>
      <c r="HU483" s="240">
        <f t="shared" ca="1" si="1078"/>
        <v>-5.6304088480517396E-5</v>
      </c>
      <c r="HV483" s="240">
        <f t="shared" ca="1" si="1079"/>
        <v>6.0648503017162672E-5</v>
      </c>
      <c r="HW483" s="240">
        <f t="shared" ca="1" si="1080"/>
        <v>-6.3680060617693563E-5</v>
      </c>
      <c r="HX483" s="240">
        <f t="shared" ca="1" si="1081"/>
        <v>6.5333137215148985E-5</v>
      </c>
      <c r="HY483" s="240">
        <f t="shared" ca="1" si="1082"/>
        <v>-6.5571948693368925E-5</v>
      </c>
      <c r="HZ483" s="240">
        <f t="shared" ca="1" si="1083"/>
        <v>6.4391325505043777E-5</v>
      </c>
      <c r="IA483" s="240">
        <f t="shared" ca="1" si="1084"/>
        <v>-6.1816824576801891E-5</v>
      </c>
      <c r="IB483" s="240">
        <f t="shared" ca="1" si="1085"/>
        <v>5.7904176078928246E-5</v>
      </c>
      <c r="IC483" s="240">
        <f t="shared" ca="1" si="1086"/>
        <v>-5.2738077035474492E-5</v>
      </c>
      <c r="ID483" s="240">
        <f t="shared" ca="1" si="1087"/>
        <v>4.6430357889484149E-5</v>
      </c>
      <c r="IE483" s="240">
        <f t="shared" ca="1" si="1088"/>
        <v>-8.4373252086732646E-5</v>
      </c>
      <c r="IF483" s="240">
        <f t="shared" ca="1" si="1089"/>
        <v>3.0957988454934543E-5</v>
      </c>
      <c r="IG483" s="240">
        <f t="shared" ca="1" si="1090"/>
        <v>-2.2128268239167419E-5</v>
      </c>
      <c r="IH483" s="240">
        <f t="shared" ca="1" si="1091"/>
        <v>1.2819537841833747E-5</v>
      </c>
      <c r="II483" s="240">
        <f t="shared" ca="1" si="1092"/>
        <v>-3.2333031643256792E-6</v>
      </c>
      <c r="IJ483" s="240">
        <f t="shared" ca="1" si="1093"/>
        <v>-6.4229227623422319E-6</v>
      </c>
      <c r="IK483" s="240">
        <f t="shared" ca="1" si="1094"/>
        <v>1.5940111807979762E-5</v>
      </c>
      <c r="IL483" s="240">
        <f t="shared" ca="1" si="1095"/>
        <v>-2.5112245570989402E-5</v>
      </c>
      <c r="IM483" s="240">
        <f t="shared" ca="1" si="1096"/>
        <v>3.3740775054599912E-5</v>
      </c>
      <c r="IN483" s="240">
        <f t="shared" ca="1" si="1097"/>
        <v>-4.1638918653042387E-5</v>
      </c>
      <c r="IO483" s="240">
        <f t="shared" ca="1" si="1098"/>
        <v>4.8635705409247885E-5</v>
      </c>
      <c r="IP483" s="240">
        <f t="shared" ca="1" si="1099"/>
        <v>-5.4579676019747722E-5</v>
      </c>
      <c r="IQ483" s="240">
        <f t="shared" ca="1" si="1100"/>
        <v>5.9342161471197153E-5</v>
      </c>
      <c r="IR483" s="240">
        <f t="shared" ca="1" si="1101"/>
        <v>-6.2820068335942914E-5</v>
      </c>
      <c r="IS483" s="240">
        <f t="shared" ca="1" si="1102"/>
        <v>6.4938110433396972E-5</v>
      </c>
      <c r="IT483" s="240">
        <f t="shared" ca="1" si="1103"/>
        <v>-6.5650438548487452E-5</v>
      </c>
      <c r="IU483" s="240">
        <f t="shared" ca="1" si="1104"/>
        <v>6.4941632928703331E-5</v>
      </c>
      <c r="IV483" s="240">
        <f t="shared" ca="1" si="1105"/>
        <v>-6.282703707516992E-5</v>
      </c>
      <c r="IW483" s="240">
        <f t="shared" ca="1" si="1106"/>
        <v>5.9352425602185652E-5</v>
      </c>
      <c r="IX483" s="240">
        <f t="shared" ca="1" si="1107"/>
        <v>-5.4593013355058769E-5</v>
      </c>
      <c r="IY483" s="240">
        <f t="shared" ca="1" si="1108"/>
        <v>4.86518272358498E-5</v>
      </c>
      <c r="IZ483" s="240">
        <f t="shared" ca="1" si="1109"/>
        <v>-4.1657475982076031E-5</v>
      </c>
      <c r="JA483" s="240">
        <f t="shared" ca="1" si="1110"/>
        <v>3.3761366175933519E-5</v>
      </c>
      <c r="JB483" s="240">
        <f t="shared" ca="1" si="1111"/>
        <v>-2.513442474902985E-5</v>
      </c>
    </row>
    <row r="484" spans="2:262">
      <c r="B484" s="248">
        <v>123</v>
      </c>
      <c r="C484" s="247">
        <f t="shared" si="1112"/>
        <v>2.4023437500000017E-3</v>
      </c>
      <c r="D484" s="244">
        <f t="shared" ca="1" si="855"/>
        <v>5.9030778935069055</v>
      </c>
      <c r="E484" s="243">
        <f ca="1">DY361</f>
        <v>-9.6922106493094559E-2</v>
      </c>
      <c r="F484" s="242">
        <v>123</v>
      </c>
      <c r="G484" s="240">
        <f t="shared" ca="1" si="856"/>
        <v>2.1416256578519363E-5</v>
      </c>
      <c r="H484" s="240">
        <f t="shared" ca="1" si="857"/>
        <v>-1.2953346492536109E-5</v>
      </c>
      <c r="I484" s="240">
        <f t="shared" ca="1" si="858"/>
        <v>4.2956060182968093E-6</v>
      </c>
      <c r="J484" s="240">
        <f t="shared" ca="1" si="859"/>
        <v>4.4267443688188974E-6</v>
      </c>
      <c r="K484" s="240">
        <f t="shared" ca="1" si="860"/>
        <v>-1.3082512400202486E-5</v>
      </c>
      <c r="L484" s="240">
        <f t="shared" ca="1" si="861"/>
        <v>2.1541507267850618E-5</v>
      </c>
      <c r="M484" s="240">
        <f t="shared" ca="1" si="862"/>
        <v>-2.9676497815299971E-5</v>
      </c>
      <c r="N484" s="240">
        <f t="shared" ca="1" si="863"/>
        <v>3.7365126212646243E-5</v>
      </c>
      <c r="O484" s="240">
        <f t="shared" ca="1" si="864"/>
        <v>-4.4491748332198452E-5</v>
      </c>
      <c r="P484" s="240">
        <f t="shared" ca="1" si="865"/>
        <v>5.0949173143800448E-5</v>
      </c>
      <c r="Q484" s="240">
        <f t="shared" ca="1" si="866"/>
        <v>-5.6640274967697828E-5</v>
      </c>
      <c r="R484" s="240">
        <f t="shared" ca="1" si="867"/>
        <v>6.1479454335166696E-5</v>
      </c>
      <c r="S484" s="240">
        <f t="shared" ca="1" si="868"/>
        <v>-6.539392548420021E-5</v>
      </c>
      <c r="T484" s="240">
        <f t="shared" ca="1" si="869"/>
        <v>6.8324811125116745E-5</v>
      </c>
      <c r="U484" s="241">
        <f t="shared" ca="1" si="870"/>
        <v>-7.0228028009800946E-5</v>
      </c>
      <c r="V484" s="240">
        <f t="shared" ca="1" si="871"/>
        <v>7.1074949984788172E-5</v>
      </c>
      <c r="W484" s="240">
        <f t="shared" ca="1" si="872"/>
        <v>-7.0852838555257328E-5</v>
      </c>
      <c r="X484" s="240">
        <f t="shared" ca="1" si="873"/>
        <v>6.9565034483850551E-5</v>
      </c>
      <c r="Y484" s="240">
        <f t="shared" ca="1" si="874"/>
        <v>-6.7230907542492998E-5</v>
      </c>
      <c r="Z484" s="240">
        <f t="shared" ca="1" si="875"/>
        <v>6.3885565172994101E-5</v>
      </c>
      <c r="AA484" s="240">
        <f t="shared" ca="1" si="876"/>
        <v>-5.9579324438444745E-5</v>
      </c>
      <c r="AB484" s="240">
        <f t="shared" ca="1" si="877"/>
        <v>5.4376955207751691E-5</v>
      </c>
      <c r="AC484" s="240">
        <f t="shared" ca="1" si="878"/>
        <v>-4.8356705956524462E-5</v>
      </c>
      <c r="AD484" s="240">
        <f t="shared" ca="1" si="879"/>
        <v>4.1609126837164497E-5</v>
      </c>
      <c r="AE484" s="240">
        <f t="shared" ca="1" si="880"/>
        <v>-3.4235707720290134E-5</v>
      </c>
      <c r="AF484" s="240">
        <f t="shared" ca="1" si="881"/>
        <v>2.6347351692618384E-5</v>
      </c>
      <c r="AG484" s="240">
        <f t="shared" ca="1" si="882"/>
        <v>-1.8062706971306757E-5</v>
      </c>
      <c r="AH484" s="240">
        <f t="shared" ca="1" si="883"/>
        <v>9.5063823243314482E-6</v>
      </c>
      <c r="AI484" s="240">
        <f t="shared" ca="1" si="884"/>
        <v>-8.0707283863398321E-7</v>
      </c>
      <c r="AJ484" s="240">
        <f t="shared" ca="1" si="885"/>
        <v>-7.9043757737820123E-6</v>
      </c>
      <c r="AK484" s="240">
        <f t="shared" ca="1" si="886"/>
        <v>1.6496935217147962E-5</v>
      </c>
      <c r="AL484" s="240">
        <f t="shared" ca="1" si="887"/>
        <v>-2.4841365399457146E-5</v>
      </c>
      <c r="AM484" s="240">
        <f t="shared" ca="1" si="888"/>
        <v>3.2812158323751533E-5</v>
      </c>
      <c r="AN484" s="240">
        <f t="shared" ca="1" si="889"/>
        <v>-4.0289425845215935E-5</v>
      </c>
      <c r="AO484" s="240">
        <f t="shared" ca="1" si="890"/>
        <v>4.7160702900465923E-5</v>
      </c>
      <c r="AP484" s="240">
        <f t="shared" ca="1" si="891"/>
        <v>-5.3322639086789019E-5</v>
      </c>
      <c r="AQ484" s="240">
        <f t="shared" ca="1" si="892"/>
        <v>5.8682553148397398E-5</v>
      </c>
      <c r="AR484" s="240">
        <f t="shared" ca="1" si="893"/>
        <v>-6.315982698878142E-5</v>
      </c>
      <c r="AS484" s="240">
        <f t="shared" ca="1" si="894"/>
        <v>6.6687118241924329E-5</v>
      </c>
      <c r="AT484" s="240">
        <f t="shared" ca="1" si="895"/>
        <v>-6.921137316416729E-5</v>
      </c>
      <c r="AU484" s="240">
        <f t="shared" ca="1" si="896"/>
        <v>7.0694624611896206E-5</v>
      </c>
      <c r="AV484" s="240">
        <f t="shared" ca="1" si="897"/>
        <v>-7.1114563102723288E-5</v>
      </c>
      <c r="AW484" s="240">
        <f t="shared" ca="1" si="898"/>
        <v>7.0464872370866553E-5</v>
      </c>
      <c r="AX484" s="240">
        <f t="shared" ca="1" si="899"/>
        <v>-6.8755324369666816E-5</v>
      </c>
      <c r="AY484" s="240">
        <f t="shared" ca="1" si="900"/>
        <v>6.6011632292314578E-5</v>
      </c>
      <c r="AZ484" s="240">
        <f t="shared" ca="1" si="901"/>
        <v>-6.2275063821487601E-5</v>
      </c>
      <c r="BA484" s="240">
        <f t="shared" ca="1" si="902"/>
        <v>5.760182042499524E-5</v>
      </c>
      <c r="BB484" s="240">
        <f t="shared" ca="1" si="903"/>
        <v>-5.2062192033389127E-5</v>
      </c>
      <c r="BC484" s="240">
        <f t="shared" ca="1" si="904"/>
        <v>4.5739499813976872E-5</v>
      </c>
      <c r="BD484" s="240">
        <f t="shared" ca="1" si="905"/>
        <v>-3.8728842942917859E-5</v>
      </c>
      <c r="BE484" s="240">
        <f t="shared" ca="1" si="906"/>
        <v>3.1135668225092162E-5</v>
      </c>
      <c r="BF484" s="240">
        <f t="shared" ca="1" si="907"/>
        <v>-2.3074184075998991E-5</v>
      </c>
      <c r="BG484" s="240">
        <f t="shared" ca="1" si="908"/>
        <v>1.4665642720892678E-5</v>
      </c>
      <c r="BH484" s="240">
        <f t="shared" ca="1" si="909"/>
        <v>-6.0365164484480305E-6</v>
      </c>
      <c r="BI484" s="240">
        <f t="shared" ca="1" si="910"/>
        <v>-2.6834046501883413E-6</v>
      </c>
      <c r="BJ484" s="240">
        <f t="shared" ca="1" si="911"/>
        <v>1.1362964845165911E-5</v>
      </c>
      <c r="BK484" s="240">
        <f t="shared" ca="1" si="912"/>
        <v>-1.9871615472193223E-5</v>
      </c>
      <c r="BL484" s="240">
        <f t="shared" ca="1" si="913"/>
        <v>2.8081378505969746E-5</v>
      </c>
      <c r="BM484" s="240">
        <f t="shared" ca="1" si="914"/>
        <v>-3.5868771468796848E-5</v>
      </c>
      <c r="BN484" s="240">
        <f t="shared" ca="1" si="915"/>
        <v>4.3116664721986545E-5</v>
      </c>
      <c r="BO484" s="240">
        <f t="shared" ca="1" si="916"/>
        <v>-4.9716043204656442E-5</v>
      </c>
      <c r="BP484" s="240">
        <f t="shared" ca="1" si="917"/>
        <v>5.5567646121706897E-5</v>
      </c>
      <c r="BQ484" s="240">
        <f t="shared" ca="1" si="918"/>
        <v>-6.0583459918577329E-5</v>
      </c>
      <c r="BR484" s="240">
        <f t="shared" ca="1" si="919"/>
        <v>6.4688042087032672E-5</v>
      </c>
      <c r="BS484" s="240">
        <f t="shared" ca="1" si="920"/>
        <v>-6.7819655890702436E-5</v>
      </c>
      <c r="BT484" s="240">
        <f t="shared" ca="1" si="921"/>
        <v>6.9931198943064827E-5</v>
      </c>
      <c r="BU484" s="240">
        <f t="shared" ca="1" si="922"/>
        <v>-7.0990911671183556E-5</v>
      </c>
      <c r="BV484" s="240">
        <f t="shared" ca="1" si="923"/>
        <v>7.0982855009243804E-5</v>
      </c>
      <c r="BW484" s="240">
        <f t="shared" ca="1" si="924"/>
        <v>-6.9907150136940633E-5</v>
      </c>
      <c r="BX484" s="240">
        <f t="shared" ca="1" si="925"/>
        <v>6.7779976656821893E-5</v>
      </c>
      <c r="BY484" s="240">
        <f t="shared" ca="1" si="926"/>
        <v>-6.4633329238007248E-5</v>
      </c>
      <c r="BZ484" s="240">
        <f t="shared" ca="1" si="927"/>
        <v>6.0514536386584268E-5</v>
      </c>
      <c r="CA484" s="240">
        <f t="shared" ca="1" si="928"/>
        <v>-5.5485548580819485E-5</v>
      </c>
      <c r="CB484" s="240">
        <f t="shared" ca="1" si="929"/>
        <v>4.9622006478307278E-5</v>
      </c>
      <c r="CC484" s="240">
        <f t="shared" ca="1" si="930"/>
        <v>-4.3012103210071167E-5</v>
      </c>
      <c r="CD484" s="240">
        <f t="shared" ca="1" si="931"/>
        <v>3.5755257873777405E-5</v>
      </c>
      <c r="CE484" s="240">
        <f t="shared" ca="1" si="932"/>
        <v>-2.7960620177975665E-5</v>
      </c>
      <c r="CF484" s="240">
        <f t="shared" ca="1" si="933"/>
        <v>1.9745428728881649E-5</v>
      </c>
      <c r="CG484" s="240">
        <f t="shared" ca="1" si="934"/>
        <v>-1.1233247652607344E-5</v>
      </c>
      <c r="CH484" s="240">
        <f t="shared" ca="1" si="935"/>
        <v>2.5521080757019001E-6</v>
      </c>
      <c r="CI484" s="240">
        <f t="shared" ca="1" si="936"/>
        <v>6.1674175821688696E-6</v>
      </c>
      <c r="CJ484" s="240">
        <f t="shared" ca="1" si="937"/>
        <v>-1.4794179538957636E-5</v>
      </c>
      <c r="CK484" s="240">
        <f t="shared" ca="1" si="938"/>
        <v>2.3198423265019954E-5</v>
      </c>
      <c r="CL484" s="240">
        <f t="shared" ca="1" si="939"/>
        <v>-3.1253741112022276E-5</v>
      </c>
      <c r="CM484" s="240">
        <f t="shared" ca="1" si="940"/>
        <v>3.8838973601640453E-5</v>
      </c>
      <c r="CN484" s="240">
        <f t="shared" ca="1" si="941"/>
        <v>-4.5840031776869677E-5</v>
      </c>
      <c r="CO484" s="240">
        <f t="shared" ca="1" si="942"/>
        <v>5.215161320615514E-5</v>
      </c>
      <c r="CP484" s="240">
        <f t="shared" ca="1" si="943"/>
        <v>-5.7678785829966527E-5</v>
      </c>
      <c r="CQ484" s="240">
        <f t="shared" ca="1" si="944"/>
        <v>6.233841582733006E-5</v>
      </c>
      <c r="CR484" s="240">
        <f t="shared" ca="1" si="945"/>
        <v>-6.6060418025892562E-5</v>
      </c>
      <c r="CS484" s="240">
        <f t="shared" ca="1" si="946"/>
        <v>6.8788810048139439E-5</v>
      </c>
      <c r="CT484" s="240">
        <f t="shared" ca="1" si="947"/>
        <v>-7.0482554338459244E-5</v>
      </c>
      <c r="CU484" s="240">
        <f t="shared" ca="1" si="948"/>
        <v>7.1116175406185536E-5</v>
      </c>
      <c r="CV484" s="240">
        <f t="shared" ca="1" si="949"/>
        <v>-7.0680143000683121E-5</v>
      </c>
      <c r="CW484" s="240">
        <f t="shared" ca="1" si="950"/>
        <v>6.9181015455191259E-5</v>
      </c>
      <c r="CX484" s="240">
        <f t="shared" ca="1" si="951"/>
        <v>-6.6641341043385956E-5</v>
      </c>
      <c r="CY484" s="240">
        <f t="shared" ca="1" si="952"/>
        <v>6.3099318832354412E-5</v>
      </c>
      <c r="CZ484" s="240">
        <f t="shared" ca="1" si="953"/>
        <v>-5.8608224133077182E-5</v>
      </c>
      <c r="DA484" s="240">
        <f t="shared" ca="1" si="954"/>
        <v>5.3235607190152522E-5</v>
      </c>
      <c r="DB484" s="240">
        <f t="shared" ca="1" si="955"/>
        <v>-4.7062277163244664E-5</v>
      </c>
      <c r="DC484" s="240">
        <f t="shared" ca="1" si="956"/>
        <v>4.0181086682115492E-5</v>
      </c>
      <c r="DD484" s="240">
        <f t="shared" ca="1" si="957"/>
        <v>-3.2695535256628345E-5</v>
      </c>
      <c r="DE484" s="240">
        <f t="shared" ca="1" si="958"/>
        <v>2.4718212547789291E-5</v>
      </c>
      <c r="DF484" s="240">
        <f t="shared" ca="1" si="959"/>
        <v>-1.6369104914459182E-5</v>
      </c>
      <c r="DG484" s="240">
        <f t="shared" ca="1" si="960"/>
        <v>7.7737907068105995E-6</v>
      </c>
      <c r="DH484" s="240">
        <f t="shared" ca="1" si="961"/>
        <v>9.384485489368715E-7</v>
      </c>
      <c r="DI484" s="240">
        <f t="shared" ca="1" si="962"/>
        <v>-9.6365726649939882E-6</v>
      </c>
      <c r="DJ484" s="240">
        <f t="shared" ca="1" si="963"/>
        <v>1.8189753758422935E-5</v>
      </c>
      <c r="DK484" s="240">
        <f t="shared" ca="1" si="964"/>
        <v>-2.6469344024259313E-5</v>
      </c>
      <c r="DL484" s="240">
        <f t="shared" ca="1" si="965"/>
        <v>3.4350810718233345E-5</v>
      </c>
      <c r="DM484" s="240">
        <f t="shared" ca="1" si="966"/>
        <v>-4.1715609245182051E-5</v>
      </c>
      <c r="DN484" s="240">
        <f t="shared" ca="1" si="967"/>
        <v>4.8452966180089666E-5</v>
      </c>
      <c r="DO484" s="240">
        <f t="shared" ca="1" si="968"/>
        <v>-5.446154540349976E-5</v>
      </c>
      <c r="DP484" s="240">
        <f t="shared" ca="1" si="969"/>
        <v>5.9650972291094486E-5</v>
      </c>
      <c r="DQ484" s="240">
        <f t="shared" ca="1" si="970"/>
        <v>-6.3943193032154288E-5</v>
      </c>
      <c r="DR484" s="240">
        <f t="shared" ca="1" si="971"/>
        <v>6.7273648631519553E-5</v>
      </c>
      <c r="DS484" s="240">
        <f t="shared" ca="1" si="972"/>
        <v>-6.9592245936981359E-5</v>
      </c>
      <c r="DT484" s="240">
        <f t="shared" ca="1" si="973"/>
        <v>7.086411108690956E-5</v>
      </c>
      <c r="DU484" s="240">
        <f t="shared" ca="1" si="974"/>
        <v>-7.1070114045592694E-5</v>
      </c>
      <c r="DV484" s="240">
        <f t="shared" ca="1" si="975"/>
        <v>7.0207156336784949E-5</v>
      </c>
      <c r="DW484" s="240">
        <f t="shared" ca="1" si="976"/>
        <v>-6.8288217647668897E-5</v>
      </c>
      <c r="DX484" s="240">
        <f t="shared" ca="1" si="977"/>
        <v>6.5342160602283695E-5</v>
      </c>
      <c r="DY484" s="240">
        <f t="shared" ca="1" si="978"/>
        <v>-6.1413296640788772E-5</v>
      </c>
      <c r="DZ484" s="240">
        <f t="shared" ca="1" si="979"/>
        <v>5.6560719534159265E-5</v>
      </c>
      <c r="EA484" s="240">
        <f t="shared" ca="1" si="980"/>
        <v>-5.0857416558874638E-5</v>
      </c>
      <c r="EB484" s="240">
        <f t="shared" ca="1" si="981"/>
        <v>4.4389170700330225E-5</v>
      </c>
      <c r="EC484" s="240">
        <f t="shared" ca="1" si="982"/>
        <v>-3.7253270396894996E-5</v>
      </c>
      <c r="ED484" s="240">
        <f t="shared" ca="1" si="983"/>
        <v>2.9557046231253595E-5</v>
      </c>
      <c r="EE484" s="240">
        <f t="shared" ca="1" si="984"/>
        <v>-2.1416256578519396E-5</v>
      </c>
      <c r="EF484" s="240">
        <f t="shared" ca="1" si="985"/>
        <v>1.2953346492533504E-5</v>
      </c>
      <c r="EG484" s="240">
        <f t="shared" ca="1" si="986"/>
        <v>-4.2956060182954879E-6</v>
      </c>
      <c r="EH484" s="240">
        <f t="shared" ca="1" si="987"/>
        <v>-4.426744368818833E-6</v>
      </c>
      <c r="EI484" s="240">
        <f t="shared" ca="1" si="988"/>
        <v>1.3082512400205031E-5</v>
      </c>
      <c r="EJ484" s="240">
        <f t="shared" ca="1" si="989"/>
        <v>-2.1541507267851885E-5</v>
      </c>
      <c r="EK484" s="240">
        <f t="shared" ca="1" si="990"/>
        <v>2.9676497815299794E-5</v>
      </c>
      <c r="EL484" s="240">
        <f t="shared" ca="1" si="991"/>
        <v>-3.7365126212648452E-5</v>
      </c>
      <c r="EM484" s="240">
        <f t="shared" ca="1" si="992"/>
        <v>4.4491748332199475E-5</v>
      </c>
      <c r="EN484" s="240">
        <f t="shared" ca="1" si="993"/>
        <v>-5.0949173143800312E-5</v>
      </c>
      <c r="EO484" s="240">
        <f t="shared" ca="1" si="994"/>
        <v>5.6640274967699251E-5</v>
      </c>
      <c r="EP484" s="240">
        <f t="shared" ca="1" si="995"/>
        <v>-6.147945433516736E-5</v>
      </c>
      <c r="EQ484" s="240">
        <f t="shared" ca="1" si="996"/>
        <v>6.5393925484200129E-5</v>
      </c>
      <c r="ER484" s="240">
        <f t="shared" ca="1" si="997"/>
        <v>-6.8324811125117395E-5</v>
      </c>
      <c r="ES484" s="240">
        <f t="shared" ca="1" si="998"/>
        <v>7.0228028009801163E-5</v>
      </c>
      <c r="ET484" s="240">
        <f t="shared" ca="1" si="999"/>
        <v>-7.1074949984788172E-5</v>
      </c>
      <c r="EU484" s="240">
        <f t="shared" ca="1" si="1000"/>
        <v>7.0852838555257125E-5</v>
      </c>
      <c r="EV484" s="240">
        <f t="shared" ca="1" si="1001"/>
        <v>-6.9565034483850266E-5</v>
      </c>
      <c r="EW484" s="240">
        <f t="shared" ca="1" si="1002"/>
        <v>6.7230907542493052E-5</v>
      </c>
      <c r="EX484" s="240">
        <f t="shared" ca="1" si="1003"/>
        <v>-6.3885565172993084E-5</v>
      </c>
      <c r="EY484" s="240">
        <f t="shared" ca="1" si="1004"/>
        <v>5.9579324438444026E-5</v>
      </c>
      <c r="EZ484" s="240">
        <f t="shared" ca="1" si="1005"/>
        <v>-5.4376955207752138E-5</v>
      </c>
      <c r="FA484" s="240">
        <f t="shared" ca="1" si="1006"/>
        <v>4.8356705956522755E-5</v>
      </c>
      <c r="FB484" s="240">
        <f t="shared" ca="1" si="1007"/>
        <v>-4.1609126837163427E-5</v>
      </c>
      <c r="FC484" s="240">
        <f t="shared" ca="1" si="1008"/>
        <v>3.4235707720290744E-5</v>
      </c>
      <c r="FD484" s="240">
        <f t="shared" ca="1" si="1009"/>
        <v>-2.6347351692616216E-5</v>
      </c>
      <c r="FE484" s="240">
        <f t="shared" ca="1" si="1010"/>
        <v>1.8062706971305476E-5</v>
      </c>
      <c r="FF484" s="240">
        <f t="shared" ca="1" si="1011"/>
        <v>-9.506382324332136E-6</v>
      </c>
      <c r="FG484" s="240">
        <f t="shared" ca="1" si="1012"/>
        <v>8.0707283863164879E-7</v>
      </c>
      <c r="FH484" s="240">
        <f t="shared" ca="1" si="1013"/>
        <v>7.9043757737833303E-6</v>
      </c>
      <c r="FI484" s="240">
        <f t="shared" ca="1" si="1014"/>
        <v>-1.6496935217147278E-5</v>
      </c>
      <c r="FJ484" s="240">
        <f t="shared" ca="1" si="1015"/>
        <v>2.4841365399459332E-5</v>
      </c>
      <c r="FK484" s="240">
        <f t="shared" ca="1" si="1016"/>
        <v>-3.2812158323752705E-5</v>
      </c>
      <c r="FL484" s="240">
        <f t="shared" ca="1" si="1017"/>
        <v>4.0289425845215359E-5</v>
      </c>
      <c r="FM484" s="240">
        <f t="shared" ca="1" si="1018"/>
        <v>-4.7160702900467664E-5</v>
      </c>
      <c r="FN484" s="240">
        <f t="shared" ca="1" si="1019"/>
        <v>5.3322639086789899E-5</v>
      </c>
      <c r="FO484" s="240">
        <f t="shared" ca="1" si="1020"/>
        <v>-5.8682553148397005E-5</v>
      </c>
      <c r="FP484" s="240">
        <f t="shared" ca="1" si="1021"/>
        <v>6.315982698878249E-5</v>
      </c>
      <c r="FQ484" s="240">
        <f t="shared" ca="1" si="1022"/>
        <v>-6.668711824192479E-5</v>
      </c>
      <c r="FR484" s="240">
        <f t="shared" ca="1" si="1023"/>
        <v>6.9211373164167127E-5</v>
      </c>
      <c r="FS484" s="240">
        <f t="shared" ca="1" si="1024"/>
        <v>-7.0694624611896464E-5</v>
      </c>
      <c r="FT484" s="240">
        <f t="shared" ca="1" si="1025"/>
        <v>7.111456310272322E-5</v>
      </c>
      <c r="FU484" s="240">
        <f t="shared" ca="1" si="1026"/>
        <v>-7.0464872370866647E-5</v>
      </c>
      <c r="FV484" s="240">
        <f t="shared" ca="1" si="1027"/>
        <v>6.8755324369666477E-5</v>
      </c>
      <c r="FW484" s="240">
        <f t="shared" ca="1" si="1028"/>
        <v>-6.6011632292312572E-5</v>
      </c>
      <c r="FX484" s="240">
        <f t="shared" ca="1" si="1029"/>
        <v>6.2275063821487939E-5</v>
      </c>
      <c r="FY484" s="240">
        <f t="shared" ca="1" si="1030"/>
        <v>-5.7601820424994468E-5</v>
      </c>
      <c r="FZ484" s="240">
        <f t="shared" ca="1" si="1031"/>
        <v>5.2062192033385467E-5</v>
      </c>
      <c r="GA484" s="240">
        <f t="shared" ca="1" si="1032"/>
        <v>-4.57394998139774E-5</v>
      </c>
      <c r="GB484" s="240">
        <f t="shared" ca="1" si="1033"/>
        <v>3.8728842942916747E-5</v>
      </c>
      <c r="GC484" s="240">
        <f t="shared" ca="1" si="1034"/>
        <v>-3.113566822508733E-5</v>
      </c>
      <c r="GD484" s="240">
        <f t="shared" ca="1" si="1035"/>
        <v>2.3074184075999651E-5</v>
      </c>
      <c r="GE484" s="240">
        <f t="shared" ca="1" si="1036"/>
        <v>-1.4665642720891382E-5</v>
      </c>
      <c r="GF484" s="240">
        <f t="shared" ca="1" si="1037"/>
        <v>6.0365164484426841E-6</v>
      </c>
      <c r="GG484" s="240">
        <f t="shared" ca="1" si="1038"/>
        <v>2.6834046501876501E-6</v>
      </c>
      <c r="GH484" s="240">
        <f t="shared" ca="1" si="1039"/>
        <v>-1.1362964845167219E-5</v>
      </c>
      <c r="GI484" s="240">
        <f t="shared" ca="1" si="1040"/>
        <v>1.987161547219838E-5</v>
      </c>
      <c r="GJ484" s="240">
        <f t="shared" ca="1" si="1041"/>
        <v>-2.8081378505969102E-5</v>
      </c>
      <c r="GK484" s="240">
        <f t="shared" ca="1" si="1042"/>
        <v>3.5868771468798E-5</v>
      </c>
      <c r="GL484" s="240">
        <f t="shared" ca="1" si="1043"/>
        <v>-4.3116664721990815E-5</v>
      </c>
      <c r="GM484" s="240">
        <f t="shared" ca="1" si="1044"/>
        <v>4.9716043204655941E-5</v>
      </c>
      <c r="GN484" s="240">
        <f t="shared" ca="1" si="1045"/>
        <v>-5.556764612170773E-5</v>
      </c>
      <c r="GO484" s="240">
        <f t="shared" ca="1" si="1046"/>
        <v>6.0583459918580141E-5</v>
      </c>
      <c r="GP484" s="240">
        <f t="shared" ca="1" si="1047"/>
        <v>-6.4688042087032388E-5</v>
      </c>
      <c r="GQ484" s="240">
        <f t="shared" ca="1" si="1048"/>
        <v>6.7819655890702829E-5</v>
      </c>
      <c r="GR484" s="240">
        <f t="shared" ca="1" si="1049"/>
        <v>-6.9931198943065802E-5</v>
      </c>
      <c r="GS484" s="240">
        <f t="shared" ca="1" si="1050"/>
        <v>7.0990911671183529E-5</v>
      </c>
      <c r="GT484" s="240">
        <f t="shared" ca="1" si="1051"/>
        <v>-7.0982855009243723E-5</v>
      </c>
      <c r="GU484" s="240">
        <f t="shared" ca="1" si="1052"/>
        <v>6.9907150136939644E-5</v>
      </c>
      <c r="GV484" s="240">
        <f t="shared" ca="1" si="1053"/>
        <v>-6.777997665682211E-5</v>
      </c>
      <c r="GW484" s="240">
        <f t="shared" ca="1" si="1054"/>
        <v>6.4633329238006693E-5</v>
      </c>
      <c r="GX484" s="240">
        <f t="shared" ca="1" si="1055"/>
        <v>-6.0514536386581456E-5</v>
      </c>
      <c r="GY484" s="240">
        <f t="shared" ca="1" si="1056"/>
        <v>5.5485548580819918E-5</v>
      </c>
      <c r="GZ484" s="240">
        <f t="shared" ca="1" si="1057"/>
        <v>-4.9622006478306329E-5</v>
      </c>
      <c r="HA484" s="240">
        <f t="shared" ca="1" si="1058"/>
        <v>4.3012103210066898E-5</v>
      </c>
      <c r="HB484" s="240">
        <f t="shared" ca="1" si="1059"/>
        <v>-3.5755257873778008E-5</v>
      </c>
      <c r="HC484" s="240">
        <f t="shared" ca="1" si="1060"/>
        <v>2.7960620177974446E-5</v>
      </c>
      <c r="HD484" s="240">
        <f t="shared" ca="1" si="1061"/>
        <v>-1.9745428728876492E-5</v>
      </c>
      <c r="HE484" s="240">
        <f t="shared" ca="1" si="1062"/>
        <v>1.1233247652608032E-5</v>
      </c>
      <c r="HF484" s="240">
        <f t="shared" ca="1" si="1063"/>
        <v>-2.5521080757005719E-6</v>
      </c>
      <c r="HG484" s="240">
        <f t="shared" ca="1" si="1064"/>
        <v>-6.1674175821742195E-6</v>
      </c>
      <c r="HH484" s="240">
        <f t="shared" ca="1" si="1065"/>
        <v>1.4794179538956951E-5</v>
      </c>
      <c r="HI484" s="240">
        <f t="shared" ca="1" si="1066"/>
        <v>-2.3198423265021211E-5</v>
      </c>
      <c r="HJ484" s="240">
        <f t="shared" ca="1" si="1067"/>
        <v>3.1253741112027101E-5</v>
      </c>
      <c r="HK484" s="240">
        <f t="shared" ca="1" si="1068"/>
        <v>-3.8838973601638176E-5</v>
      </c>
      <c r="HL484" s="240">
        <f t="shared" ca="1" si="1069"/>
        <v>4.5840031776870687E-5</v>
      </c>
      <c r="HM484" s="240">
        <f t="shared" ca="1" si="1070"/>
        <v>-5.2151613206158806E-5</v>
      </c>
      <c r="HN484" s="240">
        <f t="shared" ca="1" si="1071"/>
        <v>5.7678785829964928E-5</v>
      </c>
      <c r="HO484" s="240">
        <f t="shared" ca="1" si="1072"/>
        <v>-6.2338415827330697E-5</v>
      </c>
      <c r="HP484" s="240">
        <f t="shared" ca="1" si="1073"/>
        <v>6.6060418025894554E-5</v>
      </c>
      <c r="HQ484" s="240">
        <f t="shared" ca="1" si="1074"/>
        <v>-6.8788810048138748E-5</v>
      </c>
      <c r="HR484" s="240">
        <f t="shared" ca="1" si="1075"/>
        <v>7.048255433845942E-5</v>
      </c>
      <c r="HS484" s="240">
        <f t="shared" ca="1" si="1076"/>
        <v>-7.111617540618559E-5</v>
      </c>
      <c r="HT484" s="240">
        <f t="shared" ca="1" si="1077"/>
        <v>7.0680143000683419E-5</v>
      </c>
      <c r="HU484" s="240">
        <f t="shared" ca="1" si="1078"/>
        <v>-6.9181015455190947E-5</v>
      </c>
      <c r="HV484" s="240">
        <f t="shared" ca="1" si="1079"/>
        <v>6.6641341043384086E-5</v>
      </c>
      <c r="HW484" s="240">
        <f t="shared" ca="1" si="1080"/>
        <v>-6.3099318832355659E-5</v>
      </c>
      <c r="HX484" s="240">
        <f t="shared" ca="1" si="1081"/>
        <v>5.8608224133076436E-5</v>
      </c>
      <c r="HY484" s="240">
        <f t="shared" ca="1" si="1082"/>
        <v>-5.3235607190148964E-5</v>
      </c>
      <c r="HZ484" s="240">
        <f t="shared" ca="1" si="1083"/>
        <v>4.7062277163246704E-5</v>
      </c>
      <c r="IA484" s="240">
        <f t="shared" ca="1" si="1084"/>
        <v>-4.0181086682114401E-5</v>
      </c>
      <c r="IB484" s="240">
        <f t="shared" ca="1" si="1085"/>
        <v>3.2695535256623574E-5</v>
      </c>
      <c r="IC484" s="240">
        <f t="shared" ca="1" si="1086"/>
        <v>-2.4718212547791839E-5</v>
      </c>
      <c r="ID484" s="240">
        <f t="shared" ca="1" si="1087"/>
        <v>1.6369104914457898E-5</v>
      </c>
      <c r="IE484" s="240">
        <f t="shared" ca="1" si="1088"/>
        <v>-7.9061835221136997E-5</v>
      </c>
      <c r="IF484" s="240">
        <f t="shared" ca="1" si="1089"/>
        <v>-9.3844854893415083E-7</v>
      </c>
      <c r="IG484" s="240">
        <f t="shared" ca="1" si="1090"/>
        <v>9.6365726649952927E-6</v>
      </c>
      <c r="IH484" s="240">
        <f t="shared" ca="1" si="1091"/>
        <v>-1.8189753758428132E-5</v>
      </c>
      <c r="II484" s="240">
        <f t="shared" ca="1" si="1092"/>
        <v>2.6469344024256792E-5</v>
      </c>
      <c r="IJ484" s="240">
        <f t="shared" ca="1" si="1093"/>
        <v>-3.4350810718234504E-5</v>
      </c>
      <c r="IK484" s="240">
        <f t="shared" ca="1" si="1094"/>
        <v>4.1715609245186394E-5</v>
      </c>
      <c r="IL484" s="240">
        <f t="shared" ca="1" si="1095"/>
        <v>-4.8452966180087674E-5</v>
      </c>
      <c r="IM484" s="240">
        <f t="shared" ca="1" si="1096"/>
        <v>5.4461545403500614E-5</v>
      </c>
      <c r="IN484" s="240">
        <f t="shared" ca="1" si="1097"/>
        <v>-5.9650972291097406E-5</v>
      </c>
      <c r="IO484" s="240">
        <f t="shared" ca="1" si="1098"/>
        <v>6.3943193032153109E-5</v>
      </c>
      <c r="IP484" s="240">
        <f t="shared" ca="1" si="1099"/>
        <v>-6.7273648631519973E-5</v>
      </c>
      <c r="IQ484" s="240">
        <f t="shared" ca="1" si="1100"/>
        <v>6.9592245936982456E-5</v>
      </c>
      <c r="IR484" s="240">
        <f t="shared" ca="1" si="1101"/>
        <v>-7.0864111086909329E-5</v>
      </c>
      <c r="IS484" s="240">
        <f t="shared" ca="1" si="1102"/>
        <v>7.1070114045592654E-5</v>
      </c>
      <c r="IT484" s="240">
        <f t="shared" ca="1" si="1103"/>
        <v>-7.0207156336784095E-5</v>
      </c>
      <c r="IU484" s="240">
        <f t="shared" ca="1" si="1104"/>
        <v>6.8288217647669656E-5</v>
      </c>
      <c r="IV484" s="240">
        <f t="shared" ca="1" si="1105"/>
        <v>-6.534216060228318E-5</v>
      </c>
      <c r="IW484" s="240">
        <f t="shared" ca="1" si="1106"/>
        <v>6.1413296640786075E-5</v>
      </c>
      <c r="IX484" s="240">
        <f t="shared" ca="1" si="1107"/>
        <v>-5.6560719534160919E-5</v>
      </c>
      <c r="IY484" s="240">
        <f t="shared" ca="1" si="1108"/>
        <v>5.0857416558873717E-5</v>
      </c>
      <c r="IZ484" s="240">
        <f t="shared" ca="1" si="1109"/>
        <v>-4.4389170700326031E-5</v>
      </c>
      <c r="JA484" s="240">
        <f t="shared" ca="1" si="1110"/>
        <v>3.7253270396897314E-5</v>
      </c>
      <c r="JB484" s="240">
        <f t="shared" ca="1" si="1111"/>
        <v>-2.9557046231252393E-5</v>
      </c>
    </row>
    <row r="485" spans="2:262">
      <c r="B485" s="248">
        <v>124</v>
      </c>
      <c r="C485" s="247">
        <f t="shared" si="1112"/>
        <v>2.4218750000000017E-3</v>
      </c>
      <c r="D485" s="244">
        <f t="shared" ca="1" si="855"/>
        <v>5.9031146507818457</v>
      </c>
      <c r="E485" s="243">
        <f ca="1">DZ361</f>
        <v>-9.6885349218154199E-2</v>
      </c>
      <c r="F485" s="242">
        <v>124</v>
      </c>
      <c r="G485" s="240">
        <f t="shared" ca="1" si="856"/>
        <v>1.8891540140349778E-5</v>
      </c>
      <c r="H485" s="240">
        <f t="shared" ca="1" si="857"/>
        <v>-1.2739284340472257E-5</v>
      </c>
      <c r="I485" s="240">
        <f t="shared" ca="1" si="858"/>
        <v>6.4643422683947526E-6</v>
      </c>
      <c r="J485" s="240">
        <f t="shared" ca="1" si="859"/>
        <v>-1.2714504650372896E-7</v>
      </c>
      <c r="K485" s="240">
        <f t="shared" ca="1" si="860"/>
        <v>-6.2112766516896841E-6</v>
      </c>
      <c r="L485" s="240">
        <f t="shared" ca="1" si="861"/>
        <v>1.248988036029823E-5</v>
      </c>
      <c r="M485" s="240">
        <f t="shared" ca="1" si="862"/>
        <v>-1.8648199693373875E-5</v>
      </c>
      <c r="N485" s="240">
        <f t="shared" ca="1" si="863"/>
        <v>2.4626926669259421E-5</v>
      </c>
      <c r="O485" s="240">
        <f t="shared" ca="1" si="864"/>
        <v>-3.0368482878872475E-5</v>
      </c>
      <c r="P485" s="240">
        <f t="shared" ca="1" si="865"/>
        <v>3.581757399726057E-5</v>
      </c>
      <c r="Q485" s="240">
        <f t="shared" ca="1" si="866"/>
        <v>-4.0921722298177592E-5</v>
      </c>
      <c r="R485" s="240">
        <f t="shared" ca="1" si="867"/>
        <v>4.5631772043274069E-5</v>
      </c>
      <c r="S485" s="240">
        <f t="shared" ca="1" si="868"/>
        <v>-4.9902362878729802E-5</v>
      </c>
      <c r="T485" s="240">
        <f t="shared" ca="1" si="869"/>
        <v>5.3692366680256945E-5</v>
      </c>
      <c r="U485" s="241">
        <f t="shared" ca="1" si="870"/>
        <v>-5.6965283639419956E-5</v>
      </c>
      <c r="V485" s="240">
        <f t="shared" ca="1" si="871"/>
        <v>5.9689593776743686E-5</v>
      </c>
      <c r="W485" s="240">
        <f t="shared" ca="1" si="872"/>
        <v>-6.1839060496346324E-5</v>
      </c>
      <c r="X485" s="240">
        <f t="shared" ca="1" si="873"/>
        <v>6.3392983258700025E-5</v>
      </c>
      <c r="Y485" s="240">
        <f t="shared" ca="1" si="874"/>
        <v>-6.4336396938142757E-5</v>
      </c>
      <c r="Z485" s="240">
        <f t="shared" ca="1" si="875"/>
        <v>6.4660215945219112E-5</v>
      </c>
      <c r="AA485" s="240">
        <f t="shared" ca="1" si="876"/>
        <v>-6.436132172587347E-5</v>
      </c>
      <c r="AB485" s="240">
        <f t="shared" ca="1" si="877"/>
        <v>6.3442592794830225E-5</v>
      </c>
      <c r="AC485" s="240">
        <f t="shared" ca="1" si="878"/>
        <v>-6.1912877013923926E-5</v>
      </c>
      <c r="AD485" s="240">
        <f t="shared" ca="1" si="879"/>
        <v>5.9786906382351958E-5</v>
      </c>
      <c r="AE485" s="240">
        <f t="shared" ca="1" si="880"/>
        <v>-5.7085155159470734E-5</v>
      </c>
      <c r="AF485" s="240">
        <f t="shared" ca="1" si="881"/>
        <v>5.3833642686483281E-5</v>
      </c>
      <c r="AG485" s="240">
        <f t="shared" ca="1" si="882"/>
        <v>-5.0063682805962919E-5</v>
      </c>
      <c r="AH485" s="240">
        <f t="shared" ca="1" si="883"/>
        <v>4.5811582292427694E-5</v>
      </c>
      <c r="AI485" s="240">
        <f t="shared" ca="1" si="884"/>
        <v>-4.1118291198258745E-5</v>
      </c>
      <c r="AJ485" s="240">
        <f t="shared" ca="1" si="885"/>
        <v>3.6029008482305458E-5</v>
      </c>
      <c r="AK485" s="240">
        <f t="shared" ca="1" si="886"/>
        <v>-3.0592746719208854E-5</v>
      </c>
      <c r="AL485" s="240">
        <f t="shared" ca="1" si="887"/>
        <v>2.4861860081508965E-5</v>
      </c>
      <c r="AM485" s="240">
        <f t="shared" ca="1" si="888"/>
        <v>-1.889154014034891E-5</v>
      </c>
      <c r="AN485" s="240">
        <f t="shared" ca="1" si="889"/>
        <v>1.2739284340471849E-5</v>
      </c>
      <c r="AO485" s="240">
        <f t="shared" ca="1" si="890"/>
        <v>-6.4643422683939361E-6</v>
      </c>
      <c r="AP485" s="240">
        <f t="shared" ca="1" si="891"/>
        <v>1.2714504650336643E-7</v>
      </c>
      <c r="AQ485" s="240">
        <f t="shared" ca="1" si="892"/>
        <v>6.2112766516905041E-6</v>
      </c>
      <c r="AR485" s="240">
        <f t="shared" ca="1" si="893"/>
        <v>-1.2489880360298477E-5</v>
      </c>
      <c r="AS485" s="240">
        <f t="shared" ca="1" si="894"/>
        <v>1.8648199693374553E-5</v>
      </c>
      <c r="AT485" s="240">
        <f t="shared" ca="1" si="895"/>
        <v>-2.4626926669259645E-5</v>
      </c>
      <c r="AU485" s="240">
        <f t="shared" ca="1" si="896"/>
        <v>3.0368482878873098E-5</v>
      </c>
      <c r="AV485" s="240">
        <f t="shared" ca="1" si="897"/>
        <v>-3.5817573997260773E-5</v>
      </c>
      <c r="AW485" s="240">
        <f t="shared" ca="1" si="898"/>
        <v>4.0921722298177253E-5</v>
      </c>
      <c r="AX485" s="240">
        <f t="shared" ca="1" si="899"/>
        <v>-4.5631772043274733E-5</v>
      </c>
      <c r="AY485" s="240">
        <f t="shared" ca="1" si="900"/>
        <v>4.9902362878730107E-5</v>
      </c>
      <c r="AZ485" s="240">
        <f t="shared" ca="1" si="901"/>
        <v>-5.3692366680256952E-5</v>
      </c>
      <c r="BA485" s="240">
        <f t="shared" ca="1" si="902"/>
        <v>5.6965283639419746E-5</v>
      </c>
      <c r="BB485" s="240">
        <f t="shared" ca="1" si="903"/>
        <v>-5.9689593776744052E-5</v>
      </c>
      <c r="BC485" s="240">
        <f t="shared" ca="1" si="904"/>
        <v>6.183906049634646E-5</v>
      </c>
      <c r="BD485" s="240">
        <f t="shared" ca="1" si="905"/>
        <v>-6.3392983258700025E-5</v>
      </c>
      <c r="BE485" s="240">
        <f t="shared" ca="1" si="906"/>
        <v>6.4336396938142906E-5</v>
      </c>
      <c r="BF485" s="240">
        <f t="shared" ca="1" si="907"/>
        <v>-6.4660215945219112E-5</v>
      </c>
      <c r="BG485" s="240">
        <f t="shared" ca="1" si="908"/>
        <v>6.4361321725873416E-5</v>
      </c>
      <c r="BH485" s="240">
        <f t="shared" ca="1" si="909"/>
        <v>-6.3442592794830306E-5</v>
      </c>
      <c r="BI485" s="240">
        <f t="shared" ca="1" si="910"/>
        <v>6.1912877013923519E-5</v>
      </c>
      <c r="BJ485" s="240">
        <f t="shared" ca="1" si="911"/>
        <v>-5.9786906382351768E-5</v>
      </c>
      <c r="BK485" s="240">
        <f t="shared" ca="1" si="912"/>
        <v>5.7085155159470504E-5</v>
      </c>
      <c r="BL485" s="240">
        <f t="shared" ca="1" si="913"/>
        <v>-5.3833642686483524E-5</v>
      </c>
      <c r="BM485" s="240">
        <f t="shared" ca="1" si="914"/>
        <v>5.0063682805962045E-5</v>
      </c>
      <c r="BN485" s="240">
        <f t="shared" ca="1" si="915"/>
        <v>-4.5811582292427355E-5</v>
      </c>
      <c r="BO485" s="240">
        <f t="shared" ca="1" si="916"/>
        <v>4.1118291198258379E-5</v>
      </c>
      <c r="BP485" s="240">
        <f t="shared" ca="1" si="917"/>
        <v>-3.6029008482305824E-5</v>
      </c>
      <c r="BQ485" s="240">
        <f t="shared" ca="1" si="918"/>
        <v>3.0592746719207627E-5</v>
      </c>
      <c r="BR485" s="240">
        <f t="shared" ca="1" si="919"/>
        <v>-2.4861860081508524E-5</v>
      </c>
      <c r="BS485" s="240">
        <f t="shared" ca="1" si="920"/>
        <v>1.8891540140349337E-5</v>
      </c>
      <c r="BT485" s="240">
        <f t="shared" ca="1" si="921"/>
        <v>-1.273928434047048E-5</v>
      </c>
      <c r="BU485" s="240">
        <f t="shared" ca="1" si="922"/>
        <v>6.4643422683934685E-6</v>
      </c>
      <c r="BV485" s="240">
        <f t="shared" ca="1" si="923"/>
        <v>-1.271450465028887E-7</v>
      </c>
      <c r="BW485" s="240">
        <f t="shared" ca="1" si="924"/>
        <v>-6.2112766516900602E-6</v>
      </c>
      <c r="BX485" s="240">
        <f t="shared" ca="1" si="925"/>
        <v>1.2489880360299839E-5</v>
      </c>
      <c r="BY485" s="240">
        <f t="shared" ca="1" si="926"/>
        <v>-1.8648199693375007E-5</v>
      </c>
      <c r="BZ485" s="240">
        <f t="shared" ca="1" si="927"/>
        <v>2.4626926669260085E-5</v>
      </c>
      <c r="CA485" s="240">
        <f t="shared" ca="1" si="928"/>
        <v>-3.0368482878872709E-5</v>
      </c>
      <c r="CB485" s="240">
        <f t="shared" ca="1" si="929"/>
        <v>3.5817573997261932E-5</v>
      </c>
      <c r="CC485" s="240">
        <f t="shared" ca="1" si="930"/>
        <v>-4.0921722298178323E-5</v>
      </c>
      <c r="CD485" s="240">
        <f t="shared" ca="1" si="931"/>
        <v>4.5631772043274414E-5</v>
      </c>
      <c r="CE485" s="240">
        <f t="shared" ca="1" si="932"/>
        <v>-4.9902362878729823E-5</v>
      </c>
      <c r="CF485" s="240">
        <f t="shared" ca="1" si="933"/>
        <v>5.3692366680257731E-5</v>
      </c>
      <c r="CG485" s="240">
        <f t="shared" ca="1" si="934"/>
        <v>-5.6965283639420403E-5</v>
      </c>
      <c r="CH485" s="240">
        <f t="shared" ca="1" si="935"/>
        <v>5.9689593776743876E-5</v>
      </c>
      <c r="CI485" s="240">
        <f t="shared" ca="1" si="936"/>
        <v>-6.1839060496346866E-5</v>
      </c>
      <c r="CJ485" s="240">
        <f t="shared" ca="1" si="937"/>
        <v>6.3392983258700309E-5</v>
      </c>
      <c r="CK485" s="240">
        <f t="shared" ca="1" si="938"/>
        <v>-6.4336396938142852E-5</v>
      </c>
      <c r="CL485" s="240">
        <f t="shared" ca="1" si="939"/>
        <v>6.4660215945219112E-5</v>
      </c>
      <c r="CM485" s="240">
        <f t="shared" ca="1" si="940"/>
        <v>-6.4361321725873281E-5</v>
      </c>
      <c r="CN485" s="240">
        <f t="shared" ca="1" si="941"/>
        <v>6.3442592794830388E-5</v>
      </c>
      <c r="CO485" s="240">
        <f t="shared" ca="1" si="942"/>
        <v>-6.1912877013923641E-5</v>
      </c>
      <c r="CP485" s="240">
        <f t="shared" ca="1" si="943"/>
        <v>5.978690638235124E-5</v>
      </c>
      <c r="CQ485" s="240">
        <f t="shared" ca="1" si="944"/>
        <v>-5.7085155159470721E-5</v>
      </c>
      <c r="CR485" s="240">
        <f t="shared" ca="1" si="945"/>
        <v>5.3833642686482752E-5</v>
      </c>
      <c r="CS485" s="240">
        <f t="shared" ca="1" si="946"/>
        <v>-5.0063682805961157E-5</v>
      </c>
      <c r="CT485" s="240">
        <f t="shared" ca="1" si="947"/>
        <v>4.5811582292427674E-5</v>
      </c>
      <c r="CU485" s="240">
        <f t="shared" ca="1" si="948"/>
        <v>-4.1118291198257302E-5</v>
      </c>
      <c r="CV485" s="240">
        <f t="shared" ca="1" si="949"/>
        <v>3.6029008482306197E-5</v>
      </c>
      <c r="CW485" s="240">
        <f t="shared" ca="1" si="950"/>
        <v>-3.059274671920802E-5</v>
      </c>
      <c r="CX485" s="240">
        <f t="shared" ca="1" si="951"/>
        <v>2.4861860081507237E-5</v>
      </c>
      <c r="CY485" s="240">
        <f t="shared" ca="1" si="952"/>
        <v>-1.8891540140349761E-5</v>
      </c>
      <c r="CZ485" s="240">
        <f t="shared" ca="1" si="953"/>
        <v>1.2739284340470915E-5</v>
      </c>
      <c r="DA485" s="240">
        <f t="shared" ca="1" si="954"/>
        <v>-6.4643422683920794E-6</v>
      </c>
      <c r="DB485" s="240">
        <f t="shared" ca="1" si="955"/>
        <v>1.2714504650333593E-7</v>
      </c>
      <c r="DC485" s="240">
        <f t="shared" ca="1" si="956"/>
        <v>6.211276651691446E-6</v>
      </c>
      <c r="DD485" s="240">
        <f t="shared" ca="1" si="957"/>
        <v>-1.2489880360301215E-5</v>
      </c>
      <c r="DE485" s="240">
        <f t="shared" ca="1" si="958"/>
        <v>1.864819969337459E-5</v>
      </c>
      <c r="DF485" s="240">
        <f t="shared" ca="1" si="959"/>
        <v>-2.462692666926138E-5</v>
      </c>
      <c r="DG485" s="240">
        <f t="shared" ca="1" si="960"/>
        <v>3.0368482878872312E-5</v>
      </c>
      <c r="DH485" s="240">
        <f t="shared" ca="1" si="961"/>
        <v>-3.5817573997261573E-5</v>
      </c>
      <c r="DI485" s="240">
        <f t="shared" ca="1" si="962"/>
        <v>4.0921722298179408E-5</v>
      </c>
      <c r="DJ485" s="240">
        <f t="shared" ca="1" si="963"/>
        <v>-4.5631772043274103E-5</v>
      </c>
      <c r="DK485" s="240">
        <f t="shared" ca="1" si="964"/>
        <v>4.990236287873071E-5</v>
      </c>
      <c r="DL485" s="240">
        <f t="shared" ca="1" si="965"/>
        <v>-5.3692366680258511E-5</v>
      </c>
      <c r="DM485" s="240">
        <f t="shared" ca="1" si="966"/>
        <v>5.6965283639420193E-5</v>
      </c>
      <c r="DN485" s="240">
        <f t="shared" ca="1" si="967"/>
        <v>-5.9689593776744411E-5</v>
      </c>
      <c r="DO485" s="240">
        <f t="shared" ca="1" si="968"/>
        <v>6.1839060496347273E-5</v>
      </c>
      <c r="DP485" s="240">
        <f t="shared" ca="1" si="969"/>
        <v>-6.3392983258700214E-5</v>
      </c>
      <c r="DQ485" s="240">
        <f t="shared" ca="1" si="970"/>
        <v>6.4336396938143001E-5</v>
      </c>
      <c r="DR485" s="240">
        <f t="shared" ca="1" si="971"/>
        <v>-6.4660215945219112E-5</v>
      </c>
      <c r="DS485" s="240">
        <f t="shared" ca="1" si="972"/>
        <v>6.4361321725873335E-5</v>
      </c>
      <c r="DT485" s="240">
        <f t="shared" ca="1" si="973"/>
        <v>-6.3442592794829778E-5</v>
      </c>
      <c r="DU485" s="240">
        <f t="shared" ca="1" si="974"/>
        <v>6.1912877013923777E-5</v>
      </c>
      <c r="DV485" s="240">
        <f t="shared" ca="1" si="975"/>
        <v>-5.9786906382351409E-5</v>
      </c>
      <c r="DW485" s="240">
        <f t="shared" ca="1" si="976"/>
        <v>5.7085155159469203E-5</v>
      </c>
      <c r="DX485" s="240">
        <f t="shared" ca="1" si="977"/>
        <v>-5.3833642686482996E-5</v>
      </c>
      <c r="DY485" s="240">
        <f t="shared" ca="1" si="978"/>
        <v>5.0063682805961442E-5</v>
      </c>
      <c r="DZ485" s="240">
        <f t="shared" ca="1" si="979"/>
        <v>-4.5811582292427979E-5</v>
      </c>
      <c r="EA485" s="240">
        <f t="shared" ca="1" si="980"/>
        <v>4.1118291198257641E-5</v>
      </c>
      <c r="EB485" s="240">
        <f t="shared" ca="1" si="981"/>
        <v>-3.6029008482303513E-5</v>
      </c>
      <c r="EC485" s="240">
        <f t="shared" ca="1" si="982"/>
        <v>3.0592746719208406E-5</v>
      </c>
      <c r="ED485" s="240">
        <f t="shared" ca="1" si="983"/>
        <v>-2.4861860081507647E-5</v>
      </c>
      <c r="EE485" s="240">
        <f t="shared" ca="1" si="984"/>
        <v>1.8891540140346668E-5</v>
      </c>
      <c r="EF485" s="240">
        <f t="shared" ca="1" si="985"/>
        <v>-1.2739284340471349E-5</v>
      </c>
      <c r="EG485" s="240">
        <f t="shared" ca="1" si="986"/>
        <v>6.4643422683925198E-6</v>
      </c>
      <c r="EH485" s="240">
        <f t="shared" ca="1" si="987"/>
        <v>-1.2714504650010027E-7</v>
      </c>
      <c r="EI485" s="240">
        <f t="shared" ca="1" si="988"/>
        <v>-6.2112766516910055E-6</v>
      </c>
      <c r="EJ485" s="240">
        <f t="shared" ca="1" si="989"/>
        <v>1.2489880360300778E-5</v>
      </c>
      <c r="EK485" s="240">
        <f t="shared" ca="1" si="990"/>
        <v>-1.8648199693374163E-5</v>
      </c>
      <c r="EL485" s="240">
        <f t="shared" ca="1" si="991"/>
        <v>2.462692666926097E-5</v>
      </c>
      <c r="EM485" s="240">
        <f t="shared" ca="1" si="992"/>
        <v>-3.0368482878875165E-5</v>
      </c>
      <c r="EN485" s="240">
        <f t="shared" ca="1" si="993"/>
        <v>3.5817573997261186E-5</v>
      </c>
      <c r="EO485" s="240">
        <f t="shared" ca="1" si="994"/>
        <v>-4.0921722298179062E-5</v>
      </c>
      <c r="EP485" s="240">
        <f t="shared" ca="1" si="995"/>
        <v>4.5631772043276393E-5</v>
      </c>
      <c r="EQ485" s="240">
        <f t="shared" ca="1" si="996"/>
        <v>-4.9902362878730426E-5</v>
      </c>
      <c r="ER485" s="240">
        <f t="shared" ca="1" si="997"/>
        <v>5.369236668025826E-5</v>
      </c>
      <c r="ES485" s="240">
        <f t="shared" ca="1" si="998"/>
        <v>-5.6965283639419983E-5</v>
      </c>
      <c r="ET485" s="240">
        <f t="shared" ca="1" si="999"/>
        <v>5.9689593776744242E-5</v>
      </c>
      <c r="EU485" s="240">
        <f t="shared" ca="1" si="1000"/>
        <v>-6.1839060496347137E-5</v>
      </c>
      <c r="EV485" s="240">
        <f t="shared" ca="1" si="1001"/>
        <v>6.339298325870012E-5</v>
      </c>
      <c r="EW485" s="240">
        <f t="shared" ca="1" si="1002"/>
        <v>-6.4336396938142947E-5</v>
      </c>
      <c r="EX485" s="240">
        <f t="shared" ca="1" si="1003"/>
        <v>6.4660215945219125E-5</v>
      </c>
      <c r="EY485" s="240">
        <f t="shared" ca="1" si="1004"/>
        <v>-6.4361321725873375E-5</v>
      </c>
      <c r="EZ485" s="240">
        <f t="shared" ca="1" si="1005"/>
        <v>6.3442592794829859E-5</v>
      </c>
      <c r="FA485" s="240">
        <f t="shared" ca="1" si="1006"/>
        <v>-6.1912877013922842E-5</v>
      </c>
      <c r="FB485" s="240">
        <f t="shared" ca="1" si="1007"/>
        <v>5.9786906382351579E-5</v>
      </c>
      <c r="FC485" s="240">
        <f t="shared" ca="1" si="1008"/>
        <v>-5.7085155159469406E-5</v>
      </c>
      <c r="FD485" s="240">
        <f t="shared" ca="1" si="1009"/>
        <v>5.383364268648324E-5</v>
      </c>
      <c r="FE485" s="240">
        <f t="shared" ca="1" si="1010"/>
        <v>-5.0063682805961719E-5</v>
      </c>
      <c r="FF485" s="240">
        <f t="shared" ca="1" si="1011"/>
        <v>4.5811582292425702E-5</v>
      </c>
      <c r="FG485" s="240">
        <f t="shared" ca="1" si="1012"/>
        <v>-4.1118291198257979E-5</v>
      </c>
      <c r="FH485" s="240">
        <f t="shared" ca="1" si="1013"/>
        <v>3.6029008482303879E-5</v>
      </c>
      <c r="FI485" s="240">
        <f t="shared" ca="1" si="1014"/>
        <v>-3.059274671920556E-5</v>
      </c>
      <c r="FJ485" s="240">
        <f t="shared" ca="1" si="1015"/>
        <v>2.4861860081508057E-5</v>
      </c>
      <c r="FK485" s="240">
        <f t="shared" ca="1" si="1016"/>
        <v>-1.8891540140347094E-5</v>
      </c>
      <c r="FL485" s="240">
        <f t="shared" ca="1" si="1017"/>
        <v>1.2739284340468181E-5</v>
      </c>
      <c r="FM485" s="240">
        <f t="shared" ca="1" si="1018"/>
        <v>-6.4643422683929637E-6</v>
      </c>
      <c r="FN485" s="240">
        <f t="shared" ca="1" si="1019"/>
        <v>1.2714504650054411E-7</v>
      </c>
      <c r="FO485" s="240">
        <f t="shared" ca="1" si="1020"/>
        <v>6.211276651690565E-6</v>
      </c>
      <c r="FP485" s="240">
        <f t="shared" ca="1" si="1021"/>
        <v>-1.248988036030034E-5</v>
      </c>
      <c r="FQ485" s="240">
        <f t="shared" ca="1" si="1022"/>
        <v>1.8648199693377257E-5</v>
      </c>
      <c r="FR485" s="240">
        <f t="shared" ca="1" si="1023"/>
        <v>-2.4626926669260556E-5</v>
      </c>
      <c r="FS485" s="240">
        <f t="shared" ca="1" si="1024"/>
        <v>3.0368482878871526E-5</v>
      </c>
      <c r="FT485" s="240">
        <f t="shared" ca="1" si="1025"/>
        <v>-3.5817573997263883E-5</v>
      </c>
      <c r="FU485" s="240">
        <f t="shared" ca="1" si="1026"/>
        <v>4.0921722298178723E-5</v>
      </c>
      <c r="FV485" s="240">
        <f t="shared" ca="1" si="1027"/>
        <v>-4.5631772043273472E-5</v>
      </c>
      <c r="FW485" s="240">
        <f t="shared" ca="1" si="1028"/>
        <v>4.9902362878732479E-5</v>
      </c>
      <c r="FX485" s="240">
        <f t="shared" ca="1" si="1029"/>
        <v>-5.3692366680258003E-5</v>
      </c>
      <c r="FY485" s="240">
        <f t="shared" ca="1" si="1030"/>
        <v>5.6965283639419773E-5</v>
      </c>
      <c r="FZ485" s="240">
        <f t="shared" ca="1" si="1031"/>
        <v>-5.9689593776745489E-5</v>
      </c>
      <c r="GA485" s="240">
        <f t="shared" ca="1" si="1032"/>
        <v>6.1839060496347015E-5</v>
      </c>
      <c r="GB485" s="240">
        <f t="shared" ca="1" si="1033"/>
        <v>-6.3392983258700038E-5</v>
      </c>
      <c r="GC485" s="240">
        <f t="shared" ca="1" si="1034"/>
        <v>6.4336396938143272E-5</v>
      </c>
      <c r="GD485" s="240">
        <f t="shared" ca="1" si="1035"/>
        <v>-6.4660215945219125E-5</v>
      </c>
      <c r="GE485" s="240">
        <f t="shared" ca="1" si="1036"/>
        <v>6.4361321725873416E-5</v>
      </c>
      <c r="GF485" s="240">
        <f t="shared" ca="1" si="1037"/>
        <v>-6.3442592794829236E-5</v>
      </c>
      <c r="GG485" s="240">
        <f t="shared" ca="1" si="1038"/>
        <v>6.1912877013922964E-5</v>
      </c>
      <c r="GH485" s="240">
        <f t="shared" ca="1" si="1039"/>
        <v>-5.9786906382351748E-5</v>
      </c>
      <c r="GI485" s="240">
        <f t="shared" ca="1" si="1040"/>
        <v>5.7085155159467888E-5</v>
      </c>
      <c r="GJ485" s="240">
        <f t="shared" ca="1" si="1041"/>
        <v>-5.3833642686481451E-5</v>
      </c>
      <c r="GK485" s="240">
        <f t="shared" ca="1" si="1042"/>
        <v>5.0063682805961997E-5</v>
      </c>
      <c r="GL485" s="240">
        <f t="shared" ca="1" si="1043"/>
        <v>-4.5811582292428616E-5</v>
      </c>
      <c r="GM485" s="240">
        <f t="shared" ca="1" si="1044"/>
        <v>4.1118291198255493E-5</v>
      </c>
      <c r="GN485" s="240">
        <f t="shared" ca="1" si="1045"/>
        <v>-3.6029008482304245E-5</v>
      </c>
      <c r="GO485" s="240">
        <f t="shared" ca="1" si="1046"/>
        <v>3.0592746719209193E-5</v>
      </c>
      <c r="GP485" s="240">
        <f t="shared" ca="1" si="1047"/>
        <v>-2.4861860081505072E-5</v>
      </c>
      <c r="GQ485" s="240">
        <f t="shared" ca="1" si="1048"/>
        <v>1.8891540140347518E-5</v>
      </c>
      <c r="GR485" s="240">
        <f t="shared" ca="1" si="1049"/>
        <v>-1.2739284340472218E-5</v>
      </c>
      <c r="GS485" s="240">
        <f t="shared" ca="1" si="1050"/>
        <v>6.4643422683897483E-6</v>
      </c>
      <c r="GT485" s="240">
        <f t="shared" ca="1" si="1051"/>
        <v>-1.2714504650098796E-7</v>
      </c>
      <c r="GU485" s="240">
        <f t="shared" ca="1" si="1052"/>
        <v>-6.2112766516901212E-6</v>
      </c>
      <c r="GV485" s="240">
        <f t="shared" ca="1" si="1053"/>
        <v>1.2489880360303515E-5</v>
      </c>
      <c r="GW485" s="240">
        <f t="shared" ca="1" si="1054"/>
        <v>-1.8648199693376826E-5</v>
      </c>
      <c r="GX485" s="240">
        <f t="shared" ca="1" si="1055"/>
        <v>2.462692666926015E-5</v>
      </c>
      <c r="GY485" s="240">
        <f t="shared" ca="1" si="1056"/>
        <v>-3.0368482878877632E-5</v>
      </c>
      <c r="GZ485" s="240">
        <f t="shared" ca="1" si="1057"/>
        <v>3.5817573997263517E-5</v>
      </c>
      <c r="HA485" s="240">
        <f t="shared" ca="1" si="1058"/>
        <v>-4.0921722298178384E-5</v>
      </c>
      <c r="HB485" s="240">
        <f t="shared" ca="1" si="1059"/>
        <v>4.5631772043278365E-5</v>
      </c>
      <c r="HC485" s="240">
        <f t="shared" ca="1" si="1060"/>
        <v>-4.9902362878732201E-5</v>
      </c>
      <c r="HD485" s="240">
        <f t="shared" ca="1" si="1061"/>
        <v>5.3692366680257765E-5</v>
      </c>
      <c r="HE485" s="240">
        <f t="shared" ca="1" si="1062"/>
        <v>-5.6965283639419563E-5</v>
      </c>
      <c r="HF485" s="240">
        <f t="shared" ca="1" si="1063"/>
        <v>5.9689593776745319E-5</v>
      </c>
      <c r="HG485" s="240">
        <f t="shared" ca="1" si="1064"/>
        <v>-6.183906049634688E-5</v>
      </c>
      <c r="HH485" s="240">
        <f t="shared" ca="1" si="1065"/>
        <v>6.3392983258699957E-5</v>
      </c>
      <c r="HI485" s="240">
        <f t="shared" ca="1" si="1066"/>
        <v>-6.4336396938143232E-5</v>
      </c>
      <c r="HJ485" s="240">
        <f t="shared" ca="1" si="1067"/>
        <v>6.4660215945219125E-5</v>
      </c>
      <c r="HK485" s="240">
        <f t="shared" ca="1" si="1068"/>
        <v>-6.4361321725873457E-5</v>
      </c>
      <c r="HL485" s="240">
        <f t="shared" ca="1" si="1069"/>
        <v>6.3442592794829317E-5</v>
      </c>
      <c r="HM485" s="240">
        <f t="shared" ca="1" si="1070"/>
        <v>-6.1912877013923086E-5</v>
      </c>
      <c r="HN485" s="240">
        <f t="shared" ca="1" si="1071"/>
        <v>5.9786906382351917E-5</v>
      </c>
      <c r="HO485" s="240">
        <f t="shared" ca="1" si="1072"/>
        <v>-5.7085155159468091E-5</v>
      </c>
      <c r="HP485" s="240">
        <f t="shared" ca="1" si="1073"/>
        <v>5.3833642686481695E-5</v>
      </c>
      <c r="HQ485" s="240">
        <f t="shared" ca="1" si="1074"/>
        <v>-5.0063682805962282E-5</v>
      </c>
      <c r="HR485" s="240">
        <f t="shared" ca="1" si="1075"/>
        <v>4.5811582292423737E-5</v>
      </c>
      <c r="HS485" s="240">
        <f t="shared" ca="1" si="1076"/>
        <v>-4.1118291198255838E-5</v>
      </c>
      <c r="HT485" s="240">
        <f t="shared" ca="1" si="1077"/>
        <v>3.6029008482304611E-5</v>
      </c>
      <c r="HU485" s="240">
        <f t="shared" ca="1" si="1078"/>
        <v>-3.0592746719203107E-5</v>
      </c>
      <c r="HV485" s="240">
        <f t="shared" ca="1" si="1079"/>
        <v>2.4861860081505482E-5</v>
      </c>
      <c r="HW485" s="240">
        <f t="shared" ca="1" si="1080"/>
        <v>-1.8891540140347941E-5</v>
      </c>
      <c r="HX485" s="240">
        <f t="shared" ca="1" si="1081"/>
        <v>1.273928434046545E-5</v>
      </c>
      <c r="HY485" s="240">
        <f t="shared" ca="1" si="1082"/>
        <v>-6.4643422683901888E-6</v>
      </c>
      <c r="HZ485" s="240">
        <f t="shared" ca="1" si="1083"/>
        <v>1.2714504650143519E-7</v>
      </c>
      <c r="IA485" s="240">
        <f t="shared" ca="1" si="1084"/>
        <v>6.2112766516896807E-6</v>
      </c>
      <c r="IB485" s="240">
        <f t="shared" ca="1" si="1085"/>
        <v>-1.2489880360303078E-5</v>
      </c>
      <c r="IC485" s="240">
        <f t="shared" ca="1" si="1086"/>
        <v>1.8648199693376403E-5</v>
      </c>
      <c r="ID485" s="240">
        <f t="shared" ca="1" si="1087"/>
        <v>-2.462692666925974E-5</v>
      </c>
      <c r="IE485" s="240">
        <f t="shared" ca="1" si="1088"/>
        <v>-2.1622800356947676E-5</v>
      </c>
      <c r="IF485" s="240">
        <f t="shared" ca="1" si="1089"/>
        <v>-3.5817573997263145E-5</v>
      </c>
      <c r="IG485" s="240">
        <f t="shared" ca="1" si="1090"/>
        <v>4.0921722298178025E-5</v>
      </c>
      <c r="IH485" s="240">
        <f t="shared" ca="1" si="1091"/>
        <v>-4.5631772043278053E-5</v>
      </c>
      <c r="II485" s="240">
        <f t="shared" ca="1" si="1092"/>
        <v>4.9902362878731916E-5</v>
      </c>
      <c r="IJ485" s="240">
        <f t="shared" ca="1" si="1093"/>
        <v>-5.3692366680257515E-5</v>
      </c>
      <c r="IK485" s="240">
        <f t="shared" ca="1" si="1094"/>
        <v>5.6965283639422829E-5</v>
      </c>
      <c r="IL485" s="240">
        <f t="shared" ca="1" si="1095"/>
        <v>-5.9689593776745143E-5</v>
      </c>
      <c r="IM485" s="240">
        <f t="shared" ca="1" si="1096"/>
        <v>6.1839060496346744E-5</v>
      </c>
      <c r="IN485" s="240">
        <f t="shared" ca="1" si="1097"/>
        <v>-6.3392983258701312E-5</v>
      </c>
      <c r="IO485" s="240">
        <f t="shared" ca="1" si="1098"/>
        <v>6.4336396938143191E-5</v>
      </c>
      <c r="IP485" s="240">
        <f t="shared" ca="1" si="1099"/>
        <v>-6.4660215945219125E-5</v>
      </c>
      <c r="IQ485" s="240">
        <f t="shared" ca="1" si="1100"/>
        <v>6.4361321725872793E-5</v>
      </c>
      <c r="IR485" s="240">
        <f t="shared" ca="1" si="1101"/>
        <v>-6.3442592794829398E-5</v>
      </c>
      <c r="IS485" s="240">
        <f t="shared" ca="1" si="1102"/>
        <v>6.1912877013923221E-5</v>
      </c>
      <c r="IT485" s="240">
        <f t="shared" ca="1" si="1103"/>
        <v>-5.978690638235208E-5</v>
      </c>
      <c r="IU485" s="240">
        <f t="shared" ca="1" si="1104"/>
        <v>5.7085155159468308E-5</v>
      </c>
      <c r="IV485" s="240">
        <f t="shared" ca="1" si="1105"/>
        <v>-5.3833642686481946E-5</v>
      </c>
      <c r="IW485" s="240">
        <f t="shared" ca="1" si="1106"/>
        <v>5.0063682805962567E-5</v>
      </c>
      <c r="IX485" s="240">
        <f t="shared" ca="1" si="1107"/>
        <v>-4.5811582292424048E-5</v>
      </c>
      <c r="IY485" s="240">
        <f t="shared" ca="1" si="1108"/>
        <v>4.1118291198256177E-5</v>
      </c>
      <c r="IZ485" s="240">
        <f t="shared" ca="1" si="1109"/>
        <v>-3.6029008482304984E-5</v>
      </c>
      <c r="JA485" s="240">
        <f t="shared" ca="1" si="1110"/>
        <v>3.0592746719203494E-5</v>
      </c>
      <c r="JB485" s="240">
        <f t="shared" ca="1" si="1111"/>
        <v>-2.4861860081505892E-5</v>
      </c>
    </row>
    <row r="486" spans="2:262">
      <c r="B486" s="248">
        <v>125</v>
      </c>
      <c r="C486" s="247">
        <f t="shared" si="1112"/>
        <v>2.4414062500000017E-3</v>
      </c>
      <c r="D486" s="244">
        <f t="shared" ca="1" si="855"/>
        <v>5.9039291394083886</v>
      </c>
      <c r="E486" s="243">
        <f ca="1">EA361</f>
        <v>-9.6070860591611684E-2</v>
      </c>
      <c r="F486" s="242">
        <v>125</v>
      </c>
      <c r="G486" s="240">
        <f t="shared" ca="1" si="856"/>
        <v>2.4468568947127882E-5</v>
      </c>
      <c r="H486" s="240">
        <f t="shared" ca="1" si="857"/>
        <v>-1.9573143620095163E-5</v>
      </c>
      <c r="I486" s="240">
        <f t="shared" ca="1" si="858"/>
        <v>1.4571649731916747E-5</v>
      </c>
      <c r="J486" s="240">
        <f t="shared" ca="1" si="859"/>
        <v>-9.4911908113151069E-6</v>
      </c>
      <c r="K486" s="240">
        <f t="shared" ca="1" si="860"/>
        <v>4.3592983053653101E-6</v>
      </c>
      <c r="L486" s="240">
        <f t="shared" ca="1" si="861"/>
        <v>7.9621761580215899E-7</v>
      </c>
      <c r="M486" s="240">
        <f t="shared" ca="1" si="862"/>
        <v>-5.9474187647233432E-6</v>
      </c>
      <c r="N486" s="240">
        <f t="shared" ca="1" si="863"/>
        <v>1.1066390336058545E-5</v>
      </c>
      <c r="O486" s="240">
        <f t="shared" ca="1" si="864"/>
        <v>-1.6125392179341596E-5</v>
      </c>
      <c r="P486" s="240">
        <f t="shared" ca="1" si="865"/>
        <v>2.1097009125258581E-5</v>
      </c>
      <c r="Q486" s="240">
        <f t="shared" ca="1" si="866"/>
        <v>-2.5954299550825645E-5</v>
      </c>
      <c r="R486" s="240">
        <f t="shared" ca="1" si="867"/>
        <v>3.0670941378378058E-5</v>
      </c>
      <c r="S486" s="240">
        <f t="shared" ca="1" si="868"/>
        <v>-3.5221374717190782E-5</v>
      </c>
      <c r="T486" s="240">
        <f t="shared" ca="1" si="869"/>
        <v>3.9580940374738437E-5</v>
      </c>
      <c r="U486" s="241">
        <f t="shared" ca="1" si="870"/>
        <v>-4.3726013486999435E-5</v>
      </c>
      <c r="V486" s="240">
        <f t="shared" ca="1" si="871"/>
        <v>4.7634131543637634E-5</v>
      </c>
      <c r="W486" s="240">
        <f t="shared" ca="1" si="872"/>
        <v>-5.1284116114294949E-5</v>
      </c>
      <c r="X486" s="240">
        <f t="shared" ca="1" si="873"/>
        <v>5.4656187616339057E-5</v>
      </c>
      <c r="Y486" s="240">
        <f t="shared" ca="1" si="874"/>
        <v>-5.7732072502134649E-5</v>
      </c>
      <c r="Z486" s="240">
        <f t="shared" ca="1" si="875"/>
        <v>6.0495102284983458E-5</v>
      </c>
      <c r="AA486" s="240">
        <f t="shared" ca="1" si="876"/>
        <v>-6.2930303867095544E-5</v>
      </c>
      <c r="AB486" s="240">
        <f t="shared" ca="1" si="877"/>
        <v>6.5024480680105683E-5</v>
      </c>
      <c r="AC486" s="240">
        <f t="shared" ca="1" si="878"/>
        <v>-6.6766284198418926E-5</v>
      </c>
      <c r="AD486" s="240">
        <f t="shared" ca="1" si="879"/>
        <v>6.8146275437854919E-5</v>
      </c>
      <c r="AE486" s="240">
        <f t="shared" ca="1" si="880"/>
        <v>-6.9156976106321598E-5</v>
      </c>
      <c r="AF486" s="240">
        <f t="shared" ca="1" si="881"/>
        <v>6.979290912932652E-5</v>
      </c>
      <c r="AG486" s="240">
        <f t="shared" ca="1" si="882"/>
        <v>-7.0050628330719101E-5</v>
      </c>
      <c r="AH486" s="240">
        <f t="shared" ca="1" si="883"/>
        <v>6.9928737107817599E-5</v>
      </c>
      <c r="AI486" s="240">
        <f t="shared" ca="1" si="884"/>
        <v>-6.9427895999719811E-5</v>
      </c>
      <c r="AJ486" s="240">
        <f t="shared" ca="1" si="885"/>
        <v>6.8550819107784746E-5</v>
      </c>
      <c r="AK486" s="240">
        <f t="shared" ca="1" si="886"/>
        <v>-6.7302259387682273E-5</v>
      </c>
      <c r="AL486" s="240">
        <f t="shared" ca="1" si="887"/>
        <v>6.5688982892713642E-5</v>
      </c>
      <c r="AM486" s="240">
        <f t="shared" ca="1" si="888"/>
        <v>-6.3719732107983806E-5</v>
      </c>
      <c r="AN486" s="240">
        <f t="shared" ca="1" si="889"/>
        <v>6.1405178574116742E-5</v>
      </c>
      <c r="AO486" s="240">
        <f t="shared" ca="1" si="890"/>
        <v>-5.8757865057250543E-5</v>
      </c>
      <c r="AP486" s="240">
        <f t="shared" ca="1" si="891"/>
        <v>5.579213757870373E-5</v>
      </c>
      <c r="AQ486" s="240">
        <f t="shared" ca="1" si="892"/>
        <v>-5.2524067672640929E-5</v>
      </c>
      <c r="AR486" s="240">
        <f t="shared" ca="1" si="893"/>
        <v>4.8971365293037954E-5</v>
      </c>
      <c r="AS486" s="240">
        <f t="shared" ca="1" si="894"/>
        <v>-4.5153282841903943E-5</v>
      </c>
      <c r="AT486" s="240">
        <f t="shared" ca="1" si="895"/>
        <v>4.1090510838850917E-5</v>
      </c>
      <c r="AU486" s="240">
        <f t="shared" ca="1" si="896"/>
        <v>-3.6805065797373488E-5</v>
      </c>
      <c r="AV486" s="240">
        <f t="shared" ca="1" si="897"/>
        <v>3.2320170915451946E-5</v>
      </c>
      <c r="AW486" s="240">
        <f t="shared" ca="1" si="898"/>
        <v>-2.7660130227035271E-5</v>
      </c>
      <c r="AX486" s="240">
        <f t="shared" ca="1" si="899"/>
        <v>2.2850196896372138E-5</v>
      </c>
      <c r="AY486" s="240">
        <f t="shared" ca="1" si="900"/>
        <v>-1.7916436368926632E-5</v>
      </c>
      <c r="AZ486" s="240">
        <f t="shared" ca="1" si="901"/>
        <v>1.2885585120470921E-5</v>
      </c>
      <c r="BA486" s="240">
        <f t="shared" ca="1" si="902"/>
        <v>-7.784905769808497E-6</v>
      </c>
      <c r="BB486" s="240">
        <f t="shared" ca="1" si="903"/>
        <v>2.642039340272894E-6</v>
      </c>
      <c r="BC486" s="240">
        <f t="shared" ca="1" si="904"/>
        <v>2.5151445293608631E-6</v>
      </c>
      <c r="BD486" s="240">
        <f t="shared" ca="1" si="905"/>
        <v>-7.6586986128712984E-6</v>
      </c>
      <c r="BE486" s="240">
        <f t="shared" ca="1" si="906"/>
        <v>1.2760749545028878E-5</v>
      </c>
      <c r="BF486" s="240">
        <f t="shared" ca="1" si="907"/>
        <v>-1.7793648869777157E-5</v>
      </c>
      <c r="BG486" s="240">
        <f t="shared" ca="1" si="908"/>
        <v>2.273012286961175E-5</v>
      </c>
      <c r="BH486" s="240">
        <f t="shared" ca="1" si="909"/>
        <v>-2.7543420364216696E-5</v>
      </c>
      <c r="BI486" s="240">
        <f t="shared" ca="1" si="910"/>
        <v>3.2207457677435723E-5</v>
      </c>
      <c r="BJ486" s="240">
        <f t="shared" ca="1" si="911"/>
        <v>-3.66969599869622E-5</v>
      </c>
      <c r="BK486" s="240">
        <f t="shared" ca="1" si="912"/>
        <v>4.0987598290798555E-5</v>
      </c>
      <c r="BL486" s="240">
        <f t="shared" ca="1" si="913"/>
        <v>-4.5056121248224172E-5</v>
      </c>
      <c r="BM486" s="240">
        <f t="shared" ca="1" si="914"/>
        <v>4.888048118082526E-5</v>
      </c>
      <c r="BN486" s="240">
        <f t="shared" ca="1" si="915"/>
        <v>-5.2439953550774477E-5</v>
      </c>
      <c r="BO486" s="240">
        <f t="shared" ca="1" si="916"/>
        <v>5.5715249268895887E-5</v>
      </c>
      <c r="BP486" s="240">
        <f t="shared" ca="1" si="917"/>
        <v>-5.8688619223915265E-5</v>
      </c>
      <c r="BQ486" s="240">
        <f t="shared" ca="1" si="918"/>
        <v>6.1343950466424517E-5</v>
      </c>
      <c r="BR486" s="240">
        <f t="shared" ca="1" si="919"/>
        <v>-6.3666853526355587E-5</v>
      </c>
      <c r="BS486" s="240">
        <f t="shared" ca="1" si="920"/>
        <v>6.5644740390764347E-5</v>
      </c>
      <c r="BT486" s="240">
        <f t="shared" ca="1" si="921"/>
        <v>-6.7266892719363238E-5</v>
      </c>
      <c r="BU486" s="240">
        <f t="shared" ca="1" si="922"/>
        <v>6.8524519928136064E-5</v>
      </c>
      <c r="BV486" s="240">
        <f t="shared" ca="1" si="923"/>
        <v>-6.94108068262741E-5</v>
      </c>
      <c r="BW486" s="240">
        <f t="shared" ca="1" si="924"/>
        <v>6.9920950548286792E-5</v>
      </c>
      <c r="BX486" s="240">
        <f t="shared" ca="1" si="925"/>
        <v>-7.0052186581143954E-5</v>
      </c>
      <c r="BY486" s="240">
        <f t="shared" ca="1" si="926"/>
        <v>6.9803803745412913E-5</v>
      </c>
      <c r="BZ486" s="240">
        <f t="shared" ca="1" si="927"/>
        <v>-6.917714804920101E-5</v>
      </c>
      <c r="CA486" s="240">
        <f t="shared" ca="1" si="928"/>
        <v>6.8175615394021132E-5</v>
      </c>
      <c r="CB486" s="240">
        <f t="shared" ca="1" si="929"/>
        <v>-6.6804633172107091E-5</v>
      </c>
      <c r="CC486" s="240">
        <f t="shared" ca="1" si="930"/>
        <v>6.5071630854905682E-5</v>
      </c>
      <c r="CD486" s="240">
        <f t="shared" ca="1" si="931"/>
        <v>-6.298599973212435E-5</v>
      </c>
      <c r="CE486" s="240">
        <f t="shared" ca="1" si="932"/>
        <v>6.0559042019522574E-5</v>
      </c>
      <c r="CF486" s="240">
        <f t="shared" ca="1" si="933"/>
        <v>-5.7803909611222934E-5</v>
      </c>
      <c r="CG486" s="240">
        <f t="shared" ca="1" si="934"/>
        <v>5.4735532808457887E-5</v>
      </c>
      <c r="CH486" s="240">
        <f t="shared" ca="1" si="935"/>
        <v>-5.1370539410973819E-5</v>
      </c>
      <c r="CI486" s="240">
        <f t="shared" ca="1" si="936"/>
        <v>4.7727164609543551E-5</v>
      </c>
      <c r="CJ486" s="240">
        <f t="shared" ca="1" si="937"/>
        <v>-4.3825152167889137E-5</v>
      </c>
      <c r="CK486" s="240">
        <f t="shared" ca="1" si="938"/>
        <v>3.9685647429509442E-5</v>
      </c>
      <c r="CL486" s="240">
        <f t="shared" ca="1" si="939"/>
        <v>-3.5331082729240766E-5</v>
      </c>
      <c r="CM486" s="240">
        <f t="shared" ca="1" si="940"/>
        <v>3.0785055830484757E-5</v>
      </c>
      <c r="CN486" s="240">
        <f t="shared" ca="1" si="941"/>
        <v>-2.6072202046885445E-5</v>
      </c>
      <c r="CO486" s="240">
        <f t="shared" ca="1" si="942"/>
        <v>2.1218060741430161E-5</v>
      </c>
      <c r="CP486" s="240">
        <f t="shared" ca="1" si="943"/>
        <v>-1.6248936926428687E-5</v>
      </c>
      <c r="CQ486" s="240">
        <f t="shared" ca="1" si="944"/>
        <v>1.1191758714372428E-5</v>
      </c>
      <c r="CR486" s="240">
        <f t="shared" ca="1" si="945"/>
        <v>-6.0739313921596809E-6</v>
      </c>
      <c r="CS486" s="240">
        <f t="shared" ca="1" si="946"/>
        <v>9.2318890947149518E-7</v>
      </c>
      <c r="CT486" s="240">
        <f t="shared" ca="1" si="947"/>
        <v>4.232556413904622E-6</v>
      </c>
      <c r="CU486" s="240">
        <f t="shared" ca="1" si="948"/>
        <v>-9.365365147350066E-6</v>
      </c>
      <c r="CV486" s="240">
        <f t="shared" ca="1" si="949"/>
        <v>1.4447422155626221E-5</v>
      </c>
      <c r="CW486" s="240">
        <f t="shared" ca="1" si="950"/>
        <v>-1.945118733147853E-5</v>
      </c>
      <c r="CX486" s="240">
        <f t="shared" ca="1" si="951"/>
        <v>2.4349544837879721E-5</v>
      </c>
      <c r="CY486" s="240">
        <f t="shared" ca="1" si="952"/>
        <v>-2.911595005109607E-5</v>
      </c>
      <c r="CZ486" s="240">
        <f t="shared" ca="1" si="953"/>
        <v>3.3724573408303333E-5</v>
      </c>
      <c r="DA486" s="240">
        <f t="shared" ca="1" si="954"/>
        <v>-3.8150440380225591E-5</v>
      </c>
      <c r="DB486" s="240">
        <f t="shared" ca="1" si="955"/>
        <v>4.2369566810273291E-5</v>
      </c>
      <c r="DC486" s="240">
        <f t="shared" ca="1" si="956"/>
        <v>-4.6359088886765835E-5</v>
      </c>
      <c r="DD486" s="240">
        <f t="shared" ca="1" si="957"/>
        <v>5.0097387043908064E-5</v>
      </c>
      <c r="DE486" s="240">
        <f t="shared" ca="1" si="958"/>
        <v>-5.3564203120090474E-5</v>
      </c>
      <c r="DF486" s="240">
        <f t="shared" ca="1" si="959"/>
        <v>5.6740750138622214E-5</v>
      </c>
      <c r="DG486" s="240">
        <f t="shared" ca="1" si="960"/>
        <v>-5.9609814115985487E-5</v>
      </c>
      <c r="DH486" s="240">
        <f t="shared" ca="1" si="961"/>
        <v>6.2155847345903747E-5</v>
      </c>
      <c r="DI486" s="240">
        <f t="shared" ca="1" si="962"/>
        <v>-6.436505265370751E-5</v>
      </c>
      <c r="DJ486" s="240">
        <f t="shared" ca="1" si="963"/>
        <v>6.6225458164425883E-5</v>
      </c>
      <c r="DK486" s="240">
        <f t="shared" ca="1" si="964"/>
        <v>-6.7726982179403978E-5</v>
      </c>
      <c r="DL486" s="240">
        <f t="shared" ca="1" si="965"/>
        <v>6.8861487809908709E-5</v>
      </c>
      <c r="DM486" s="240">
        <f t="shared" ca="1" si="966"/>
        <v>-6.9622827071631795E-5</v>
      </c>
      <c r="DN486" s="240">
        <f t="shared" ca="1" si="967"/>
        <v>7.000687420114956E-5</v>
      </c>
      <c r="DO486" s="240">
        <f t="shared" ca="1" si="968"/>
        <v>-7.0011548013792268E-5</v>
      </c>
      <c r="DP486" s="240">
        <f t="shared" ca="1" si="969"/>
        <v>6.9636823181764285E-5</v>
      </c>
      <c r="DQ486" s="240">
        <f t="shared" ca="1" si="970"/>
        <v>-6.888473037139749E-5</v>
      </c>
      <c r="DR486" s="240">
        <f t="shared" ca="1" si="971"/>
        <v>6.7759345238794556E-5</v>
      </c>
      <c r="DS486" s="240">
        <f t="shared" ca="1" si="972"/>
        <v>-6.6266766343495381E-5</v>
      </c>
      <c r="DT486" s="240">
        <f t="shared" ca="1" si="973"/>
        <v>6.4415082099854556E-5</v>
      </c>
      <c r="DU486" s="240">
        <f t="shared" ca="1" si="974"/>
        <v>-6.2214326945223103E-5</v>
      </c>
      <c r="DV486" s="240">
        <f t="shared" ca="1" si="975"/>
        <v>5.9676426962463197E-5</v>
      </c>
      <c r="DW486" s="240">
        <f t="shared" ca="1" si="976"/>
        <v>-5.6815135251474033E-5</v>
      </c>
      <c r="DX486" s="240">
        <f t="shared" ca="1" si="977"/>
        <v>5.3645957399942859E-5</v>
      </c>
      <c r="DY486" s="240">
        <f t="shared" ca="1" si="978"/>
        <v>-5.0186067457235087E-5</v>
      </c>
      <c r="DZ486" s="240">
        <f t="shared" ca="1" si="979"/>
        <v>4.6454214866724171E-5</v>
      </c>
      <c r="EA486" s="240">
        <f t="shared" ca="1" si="980"/>
        <v>-4.2470622860935583E-5</v>
      </c>
      <c r="EB486" s="240">
        <f t="shared" ca="1" si="981"/>
        <v>3.8256878870097535E-5</v>
      </c>
      <c r="EC486" s="240">
        <f t="shared" ca="1" si="982"/>
        <v>-3.3835817537986206E-5</v>
      </c>
      <c r="ED486" s="240">
        <f t="shared" ca="1" si="983"/>
        <v>2.9231396979012642E-5</v>
      </c>
      <c r="EE486" s="240">
        <f t="shared" ca="1" si="984"/>
        <v>-2.4468568947124985E-5</v>
      </c>
      <c r="EF486" s="240">
        <f t="shared" ca="1" si="985"/>
        <v>1.9573143620091924E-5</v>
      </c>
      <c r="EG486" s="240">
        <f t="shared" ca="1" si="986"/>
        <v>-1.4571649731913138E-5</v>
      </c>
      <c r="EH486" s="240">
        <f t="shared" ca="1" si="987"/>
        <v>9.4911908113112038E-6</v>
      </c>
      <c r="EI486" s="240">
        <f t="shared" ca="1" si="988"/>
        <v>-4.3592983053611325E-6</v>
      </c>
      <c r="EJ486" s="240">
        <f t="shared" ca="1" si="989"/>
        <v>-7.9621761580671942E-7</v>
      </c>
      <c r="EK486" s="240">
        <f t="shared" ca="1" si="990"/>
        <v>5.947418764728134E-6</v>
      </c>
      <c r="EL486" s="240">
        <f t="shared" ca="1" si="991"/>
        <v>-1.1066390336059606E-5</v>
      </c>
      <c r="EM486" s="240">
        <f t="shared" ca="1" si="992"/>
        <v>1.6125392179342884E-5</v>
      </c>
      <c r="EN486" s="240">
        <f t="shared" ca="1" si="993"/>
        <v>-2.1097009125260079E-5</v>
      </c>
      <c r="EO486" s="240">
        <f t="shared" ca="1" si="994"/>
        <v>2.5954299550827335E-5</v>
      </c>
      <c r="EP486" s="240">
        <f t="shared" ca="1" si="995"/>
        <v>-3.0670941378380145E-5</v>
      </c>
      <c r="EQ486" s="240">
        <f t="shared" ca="1" si="996"/>
        <v>3.5221374717192775E-5</v>
      </c>
      <c r="ER486" s="240">
        <f t="shared" ca="1" si="997"/>
        <v>-3.9580940374740761E-5</v>
      </c>
      <c r="ES486" s="240">
        <f t="shared" ca="1" si="998"/>
        <v>4.372601348700163E-5</v>
      </c>
      <c r="ET486" s="240">
        <f t="shared" ca="1" si="999"/>
        <v>-4.763413154364006E-5</v>
      </c>
      <c r="EU486" s="240">
        <f t="shared" ca="1" si="1000"/>
        <v>5.1284116114297545E-5</v>
      </c>
      <c r="EV486" s="240">
        <f t="shared" ca="1" si="1001"/>
        <v>-5.4656187616341455E-5</v>
      </c>
      <c r="EW486" s="240">
        <f t="shared" ca="1" si="1002"/>
        <v>5.7732072502137102E-5</v>
      </c>
      <c r="EX486" s="240">
        <f t="shared" ca="1" si="1003"/>
        <v>-6.049510228498564E-5</v>
      </c>
      <c r="EY486" s="240">
        <f t="shared" ca="1" si="1004"/>
        <v>6.2930303867097658E-5</v>
      </c>
      <c r="EZ486" s="240">
        <f t="shared" ca="1" si="1005"/>
        <v>-6.5024480680105982E-5</v>
      </c>
      <c r="FA486" s="240">
        <f t="shared" ca="1" si="1006"/>
        <v>6.6766284198419183E-5</v>
      </c>
      <c r="FB486" s="240">
        <f t="shared" ca="1" si="1007"/>
        <v>-6.8146275437855339E-5</v>
      </c>
      <c r="FC486" s="240">
        <f t="shared" ca="1" si="1008"/>
        <v>6.9156976106321896E-5</v>
      </c>
      <c r="FD486" s="240">
        <f t="shared" ca="1" si="1009"/>
        <v>-6.9792909129326683E-5</v>
      </c>
      <c r="FE486" s="240">
        <f t="shared" ca="1" si="1010"/>
        <v>7.0050628330719128E-5</v>
      </c>
      <c r="FF486" s="240">
        <f t="shared" ca="1" si="1011"/>
        <v>-6.9928737107817423E-5</v>
      </c>
      <c r="FG486" s="240">
        <f t="shared" ca="1" si="1012"/>
        <v>6.9427895999719431E-5</v>
      </c>
      <c r="FH486" s="240">
        <f t="shared" ca="1" si="1013"/>
        <v>-6.8550819107784163E-5</v>
      </c>
      <c r="FI486" s="240">
        <f t="shared" ca="1" si="1014"/>
        <v>6.7302259387681216E-5</v>
      </c>
      <c r="FJ486" s="240">
        <f t="shared" ca="1" si="1015"/>
        <v>-6.5688982892712314E-5</v>
      </c>
      <c r="FK486" s="240">
        <f t="shared" ca="1" si="1016"/>
        <v>6.371973210798222E-5</v>
      </c>
      <c r="FL486" s="240">
        <f t="shared" ca="1" si="1017"/>
        <v>-6.1405178574114425E-5</v>
      </c>
      <c r="FM486" s="240">
        <f t="shared" ca="1" si="1018"/>
        <v>5.8757865057247927E-5</v>
      </c>
      <c r="FN486" s="240">
        <f t="shared" ca="1" si="1019"/>
        <v>-5.5792137578703228E-5</v>
      </c>
      <c r="FO486" s="240">
        <f t="shared" ca="1" si="1020"/>
        <v>5.2524067672640387E-5</v>
      </c>
      <c r="FP486" s="240">
        <f t="shared" ca="1" si="1021"/>
        <v>-4.8971365293036653E-5</v>
      </c>
      <c r="FQ486" s="240">
        <f t="shared" ca="1" si="1022"/>
        <v>4.5153282841902561E-5</v>
      </c>
      <c r="FR486" s="240">
        <f t="shared" ca="1" si="1023"/>
        <v>-4.1090510838849447E-5</v>
      </c>
      <c r="FS486" s="240">
        <f t="shared" ca="1" si="1024"/>
        <v>3.6805065797371089E-5</v>
      </c>
      <c r="FT486" s="240">
        <f t="shared" ca="1" si="1025"/>
        <v>-3.2320170915449446E-5</v>
      </c>
      <c r="FU486" s="240">
        <f t="shared" ca="1" si="1026"/>
        <v>2.7660130227032685E-5</v>
      </c>
      <c r="FV486" s="240">
        <f t="shared" ca="1" si="1027"/>
        <v>-2.2850196896369475E-5</v>
      </c>
      <c r="FW486" s="240">
        <f t="shared" ca="1" si="1028"/>
        <v>1.7916436368923908E-5</v>
      </c>
      <c r="FX486" s="240">
        <f t="shared" ca="1" si="1029"/>
        <v>-1.2885585120468153E-5</v>
      </c>
      <c r="FY486" s="240">
        <f t="shared" ca="1" si="1030"/>
        <v>7.7849057698037232E-6</v>
      </c>
      <c r="FZ486" s="240">
        <f t="shared" ca="1" si="1031"/>
        <v>-2.6420393402680896E-6</v>
      </c>
      <c r="GA486" s="240">
        <f t="shared" ca="1" si="1032"/>
        <v>-2.5151445293656708E-6</v>
      </c>
      <c r="GB486" s="240">
        <f t="shared" ca="1" si="1033"/>
        <v>7.6586986128760791E-6</v>
      </c>
      <c r="GC486" s="240">
        <f t="shared" ca="1" si="1034"/>
        <v>-1.2760749545033594E-5</v>
      </c>
      <c r="GD486" s="240">
        <f t="shared" ca="1" si="1035"/>
        <v>1.7793648869781799E-5</v>
      </c>
      <c r="GE486" s="240">
        <f t="shared" ca="1" si="1036"/>
        <v>-2.2730122869616297E-5</v>
      </c>
      <c r="GF486" s="240">
        <f t="shared" ca="1" si="1037"/>
        <v>2.7543420364222943E-5</v>
      </c>
      <c r="GG486" s="240">
        <f t="shared" ca="1" si="1038"/>
        <v>-3.2207457677441761E-5</v>
      </c>
      <c r="GH486" s="240">
        <f t="shared" ca="1" si="1039"/>
        <v>3.6696959986967987E-5</v>
      </c>
      <c r="GI486" s="240">
        <f t="shared" ca="1" si="1040"/>
        <v>-4.0987598290797614E-5</v>
      </c>
      <c r="GJ486" s="240">
        <f t="shared" ca="1" si="1041"/>
        <v>4.5056121248223278E-5</v>
      </c>
      <c r="GK486" s="240">
        <f t="shared" ca="1" si="1042"/>
        <v>-4.8880481180824426E-5</v>
      </c>
      <c r="GL486" s="240">
        <f t="shared" ca="1" si="1043"/>
        <v>5.2439953550773705E-5</v>
      </c>
      <c r="GM486" s="240">
        <f t="shared" ca="1" si="1044"/>
        <v>-5.5715249268896381E-5</v>
      </c>
      <c r="GN486" s="240">
        <f t="shared" ca="1" si="1045"/>
        <v>5.8688619223915712E-5</v>
      </c>
      <c r="GO486" s="240">
        <f t="shared" ca="1" si="1046"/>
        <v>-6.1343950466424897E-5</v>
      </c>
      <c r="GP486" s="240">
        <f t="shared" ca="1" si="1047"/>
        <v>6.366685352635594E-5</v>
      </c>
      <c r="GQ486" s="240">
        <f t="shared" ca="1" si="1048"/>
        <v>-6.5644740390764631E-5</v>
      </c>
      <c r="GR486" s="240">
        <f t="shared" ca="1" si="1049"/>
        <v>6.7266892719363469E-5</v>
      </c>
      <c r="GS486" s="240">
        <f t="shared" ca="1" si="1050"/>
        <v>-6.852451992813624E-5</v>
      </c>
      <c r="GT486" s="240">
        <f t="shared" ca="1" si="1051"/>
        <v>6.941080682627448E-5</v>
      </c>
      <c r="GU486" s="240">
        <f t="shared" ca="1" si="1052"/>
        <v>-6.9920950548286968E-5</v>
      </c>
      <c r="GV486" s="240">
        <f t="shared" ca="1" si="1053"/>
        <v>7.0052186581143926E-5</v>
      </c>
      <c r="GW486" s="240">
        <f t="shared" ca="1" si="1054"/>
        <v>-6.9803803745412669E-5</v>
      </c>
      <c r="GX486" s="240">
        <f t="shared" ca="1" si="1055"/>
        <v>6.9177148049200563E-5</v>
      </c>
      <c r="GY486" s="240">
        <f t="shared" ca="1" si="1056"/>
        <v>-6.8175615394020482E-5</v>
      </c>
      <c r="GZ486" s="240">
        <f t="shared" ca="1" si="1057"/>
        <v>6.6804633172106237E-5</v>
      </c>
      <c r="HA486" s="240">
        <f t="shared" ca="1" si="1058"/>
        <v>-6.5071630854903907E-5</v>
      </c>
      <c r="HB486" s="240">
        <f t="shared" ca="1" si="1059"/>
        <v>6.2985999732122235E-5</v>
      </c>
      <c r="HC486" s="240">
        <f t="shared" ca="1" si="1060"/>
        <v>-6.0559042019520154E-5</v>
      </c>
      <c r="HD486" s="240">
        <f t="shared" ca="1" si="1061"/>
        <v>5.7803909611220217E-5</v>
      </c>
      <c r="HE486" s="240">
        <f t="shared" ca="1" si="1062"/>
        <v>-5.4735532808454878E-5</v>
      </c>
      <c r="HF486" s="240">
        <f t="shared" ca="1" si="1063"/>
        <v>5.1370539410970553E-5</v>
      </c>
      <c r="HG486" s="240">
        <f t="shared" ca="1" si="1064"/>
        <v>-4.7727164609540041E-5</v>
      </c>
      <c r="HH486" s="240">
        <f t="shared" ca="1" si="1065"/>
        <v>4.3825152167883831E-5</v>
      </c>
      <c r="HI486" s="240">
        <f t="shared" ca="1" si="1066"/>
        <v>-3.9685647429503845E-5</v>
      </c>
      <c r="HJ486" s="240">
        <f t="shared" ca="1" si="1067"/>
        <v>3.5331082729234898E-5</v>
      </c>
      <c r="HK486" s="240">
        <f t="shared" ca="1" si="1068"/>
        <v>-3.0785055830478652E-5</v>
      </c>
      <c r="HL486" s="240">
        <f t="shared" ca="1" si="1069"/>
        <v>2.6072202046886526E-5</v>
      </c>
      <c r="HM486" s="240">
        <f t="shared" ca="1" si="1070"/>
        <v>-2.1218060741431273E-5</v>
      </c>
      <c r="HN486" s="240">
        <f t="shared" ca="1" si="1071"/>
        <v>1.6248936926429823E-5</v>
      </c>
      <c r="HO486" s="240">
        <f t="shared" ca="1" si="1072"/>
        <v>-1.119175871437358E-5</v>
      </c>
      <c r="HP486" s="240">
        <f t="shared" ca="1" si="1073"/>
        <v>6.0739313921608464E-6</v>
      </c>
      <c r="HQ486" s="240">
        <f t="shared" ca="1" si="1074"/>
        <v>-9.2318890947266748E-7</v>
      </c>
      <c r="HR486" s="240">
        <f t="shared" ca="1" si="1075"/>
        <v>-4.2325564139034565E-6</v>
      </c>
      <c r="HS486" s="240">
        <f t="shared" ca="1" si="1076"/>
        <v>9.3653651473528545E-6</v>
      </c>
      <c r="HT486" s="240">
        <f t="shared" ca="1" si="1077"/>
        <v>-1.4447422155628975E-5</v>
      </c>
      <c r="HU486" s="240">
        <f t="shared" ca="1" si="1078"/>
        <v>1.9451187331481233E-5</v>
      </c>
      <c r="HV486" s="240">
        <f t="shared" ca="1" si="1079"/>
        <v>-2.4349544837882364E-5</v>
      </c>
      <c r="HW486" s="240">
        <f t="shared" ca="1" si="1080"/>
        <v>2.9115950051098625E-5</v>
      </c>
      <c r="HX486" s="240">
        <f t="shared" ca="1" si="1081"/>
        <v>-3.37245734083058E-5</v>
      </c>
      <c r="HY486" s="240">
        <f t="shared" ca="1" si="1082"/>
        <v>3.8150440380227949E-5</v>
      </c>
      <c r="HZ486" s="240">
        <f t="shared" ca="1" si="1083"/>
        <v>-4.2369566810275534E-5</v>
      </c>
      <c r="IA486" s="240">
        <f t="shared" ca="1" si="1084"/>
        <v>4.6359088886767942E-5</v>
      </c>
      <c r="IB486" s="240">
        <f t="shared" ca="1" si="1085"/>
        <v>-5.0097387043910029E-5</v>
      </c>
      <c r="IC486" s="240">
        <f t="shared" ca="1" si="1086"/>
        <v>5.3564203120092297E-5</v>
      </c>
      <c r="ID486" s="240">
        <f t="shared" ca="1" si="1087"/>
        <v>-5.6740750138623854E-5</v>
      </c>
      <c r="IE486" s="240">
        <f t="shared" ca="1" si="1088"/>
        <v>3.8007224678518653E-5</v>
      </c>
      <c r="IF486" s="240">
        <f t="shared" ca="1" si="1089"/>
        <v>-6.2155847345905061E-5</v>
      </c>
      <c r="IG486" s="240">
        <f t="shared" ca="1" si="1090"/>
        <v>6.436505265371022E-5</v>
      </c>
      <c r="IH486" s="240">
        <f t="shared" ca="1" si="1091"/>
        <v>-6.6225458164428092E-5</v>
      </c>
      <c r="II486" s="240">
        <f t="shared" ca="1" si="1092"/>
        <v>6.7726982179405727E-5</v>
      </c>
      <c r="IJ486" s="240">
        <f t="shared" ca="1" si="1093"/>
        <v>-6.8861487809909955E-5</v>
      </c>
      <c r="IK486" s="240">
        <f t="shared" ca="1" si="1094"/>
        <v>6.9622827071632554E-5</v>
      </c>
      <c r="IL486" s="240">
        <f t="shared" ca="1" si="1095"/>
        <v>-7.0006874201149818E-5</v>
      </c>
      <c r="IM486" s="240">
        <f t="shared" ca="1" si="1096"/>
        <v>7.0011548013792024E-5</v>
      </c>
      <c r="IN486" s="240">
        <f t="shared" ca="1" si="1097"/>
        <v>-6.9636823181764407E-5</v>
      </c>
      <c r="IO486" s="240">
        <f t="shared" ca="1" si="1098"/>
        <v>6.8884730371397706E-5</v>
      </c>
      <c r="IP486" s="240">
        <f t="shared" ca="1" si="1099"/>
        <v>-6.7759345238794854E-5</v>
      </c>
      <c r="IQ486" s="240">
        <f t="shared" ca="1" si="1100"/>
        <v>6.6266766343495774E-5</v>
      </c>
      <c r="IR486" s="240">
        <f t="shared" ca="1" si="1101"/>
        <v>-6.4415082099855003E-5</v>
      </c>
      <c r="IS486" s="240">
        <f t="shared" ca="1" si="1102"/>
        <v>6.2214326945223645E-5</v>
      </c>
      <c r="IT486" s="240">
        <f t="shared" ca="1" si="1103"/>
        <v>-5.9676426962463813E-5</v>
      </c>
      <c r="IU486" s="240">
        <f t="shared" ca="1" si="1104"/>
        <v>5.6815135251472379E-5</v>
      </c>
      <c r="IV486" s="240">
        <f t="shared" ca="1" si="1105"/>
        <v>-5.3645957399941056E-5</v>
      </c>
      <c r="IW486" s="240">
        <f t="shared" ca="1" si="1106"/>
        <v>5.0186067457233115E-5</v>
      </c>
      <c r="IX486" s="240">
        <f t="shared" ca="1" si="1107"/>
        <v>-4.6454214866722057E-5</v>
      </c>
      <c r="IY486" s="240">
        <f t="shared" ca="1" si="1108"/>
        <v>4.247062286093334E-5</v>
      </c>
      <c r="IZ486" s="240">
        <f t="shared" ca="1" si="1109"/>
        <v>-3.8256878870095177E-5</v>
      </c>
      <c r="JA486" s="240">
        <f t="shared" ca="1" si="1110"/>
        <v>3.3835817537983739E-5</v>
      </c>
      <c r="JB486" s="240">
        <f t="shared" ca="1" si="1111"/>
        <v>-2.9231396979010084E-5</v>
      </c>
    </row>
    <row r="487" spans="2:262">
      <c r="B487" s="248">
        <v>126</v>
      </c>
      <c r="C487" s="247">
        <f t="shared" si="1112"/>
        <v>2.4609375000000018E-3</v>
      </c>
      <c r="D487" s="244">
        <f t="shared" ca="1" si="855"/>
        <v>5.9048190689528459</v>
      </c>
      <c r="E487" s="243">
        <f ca="1">EB361</f>
        <v>-9.5180931047154207E-2</v>
      </c>
      <c r="F487" s="242">
        <v>126</v>
      </c>
      <c r="G487" s="240">
        <f t="shared" ca="1" si="856"/>
        <v>2.1690363693292951E-5</v>
      </c>
      <c r="H487" s="240">
        <f t="shared" ca="1" si="857"/>
        <v>-1.872537298512468E-5</v>
      </c>
      <c r="I487" s="240">
        <f t="shared" ca="1" si="858"/>
        <v>1.5715271213286287E-5</v>
      </c>
      <c r="J487" s="240">
        <f t="shared" ca="1" si="859"/>
        <v>-1.2667309976599892E-5</v>
      </c>
      <c r="K487" s="240">
        <f t="shared" ca="1" si="860"/>
        <v>9.5888320806545582E-6</v>
      </c>
      <c r="L487" s="240">
        <f t="shared" ca="1" si="861"/>
        <v>-6.4872538483444282E-6</v>
      </c>
      <c r="M487" s="240">
        <f t="shared" ca="1" si="862"/>
        <v>3.370047253297429E-6</v>
      </c>
      <c r="N487" s="240">
        <f t="shared" ca="1" si="863"/>
        <v>-2.4472191923572838E-7</v>
      </c>
      <c r="O487" s="240">
        <f t="shared" ca="1" si="864"/>
        <v>-2.881192971364516E-6</v>
      </c>
      <c r="P487" s="240">
        <f t="shared" ca="1" si="865"/>
        <v>6.0001668157338238E-6</v>
      </c>
      <c r="Q487" s="240">
        <f t="shared" ca="1" si="866"/>
        <v>-9.1046857326914853E-6</v>
      </c>
      <c r="R487" s="240">
        <f t="shared" ca="1" si="867"/>
        <v>1.2187270664243029E-5</v>
      </c>
      <c r="S487" s="240">
        <f t="shared" ca="1" si="868"/>
        <v>-1.5240495393285577E-5</v>
      </c>
      <c r="T487" s="240">
        <f t="shared" ca="1" si="869"/>
        <v>1.8257004434015527E-5</v>
      </c>
      <c r="U487" s="241">
        <f t="shared" ca="1" si="870"/>
        <v>-2.1229530751939641E-5</v>
      </c>
      <c r="V487" s="240">
        <f t="shared" ca="1" si="871"/>
        <v>2.4150913270795059E-5</v>
      </c>
      <c r="W487" s="240">
        <f t="shared" ca="1" si="872"/>
        <v>-2.7014114124210955E-5</v>
      </c>
      <c r="X487" s="240">
        <f t="shared" ca="1" si="873"/>
        <v>2.981223561054468E-5</v>
      </c>
      <c r="Y487" s="240">
        <f t="shared" ca="1" si="874"/>
        <v>-3.253853681004877E-5</v>
      </c>
      <c r="Z487" s="240">
        <f t="shared" ca="1" si="875"/>
        <v>3.5186449824338637E-5</v>
      </c>
      <c r="AA487" s="240">
        <f t="shared" ca="1" si="876"/>
        <v>-3.774959559903228E-5</v>
      </c>
      <c r="AB487" s="240">
        <f t="shared" ca="1" si="877"/>
        <v>4.022179929145417E-5</v>
      </c>
      <c r="AC487" s="240">
        <f t="shared" ca="1" si="878"/>
        <v>-4.2597105146369407E-5</v>
      </c>
      <c r="AD487" s="240">
        <f t="shared" ca="1" si="879"/>
        <v>4.4869790843921275E-5</v>
      </c>
      <c r="AE487" s="240">
        <f t="shared" ca="1" si="880"/>
        <v>-4.7034381285200628E-5</v>
      </c>
      <c r="AF487" s="240">
        <f t="shared" ca="1" si="881"/>
        <v>4.9085661782238677E-5</v>
      </c>
      <c r="AG487" s="240">
        <f t="shared" ca="1" si="882"/>
        <v>-5.1018690620647115E-5</v>
      </c>
      <c r="AH487" s="240">
        <f t="shared" ca="1" si="883"/>
        <v>5.2828810964640381E-5</v>
      </c>
      <c r="AI487" s="240">
        <f t="shared" ca="1" si="884"/>
        <v>-5.4511662075763022E-5</v>
      </c>
      <c r="AJ487" s="240">
        <f t="shared" ca="1" si="885"/>
        <v>5.6063189818287453E-5</v>
      </c>
      <c r="AK487" s="240">
        <f t="shared" ca="1" si="886"/>
        <v>-5.7479656425984149E-5</v>
      </c>
      <c r="AL487" s="240">
        <f t="shared" ca="1" si="887"/>
        <v>5.8757649506727366E-5</v>
      </c>
      <c r="AM487" s="240">
        <f t="shared" ca="1" si="888"/>
        <v>-5.9894090263246597E-5</v>
      </c>
      <c r="AN487" s="240">
        <f t="shared" ca="1" si="889"/>
        <v>6.0886240910218938E-5</v>
      </c>
      <c r="AO487" s="240">
        <f t="shared" ca="1" si="890"/>
        <v>-6.1731711269833717E-5</v>
      </c>
      <c r="AP487" s="240">
        <f t="shared" ca="1" si="891"/>
        <v>6.2428464529940128E-5</v>
      </c>
      <c r="AQ487" s="240">
        <f t="shared" ca="1" si="892"/>
        <v>-6.2974822150906095E-5</v>
      </c>
      <c r="AR487" s="240">
        <f t="shared" ca="1" si="893"/>
        <v>6.3369467909367728E-5</v>
      </c>
      <c r="AS487" s="240">
        <f t="shared" ca="1" si="894"/>
        <v>-6.3611451069125856E-5</v>
      </c>
      <c r="AT487" s="240">
        <f t="shared" ca="1" si="895"/>
        <v>6.3700188671553373E-5</v>
      </c>
      <c r="AU487" s="240">
        <f t="shared" ca="1" si="896"/>
        <v>-6.3635466939993544E-5</v>
      </c>
      <c r="AV487" s="240">
        <f t="shared" ca="1" si="897"/>
        <v>6.3417441794766724E-5</v>
      </c>
      <c r="AW487" s="240">
        <f t="shared" ca="1" si="898"/>
        <v>-6.3046638477544292E-5</v>
      </c>
      <c r="AX487" s="240">
        <f t="shared" ca="1" si="899"/>
        <v>6.2523950285996361E-5</v>
      </c>
      <c r="AY487" s="240">
        <f t="shared" ca="1" si="900"/>
        <v>-6.1850636421757863E-5</v>
      </c>
      <c r="AZ487" s="240">
        <f t="shared" ca="1" si="901"/>
        <v>6.102831895690387E-5</v>
      </c>
      <c r="BA487" s="240">
        <f t="shared" ca="1" si="902"/>
        <v>-6.0058978926232732E-5</v>
      </c>
      <c r="BB487" s="240">
        <f t="shared" ca="1" si="903"/>
        <v>5.8944951554783641E-5</v>
      </c>
      <c r="BC487" s="240">
        <f t="shared" ca="1" si="904"/>
        <v>-5.7688920632071161E-5</v>
      </c>
      <c r="BD487" s="240">
        <f t="shared" ca="1" si="905"/>
        <v>5.6293912046602573E-5</v>
      </c>
      <c r="BE487" s="240">
        <f t="shared" ca="1" si="906"/>
        <v>-5.4763286496250217E-5</v>
      </c>
      <c r="BF487" s="240">
        <f t="shared" ca="1" si="907"/>
        <v>5.3100731392030087E-5</v>
      </c>
      <c r="BG487" s="240">
        <f t="shared" ca="1" si="908"/>
        <v>-5.1310251974812782E-5</v>
      </c>
      <c r="BH487" s="240">
        <f t="shared" ca="1" si="909"/>
        <v>4.9396161666339793E-5</v>
      </c>
      <c r="BI487" s="240">
        <f t="shared" ca="1" si="910"/>
        <v>-4.7363071677820953E-5</v>
      </c>
      <c r="BJ487" s="240">
        <f t="shared" ca="1" si="911"/>
        <v>4.5215879901115192E-5</v>
      </c>
      <c r="BK487" s="240">
        <f t="shared" ca="1" si="912"/>
        <v>-4.2959759109283021E-5</v>
      </c>
      <c r="BL487" s="240">
        <f t="shared" ca="1" si="913"/>
        <v>4.0600144494927434E-5</v>
      </c>
      <c r="BM487" s="240">
        <f t="shared" ca="1" si="914"/>
        <v>-3.8142720576329509E-5</v>
      </c>
      <c r="BN487" s="240">
        <f t="shared" ca="1" si="915"/>
        <v>3.5593407502956898E-5</v>
      </c>
      <c r="BO487" s="240">
        <f t="shared" ca="1" si="916"/>
        <v>-3.2958346793293869E-5</v>
      </c>
      <c r="BP487" s="240">
        <f t="shared" ca="1" si="917"/>
        <v>3.0243886539397108E-5</v>
      </c>
      <c r="BQ487" s="240">
        <f t="shared" ca="1" si="918"/>
        <v>-2.7456566113773748E-5</v>
      </c>
      <c r="BR487" s="240">
        <f t="shared" ca="1" si="919"/>
        <v>2.4603100415472773E-5</v>
      </c>
      <c r="BS487" s="240">
        <f t="shared" ca="1" si="920"/>
        <v>-2.1690363693293872E-5</v>
      </c>
      <c r="BT487" s="240">
        <f t="shared" ca="1" si="921"/>
        <v>1.8725372985124646E-5</v>
      </c>
      <c r="BU487" s="240">
        <f t="shared" ca="1" si="922"/>
        <v>-1.5715271213287012E-5</v>
      </c>
      <c r="BV487" s="240">
        <f t="shared" ca="1" si="923"/>
        <v>1.2667309976599631E-5</v>
      </c>
      <c r="BW487" s="240">
        <f t="shared" ca="1" si="924"/>
        <v>-9.5888320806550782E-6</v>
      </c>
      <c r="BX487" s="240">
        <f t="shared" ca="1" si="925"/>
        <v>6.4872538483439403E-6</v>
      </c>
      <c r="BY487" s="240">
        <f t="shared" ca="1" si="926"/>
        <v>-3.3700472532976153E-6</v>
      </c>
      <c r="BZ487" s="240">
        <f t="shared" ca="1" si="927"/>
        <v>2.4472191923501348E-7</v>
      </c>
      <c r="CA487" s="240">
        <f t="shared" ca="1" si="928"/>
        <v>2.8811929713643297E-6</v>
      </c>
      <c r="CB487" s="240">
        <f t="shared" ca="1" si="929"/>
        <v>-6.0001668157329598E-6</v>
      </c>
      <c r="CC487" s="240">
        <f t="shared" ca="1" si="930"/>
        <v>9.1046857326917461E-6</v>
      </c>
      <c r="CD487" s="240">
        <f t="shared" ca="1" si="931"/>
        <v>-1.2187270664242406E-5</v>
      </c>
      <c r="CE487" s="240">
        <f t="shared" ca="1" si="932"/>
        <v>1.5240495393285841E-5</v>
      </c>
      <c r="CF487" s="240">
        <f t="shared" ca="1" si="933"/>
        <v>-1.8257004434015348E-5</v>
      </c>
      <c r="CG487" s="240">
        <f t="shared" ca="1" si="934"/>
        <v>2.1229530751940322E-5</v>
      </c>
      <c r="CH487" s="240">
        <f t="shared" ca="1" si="935"/>
        <v>-2.4150913270794887E-5</v>
      </c>
      <c r="CI487" s="240">
        <f t="shared" ca="1" si="936"/>
        <v>2.7014114124209966E-5</v>
      </c>
      <c r="CJ487" s="240">
        <f t="shared" ca="1" si="937"/>
        <v>-2.9812235610544514E-5</v>
      </c>
      <c r="CK487" s="240">
        <f t="shared" ca="1" si="938"/>
        <v>3.2538536810048228E-5</v>
      </c>
      <c r="CL487" s="240">
        <f t="shared" ca="1" si="939"/>
        <v>-3.518644982433735E-5</v>
      </c>
      <c r="CM487" s="240">
        <f t="shared" ca="1" si="940"/>
        <v>3.7749595599033587E-5</v>
      </c>
      <c r="CN487" s="240">
        <f t="shared" ca="1" si="941"/>
        <v>-4.0221799291454726E-5</v>
      </c>
      <c r="CO487" s="240">
        <f t="shared" ca="1" si="942"/>
        <v>4.2597105146369271E-5</v>
      </c>
      <c r="CP487" s="240">
        <f t="shared" ca="1" si="943"/>
        <v>-4.4869790843920495E-5</v>
      </c>
      <c r="CQ487" s="240">
        <f t="shared" ca="1" si="944"/>
        <v>4.7034381285199279E-5</v>
      </c>
      <c r="CR487" s="240">
        <f t="shared" ca="1" si="945"/>
        <v>-4.9085661782239131E-5</v>
      </c>
      <c r="CS487" s="240">
        <f t="shared" ca="1" si="946"/>
        <v>5.1018690620647006E-5</v>
      </c>
      <c r="CT487" s="240">
        <f t="shared" ca="1" si="947"/>
        <v>-5.2828810964640272E-5</v>
      </c>
      <c r="CU487" s="240">
        <f t="shared" ca="1" si="948"/>
        <v>5.451166207576246E-5</v>
      </c>
      <c r="CV487" s="240">
        <f t="shared" ca="1" si="949"/>
        <v>-5.6063189818288226E-5</v>
      </c>
      <c r="CW487" s="240">
        <f t="shared" ca="1" si="950"/>
        <v>5.7479656425984461E-5</v>
      </c>
      <c r="CX487" s="240">
        <f t="shared" ca="1" si="951"/>
        <v>-5.8757649506727292E-5</v>
      </c>
      <c r="CY487" s="240">
        <f t="shared" ca="1" si="952"/>
        <v>5.9894090263246224E-5</v>
      </c>
      <c r="CZ487" s="240">
        <f t="shared" ca="1" si="953"/>
        <v>-6.0886240910218355E-5</v>
      </c>
      <c r="DA487" s="240">
        <f t="shared" ca="1" si="954"/>
        <v>6.1731711269833879E-5</v>
      </c>
      <c r="DB487" s="240">
        <f t="shared" ca="1" si="955"/>
        <v>-6.2428464529940087E-5</v>
      </c>
      <c r="DC487" s="240">
        <f t="shared" ca="1" si="956"/>
        <v>6.2974822150906054E-5</v>
      </c>
      <c r="DD487" s="240">
        <f t="shared" ca="1" si="957"/>
        <v>-6.336946790936762E-5</v>
      </c>
      <c r="DE487" s="240">
        <f t="shared" ca="1" si="958"/>
        <v>6.3611451069125937E-5</v>
      </c>
      <c r="DF487" s="240">
        <f t="shared" ca="1" si="959"/>
        <v>-6.3700188671553373E-5</v>
      </c>
      <c r="DG487" s="240">
        <f t="shared" ca="1" si="960"/>
        <v>6.3635466939993544E-5</v>
      </c>
      <c r="DH487" s="240">
        <f t="shared" ca="1" si="961"/>
        <v>-6.3417441794766751E-5</v>
      </c>
      <c r="DI487" s="240">
        <f t="shared" ca="1" si="962"/>
        <v>6.3046638477544576E-5</v>
      </c>
      <c r="DJ487" s="240">
        <f t="shared" ca="1" si="963"/>
        <v>-6.2523950285996063E-5</v>
      </c>
      <c r="DK487" s="240">
        <f t="shared" ca="1" si="964"/>
        <v>6.1850636421757917E-5</v>
      </c>
      <c r="DL487" s="240">
        <f t="shared" ca="1" si="965"/>
        <v>-6.1028318956903918E-5</v>
      </c>
      <c r="DM487" s="240">
        <f t="shared" ca="1" si="966"/>
        <v>6.0058978926233396E-5</v>
      </c>
      <c r="DN487" s="240">
        <f t="shared" ca="1" si="967"/>
        <v>-5.8944951554784393E-5</v>
      </c>
      <c r="DO487" s="240">
        <f t="shared" ca="1" si="968"/>
        <v>5.7688920632070477E-5</v>
      </c>
      <c r="DP487" s="240">
        <f t="shared" ca="1" si="969"/>
        <v>-5.6293912046602668E-5</v>
      </c>
      <c r="DQ487" s="240">
        <f t="shared" ca="1" si="970"/>
        <v>5.4763286496250312E-5</v>
      </c>
      <c r="DR487" s="240">
        <f t="shared" ca="1" si="971"/>
        <v>-5.3100731392031184E-5</v>
      </c>
      <c r="DS487" s="240">
        <f t="shared" ca="1" si="972"/>
        <v>5.131025197481182E-5</v>
      </c>
      <c r="DT487" s="240">
        <f t="shared" ca="1" si="973"/>
        <v>-4.9396161666339915E-5</v>
      </c>
      <c r="DU487" s="240">
        <f t="shared" ca="1" si="974"/>
        <v>4.7363071677821082E-5</v>
      </c>
      <c r="DV487" s="240">
        <f t="shared" ca="1" si="975"/>
        <v>-4.5215879901115321E-5</v>
      </c>
      <c r="DW487" s="240">
        <f t="shared" ca="1" si="976"/>
        <v>4.2959759109284499E-5</v>
      </c>
      <c r="DX487" s="240">
        <f t="shared" ca="1" si="977"/>
        <v>-4.0600144494926181E-5</v>
      </c>
      <c r="DY487" s="240">
        <f t="shared" ca="1" si="978"/>
        <v>3.8142720576329658E-5</v>
      </c>
      <c r="DZ487" s="240">
        <f t="shared" ca="1" si="979"/>
        <v>-3.5593407502957054E-5</v>
      </c>
      <c r="EA487" s="240">
        <f t="shared" ca="1" si="980"/>
        <v>3.2958346793295583E-5</v>
      </c>
      <c r="EB487" s="240">
        <f t="shared" ca="1" si="981"/>
        <v>-3.0243886539395679E-5</v>
      </c>
      <c r="EC487" s="240">
        <f t="shared" ca="1" si="982"/>
        <v>2.7456566113773917E-5</v>
      </c>
      <c r="ED487" s="240">
        <f t="shared" ca="1" si="983"/>
        <v>-2.4603100415472945E-5</v>
      </c>
      <c r="EE487" s="240">
        <f t="shared" ca="1" si="984"/>
        <v>2.1690363693294045E-5</v>
      </c>
      <c r="EF487" s="240">
        <f t="shared" ca="1" si="985"/>
        <v>-1.8725372985126554E-5</v>
      </c>
      <c r="EG487" s="240">
        <f t="shared" ca="1" si="986"/>
        <v>1.571527121328544E-5</v>
      </c>
      <c r="EH487" s="240">
        <f t="shared" ca="1" si="987"/>
        <v>-1.2667309976599812E-5</v>
      </c>
      <c r="EI487" s="240">
        <f t="shared" ca="1" si="988"/>
        <v>9.5888320806552629E-6</v>
      </c>
      <c r="EJ487" s="240">
        <f t="shared" ca="1" si="989"/>
        <v>-6.4872538483459291E-6</v>
      </c>
      <c r="EK487" s="240">
        <f t="shared" ca="1" si="990"/>
        <v>3.3700472532959958E-6</v>
      </c>
      <c r="EL487" s="240">
        <f t="shared" ca="1" si="991"/>
        <v>-2.4472191923519983E-7</v>
      </c>
      <c r="EM487" s="240">
        <f t="shared" ca="1" si="992"/>
        <v>-2.8811929713641433E-6</v>
      </c>
      <c r="EN487" s="240">
        <f t="shared" ca="1" si="993"/>
        <v>6.0001668157327768E-6</v>
      </c>
      <c r="EO487" s="240">
        <f t="shared" ca="1" si="994"/>
        <v>-9.1046857326897709E-6</v>
      </c>
      <c r="EP487" s="240">
        <f t="shared" ca="1" si="995"/>
        <v>1.2187270664243999E-5</v>
      </c>
      <c r="EQ487" s="240">
        <f t="shared" ca="1" si="996"/>
        <v>-1.5240495393285648E-5</v>
      </c>
      <c r="ER487" s="240">
        <f t="shared" ca="1" si="997"/>
        <v>1.8257004434015168E-5</v>
      </c>
      <c r="ES487" s="240">
        <f t="shared" ca="1" si="998"/>
        <v>-2.1229530751938438E-5</v>
      </c>
      <c r="ET487" s="240">
        <f t="shared" ca="1" si="999"/>
        <v>2.4150913270796388E-5</v>
      </c>
      <c r="EU487" s="240">
        <f t="shared" ca="1" si="1000"/>
        <v>-2.701411412421144E-5</v>
      </c>
      <c r="EV487" s="240">
        <f t="shared" ca="1" si="1001"/>
        <v>2.9812235610544358E-5</v>
      </c>
      <c r="EW487" s="240">
        <f t="shared" ca="1" si="1002"/>
        <v>-3.2538536810048065E-5</v>
      </c>
      <c r="EX487" s="240">
        <f t="shared" ca="1" si="1003"/>
        <v>3.5186449824337187E-5</v>
      </c>
      <c r="EY487" s="240">
        <f t="shared" ca="1" si="1004"/>
        <v>-3.7749595599033445E-5</v>
      </c>
      <c r="EZ487" s="240">
        <f t="shared" ca="1" si="1005"/>
        <v>4.022179929145459E-5</v>
      </c>
      <c r="FA487" s="240">
        <f t="shared" ca="1" si="1006"/>
        <v>-4.2597105146369122E-5</v>
      </c>
      <c r="FB487" s="240">
        <f t="shared" ca="1" si="1007"/>
        <v>4.4869790843920373E-5</v>
      </c>
      <c r="FC487" s="240">
        <f t="shared" ca="1" si="1008"/>
        <v>-4.7034381285199157E-5</v>
      </c>
      <c r="FD487" s="240">
        <f t="shared" ca="1" si="1009"/>
        <v>4.9085661782239009E-5</v>
      </c>
      <c r="FE487" s="240">
        <f t="shared" ca="1" si="1010"/>
        <v>-5.1018690620646891E-5</v>
      </c>
      <c r="FF487" s="240">
        <f t="shared" ca="1" si="1011"/>
        <v>5.2828810964640171E-5</v>
      </c>
      <c r="FG487" s="240">
        <f t="shared" ca="1" si="1012"/>
        <v>-5.4511662075762358E-5</v>
      </c>
      <c r="FH487" s="240">
        <f t="shared" ca="1" si="1013"/>
        <v>5.6063189818288131E-5</v>
      </c>
      <c r="FI487" s="240">
        <f t="shared" ca="1" si="1014"/>
        <v>-5.7479656425984386E-5</v>
      </c>
      <c r="FJ487" s="240">
        <f t="shared" ca="1" si="1015"/>
        <v>5.8757649506727217E-5</v>
      </c>
      <c r="FK487" s="240">
        <f t="shared" ca="1" si="1016"/>
        <v>-5.9894090263246164E-5</v>
      </c>
      <c r="FL487" s="240">
        <f t="shared" ca="1" si="1017"/>
        <v>6.0886240910218294E-5</v>
      </c>
      <c r="FM487" s="240">
        <f t="shared" ca="1" si="1018"/>
        <v>-6.1731711269833839E-5</v>
      </c>
      <c r="FN487" s="240">
        <f t="shared" ca="1" si="1019"/>
        <v>6.2428464529940046E-5</v>
      </c>
      <c r="FO487" s="240">
        <f t="shared" ca="1" si="1020"/>
        <v>-6.2974822150906027E-5</v>
      </c>
      <c r="FP487" s="240">
        <f t="shared" ca="1" si="1021"/>
        <v>6.3369467909367606E-5</v>
      </c>
      <c r="FQ487" s="240">
        <f t="shared" ca="1" si="1022"/>
        <v>-6.3611451069125923E-5</v>
      </c>
      <c r="FR487" s="240">
        <f t="shared" ca="1" si="1023"/>
        <v>6.370018867155336E-5</v>
      </c>
      <c r="FS487" s="240">
        <f t="shared" ca="1" si="1024"/>
        <v>-6.3635466939993557E-5</v>
      </c>
      <c r="FT487" s="240">
        <f t="shared" ca="1" si="1025"/>
        <v>6.3417441794766426E-5</v>
      </c>
      <c r="FU487" s="240">
        <f t="shared" ca="1" si="1026"/>
        <v>-6.3046638477544603E-5</v>
      </c>
      <c r="FV487" s="240">
        <f t="shared" ca="1" si="1027"/>
        <v>6.252395028599609E-5</v>
      </c>
      <c r="FW487" s="240">
        <f t="shared" ca="1" si="1028"/>
        <v>-6.1850636421758825E-5</v>
      </c>
      <c r="FX487" s="240">
        <f t="shared" ca="1" si="1029"/>
        <v>6.1028318956903965E-5</v>
      </c>
      <c r="FY487" s="240">
        <f t="shared" ca="1" si="1030"/>
        <v>-6.0058978926232244E-5</v>
      </c>
      <c r="FZ487" s="240">
        <f t="shared" ca="1" si="1031"/>
        <v>5.8944951554784468E-5</v>
      </c>
      <c r="GA487" s="240">
        <f t="shared" ca="1" si="1032"/>
        <v>-5.7688920632070551E-5</v>
      </c>
      <c r="GB487" s="240">
        <f t="shared" ca="1" si="1033"/>
        <v>5.629391204660445E-5</v>
      </c>
      <c r="GC487" s="240">
        <f t="shared" ca="1" si="1034"/>
        <v>-5.4763286496250413E-5</v>
      </c>
      <c r="GD487" s="240">
        <f t="shared" ca="1" si="1035"/>
        <v>5.3100731392029287E-5</v>
      </c>
      <c r="GE487" s="240">
        <f t="shared" ca="1" si="1036"/>
        <v>-5.1310251974814083E-5</v>
      </c>
      <c r="GF487" s="240">
        <f t="shared" ca="1" si="1037"/>
        <v>4.939616166634003E-5</v>
      </c>
      <c r="GG487" s="240">
        <f t="shared" ca="1" si="1038"/>
        <v>-4.7363071677818785E-5</v>
      </c>
      <c r="GH487" s="240">
        <f t="shared" ca="1" si="1039"/>
        <v>4.521587990111545E-5</v>
      </c>
      <c r="GI487" s="240">
        <f t="shared" ca="1" si="1040"/>
        <v>-4.2959759109281964E-5</v>
      </c>
      <c r="GJ487" s="240">
        <f t="shared" ca="1" si="1041"/>
        <v>4.0600144494929122E-5</v>
      </c>
      <c r="GK487" s="240">
        <f t="shared" ca="1" si="1042"/>
        <v>-3.8142720576329808E-5</v>
      </c>
      <c r="GL487" s="240">
        <f t="shared" ca="1" si="1043"/>
        <v>3.5593407502954201E-5</v>
      </c>
      <c r="GM487" s="240">
        <f t="shared" ca="1" si="1044"/>
        <v>-3.2958346793295739E-5</v>
      </c>
      <c r="GN487" s="240">
        <f t="shared" ca="1" si="1045"/>
        <v>3.0243886539395845E-5</v>
      </c>
      <c r="GO487" s="240">
        <f t="shared" ca="1" si="1046"/>
        <v>-2.7456566113777353E-5</v>
      </c>
      <c r="GP487" s="240">
        <f t="shared" ca="1" si="1047"/>
        <v>2.4603100415473118E-5</v>
      </c>
      <c r="GQ487" s="240">
        <f t="shared" ca="1" si="1048"/>
        <v>-2.169036369329082E-5</v>
      </c>
      <c r="GR487" s="240">
        <f t="shared" ca="1" si="1049"/>
        <v>1.8725372985126733E-5</v>
      </c>
      <c r="GS487" s="240">
        <f t="shared" ca="1" si="1050"/>
        <v>-1.5715271213285623E-5</v>
      </c>
      <c r="GT487" s="240">
        <f t="shared" ca="1" si="1051"/>
        <v>1.2667309976603546E-5</v>
      </c>
      <c r="GU487" s="240">
        <f t="shared" ca="1" si="1052"/>
        <v>-9.5888320806554509E-6</v>
      </c>
      <c r="GV487" s="240">
        <f t="shared" ca="1" si="1053"/>
        <v>6.4872538483425139E-6</v>
      </c>
      <c r="GW487" s="240">
        <f t="shared" ca="1" si="1054"/>
        <v>-3.3700472532997973E-6</v>
      </c>
      <c r="GX487" s="240">
        <f t="shared" ca="1" si="1055"/>
        <v>2.4472191923538618E-7</v>
      </c>
      <c r="GY487" s="240">
        <f t="shared" ca="1" si="1056"/>
        <v>2.8811929713603385E-6</v>
      </c>
      <c r="GZ487" s="240">
        <f t="shared" ca="1" si="1057"/>
        <v>-6.0001668157325871E-6</v>
      </c>
      <c r="HA487" s="240">
        <f t="shared" ca="1" si="1058"/>
        <v>9.1046857326931692E-6</v>
      </c>
      <c r="HB487" s="240">
        <f t="shared" ca="1" si="1059"/>
        <v>-1.2187270664240255E-5</v>
      </c>
      <c r="HC487" s="240">
        <f t="shared" ca="1" si="1060"/>
        <v>1.5240495393285468E-5</v>
      </c>
      <c r="HD487" s="240">
        <f t="shared" ca="1" si="1061"/>
        <v>-1.8257004434018455E-5</v>
      </c>
      <c r="HE487" s="240">
        <f t="shared" ca="1" si="1062"/>
        <v>2.1229530751938258E-5</v>
      </c>
      <c r="HF487" s="240">
        <f t="shared" ca="1" si="1063"/>
        <v>-2.4150913270796215E-5</v>
      </c>
      <c r="HG487" s="240">
        <f t="shared" ca="1" si="1064"/>
        <v>2.7014114124207991E-5</v>
      </c>
      <c r="HH487" s="240">
        <f t="shared" ca="1" si="1065"/>
        <v>-2.9812235610544186E-5</v>
      </c>
      <c r="HI487" s="240">
        <f t="shared" ca="1" si="1066"/>
        <v>3.253853681005102E-5</v>
      </c>
      <c r="HJ487" s="240">
        <f t="shared" ca="1" si="1067"/>
        <v>-3.5186449824337038E-5</v>
      </c>
      <c r="HK487" s="240">
        <f t="shared" ca="1" si="1068"/>
        <v>3.7749595599033289E-5</v>
      </c>
      <c r="HL487" s="240">
        <f t="shared" ca="1" si="1069"/>
        <v>-4.0221799291451629E-5</v>
      </c>
      <c r="HM487" s="240">
        <f t="shared" ca="1" si="1070"/>
        <v>4.2597105146368987E-5</v>
      </c>
      <c r="HN487" s="240">
        <f t="shared" ca="1" si="1071"/>
        <v>-4.4869790843922813E-5</v>
      </c>
      <c r="HO487" s="240">
        <f t="shared" ca="1" si="1072"/>
        <v>4.7034381285199022E-5</v>
      </c>
      <c r="HP487" s="240">
        <f t="shared" ca="1" si="1073"/>
        <v>-4.9085661782238901E-5</v>
      </c>
      <c r="HQ487" s="240">
        <f t="shared" ca="1" si="1074"/>
        <v>5.1018690620644608E-5</v>
      </c>
      <c r="HR487" s="240">
        <f t="shared" ca="1" si="1075"/>
        <v>-5.2828810964640062E-5</v>
      </c>
      <c r="HS487" s="240">
        <f t="shared" ca="1" si="1076"/>
        <v>5.4511662075764141E-5</v>
      </c>
      <c r="HT487" s="240">
        <f t="shared" ca="1" si="1077"/>
        <v>-5.6063189818286328E-5</v>
      </c>
      <c r="HU487" s="240">
        <f t="shared" ca="1" si="1078"/>
        <v>5.7479656425984305E-5</v>
      </c>
      <c r="HV487" s="240">
        <f t="shared" ca="1" si="1079"/>
        <v>-5.8757649506725747E-5</v>
      </c>
      <c r="HW487" s="240">
        <f t="shared" ca="1" si="1080"/>
        <v>5.9894090263246096E-5</v>
      </c>
      <c r="HX487" s="240">
        <f t="shared" ca="1" si="1081"/>
        <v>-6.0886240910219304E-5</v>
      </c>
      <c r="HY487" s="240">
        <f t="shared" ca="1" si="1082"/>
        <v>6.1731711269832903E-5</v>
      </c>
      <c r="HZ487" s="240">
        <f t="shared" ca="1" si="1083"/>
        <v>-6.2428464529940019E-5</v>
      </c>
      <c r="IA487" s="240">
        <f t="shared" ca="1" si="1084"/>
        <v>6.2974822150906555E-5</v>
      </c>
      <c r="IB487" s="240">
        <f t="shared" ca="1" si="1085"/>
        <v>-6.3369467909367579E-5</v>
      </c>
      <c r="IC487" s="240">
        <f t="shared" ca="1" si="1086"/>
        <v>6.361145106912591E-5</v>
      </c>
      <c r="ID487" s="240">
        <f t="shared" ca="1" si="1087"/>
        <v>-6.370018867155336E-5</v>
      </c>
      <c r="IE487" s="240">
        <f t="shared" ca="1" si="1088"/>
        <v>6.9206054241427228E-5</v>
      </c>
      <c r="IF487" s="240">
        <f t="shared" ca="1" si="1089"/>
        <v>-6.341744179476644E-5</v>
      </c>
      <c r="IG487" s="240">
        <f t="shared" ca="1" si="1090"/>
        <v>6.304663847754463E-5</v>
      </c>
      <c r="IH487" s="240">
        <f t="shared" ca="1" si="1091"/>
        <v>-6.2523950285996131E-5</v>
      </c>
      <c r="II487" s="240">
        <f t="shared" ca="1" si="1092"/>
        <v>6.1850636421758866E-5</v>
      </c>
      <c r="IJ487" s="240">
        <f t="shared" ca="1" si="1093"/>
        <v>-6.1028318956904019E-5</v>
      </c>
      <c r="IK487" s="240">
        <f t="shared" ca="1" si="1094"/>
        <v>6.0058978926232312E-5</v>
      </c>
      <c r="IL487" s="240">
        <f t="shared" ca="1" si="1095"/>
        <v>-5.8944951554784535E-5</v>
      </c>
      <c r="IM487" s="240">
        <f t="shared" ca="1" si="1096"/>
        <v>5.7688920632070633E-5</v>
      </c>
      <c r="IN487" s="240">
        <f t="shared" ca="1" si="1097"/>
        <v>-5.6293912046604538E-5</v>
      </c>
      <c r="IO487" s="240">
        <f t="shared" ca="1" si="1098"/>
        <v>5.4763286496250515E-5</v>
      </c>
      <c r="IP487" s="240">
        <f t="shared" ca="1" si="1099"/>
        <v>-5.3100731392029395E-5</v>
      </c>
      <c r="IQ487" s="240">
        <f t="shared" ca="1" si="1100"/>
        <v>5.1310251974814184E-5</v>
      </c>
      <c r="IR487" s="240">
        <f t="shared" ca="1" si="1101"/>
        <v>-4.9396161666340145E-5</v>
      </c>
      <c r="IS487" s="240">
        <f t="shared" ca="1" si="1102"/>
        <v>4.7363071677818907E-5</v>
      </c>
      <c r="IT487" s="240">
        <f t="shared" ca="1" si="1103"/>
        <v>-4.5215879901115585E-5</v>
      </c>
      <c r="IU487" s="240">
        <f t="shared" ca="1" si="1104"/>
        <v>4.29597591092821E-5</v>
      </c>
      <c r="IV487" s="240">
        <f t="shared" ca="1" si="1105"/>
        <v>-4.0600144494929257E-5</v>
      </c>
      <c r="IW487" s="240">
        <f t="shared" ca="1" si="1106"/>
        <v>3.8142720576329957E-5</v>
      </c>
      <c r="IX487" s="240">
        <f t="shared" ca="1" si="1107"/>
        <v>-3.5593407502954364E-5</v>
      </c>
      <c r="IY487" s="240">
        <f t="shared" ca="1" si="1108"/>
        <v>3.2958346793295901E-5</v>
      </c>
      <c r="IZ487" s="240">
        <f t="shared" ca="1" si="1109"/>
        <v>-3.0243886539396007E-5</v>
      </c>
      <c r="JA487" s="240">
        <f t="shared" ca="1" si="1110"/>
        <v>2.7456566113777522E-5</v>
      </c>
      <c r="JB487" s="240">
        <f t="shared" ca="1" si="1111"/>
        <v>-2.4603100415473291E-5</v>
      </c>
    </row>
    <row r="488" spans="2:262">
      <c r="B488" s="248">
        <v>127</v>
      </c>
      <c r="C488" s="247">
        <f t="shared" si="1112"/>
        <v>2.4804687500000018E-3</v>
      </c>
      <c r="D488" s="244">
        <f t="shared" ca="1" si="855"/>
        <v>5.9064311323589758</v>
      </c>
      <c r="E488" s="243">
        <f ca="1">EC361</f>
        <v>-9.356886764102415E-2</v>
      </c>
      <c r="F488" s="242">
        <v>127</v>
      </c>
      <c r="G488" s="240">
        <f t="shared" ca="1" si="856"/>
        <v>2.7374571517109641E-5</v>
      </c>
      <c r="H488" s="240">
        <f t="shared" ca="1" si="857"/>
        <v>-2.5811273954817332E-5</v>
      </c>
      <c r="I488" s="240">
        <f t="shared" ca="1" si="858"/>
        <v>2.4232428646240282E-5</v>
      </c>
      <c r="J488" s="240">
        <f t="shared" ca="1" si="859"/>
        <v>-2.2638986628755721E-5</v>
      </c>
      <c r="K488" s="240">
        <f t="shared" ca="1" si="860"/>
        <v>2.1031907732252241E-5</v>
      </c>
      <c r="L488" s="240">
        <f t="shared" ca="1" si="861"/>
        <v>-1.9412160000964294E-5</v>
      </c>
      <c r="M488" s="240">
        <f t="shared" ca="1" si="862"/>
        <v>1.7780719110359417E-5</v>
      </c>
      <c r="N488" s="240">
        <f t="shared" ca="1" si="863"/>
        <v>-1.6138567779426374E-5</v>
      </c>
      <c r="O488" s="240">
        <f t="shared" ca="1" si="864"/>
        <v>1.4486695178722923E-5</v>
      </c>
      <c r="P488" s="240">
        <f t="shared" ca="1" si="865"/>
        <v>-1.2826096334536228E-5</v>
      </c>
      <c r="Q488" s="240">
        <f t="shared" ca="1" si="866"/>
        <v>1.1157771529516251E-5</v>
      </c>
      <c r="R488" s="240">
        <f t="shared" ca="1" si="867"/>
        <v>-9.4827257001423485E-6</v>
      </c>
      <c r="S488" s="240">
        <f t="shared" ca="1" si="868"/>
        <v>7.8019678313891234E-6</v>
      </c>
      <c r="T488" s="240">
        <f t="shared" ca="1" si="869"/>
        <v>-6.1165103489486384E-6</v>
      </c>
      <c r="U488" s="241">
        <f t="shared" ca="1" si="870"/>
        <v>4.4273685093849944E-6</v>
      </c>
      <c r="V488" s="240">
        <f t="shared" ca="1" si="871"/>
        <v>-2.7355597885812695E-6</v>
      </c>
      <c r="W488" s="240">
        <f t="shared" ca="1" si="872"/>
        <v>1.0421032688500765E-6</v>
      </c>
      <c r="X488" s="240">
        <f t="shared" ca="1" si="873"/>
        <v>6.5198097492352307E-7</v>
      </c>
      <c r="Y488" s="240">
        <f t="shared" ca="1" si="874"/>
        <v>-2.3456724897369643E-6</v>
      </c>
      <c r="Z488" s="240">
        <f t="shared" ca="1" si="875"/>
        <v>4.0379510591529392E-6</v>
      </c>
      <c r="AA488" s="240">
        <f t="shared" ca="1" si="876"/>
        <v>-5.7277973178395875E-6</v>
      </c>
      <c r="AB488" s="240">
        <f t="shared" ca="1" si="877"/>
        <v>7.4141933655981108E-6</v>
      </c>
      <c r="AC488" s="240">
        <f t="shared" ca="1" si="878"/>
        <v>-9.0961233805077511E-6</v>
      </c>
      <c r="AD488" s="240">
        <f t="shared" ca="1" si="879"/>
        <v>1.0772574230819895E-5</v>
      </c>
      <c r="AE488" s="240">
        <f t="shared" ca="1" si="880"/>
        <v>-1.244253608522691E-5</v>
      </c>
      <c r="AF488" s="240">
        <f t="shared" ca="1" si="881"/>
        <v>1.4105003021152587E-5</v>
      </c>
      <c r="AG488" s="240">
        <f t="shared" ca="1" si="882"/>
        <v>-1.5758973630678356E-5</v>
      </c>
      <c r="AH488" s="240">
        <f t="shared" ca="1" si="883"/>
        <v>1.7403451623754981E-5</v>
      </c>
      <c r="AI488" s="240">
        <f t="shared" ca="1" si="884"/>
        <v>-1.9037446428330424E-5</v>
      </c>
      <c r="AJ488" s="240">
        <f t="shared" ca="1" si="885"/>
        <v>2.0659973787033421E-5</v>
      </c>
      <c r="AK488" s="240">
        <f t="shared" ca="1" si="886"/>
        <v>-2.2270056350053288E-5</v>
      </c>
      <c r="AL488" s="240">
        <f t="shared" ca="1" si="887"/>
        <v>2.386672426385892E-5</v>
      </c>
      <c r="AM488" s="240">
        <f t="shared" ca="1" si="888"/>
        <v>-2.5449015755402316E-5</v>
      </c>
      <c r="AN488" s="240">
        <f t="shared" ca="1" si="889"/>
        <v>2.7015977711454645E-5</v>
      </c>
      <c r="AO488" s="240">
        <f t="shared" ca="1" si="890"/>
        <v>-2.8566666252726065E-5</v>
      </c>
      <c r="AP488" s="240">
        <f t="shared" ca="1" si="891"/>
        <v>3.0100147302423297E-5</v>
      </c>
      <c r="AQ488" s="240">
        <f t="shared" ca="1" si="892"/>
        <v>-3.1615497148902559E-5</v>
      </c>
      <c r="AR488" s="240">
        <f t="shared" ca="1" si="893"/>
        <v>3.3111803002078895E-5</v>
      </c>
      <c r="AS488" s="240">
        <f t="shared" ca="1" si="894"/>
        <v>-3.4588163543256847E-5</v>
      </c>
      <c r="AT488" s="240">
        <f t="shared" ca="1" si="895"/>
        <v>3.6043689468051086E-5</v>
      </c>
      <c r="AU488" s="240">
        <f t="shared" ca="1" si="896"/>
        <v>-3.7477504022070954E-5</v>
      </c>
      <c r="AV488" s="240">
        <f t="shared" ca="1" si="897"/>
        <v>3.8888743529040411E-5</v>
      </c>
      <c r="AW488" s="240">
        <f t="shared" ca="1" si="898"/>
        <v>-4.0276557911052594E-5</v>
      </c>
      <c r="AX488" s="240">
        <f t="shared" ca="1" si="899"/>
        <v>4.1640111200616655E-5</v>
      </c>
      <c r="AY488" s="240">
        <f t="shared" ca="1" si="900"/>
        <v>-4.2978582044217505E-5</v>
      </c>
      <c r="AZ488" s="240">
        <f t="shared" ca="1" si="901"/>
        <v>4.4291164197067631E-5</v>
      </c>
      <c r="BA488" s="240">
        <f t="shared" ca="1" si="902"/>
        <v>-4.5577067008758738E-5</v>
      </c>
      <c r="BB488" s="240">
        <f t="shared" ca="1" si="903"/>
        <v>4.6835515899521509E-5</v>
      </c>
      <c r="BC488" s="240">
        <f t="shared" ca="1" si="904"/>
        <v>-4.8065752826797695E-5</v>
      </c>
      <c r="BD488" s="240">
        <f t="shared" ca="1" si="905"/>
        <v>4.9267036741865262E-5</v>
      </c>
      <c r="BE488" s="240">
        <f t="shared" ca="1" si="906"/>
        <v>-5.0438644036212707E-5</v>
      </c>
      <c r="BF488" s="240">
        <f t="shared" ca="1" si="907"/>
        <v>5.1579868977415106E-5</v>
      </c>
      <c r="BG488" s="240">
        <f t="shared" ca="1" si="908"/>
        <v>-5.2690024134241052E-5</v>
      </c>
      <c r="BH488" s="240">
        <f t="shared" ca="1" si="909"/>
        <v>5.3768440790735432E-5</v>
      </c>
      <c r="BI488" s="240">
        <f t="shared" ca="1" si="910"/>
        <v>-5.4814469349028976E-5</v>
      </c>
      <c r="BJ488" s="240">
        <f t="shared" ca="1" si="911"/>
        <v>5.5827479720631694E-5</v>
      </c>
      <c r="BK488" s="240">
        <f t="shared" ca="1" si="912"/>
        <v>-5.6806861705974619E-5</v>
      </c>
      <c r="BL488" s="240">
        <f t="shared" ca="1" si="913"/>
        <v>5.7752025361971257E-5</v>
      </c>
      <c r="BM488" s="240">
        <f t="shared" ca="1" si="914"/>
        <v>-5.8662401357377158E-5</v>
      </c>
      <c r="BN488" s="240">
        <f t="shared" ca="1" si="915"/>
        <v>5.9537441315733858E-5</v>
      </c>
      <c r="BO488" s="240">
        <f t="shared" ca="1" si="916"/>
        <v>-6.0376618145690273E-5</v>
      </c>
      <c r="BP488" s="240">
        <f t="shared" ca="1" si="917"/>
        <v>6.1179426358502911E-5</v>
      </c>
      <c r="BQ488" s="240">
        <f t="shared" ca="1" si="918"/>
        <v>-6.194538237252327E-5</v>
      </c>
      <c r="BR488" s="240">
        <f t="shared" ca="1" si="919"/>
        <v>6.2674024804489466E-5</v>
      </c>
      <c r="BS488" s="240">
        <f t="shared" ca="1" si="920"/>
        <v>-6.3364914747446178E-5</v>
      </c>
      <c r="BT488" s="240">
        <f t="shared" ca="1" si="921"/>
        <v>6.4017636035125806E-5</v>
      </c>
      <c r="BU488" s="240">
        <f t="shared" ca="1" si="922"/>
        <v>-6.4631795492631468E-5</v>
      </c>
      <c r="BV488" s="240">
        <f t="shared" ca="1" si="923"/>
        <v>6.5207023173270853E-5</v>
      </c>
      <c r="BW488" s="240">
        <f t="shared" ca="1" si="924"/>
        <v>-6.574297258139832E-5</v>
      </c>
      <c r="BX488" s="240">
        <f t="shared" ca="1" si="925"/>
        <v>6.6239320881130844E-5</v>
      </c>
      <c r="BY488" s="240">
        <f t="shared" ca="1" si="926"/>
        <v>-6.6695769090812328E-5</v>
      </c>
      <c r="BZ488" s="240">
        <f t="shared" ca="1" si="927"/>
        <v>6.7112042263108924E-5</v>
      </c>
      <c r="CA488" s="240">
        <f t="shared" ca="1" si="928"/>
        <v>-6.7487889650627133E-5</v>
      </c>
      <c r="CB488" s="240">
        <f t="shared" ca="1" si="929"/>
        <v>6.782308485695453E-5</v>
      </c>
      <c r="CC488" s="240">
        <f t="shared" ca="1" si="930"/>
        <v>-6.8117425973032603E-5</v>
      </c>
      <c r="CD488" s="240">
        <f t="shared" ca="1" si="931"/>
        <v>6.8370735698779144E-5</v>
      </c>
      <c r="CE488" s="240">
        <f t="shared" ca="1" si="932"/>
        <v>-6.8582861449887201E-5</v>
      </c>
      <c r="CF488" s="240">
        <f t="shared" ca="1" si="933"/>
        <v>6.875367544973622E-5</v>
      </c>
      <c r="CG488" s="240">
        <f t="shared" ca="1" si="934"/>
        <v>-6.8883074806359848E-5</v>
      </c>
      <c r="CH488" s="240">
        <f t="shared" ca="1" si="935"/>
        <v>6.8970981574424184E-5</v>
      </c>
      <c r="CI488" s="240">
        <f t="shared" ca="1" si="936"/>
        <v>-6.9017342802179241E-5</v>
      </c>
      <c r="CJ488" s="240">
        <f t="shared" ca="1" si="937"/>
        <v>6.902213056335485E-5</v>
      </c>
      <c r="CK488" s="240">
        <f t="shared" ca="1" si="938"/>
        <v>-6.89853419739828E-5</v>
      </c>
      <c r="CL488" s="240">
        <f t="shared" ca="1" si="939"/>
        <v>6.8906999194133826E-5</v>
      </c>
      <c r="CM488" s="240">
        <f t="shared" ca="1" si="940"/>
        <v>-6.8787149414568734E-5</v>
      </c>
      <c r="CN488" s="240">
        <f t="shared" ca="1" si="941"/>
        <v>6.8625864828313822E-5</v>
      </c>
      <c r="CO488" s="240">
        <f t="shared" ca="1" si="942"/>
        <v>-6.8423242587172279E-5</v>
      </c>
      <c r="CP488" s="240">
        <f t="shared" ca="1" si="943"/>
        <v>6.8179404743206587E-5</v>
      </c>
      <c r="CQ488" s="240">
        <f t="shared" ca="1" si="944"/>
        <v>-6.7894498175215121E-5</v>
      </c>
      <c r="CR488" s="240">
        <f t="shared" ca="1" si="945"/>
        <v>6.7568694500262422E-5</v>
      </c>
      <c r="CS488" s="240">
        <f t="shared" ca="1" si="946"/>
        <v>-6.7202189970298184E-5</v>
      </c>
      <c r="CT488" s="240">
        <f t="shared" ca="1" si="947"/>
        <v>6.6795205353948486E-5</v>
      </c>
      <c r="CU488" s="240">
        <f t="shared" ca="1" si="948"/>
        <v>-6.6347985803526165E-5</v>
      </c>
      <c r="CV488" s="240">
        <f t="shared" ca="1" si="949"/>
        <v>6.5860800707367878E-5</v>
      </c>
      <c r="CW488" s="240">
        <f t="shared" ca="1" si="950"/>
        <v>-6.5333943527556262E-5</v>
      </c>
      <c r="CX488" s="240">
        <f t="shared" ca="1" si="951"/>
        <v>6.4767731623157062E-5</v>
      </c>
      <c r="CY488" s="240">
        <f t="shared" ca="1" si="952"/>
        <v>-6.4162506059050906E-5</v>
      </c>
      <c r="CZ488" s="240">
        <f t="shared" ca="1" si="953"/>
        <v>6.3518631400483964E-5</v>
      </c>
      <c r="DA488" s="240">
        <f t="shared" ca="1" si="954"/>
        <v>-6.2836495493477512E-5</v>
      </c>
      <c r="DB488" s="240">
        <f t="shared" ca="1" si="955"/>
        <v>6.2116509231192085E-5</v>
      </c>
      <c r="DC488" s="240">
        <f t="shared" ca="1" si="956"/>
        <v>-6.1359106306433376E-5</v>
      </c>
      <c r="DD488" s="240">
        <f t="shared" ca="1" si="957"/>
        <v>6.0564742950398649E-5</v>
      </c>
      <c r="DE488" s="240">
        <f t="shared" ca="1" si="958"/>
        <v>-5.9733897657874077E-5</v>
      </c>
      <c r="DF488" s="240">
        <f t="shared" ca="1" si="959"/>
        <v>5.8867070898992756E-5</v>
      </c>
      <c r="DG488" s="240">
        <f t="shared" ca="1" si="960"/>
        <v>-5.7964784817785483E-5</v>
      </c>
      <c r="DH488" s="240">
        <f t="shared" ca="1" si="961"/>
        <v>5.7027582917644751E-5</v>
      </c>
      <c r="DI488" s="240">
        <f t="shared" ca="1" si="962"/>
        <v>-5.6056029733955322E-5</v>
      </c>
      <c r="DJ488" s="240">
        <f t="shared" ca="1" si="963"/>
        <v>5.5050710494021835E-5</v>
      </c>
      <c r="DK488" s="240">
        <f t="shared" ca="1" si="964"/>
        <v>-5.4012230764567764E-5</v>
      </c>
      <c r="DL488" s="240">
        <f t="shared" ca="1" si="965"/>
        <v>5.2941216086946073E-5</v>
      </c>
      <c r="DM488" s="240">
        <f t="shared" ca="1" si="966"/>
        <v>-5.1838311600355701E-5</v>
      </c>
      <c r="DN488" s="240">
        <f t="shared" ca="1" si="967"/>
        <v>5.0704181653214004E-5</v>
      </c>
      <c r="DO488" s="240">
        <f t="shared" ca="1" si="968"/>
        <v>-4.9539509402998544E-5</v>
      </c>
      <c r="DP488" s="240">
        <f t="shared" ca="1" si="969"/>
        <v>4.8344996404717561E-5</v>
      </c>
      <c r="DQ488" s="240">
        <f t="shared" ca="1" si="970"/>
        <v>-4.712136218834103E-5</v>
      </c>
      <c r="DR488" s="240">
        <f t="shared" ca="1" si="971"/>
        <v>4.5869343825360588E-5</v>
      </c>
      <c r="DS488" s="240">
        <f t="shared" ca="1" si="972"/>
        <v>-4.4589695484827934E-5</v>
      </c>
      <c r="DT488" s="240">
        <f t="shared" ca="1" si="973"/>
        <v>4.3283187979048328E-5</v>
      </c>
      <c r="DU488" s="240">
        <f t="shared" ca="1" si="974"/>
        <v>-4.1950608299295846E-5</v>
      </c>
      <c r="DV488" s="240">
        <f t="shared" ca="1" si="975"/>
        <v>4.0592759141735036E-5</v>
      </c>
      <c r="DW488" s="240">
        <f t="shared" ca="1" si="976"/>
        <v>-3.9210458423931444E-5</v>
      </c>
      <c r="DX488" s="240">
        <f t="shared" ca="1" si="977"/>
        <v>3.7804538792143529E-5</v>
      </c>
      <c r="DY488" s="240">
        <f t="shared" ca="1" si="978"/>
        <v>-3.6375847119793268E-5</v>
      </c>
      <c r="DZ488" s="240">
        <f t="shared" ca="1" si="979"/>
        <v>3.492524399731524E-5</v>
      </c>
      <c r="EA488" s="240">
        <f t="shared" ca="1" si="980"/>
        <v>-3.3453603213795604E-5</v>
      </c>
      <c r="EB488" s="240">
        <f t="shared" ca="1" si="981"/>
        <v>3.1961811230607342E-5</v>
      </c>
      <c r="EC488" s="240">
        <f t="shared" ca="1" si="982"/>
        <v>-3.0450766647466344E-5</v>
      </c>
      <c r="ED488" s="240">
        <f t="shared" ca="1" si="983"/>
        <v>2.8921379661120891E-5</v>
      </c>
      <c r="EE488" s="240">
        <f t="shared" ca="1" si="984"/>
        <v>-2.7374571517107588E-5</v>
      </c>
      <c r="EF488" s="240">
        <f t="shared" ca="1" si="985"/>
        <v>2.5811273954817132E-5</v>
      </c>
      <c r="EG488" s="240">
        <f t="shared" ca="1" si="986"/>
        <v>-2.4232428646238361E-5</v>
      </c>
      <c r="EH488" s="240">
        <f t="shared" ca="1" si="987"/>
        <v>2.2638986628755633E-5</v>
      </c>
      <c r="EI488" s="240">
        <f t="shared" ca="1" si="988"/>
        <v>-2.1031907732250283E-5</v>
      </c>
      <c r="EJ488" s="240">
        <f t="shared" ca="1" si="989"/>
        <v>1.9412160000964439E-5</v>
      </c>
      <c r="EK488" s="240">
        <f t="shared" ca="1" si="990"/>
        <v>-1.7780719110357669E-5</v>
      </c>
      <c r="EL488" s="240">
        <f t="shared" ca="1" si="991"/>
        <v>1.6138567779426523E-5</v>
      </c>
      <c r="EM488" s="240">
        <f t="shared" ca="1" si="992"/>
        <v>-1.4486695178721149E-5</v>
      </c>
      <c r="EN488" s="240">
        <f t="shared" ca="1" si="993"/>
        <v>1.2826096334536379E-5</v>
      </c>
      <c r="EO488" s="240">
        <f t="shared" ca="1" si="994"/>
        <v>-1.1157771529514462E-5</v>
      </c>
      <c r="EP488" s="240">
        <f t="shared" ca="1" si="995"/>
        <v>9.4827257001429854E-6</v>
      </c>
      <c r="EQ488" s="240">
        <f t="shared" ca="1" si="996"/>
        <v>-7.8019678313878122E-6</v>
      </c>
      <c r="ER488" s="240">
        <f t="shared" ca="1" si="997"/>
        <v>6.1165103489492754E-6</v>
      </c>
      <c r="ES488" s="240">
        <f t="shared" ca="1" si="998"/>
        <v>-4.4273685093836798E-6</v>
      </c>
      <c r="ET488" s="240">
        <f t="shared" ca="1" si="999"/>
        <v>2.7355597885819133E-6</v>
      </c>
      <c r="EU488" s="240">
        <f t="shared" ca="1" si="1000"/>
        <v>-1.0421032688487585E-6</v>
      </c>
      <c r="EV488" s="240">
        <f t="shared" ca="1" si="1001"/>
        <v>-6.5198097492287933E-7</v>
      </c>
      <c r="EW488" s="240">
        <f t="shared" ca="1" si="1002"/>
        <v>2.3456724897382857E-6</v>
      </c>
      <c r="EX488" s="240">
        <f t="shared" ca="1" si="1003"/>
        <v>-4.0379510591522988E-6</v>
      </c>
      <c r="EY488" s="240">
        <f t="shared" ca="1" si="1004"/>
        <v>5.7277973178409054E-6</v>
      </c>
      <c r="EZ488" s="240">
        <f t="shared" ca="1" si="1005"/>
        <v>-7.4141933655974738E-6</v>
      </c>
      <c r="FA488" s="240">
        <f t="shared" ca="1" si="1006"/>
        <v>9.0961233805090555E-6</v>
      </c>
      <c r="FB488" s="240">
        <f t="shared" ca="1" si="1007"/>
        <v>-1.0772574230818285E-5</v>
      </c>
      <c r="FC488" s="240">
        <f t="shared" ca="1" si="1008"/>
        <v>1.2442536085227252E-5</v>
      </c>
      <c r="FD488" s="240">
        <f t="shared" ca="1" si="1009"/>
        <v>-1.4105003021150998E-5</v>
      </c>
      <c r="FE488" s="240">
        <f t="shared" ca="1" si="1010"/>
        <v>1.5758973630678688E-5</v>
      </c>
      <c r="FF488" s="240">
        <f t="shared" ca="1" si="1011"/>
        <v>-1.7403451623753409E-5</v>
      </c>
      <c r="FG488" s="240">
        <f t="shared" ca="1" si="1012"/>
        <v>1.9037446428330749E-5</v>
      </c>
      <c r="FH488" s="240">
        <f t="shared" ca="1" si="1013"/>
        <v>-2.0659973787031872E-5</v>
      </c>
      <c r="FI488" s="240">
        <f t="shared" ca="1" si="1014"/>
        <v>2.2270056350053606E-5</v>
      </c>
      <c r="FJ488" s="240">
        <f t="shared" ca="1" si="1015"/>
        <v>-2.3866724263857402E-5</v>
      </c>
      <c r="FK488" s="240">
        <f t="shared" ca="1" si="1016"/>
        <v>2.5449015755402628E-5</v>
      </c>
      <c r="FL488" s="240">
        <f t="shared" ca="1" si="1017"/>
        <v>-2.7015977711456763E-5</v>
      </c>
      <c r="FM488" s="240">
        <f t="shared" ca="1" si="1018"/>
        <v>2.8566666252726374E-5</v>
      </c>
      <c r="FN488" s="240">
        <f t="shared" ca="1" si="1019"/>
        <v>-3.0100147302425367E-5</v>
      </c>
      <c r="FO488" s="240">
        <f t="shared" ca="1" si="1020"/>
        <v>3.161549714890634E-5</v>
      </c>
      <c r="FP488" s="240">
        <f t="shared" ca="1" si="1021"/>
        <v>-3.3111803002080921E-5</v>
      </c>
      <c r="FQ488" s="240">
        <f t="shared" ca="1" si="1022"/>
        <v>3.4588163543257145E-5</v>
      </c>
      <c r="FR488" s="240">
        <f t="shared" ca="1" si="1023"/>
        <v>-3.6043689468049704E-5</v>
      </c>
      <c r="FS488" s="240">
        <f t="shared" ca="1" si="1024"/>
        <v>3.7477504022073705E-5</v>
      </c>
      <c r="FT488" s="240">
        <f t="shared" ca="1" si="1025"/>
        <v>-3.8888743529042315E-5</v>
      </c>
      <c r="FU488" s="240">
        <f t="shared" ca="1" si="1026"/>
        <v>4.0276557911052865E-5</v>
      </c>
      <c r="FV488" s="240">
        <f t="shared" ca="1" si="1027"/>
        <v>-4.1640111200615354E-5</v>
      </c>
      <c r="FW488" s="240">
        <f t="shared" ca="1" si="1028"/>
        <v>4.2978582044220845E-5</v>
      </c>
      <c r="FX488" s="240">
        <f t="shared" ca="1" si="1029"/>
        <v>-4.4291164197069386E-5</v>
      </c>
      <c r="FY488" s="240">
        <f t="shared" ca="1" si="1030"/>
        <v>4.5577067008758989E-5</v>
      </c>
      <c r="FZ488" s="240">
        <f t="shared" ca="1" si="1031"/>
        <v>-4.6835515899518873E-5</v>
      </c>
      <c r="GA488" s="240">
        <f t="shared" ca="1" si="1032"/>
        <v>4.8065752826799341E-5</v>
      </c>
      <c r="GB488" s="240">
        <f t="shared" ca="1" si="1033"/>
        <v>-4.9267036741865505E-5</v>
      </c>
      <c r="GC488" s="240">
        <f t="shared" ca="1" si="1034"/>
        <v>5.0438644036211603E-5</v>
      </c>
      <c r="GD488" s="240">
        <f t="shared" ca="1" si="1035"/>
        <v>-5.1579868977412727E-5</v>
      </c>
      <c r="GE488" s="240">
        <f t="shared" ca="1" si="1036"/>
        <v>5.2690024134242536E-5</v>
      </c>
      <c r="GF488" s="240">
        <f t="shared" ca="1" si="1037"/>
        <v>-5.3768440790735649E-5</v>
      </c>
      <c r="GG488" s="240">
        <f t="shared" ca="1" si="1038"/>
        <v>5.4814469349027987E-5</v>
      </c>
      <c r="GH488" s="240">
        <f t="shared" ca="1" si="1039"/>
        <v>-5.5827479720629587E-5</v>
      </c>
      <c r="GI488" s="240">
        <f t="shared" ca="1" si="1040"/>
        <v>5.6806861705975941E-5</v>
      </c>
      <c r="GJ488" s="240">
        <f t="shared" ca="1" si="1041"/>
        <v>-5.7752025361971453E-5</v>
      </c>
      <c r="GK488" s="240">
        <f t="shared" ca="1" si="1042"/>
        <v>5.8662401357376311E-5</v>
      </c>
      <c r="GL488" s="240">
        <f t="shared" ca="1" si="1043"/>
        <v>-5.9537441315732042E-5</v>
      </c>
      <c r="GM488" s="240">
        <f t="shared" ca="1" si="1044"/>
        <v>6.0376618145691398E-5</v>
      </c>
      <c r="GN488" s="240">
        <f t="shared" ca="1" si="1045"/>
        <v>-6.117942635850306E-5</v>
      </c>
      <c r="GO488" s="240">
        <f t="shared" ca="1" si="1046"/>
        <v>6.1945382372522551E-5</v>
      </c>
      <c r="GP488" s="240">
        <f t="shared" ca="1" si="1047"/>
        <v>-6.2674024804491255E-5</v>
      </c>
      <c r="GQ488" s="240">
        <f t="shared" ca="1" si="1048"/>
        <v>6.3364914747447099E-5</v>
      </c>
      <c r="GR488" s="240">
        <f t="shared" ca="1" si="1049"/>
        <v>-6.4017636035125928E-5</v>
      </c>
      <c r="GS488" s="240">
        <f t="shared" ca="1" si="1050"/>
        <v>6.4631795492630899E-5</v>
      </c>
      <c r="GT488" s="240">
        <f t="shared" ca="1" si="1051"/>
        <v>-6.5207023173272262E-5</v>
      </c>
      <c r="GU488" s="240">
        <f t="shared" ca="1" si="1052"/>
        <v>6.5742972581399038E-5</v>
      </c>
      <c r="GV488" s="240">
        <f t="shared" ca="1" si="1053"/>
        <v>-6.6239320881130952E-5</v>
      </c>
      <c r="GW488" s="240">
        <f t="shared" ca="1" si="1054"/>
        <v>6.6695769090811894E-5</v>
      </c>
      <c r="GX488" s="240">
        <f t="shared" ca="1" si="1055"/>
        <v>-6.7112042263109913E-5</v>
      </c>
      <c r="GY488" s="240">
        <f t="shared" ca="1" si="1056"/>
        <v>6.7487889650627607E-5</v>
      </c>
      <c r="GZ488" s="240">
        <f t="shared" ca="1" si="1057"/>
        <v>-6.7823084856954597E-5</v>
      </c>
      <c r="HA488" s="240">
        <f t="shared" ca="1" si="1058"/>
        <v>6.8117425973032332E-5</v>
      </c>
      <c r="HB488" s="240">
        <f t="shared" ca="1" si="1059"/>
        <v>-6.8370735698779713E-5</v>
      </c>
      <c r="HC488" s="240">
        <f t="shared" ca="1" si="1060"/>
        <v>6.8582861449887459E-5</v>
      </c>
      <c r="HD488" s="240">
        <f t="shared" ca="1" si="1061"/>
        <v>-6.875367544973626E-5</v>
      </c>
      <c r="HE488" s="240">
        <f t="shared" ca="1" si="1062"/>
        <v>6.888307480635974E-5</v>
      </c>
      <c r="HF488" s="240">
        <f t="shared" ca="1" si="1063"/>
        <v>-6.8970981574424347E-5</v>
      </c>
      <c r="HG488" s="240">
        <f t="shared" ca="1" si="1064"/>
        <v>6.9017342802179241E-5</v>
      </c>
      <c r="HH488" s="240">
        <f t="shared" ca="1" si="1065"/>
        <v>-6.9022130563354864E-5</v>
      </c>
      <c r="HI488" s="240">
        <f t="shared" ca="1" si="1066"/>
        <v>6.8985341973982922E-5</v>
      </c>
      <c r="HJ488" s="240">
        <f t="shared" ca="1" si="1067"/>
        <v>-6.8906999194133568E-5</v>
      </c>
      <c r="HK488" s="240">
        <f t="shared" ca="1" si="1068"/>
        <v>6.8787149414568707E-5</v>
      </c>
      <c r="HL488" s="240">
        <f t="shared" ca="1" si="1069"/>
        <v>-6.8625864828313781E-5</v>
      </c>
      <c r="HM488" s="240">
        <f t="shared" ca="1" si="1070"/>
        <v>6.8423242587172754E-5</v>
      </c>
      <c r="HN488" s="240">
        <f t="shared" ca="1" si="1071"/>
        <v>-6.8179404743205923E-5</v>
      </c>
      <c r="HO488" s="240">
        <f t="shared" ca="1" si="1072"/>
        <v>6.7894498175215067E-5</v>
      </c>
      <c r="HP488" s="240">
        <f t="shared" ca="1" si="1073"/>
        <v>-6.7568694500262354E-5</v>
      </c>
      <c r="HQ488" s="240">
        <f t="shared" ca="1" si="1074"/>
        <v>6.7202189970298997E-5</v>
      </c>
      <c r="HR488" s="240">
        <f t="shared" ca="1" si="1075"/>
        <v>-6.6795205353947402E-5</v>
      </c>
      <c r="HS488" s="240">
        <f t="shared" ca="1" si="1076"/>
        <v>6.634798580352607E-5</v>
      </c>
      <c r="HT488" s="240">
        <f t="shared" ca="1" si="1077"/>
        <v>-6.5860800707367783E-5</v>
      </c>
      <c r="HU488" s="240">
        <f t="shared" ca="1" si="1078"/>
        <v>6.5333943527557428E-5</v>
      </c>
      <c r="HV488" s="240">
        <f t="shared" ca="1" si="1079"/>
        <v>-6.476773162315694E-5</v>
      </c>
      <c r="HW488" s="240">
        <f t="shared" ca="1" si="1080"/>
        <v>6.4162506059050771E-5</v>
      </c>
      <c r="HX488" s="240">
        <f t="shared" ca="1" si="1081"/>
        <v>-6.351863140048536E-5</v>
      </c>
      <c r="HY488" s="240">
        <f t="shared" ca="1" si="1082"/>
        <v>6.2836495493475751E-5</v>
      </c>
      <c r="HZ488" s="240">
        <f t="shared" ca="1" si="1083"/>
        <v>-6.2116509231191936E-5</v>
      </c>
      <c r="IA488" s="240">
        <f t="shared" ca="1" si="1084"/>
        <v>6.1359106306433227E-5</v>
      </c>
      <c r="IB488" s="240">
        <f t="shared" ca="1" si="1085"/>
        <v>-6.0564742950400364E-5</v>
      </c>
      <c r="IC488" s="240">
        <f t="shared" ca="1" si="1086"/>
        <v>5.973389765787195E-5</v>
      </c>
      <c r="ID488" s="240">
        <f t="shared" ca="1" si="1087"/>
        <v>-5.8867070898992573E-5</v>
      </c>
      <c r="IE488" s="240">
        <f t="shared" ca="1" si="1088"/>
        <v>6.9825810360120007E-5</v>
      </c>
      <c r="IF488" s="240">
        <f t="shared" ca="1" si="1089"/>
        <v>-5.7027582917646777E-5</v>
      </c>
      <c r="IG488" s="240">
        <f t="shared" ca="1" si="1090"/>
        <v>5.6056029733952842E-5</v>
      </c>
      <c r="IH488" s="240">
        <f t="shared" ca="1" si="1091"/>
        <v>-5.5050710494021631E-5</v>
      </c>
      <c r="II488" s="240">
        <f t="shared" ca="1" si="1092"/>
        <v>5.4012230764567554E-5</v>
      </c>
      <c r="IJ488" s="240">
        <f t="shared" ca="1" si="1093"/>
        <v>-5.2941216086948377E-5</v>
      </c>
      <c r="IK488" s="240">
        <f t="shared" ca="1" si="1094"/>
        <v>5.1838311600352889E-5</v>
      </c>
      <c r="IL488" s="240">
        <f t="shared" ca="1" si="1095"/>
        <v>-5.0704181653213773E-5</v>
      </c>
      <c r="IM488" s="240">
        <f t="shared" ca="1" si="1096"/>
        <v>4.95395094029983E-5</v>
      </c>
      <c r="IN488" s="240">
        <f t="shared" ca="1" si="1097"/>
        <v>-4.8344996404720116E-5</v>
      </c>
      <c r="IO488" s="240">
        <f t="shared" ca="1" si="1098"/>
        <v>4.7121362188337913E-5</v>
      </c>
      <c r="IP488" s="240">
        <f t="shared" ca="1" si="1099"/>
        <v>-4.5869343825360345E-5</v>
      </c>
      <c r="IQ488" s="240">
        <f t="shared" ca="1" si="1100"/>
        <v>4.4589695484827677E-5</v>
      </c>
      <c r="IR488" s="240">
        <f t="shared" ca="1" si="1101"/>
        <v>-4.3283187979051127E-5</v>
      </c>
      <c r="IS488" s="240">
        <f t="shared" ca="1" si="1102"/>
        <v>4.1950608299292464E-5</v>
      </c>
      <c r="IT488" s="240">
        <f t="shared" ca="1" si="1103"/>
        <v>-4.0592759141734765E-5</v>
      </c>
      <c r="IU488" s="240">
        <f t="shared" ca="1" si="1104"/>
        <v>3.9210458423931166E-5</v>
      </c>
      <c r="IV488" s="240">
        <f t="shared" ca="1" si="1105"/>
        <v>-3.7804538792146531E-5</v>
      </c>
      <c r="IW488" s="240">
        <f t="shared" ca="1" si="1106"/>
        <v>3.6375847119789643E-5</v>
      </c>
      <c r="IX488" s="240">
        <f t="shared" ca="1" si="1107"/>
        <v>-3.4925243997314949E-5</v>
      </c>
      <c r="IY488" s="240">
        <f t="shared" ca="1" si="1108"/>
        <v>3.3453603213795306E-5</v>
      </c>
      <c r="IZ488" s="240">
        <f t="shared" ca="1" si="1109"/>
        <v>-3.196181123061052E-5</v>
      </c>
      <c r="JA488" s="240">
        <f t="shared" ca="1" si="1110"/>
        <v>3.0450766647462515E-5</v>
      </c>
      <c r="JB488" s="240">
        <f t="shared" ca="1" si="1111"/>
        <v>-2.8921379661120586E-5</v>
      </c>
    </row>
    <row r="489" spans="2:262">
      <c r="B489" s="248">
        <v>128</v>
      </c>
      <c r="C489" s="247">
        <f t="shared" si="1112"/>
        <v>2.5000000000000018E-3</v>
      </c>
      <c r="D489" s="244">
        <f t="shared" ca="1" si="855"/>
        <v>5.9078879676598612</v>
      </c>
      <c r="E489" s="243">
        <f ca="1">ED361</f>
        <v>-9.2112032340138622E-2</v>
      </c>
      <c r="F489" s="242">
        <v>128</v>
      </c>
      <c r="G489" s="240">
        <f t="shared" ca="1" si="856"/>
        <v>2.4357361071335792E-5</v>
      </c>
      <c r="H489" s="240">
        <f t="shared" ca="1" si="857"/>
        <v>-2.4357361071335785E-5</v>
      </c>
      <c r="I489" s="240">
        <f t="shared" ca="1" si="858"/>
        <v>2.4357361071335778E-5</v>
      </c>
      <c r="J489" s="240">
        <f t="shared" ca="1" si="859"/>
        <v>-2.4357361071335771E-5</v>
      </c>
      <c r="K489" s="240">
        <f t="shared" ca="1" si="860"/>
        <v>2.4357361071335765E-5</v>
      </c>
      <c r="L489" s="240">
        <f t="shared" ca="1" si="861"/>
        <v>-2.4357361071335754E-5</v>
      </c>
      <c r="M489" s="240">
        <f t="shared" ca="1" si="862"/>
        <v>2.4357361071335748E-5</v>
      </c>
      <c r="N489" s="240">
        <f t="shared" ca="1" si="863"/>
        <v>-2.4357361071335741E-5</v>
      </c>
      <c r="O489" s="240">
        <f t="shared" ca="1" si="864"/>
        <v>2.4357361071335734E-5</v>
      </c>
      <c r="P489" s="240">
        <f t="shared" ca="1" si="865"/>
        <v>-2.4357361071335727E-5</v>
      </c>
      <c r="Q489" s="240">
        <f t="shared" ca="1" si="866"/>
        <v>2.4357361071335514E-5</v>
      </c>
      <c r="R489" s="240">
        <f t="shared" ca="1" si="867"/>
        <v>-2.4357361071335714E-5</v>
      </c>
      <c r="S489" s="240">
        <f t="shared" ca="1" si="868"/>
        <v>2.435736107133591E-5</v>
      </c>
      <c r="T489" s="240">
        <f t="shared" ca="1" si="869"/>
        <v>-2.43573610713357E-5</v>
      </c>
      <c r="U489" s="241">
        <f t="shared" ca="1" si="870"/>
        <v>2.4357361071335487E-5</v>
      </c>
      <c r="V489" s="240">
        <f t="shared" ca="1" si="871"/>
        <v>-2.4357361071335687E-5</v>
      </c>
      <c r="W489" s="240">
        <f t="shared" ca="1" si="872"/>
        <v>2.4357361071335883E-5</v>
      </c>
      <c r="X489" s="240">
        <f t="shared" ca="1" si="873"/>
        <v>-2.435736107133567E-5</v>
      </c>
      <c r="Y489" s="240">
        <f t="shared" ca="1" si="874"/>
        <v>2.435736107133546E-5</v>
      </c>
      <c r="Z489" s="240">
        <f t="shared" ca="1" si="875"/>
        <v>-2.4357361071335656E-5</v>
      </c>
      <c r="AA489" s="240">
        <f t="shared" ca="1" si="876"/>
        <v>2.4357361071335856E-5</v>
      </c>
      <c r="AB489" s="240">
        <f t="shared" ca="1" si="877"/>
        <v>-2.4357361071335233E-5</v>
      </c>
      <c r="AC489" s="240">
        <f t="shared" ca="1" si="878"/>
        <v>2.4357361071335429E-5</v>
      </c>
      <c r="AD489" s="240">
        <f t="shared" ca="1" si="879"/>
        <v>-2.4357361071335629E-5</v>
      </c>
      <c r="AE489" s="240">
        <f t="shared" ca="1" si="880"/>
        <v>2.4357361071335826E-5</v>
      </c>
      <c r="AF489" s="240">
        <f t="shared" ca="1" si="881"/>
        <v>-2.4357361071336025E-5</v>
      </c>
      <c r="AG489" s="240">
        <f t="shared" ca="1" si="882"/>
        <v>2.4357361071335402E-5</v>
      </c>
      <c r="AH489" s="240">
        <f t="shared" ca="1" si="883"/>
        <v>-2.4357361071335599E-5</v>
      </c>
      <c r="AI489" s="240">
        <f t="shared" ca="1" si="884"/>
        <v>2.4357361071335798E-5</v>
      </c>
      <c r="AJ489" s="240">
        <f t="shared" ca="1" si="885"/>
        <v>-2.4357361071335175E-5</v>
      </c>
      <c r="AK489" s="240">
        <f t="shared" ca="1" si="886"/>
        <v>2.4357361071335372E-5</v>
      </c>
      <c r="AL489" s="240">
        <f t="shared" ca="1" si="887"/>
        <v>-2.4357361071335571E-5</v>
      </c>
      <c r="AM489" s="240">
        <f t="shared" ca="1" si="888"/>
        <v>2.4357361071335771E-5</v>
      </c>
      <c r="AN489" s="240">
        <f t="shared" ca="1" si="889"/>
        <v>-2.4357361071335968E-5</v>
      </c>
      <c r="AO489" s="240">
        <f t="shared" ca="1" si="890"/>
        <v>2.4357361071335344E-5</v>
      </c>
      <c r="AP489" s="240">
        <f t="shared" ca="1" si="891"/>
        <v>-2.4357361071335544E-5</v>
      </c>
      <c r="AQ489" s="240">
        <f t="shared" ca="1" si="892"/>
        <v>2.4357361071335741E-5</v>
      </c>
      <c r="AR489" s="240">
        <f t="shared" ca="1" si="893"/>
        <v>-2.4357361071335117E-5</v>
      </c>
      <c r="AS489" s="240">
        <f t="shared" ca="1" si="894"/>
        <v>2.4357361071335317E-5</v>
      </c>
      <c r="AT489" s="240">
        <f t="shared" ca="1" si="895"/>
        <v>-2.4357361071335514E-5</v>
      </c>
      <c r="AU489" s="240">
        <f t="shared" ca="1" si="896"/>
        <v>2.435736107133489E-5</v>
      </c>
      <c r="AV489" s="240">
        <f t="shared" ca="1" si="897"/>
        <v>-2.435736107133591E-5</v>
      </c>
      <c r="AW489" s="240">
        <f t="shared" ca="1" si="898"/>
        <v>2.4357361071335287E-5</v>
      </c>
      <c r="AX489" s="240">
        <f t="shared" ca="1" si="899"/>
        <v>-2.4357361071334663E-5</v>
      </c>
      <c r="AY489" s="240">
        <f t="shared" ca="1" si="900"/>
        <v>2.4357361071335687E-5</v>
      </c>
      <c r="AZ489" s="240">
        <f t="shared" ca="1" si="901"/>
        <v>-2.435736107133506E-5</v>
      </c>
      <c r="BA489" s="240">
        <f t="shared" ca="1" si="902"/>
        <v>2.4357361071336083E-5</v>
      </c>
      <c r="BB489" s="240">
        <f t="shared" ca="1" si="903"/>
        <v>-2.435736107133546E-5</v>
      </c>
      <c r="BC489" s="240">
        <f t="shared" ca="1" si="904"/>
        <v>2.4357361071334836E-5</v>
      </c>
      <c r="BD489" s="240">
        <f t="shared" ca="1" si="905"/>
        <v>-2.4357361071335856E-5</v>
      </c>
      <c r="BE489" s="240">
        <f t="shared" ca="1" si="906"/>
        <v>2.4357361071335233E-5</v>
      </c>
      <c r="BF489" s="240">
        <f t="shared" ca="1" si="907"/>
        <v>-2.4357361071336252E-5</v>
      </c>
      <c r="BG489" s="240">
        <f t="shared" ca="1" si="908"/>
        <v>2.4357361071335629E-5</v>
      </c>
      <c r="BH489" s="240">
        <f t="shared" ca="1" si="909"/>
        <v>-2.4357361071335006E-5</v>
      </c>
      <c r="BI489" s="240">
        <f t="shared" ca="1" si="910"/>
        <v>2.4357361071336025E-5</v>
      </c>
      <c r="BJ489" s="240">
        <f t="shared" ca="1" si="911"/>
        <v>-2.4357361071335402E-5</v>
      </c>
      <c r="BK489" s="240">
        <f t="shared" ca="1" si="912"/>
        <v>2.4357361071334779E-5</v>
      </c>
      <c r="BL489" s="240">
        <f t="shared" ca="1" si="913"/>
        <v>-2.4357361071335798E-5</v>
      </c>
      <c r="BM489" s="240">
        <f t="shared" ca="1" si="914"/>
        <v>2.4357361071335175E-5</v>
      </c>
      <c r="BN489" s="240">
        <f t="shared" ca="1" si="915"/>
        <v>-2.4357361071334552E-5</v>
      </c>
      <c r="BO489" s="240">
        <f t="shared" ca="1" si="916"/>
        <v>2.4357361071335571E-5</v>
      </c>
      <c r="BP489" s="240">
        <f t="shared" ca="1" si="917"/>
        <v>-2.4357361071334948E-5</v>
      </c>
      <c r="BQ489" s="240">
        <f t="shared" ca="1" si="918"/>
        <v>2.4357361071335968E-5</v>
      </c>
      <c r="BR489" s="240">
        <f t="shared" ca="1" si="919"/>
        <v>-2.4357361071335344E-5</v>
      </c>
      <c r="BS489" s="240">
        <f t="shared" ca="1" si="920"/>
        <v>2.4357361071334721E-5</v>
      </c>
      <c r="BT489" s="240">
        <f t="shared" ca="1" si="921"/>
        <v>-2.4357361071335741E-5</v>
      </c>
      <c r="BU489" s="240">
        <f t="shared" ca="1" si="922"/>
        <v>2.4357361071335117E-5</v>
      </c>
      <c r="BV489" s="240">
        <f t="shared" ca="1" si="923"/>
        <v>-2.4357361071336137E-5</v>
      </c>
      <c r="BW489" s="240">
        <f t="shared" ca="1" si="924"/>
        <v>2.4357361071335514E-5</v>
      </c>
      <c r="BX489" s="240">
        <f t="shared" ca="1" si="925"/>
        <v>-2.435736107133489E-5</v>
      </c>
      <c r="BY489" s="240">
        <f t="shared" ca="1" si="926"/>
        <v>2.435736107133591E-5</v>
      </c>
      <c r="BZ489" s="240">
        <f t="shared" ca="1" si="927"/>
        <v>-2.4357361071335287E-5</v>
      </c>
      <c r="CA489" s="240">
        <f t="shared" ca="1" si="928"/>
        <v>2.4357361071334663E-5</v>
      </c>
      <c r="CB489" s="240">
        <f t="shared" ca="1" si="929"/>
        <v>-2.4357361071335687E-5</v>
      </c>
      <c r="CC489" s="240">
        <f t="shared" ca="1" si="930"/>
        <v>2.435736107133506E-5</v>
      </c>
      <c r="CD489" s="240">
        <f t="shared" ca="1" si="931"/>
        <v>-2.4357361071334436E-5</v>
      </c>
      <c r="CE489" s="240">
        <f t="shared" ca="1" si="932"/>
        <v>2.435736107133546E-5</v>
      </c>
      <c r="CF489" s="240">
        <f t="shared" ca="1" si="933"/>
        <v>-2.4357361071334836E-5</v>
      </c>
      <c r="CG489" s="240">
        <f t="shared" ca="1" si="934"/>
        <v>2.4357361071335856E-5</v>
      </c>
      <c r="CH489" s="240">
        <f t="shared" ca="1" si="935"/>
        <v>-2.4357361071335233E-5</v>
      </c>
      <c r="CI489" s="240">
        <f t="shared" ca="1" si="936"/>
        <v>2.4357361071334609E-5</v>
      </c>
      <c r="CJ489" s="240">
        <f t="shared" ca="1" si="937"/>
        <v>-2.4357361071333982E-5</v>
      </c>
      <c r="CK489" s="240">
        <f t="shared" ca="1" si="938"/>
        <v>2.4357361071336649E-5</v>
      </c>
      <c r="CL489" s="240">
        <f t="shared" ca="1" si="939"/>
        <v>-2.4357361071336025E-5</v>
      </c>
      <c r="CM489" s="240">
        <f t="shared" ca="1" si="940"/>
        <v>2.4357361071335402E-5</v>
      </c>
      <c r="CN489" s="240">
        <f t="shared" ca="1" si="941"/>
        <v>-2.4357361071334779E-5</v>
      </c>
      <c r="CO489" s="240">
        <f t="shared" ca="1" si="942"/>
        <v>2.4357361071334155E-5</v>
      </c>
      <c r="CP489" s="240">
        <f t="shared" ca="1" si="943"/>
        <v>-2.4357361071333532E-5</v>
      </c>
      <c r="CQ489" s="240">
        <f t="shared" ca="1" si="944"/>
        <v>2.4357361071336195E-5</v>
      </c>
      <c r="CR489" s="240">
        <f t="shared" ca="1" si="945"/>
        <v>-2.4357361071335571E-5</v>
      </c>
      <c r="CS489" s="240">
        <f t="shared" ca="1" si="946"/>
        <v>2.4357361071334948E-5</v>
      </c>
      <c r="CT489" s="240">
        <f t="shared" ca="1" si="947"/>
        <v>-2.4357361071334325E-5</v>
      </c>
      <c r="CU489" s="240">
        <f t="shared" ca="1" si="948"/>
        <v>2.4357361071333701E-5</v>
      </c>
      <c r="CV489" s="240">
        <f t="shared" ca="1" si="949"/>
        <v>-2.4357361071336364E-5</v>
      </c>
      <c r="CW489" s="240">
        <f t="shared" ca="1" si="950"/>
        <v>2.4357361071335741E-5</v>
      </c>
      <c r="CX489" s="240">
        <f t="shared" ca="1" si="951"/>
        <v>-2.4357361071335117E-5</v>
      </c>
      <c r="CY489" s="240">
        <f t="shared" ca="1" si="952"/>
        <v>2.4357361071334494E-5</v>
      </c>
      <c r="CZ489" s="240">
        <f t="shared" ca="1" si="953"/>
        <v>-2.4357361071333871E-5</v>
      </c>
      <c r="DA489" s="240">
        <f t="shared" ca="1" si="954"/>
        <v>2.4357361071336537E-5</v>
      </c>
      <c r="DB489" s="240">
        <f t="shared" ca="1" si="955"/>
        <v>-2.435736107133591E-5</v>
      </c>
      <c r="DC489" s="240">
        <f t="shared" ca="1" si="956"/>
        <v>2.4357361071335287E-5</v>
      </c>
      <c r="DD489" s="240">
        <f t="shared" ca="1" si="957"/>
        <v>-2.4357361071334663E-5</v>
      </c>
      <c r="DE489" s="240">
        <f t="shared" ca="1" si="958"/>
        <v>2.435736107133404E-5</v>
      </c>
      <c r="DF489" s="240">
        <f t="shared" ca="1" si="959"/>
        <v>-2.4357361071336706E-5</v>
      </c>
      <c r="DG489" s="240">
        <f t="shared" ca="1" si="960"/>
        <v>2.4357361071336083E-5</v>
      </c>
      <c r="DH489" s="240">
        <f t="shared" ca="1" si="961"/>
        <v>-2.435736107133546E-5</v>
      </c>
      <c r="DI489" s="240">
        <f t="shared" ca="1" si="962"/>
        <v>2.4357361071334836E-5</v>
      </c>
      <c r="DJ489" s="240">
        <f t="shared" ca="1" si="963"/>
        <v>-2.4357361071334209E-5</v>
      </c>
      <c r="DK489" s="240">
        <f t="shared" ca="1" si="964"/>
        <v>2.4357361071333586E-5</v>
      </c>
      <c r="DL489" s="240">
        <f t="shared" ca="1" si="965"/>
        <v>-2.4357361071336252E-5</v>
      </c>
      <c r="DM489" s="240">
        <f t="shared" ca="1" si="966"/>
        <v>2.4357361071335629E-5</v>
      </c>
      <c r="DN489" s="240">
        <f t="shared" ca="1" si="967"/>
        <v>-2.4357361071335006E-5</v>
      </c>
      <c r="DO489" s="240">
        <f t="shared" ca="1" si="968"/>
        <v>2.4357361071334382E-5</v>
      </c>
      <c r="DP489" s="240">
        <f t="shared" ca="1" si="969"/>
        <v>-2.4357361071333759E-5</v>
      </c>
      <c r="DQ489" s="240">
        <f t="shared" ca="1" si="970"/>
        <v>2.4357361071336422E-5</v>
      </c>
      <c r="DR489" s="240">
        <f t="shared" ca="1" si="971"/>
        <v>-2.4357361071335798E-5</v>
      </c>
      <c r="DS489" s="240">
        <f t="shared" ca="1" si="972"/>
        <v>2.4357361071335175E-5</v>
      </c>
      <c r="DT489" s="240">
        <f t="shared" ca="1" si="973"/>
        <v>-2.4357361071334552E-5</v>
      </c>
      <c r="DU489" s="240">
        <f t="shared" ca="1" si="974"/>
        <v>2.4357361071333928E-5</v>
      </c>
      <c r="DV489" s="240">
        <f t="shared" ca="1" si="975"/>
        <v>-2.4357361071333305E-5</v>
      </c>
      <c r="DW489" s="240">
        <f t="shared" ca="1" si="976"/>
        <v>2.4357361071335968E-5</v>
      </c>
      <c r="DX489" s="240">
        <f t="shared" ca="1" si="977"/>
        <v>-2.4357361071335344E-5</v>
      </c>
      <c r="DY489" s="240">
        <f t="shared" ca="1" si="978"/>
        <v>2.4357361071334721E-5</v>
      </c>
      <c r="DZ489" s="240">
        <f t="shared" ca="1" si="979"/>
        <v>-2.4357361071334098E-5</v>
      </c>
      <c r="EA489" s="240">
        <f t="shared" ca="1" si="980"/>
        <v>2.4357361071333474E-5</v>
      </c>
      <c r="EB489" s="240">
        <f t="shared" ca="1" si="981"/>
        <v>-2.4357361071336137E-5</v>
      </c>
      <c r="EC489" s="240">
        <f t="shared" ca="1" si="982"/>
        <v>2.4357361071335514E-5</v>
      </c>
      <c r="ED489" s="240">
        <f t="shared" ca="1" si="983"/>
        <v>-2.435736107133489E-5</v>
      </c>
      <c r="EE489" s="240">
        <f t="shared" ca="1" si="984"/>
        <v>2.4357361071334267E-5</v>
      </c>
      <c r="EF489" s="240">
        <f t="shared" ca="1" si="985"/>
        <v>-2.4357361071333644E-5</v>
      </c>
      <c r="EG489" s="240">
        <f t="shared" ca="1" si="986"/>
        <v>2.435736107133631E-5</v>
      </c>
      <c r="EH489" s="240">
        <f t="shared" ca="1" si="987"/>
        <v>-2.4357361071335687E-5</v>
      </c>
      <c r="EI489" s="240">
        <f t="shared" ca="1" si="988"/>
        <v>2.435736107133506E-5</v>
      </c>
      <c r="EJ489" s="240">
        <f t="shared" ca="1" si="989"/>
        <v>-2.4357361071334436E-5</v>
      </c>
      <c r="EK489" s="240">
        <f t="shared" ca="1" si="990"/>
        <v>2.4357361071333813E-5</v>
      </c>
      <c r="EL489" s="240">
        <f t="shared" ca="1" si="991"/>
        <v>-2.4357361071336479E-5</v>
      </c>
      <c r="EM489" s="240">
        <f t="shared" ca="1" si="992"/>
        <v>2.4357361071335856E-5</v>
      </c>
      <c r="EN489" s="240">
        <f t="shared" ca="1" si="993"/>
        <v>-2.4357361071335233E-5</v>
      </c>
      <c r="EO489" s="240">
        <f t="shared" ca="1" si="994"/>
        <v>2.4357361071334609E-5</v>
      </c>
      <c r="EP489" s="240">
        <f t="shared" ca="1" si="995"/>
        <v>-2.4357361071333982E-5</v>
      </c>
      <c r="EQ489" s="240">
        <f t="shared" ca="1" si="996"/>
        <v>2.4357361071333359E-5</v>
      </c>
      <c r="ER489" s="240">
        <f t="shared" ca="1" si="997"/>
        <v>-2.4357361071336025E-5</v>
      </c>
      <c r="ES489" s="240">
        <f t="shared" ca="1" si="998"/>
        <v>2.4357361071335402E-5</v>
      </c>
      <c r="ET489" s="240">
        <f t="shared" ca="1" si="999"/>
        <v>-2.4357361071334779E-5</v>
      </c>
      <c r="EU489" s="240">
        <f t="shared" ca="1" si="1000"/>
        <v>2.4357361071334155E-5</v>
      </c>
      <c r="EV489" s="240">
        <f t="shared" ca="1" si="1001"/>
        <v>-2.4357361071333532E-5</v>
      </c>
      <c r="EW489" s="240">
        <f t="shared" ca="1" si="1002"/>
        <v>2.4357361071336195E-5</v>
      </c>
      <c r="EX489" s="240">
        <f t="shared" ca="1" si="1003"/>
        <v>-2.4357361071335571E-5</v>
      </c>
      <c r="EY489" s="240">
        <f t="shared" ca="1" si="1004"/>
        <v>2.4357361071334948E-5</v>
      </c>
      <c r="EZ489" s="240">
        <f t="shared" ca="1" si="1005"/>
        <v>-2.4357361071334325E-5</v>
      </c>
      <c r="FA489" s="240">
        <f t="shared" ca="1" si="1006"/>
        <v>2.4357361071333701E-5</v>
      </c>
      <c r="FB489" s="240">
        <f t="shared" ca="1" si="1007"/>
        <v>-2.4357361071333078E-5</v>
      </c>
      <c r="FC489" s="240">
        <f t="shared" ca="1" si="1008"/>
        <v>2.4357361071335741E-5</v>
      </c>
      <c r="FD489" s="240">
        <f t="shared" ca="1" si="1009"/>
        <v>-2.4357361071335117E-5</v>
      </c>
      <c r="FE489" s="240">
        <f t="shared" ca="1" si="1010"/>
        <v>2.4357361071334494E-5</v>
      </c>
      <c r="FF489" s="240">
        <f t="shared" ca="1" si="1011"/>
        <v>-2.4357361071333871E-5</v>
      </c>
      <c r="FG489" s="240">
        <f t="shared" ca="1" si="1012"/>
        <v>2.4357361071333247E-5</v>
      </c>
      <c r="FH489" s="240">
        <f t="shared" ca="1" si="1013"/>
        <v>-2.435736107133591E-5</v>
      </c>
      <c r="FI489" s="240">
        <f t="shared" ca="1" si="1014"/>
        <v>2.4357361071335287E-5</v>
      </c>
      <c r="FJ489" s="240">
        <f t="shared" ca="1" si="1015"/>
        <v>-2.4357361071334663E-5</v>
      </c>
      <c r="FK489" s="240">
        <f t="shared" ca="1" si="1016"/>
        <v>2.435736107133404E-5</v>
      </c>
      <c r="FL489" s="240">
        <f t="shared" ca="1" si="1017"/>
        <v>-2.4357361071333417E-5</v>
      </c>
      <c r="FM489" s="240">
        <f t="shared" ca="1" si="1018"/>
        <v>2.4357361071332793E-5</v>
      </c>
      <c r="FN489" s="240">
        <f t="shared" ca="1" si="1019"/>
        <v>-2.435736107133217E-5</v>
      </c>
      <c r="FO489" s="240">
        <f t="shared" ca="1" si="1020"/>
        <v>2.4357361071331546E-5</v>
      </c>
      <c r="FP489" s="240">
        <f t="shared" ca="1" si="1021"/>
        <v>-2.4357361071337499E-5</v>
      </c>
      <c r="FQ489" s="240">
        <f t="shared" ca="1" si="1022"/>
        <v>2.4357361071336876E-5</v>
      </c>
      <c r="FR489" s="240">
        <f t="shared" ca="1" si="1023"/>
        <v>-2.4357361071336252E-5</v>
      </c>
      <c r="FS489" s="240">
        <f t="shared" ca="1" si="1024"/>
        <v>2.4357361071335629E-5</v>
      </c>
      <c r="FT489" s="240">
        <f t="shared" ca="1" si="1025"/>
        <v>-2.4357361071335006E-5</v>
      </c>
      <c r="FU489" s="240">
        <f t="shared" ca="1" si="1026"/>
        <v>2.4357361071334382E-5</v>
      </c>
      <c r="FV489" s="240">
        <f t="shared" ca="1" si="1027"/>
        <v>-2.4357361071333759E-5</v>
      </c>
      <c r="FW489" s="240">
        <f t="shared" ca="1" si="1028"/>
        <v>2.4357361071333132E-5</v>
      </c>
      <c r="FX489" s="240">
        <f t="shared" ca="1" si="1029"/>
        <v>-2.4357361071332509E-5</v>
      </c>
      <c r="FY489" s="240">
        <f t="shared" ca="1" si="1030"/>
        <v>2.4357361071331885E-5</v>
      </c>
      <c r="FZ489" s="240">
        <f t="shared" ca="1" si="1031"/>
        <v>-2.4357361071331262E-5</v>
      </c>
      <c r="GA489" s="240">
        <f t="shared" ca="1" si="1032"/>
        <v>2.4357361071337215E-5</v>
      </c>
      <c r="GB489" s="240">
        <f t="shared" ca="1" si="1033"/>
        <v>-2.4357361071336591E-5</v>
      </c>
      <c r="GC489" s="240">
        <f t="shared" ca="1" si="1034"/>
        <v>2.4357361071335968E-5</v>
      </c>
      <c r="GD489" s="240">
        <f t="shared" ca="1" si="1035"/>
        <v>-2.4357361071335344E-5</v>
      </c>
      <c r="GE489" s="240">
        <f t="shared" ca="1" si="1036"/>
        <v>2.4357361071334721E-5</v>
      </c>
      <c r="GF489" s="240">
        <f t="shared" ca="1" si="1037"/>
        <v>-2.4357361071334098E-5</v>
      </c>
      <c r="GG489" s="240">
        <f t="shared" ca="1" si="1038"/>
        <v>2.4357361071333474E-5</v>
      </c>
      <c r="GH489" s="240">
        <f t="shared" ca="1" si="1039"/>
        <v>-2.4357361071332851E-5</v>
      </c>
      <c r="GI489" s="240">
        <f t="shared" ca="1" si="1040"/>
        <v>2.4357361071332227E-5</v>
      </c>
      <c r="GJ489" s="240">
        <f t="shared" ca="1" si="1041"/>
        <v>-2.4357361071331604E-5</v>
      </c>
      <c r="GK489" s="240">
        <f t="shared" ca="1" si="1042"/>
        <v>2.4357361071337557E-5</v>
      </c>
      <c r="GL489" s="240">
        <f t="shared" ca="1" si="1043"/>
        <v>-2.4357361071336933E-5</v>
      </c>
      <c r="GM489" s="240">
        <f t="shared" ca="1" si="1044"/>
        <v>2.435736107133631E-5</v>
      </c>
      <c r="GN489" s="240">
        <f t="shared" ca="1" si="1045"/>
        <v>-2.4357361071335687E-5</v>
      </c>
      <c r="GO489" s="240">
        <f t="shared" ca="1" si="1046"/>
        <v>2.435736107133506E-5</v>
      </c>
      <c r="GP489" s="240">
        <f t="shared" ca="1" si="1047"/>
        <v>-2.4357361071334436E-5</v>
      </c>
      <c r="GQ489" s="240">
        <f t="shared" ca="1" si="1048"/>
        <v>2.4357361071333813E-5</v>
      </c>
      <c r="GR489" s="240">
        <f t="shared" ca="1" si="1049"/>
        <v>-2.435736107133319E-5</v>
      </c>
      <c r="GS489" s="240">
        <f t="shared" ca="1" si="1050"/>
        <v>2.4357361071332566E-5</v>
      </c>
      <c r="GT489" s="240">
        <f t="shared" ca="1" si="1051"/>
        <v>-2.4357361071331943E-5</v>
      </c>
      <c r="GU489" s="240">
        <f t="shared" ca="1" si="1052"/>
        <v>2.4357361071331319E-5</v>
      </c>
      <c r="GV489" s="240">
        <f t="shared" ca="1" si="1053"/>
        <v>-2.4357361071337272E-5</v>
      </c>
      <c r="GW489" s="240">
        <f t="shared" ca="1" si="1054"/>
        <v>2.4357361071336649E-5</v>
      </c>
      <c r="GX489" s="240">
        <f t="shared" ca="1" si="1055"/>
        <v>-2.4357361071336025E-5</v>
      </c>
      <c r="GY489" s="240">
        <f t="shared" ca="1" si="1056"/>
        <v>2.4357361071335402E-5</v>
      </c>
      <c r="GZ489" s="240">
        <f t="shared" ca="1" si="1057"/>
        <v>-2.4357361071334779E-5</v>
      </c>
      <c r="HA489" s="240">
        <f t="shared" ca="1" si="1058"/>
        <v>2.4357361071334155E-5</v>
      </c>
      <c r="HB489" s="240">
        <f t="shared" ca="1" si="1059"/>
        <v>-2.4357361071333532E-5</v>
      </c>
      <c r="HC489" s="240">
        <f t="shared" ca="1" si="1060"/>
        <v>2.4357361071332908E-5</v>
      </c>
      <c r="HD489" s="240">
        <f t="shared" ca="1" si="1061"/>
        <v>-2.4357361071332282E-5</v>
      </c>
      <c r="HE489" s="240">
        <f t="shared" ca="1" si="1062"/>
        <v>2.4357361071331658E-5</v>
      </c>
      <c r="HF489" s="240">
        <f t="shared" ca="1" si="1063"/>
        <v>-2.4357361071337611E-5</v>
      </c>
      <c r="HG489" s="240">
        <f t="shared" ca="1" si="1064"/>
        <v>2.4357361071336988E-5</v>
      </c>
      <c r="HH489" s="240">
        <f t="shared" ca="1" si="1065"/>
        <v>-2.4357361071336364E-5</v>
      </c>
      <c r="HI489" s="240">
        <f t="shared" ca="1" si="1066"/>
        <v>2.4357361071335741E-5</v>
      </c>
      <c r="HJ489" s="240">
        <f t="shared" ca="1" si="1067"/>
        <v>-2.4357361071335117E-5</v>
      </c>
      <c r="HK489" s="240">
        <f t="shared" ca="1" si="1068"/>
        <v>2.4357361071334494E-5</v>
      </c>
      <c r="HL489" s="240">
        <f t="shared" ca="1" si="1069"/>
        <v>-2.4357361071333871E-5</v>
      </c>
      <c r="HM489" s="240">
        <f t="shared" ca="1" si="1070"/>
        <v>2.4357361071333247E-5</v>
      </c>
      <c r="HN489" s="240">
        <f t="shared" ca="1" si="1071"/>
        <v>-2.4357361071332624E-5</v>
      </c>
      <c r="HO489" s="240">
        <f t="shared" ca="1" si="1072"/>
        <v>2.4357361071332E-5</v>
      </c>
      <c r="HP489" s="240">
        <f t="shared" ca="1" si="1073"/>
        <v>-2.4357361071331377E-5</v>
      </c>
      <c r="HQ489" s="240">
        <f t="shared" ca="1" si="1074"/>
        <v>2.435736107133733E-5</v>
      </c>
      <c r="HR489" s="240">
        <f t="shared" ca="1" si="1075"/>
        <v>-2.4357361071336706E-5</v>
      </c>
      <c r="HS489" s="240">
        <f t="shared" ca="1" si="1076"/>
        <v>2.4357361071336083E-5</v>
      </c>
      <c r="HT489" s="240">
        <f t="shared" ca="1" si="1077"/>
        <v>-2.435736107133546E-5</v>
      </c>
      <c r="HU489" s="240">
        <f t="shared" ca="1" si="1078"/>
        <v>2.4357361071334833E-5</v>
      </c>
      <c r="HV489" s="240">
        <f t="shared" ca="1" si="1079"/>
        <v>-2.4357361071334209E-5</v>
      </c>
      <c r="HW489" s="240">
        <f t="shared" ca="1" si="1080"/>
        <v>2.4357361071333586E-5</v>
      </c>
      <c r="HX489" s="240">
        <f t="shared" ca="1" si="1081"/>
        <v>-2.4357361071332963E-5</v>
      </c>
      <c r="HY489" s="240">
        <f t="shared" ca="1" si="1082"/>
        <v>2.4357361071332339E-5</v>
      </c>
      <c r="HZ489" s="240">
        <f t="shared" ca="1" si="1083"/>
        <v>-2.4357361071331716E-5</v>
      </c>
      <c r="IA489" s="240">
        <f t="shared" ca="1" si="1084"/>
        <v>2.4357361071331092E-5</v>
      </c>
      <c r="IB489" s="240">
        <f t="shared" ca="1" si="1085"/>
        <v>-2.4357361071337045E-5</v>
      </c>
      <c r="IC489" s="240">
        <f t="shared" ca="1" si="1086"/>
        <v>2.4357361071336422E-5</v>
      </c>
      <c r="ID489" s="240">
        <f t="shared" ca="1" si="1087"/>
        <v>-2.4357361071335798E-5</v>
      </c>
      <c r="IE489" s="240">
        <f t="shared" ca="1" si="1088"/>
        <v>2.4357361071334833E-5</v>
      </c>
      <c r="IF489" s="240">
        <f t="shared" ca="1" si="1089"/>
        <v>-2.4357361071334552E-5</v>
      </c>
      <c r="IG489" s="240">
        <f t="shared" ca="1" si="1090"/>
        <v>2.4357361071333928E-5</v>
      </c>
      <c r="IH489" s="240">
        <f t="shared" ca="1" si="1091"/>
        <v>-2.4357361071333305E-5</v>
      </c>
      <c r="II489" s="240">
        <f t="shared" ca="1" si="1092"/>
        <v>2.4357361071332681E-5</v>
      </c>
      <c r="IJ489" s="240">
        <f t="shared" ca="1" si="1093"/>
        <v>-2.4357361071332058E-5</v>
      </c>
      <c r="IK489" s="240">
        <f t="shared" ca="1" si="1094"/>
        <v>2.4357361071331431E-5</v>
      </c>
      <c r="IL489" s="240">
        <f t="shared" ca="1" si="1095"/>
        <v>-2.4357361071330808E-5</v>
      </c>
      <c r="IM489" s="240">
        <f t="shared" ca="1" si="1096"/>
        <v>2.4357361071336761E-5</v>
      </c>
      <c r="IN489" s="240">
        <f t="shared" ca="1" si="1097"/>
        <v>-2.4357361071336137E-5</v>
      </c>
      <c r="IO489" s="240">
        <f t="shared" ca="1" si="1098"/>
        <v>2.4357361071335514E-5</v>
      </c>
      <c r="IP489" s="240">
        <f t="shared" ca="1" si="1099"/>
        <v>-2.435736107133489E-5</v>
      </c>
      <c r="IQ489" s="240">
        <f t="shared" ca="1" si="1100"/>
        <v>2.4357361071334267E-5</v>
      </c>
      <c r="IR489" s="240">
        <f t="shared" ca="1" si="1101"/>
        <v>-2.4357361071333644E-5</v>
      </c>
      <c r="IS489" s="240">
        <f t="shared" ca="1" si="1102"/>
        <v>2.435736107133302E-5</v>
      </c>
      <c r="IT489" s="240">
        <f t="shared" ca="1" si="1103"/>
        <v>-2.4357361071332397E-5</v>
      </c>
      <c r="IU489" s="240">
        <f t="shared" ca="1" si="1104"/>
        <v>2.4357361071331773E-5</v>
      </c>
      <c r="IV489" s="240">
        <f t="shared" ca="1" si="1105"/>
        <v>-2.435736107133115E-5</v>
      </c>
      <c r="IW489" s="240">
        <f t="shared" ca="1" si="1106"/>
        <v>2.4357361071337103E-5</v>
      </c>
      <c r="IX489" s="240">
        <f t="shared" ca="1" si="1107"/>
        <v>-2.4357361071336479E-5</v>
      </c>
      <c r="IY489" s="240">
        <f t="shared" ca="1" si="1108"/>
        <v>2.4357361071335856E-5</v>
      </c>
      <c r="IZ489" s="240">
        <f t="shared" ca="1" si="1109"/>
        <v>-2.4357361071335233E-5</v>
      </c>
      <c r="JA489" s="240">
        <f t="shared" ca="1" si="1110"/>
        <v>2.4357361071334609E-5</v>
      </c>
      <c r="JB489" s="240">
        <f t="shared" ca="1" si="1111"/>
        <v>-2.4357361071333982E-5</v>
      </c>
    </row>
    <row r="490" spans="2:262">
      <c r="B490" s="248">
        <v>129</v>
      </c>
      <c r="C490" s="247">
        <f t="shared" si="1112"/>
        <v>2.5195312500000018E-3</v>
      </c>
      <c r="D490" s="244">
        <f t="shared" ref="D490:D553" ca="1" si="1113">Vo_set2+E490</f>
        <v>5.9092930981060414</v>
      </c>
      <c r="E490" s="243">
        <f ca="1">EE361</f>
        <v>-9.0706901893958872E-2</v>
      </c>
      <c r="F490" s="242">
        <v>129</v>
      </c>
      <c r="G490" s="240">
        <f t="shared" ref="G490:G553" ca="1" si="1114">2*IMREAL(K229)*COS(2*PI()*B229*1/Nt_load2)-2*IMAGINARY(K229)*SIN(2*PI()*B229*1/Nt_load2)</f>
        <v>3.0131908734817606E-5</v>
      </c>
      <c r="H490" s="240">
        <f t="shared" ref="H490:H553" ca="1" si="1115">2*IMREAL(K229)*COS(2*PI()*B229*2/Nt_load2)-2*IMAGINARY(K229)*SIN(2*PI()*B229*2/Nt_load2)</f>
        <v>-3.1619539743858999E-5</v>
      </c>
      <c r="I490" s="240">
        <f t="shared" ref="I490:I553" ca="1" si="1116">2*IMREAL(K229)*COS(2*PI()*B229*3/Nt_load2)-2*IMAGINARY(K229)*SIN(2*PI()*B229*3/Nt_load2)</f>
        <v>3.3088124324489491E-5</v>
      </c>
      <c r="J490" s="240">
        <f t="shared" ref="J490:J553" ca="1" si="1117">2*IMREAL(K229)*COS(2*PI()*B229*4/Nt_load2)-2*IMAGINARY(K229)*SIN(2*PI()*B229*4/Nt_load2)</f>
        <v>-3.4536777856271463E-5</v>
      </c>
      <c r="K490" s="240">
        <f t="shared" ref="K490:K553" ca="1" si="1118">2*IMREAL(K229)*COS(2*PI()*B229*5/Nt_load2)-2*IMAGINARY(K229)*SIN(2*PI()*B229*5/Nt_load2)</f>
        <v>3.5964627724486123E-5</v>
      </c>
      <c r="L490" s="240">
        <f t="shared" ref="L490:L553" ca="1" si="1119">2*IMREAL(K229)*COS(2*PI()*B229*6/Nt_load2)-2*IMAGINARY(K229)*SIN(2*PI()*B229*6/Nt_load2)</f>
        <v>-3.7370813845763801E-5</v>
      </c>
      <c r="M490" s="240">
        <f t="shared" ref="M490:M553" ca="1" si="1120">2*IMREAL(K229)*COS(2*PI()*B229*7/Nt_load2)-2*IMAGINARY(K229)*SIN(2*PI()*B229*7/Nt_load2)</f>
        <v>3.8754489186165332E-5</v>
      </c>
      <c r="N490" s="240">
        <f t="shared" ref="N490:N553" ca="1" si="1121">2*IMREAL(K229)*COS(2*PI()*B229*8/Nt_load2)-2*IMAGINARY(K229)*SIN(2*PI()*B229*8/Nt_load2)</f>
        <v>-4.0114820271404798E-5</v>
      </c>
      <c r="O490" s="240">
        <f t="shared" ref="O490:O553" ca="1" si="1122">2*IMREAL(K229)*COS(2*PI()*B229*9/Nt_load2)-2*IMAGINARY(K229)*SIN(2*PI()*B229*9/Nt_load2)</f>
        <v>4.1450987688902526E-5</v>
      </c>
      <c r="P490" s="240">
        <f t="shared" ref="P490:P553" ca="1" si="1123">2*IMREAL(K229)*COS(2*PI()*B229*10/Nt_load2)-2*IMAGINARY(K229)*SIN(2*PI()*B229*10/Nt_load2)</f>
        <v>-4.2762186581368717E-5</v>
      </c>
      <c r="Q490" s="240">
        <f t="shared" ref="Q490:Q553" ca="1" si="1124">2*IMREAL(K229)*COS(2*PI()*B229*11/Nt_load2)-2*IMAGINARY(K229)*SIN(2*PI()*B229*11/Nt_load2)</f>
        <v>4.4047627131619442E-5</v>
      </c>
      <c r="R490" s="240">
        <f t="shared" ref="R490:R553" ca="1" si="1125">2*IMREAL(K229)*COS(2*PI()*B229*12/Nt_load2)-2*IMAGINARY(K229)*SIN(2*PI()*B229*12/Nt_load2)</f>
        <v>-4.5306535038333309E-5</v>
      </c>
      <c r="S490" s="240">
        <f t="shared" ref="S490:S553" ca="1" si="1126">2*IMREAL(K229)*COS(2*PI()*B229*13/Nt_load2)-2*IMAGINARY(K229)*SIN(2*PI()*B229*13/Nt_load2)</f>
        <v>4.653815198246018E-5</v>
      </c>
      <c r="T490" s="240">
        <f t="shared" ref="T490:T553" ca="1" si="1127">2*IMREAL(K229)*COS(2*PI()*B229*14/Nt_load2)-2*IMAGINARY(K229)*SIN(2*PI()*B229*14/Nt_load2)</f>
        <v>-4.7741736084006399E-5</v>
      </c>
      <c r="U490" s="241">
        <f t="shared" ref="U490:U553" ca="1" si="1128">2*IMREAL(K229)*COS(2*PI()*B229*15/Nt_load2)-2*IMAGINARY(K229)*SIN(2*PI()*B229*15/Nt_load2)</f>
        <v>4.8916562348914116E-5</v>
      </c>
      <c r="V490" s="240">
        <f t="shared" ref="V490:V553" ca="1" si="1129">2*IMREAL(K229)*COS(2*PI()*B229*16/Nt_load2)-2*IMAGINARY(K229)*SIN(2*PI()*B229*16/Nt_load2)</f>
        <v>-5.0061923105770934E-5</v>
      </c>
      <c r="W490" s="240">
        <f t="shared" ref="W490:W553" ca="1" si="1130">2*IMREAL(K229)*COS(2*PI()*B229*17/Nt_load2)-2*IMAGINARY(K229)*SIN(2*PI()*B229*17/Nt_load2)</f>
        <v>5.1177128432084712E-5</v>
      </c>
      <c r="X490" s="240">
        <f t="shared" ref="X490:X553" ca="1" si="1131">2*IMREAL(K229)*COS(2*PI()*B229*18/Nt_load2)-2*IMAGINARY(K229)*SIN(2*PI()*B229*18/Nt_load2)</f>
        <v>-5.2261506569867088E-5</v>
      </c>
      <c r="Y490" s="240">
        <f t="shared" ref="Y490:Y553" ca="1" si="1132">2*IMREAL(K229)*COS(2*PI()*B229*19/Nt_load2)-2*IMAGINARY(K229)*SIN(2*PI()*B229*19/Nt_load2)</f>
        <v>5.3314404330275382E-5</v>
      </c>
      <c r="Z490" s="240">
        <f t="shared" ref="Z490:Z553" ca="1" si="1133">2*IMREAL(K229)*COS(2*PI()*B229*20/Nt_load2)-2*IMAGINARY(K229)*SIN(2*PI()*B229*20/Nt_load2)</f>
        <v>-5.4335187487069104E-5</v>
      </c>
      <c r="AA490" s="240">
        <f t="shared" ref="AA490:AA553" ca="1" si="1134">2*IMREAL(K229)*COS(2*PI()*B229*21/Nt_load2)-2*IMAGINARY(K229)*SIN(2*PI()*B229*21/Nt_load2)</f>
        <v>5.5323241158644417E-5</v>
      </c>
      <c r="AB490" s="240">
        <f t="shared" ref="AB490:AB553" ca="1" si="1135">2*IMREAL(K229)*COS(2*PI()*B229*22/Nt_load2)-2*IMAGINARY(K229)*SIN(2*PI()*B229*22/Nt_load2)</f>
        <v>-5.6277970178414443E-5</v>
      </c>
      <c r="AC490" s="240">
        <f t="shared" ref="AC490:AC553" ca="1" si="1136">2*IMREAL(K229)*COS(2*PI()*B229*23/Nt_load2)-2*IMAGINARY(K229)*SIN(2*PI()*B229*23/Nt_load2)</f>
        <v>5.7198799453318375E-5</v>
      </c>
      <c r="AD490" s="240">
        <f t="shared" ref="AD490:AD553" ca="1" si="1137">2*IMREAL(K229)*COS(2*PI()*B229*24/Nt_load2)-2*IMAGINARY(K229)*SIN(2*PI()*B229*24/Nt_load2)</f>
        <v>-5.8085174310232491E-5</v>
      </c>
      <c r="AE490" s="240">
        <f t="shared" ref="AE490:AE553" ca="1" si="1138">2*IMREAL(K229)*COS(2*PI()*B229*25/Nt_load2)-2*IMAGINARY(K229)*SIN(2*PI()*B229*25/Nt_load2)</f>
        <v>5.8936560830086181E-5</v>
      </c>
      <c r="AF490" s="240">
        <f t="shared" ref="AF490:AF553" ca="1" si="1139">2*IMREAL(K229)*COS(2*PI()*B229*26/Nt_load2)-2*IMAGINARY(K229)*SIN(2*PI()*B229*26/Nt_load2)</f>
        <v>-5.9752446169476276E-5</v>
      </c>
      <c r="AG490" s="240">
        <f t="shared" ref="AG490:AG553" ca="1" si="1140">2*IMREAL(K229)*COS(2*PI()*B229*27/Nt_load2)-2*IMAGINARY(K229)*SIN(2*PI()*B229*27/Nt_load2)</f>
        <v>6.053233886958129E-5</v>
      </c>
      <c r="AH490" s="240">
        <f t="shared" ref="AH490:AH553" ca="1" si="1141">2*IMREAL(K229)*COS(2*PI()*B229*28/Nt_load2)-2*IMAGINARY(K229)*SIN(2*PI()*B229*28/Nt_load2)</f>
        <v>-6.1275769152201631E-5</v>
      </c>
      <c r="AI490" s="240">
        <f t="shared" ref="AI490:AI553" ca="1" si="1142">2*IMREAL(K229)*COS(2*PI()*B229*29/Nt_load2)-2*IMAGINARY(K229)*SIN(2*PI()*B229*29/Nt_load2)</f>
        <v>6.1982289202732878E-5</v>
      </c>
      <c r="AJ490" s="240">
        <f t="shared" ref="AJ490:AJ553" ca="1" si="1143">2*IMREAL(K229)*COS(2*PI()*B229*30/Nt_load2)-2*IMAGINARY(K229)*SIN(2*PI()*B229*30/Nt_load2)</f>
        <v>-6.2651473439915873E-5</v>
      </c>
      <c r="AK490" s="240">
        <f t="shared" ref="AK490:AK553" ca="1" si="1144">2*IMREAL(K229)*COS(2*PI()*B229*31/Nt_load2)-2*IMAGINARY(K229)*SIN(2*PI()*B229*31/Nt_load2)</f>
        <v>6.328291877218776E-5</v>
      </c>
      <c r="AL490" s="240">
        <f t="shared" ref="AL490:AL553" ca="1" si="1145">2*IMREAL(K229)*COS(2*PI()*B229*32/Nt_load2)-2*IMAGINARY(K229)*SIN(2*PI()*B229*32/Nt_load2)</f>
        <v>-6.38762448404924E-5</v>
      </c>
      <c r="AM490" s="240">
        <f t="shared" ref="AM490:AM553" ca="1" si="1146">2*IMREAL(K229)*COS(2*PI()*B229*33/Nt_load2)-2*IMAGINARY(K229)*SIN(2*PI()*B229*33/Nt_load2)</f>
        <v>6.4431094247391745E-5</v>
      </c>
      <c r="AN490" s="240">
        <f t="shared" ref="AN490:AN553" ca="1" si="1147">2*IMREAL(K229)*COS(2*PI()*B229*34/Nt_load2)-2*IMAGINARY(K229)*SIN(2*PI()*B229*34/Nt_load2)</f>
        <v>-6.4947132772349931E-5</v>
      </c>
      <c r="AO490" s="240">
        <f t="shared" ref="AO490:AO553" ca="1" si="1148">2*IMREAL(K229)*COS(2*PI()*B229*35/Nt_load2)-2*IMAGINARY(K229)*SIN(2*PI()*B229*35/Nt_load2)</f>
        <v>6.5424049573056071E-5</v>
      </c>
      <c r="AP490" s="240">
        <f t="shared" ref="AP490:AP553" ca="1" si="1149">2*IMREAL(K229)*COS(2*PI()*B229*36/Nt_load2)-2*IMAGINARY(K229)*SIN(2*PI()*B229*36/Nt_load2)</f>
        <v>-6.5861557372661925E-5</v>
      </c>
      <c r="AQ490" s="240">
        <f t="shared" ref="AQ490:AQ553" ca="1" si="1150">2*IMREAL(K229)*COS(2*PI()*B229*37/Nt_load2)-2*IMAGINARY(K229)*SIN(2*PI()*B229*37/Nt_load2)</f>
        <v>6.625939263282899E-5</v>
      </c>
      <c r="AR490" s="240">
        <f t="shared" ref="AR490:AR553" ca="1" si="1151">2*IMREAL(K229)*COS(2*PI()*B229*38/Nt_load2)-2*IMAGINARY(K229)*SIN(2*PI()*B229*38/Nt_load2)</f>
        <v>-6.6617315712472091E-5</v>
      </c>
      <c r="AS490" s="240">
        <f t="shared" ref="AS490:AS553" ca="1" si="1152">2*IMREAL(K229)*COS(2*PI()*B229*39/Nt_load2)-2*IMAGINARY(K229)*SIN(2*PI()*B229*39/Nt_load2)</f>
        <v>6.6935111012112069E-5</v>
      </c>
      <c r="AT490" s="240">
        <f t="shared" ref="AT490:AT553" ca="1" si="1153">2*IMREAL(K229)*COS(2*PI()*B229*40/Nt_load2)-2*IMAGINARY(K229)*SIN(2*PI()*B229*40/Nt_load2)</f>
        <v>-6.7212587103743205E-5</v>
      </c>
      <c r="AU490" s="240">
        <f t="shared" ref="AU490:AU553" ca="1" si="1154">2*IMREAL(K229)*COS(2*PI()*B229*41/Nt_load2)-2*IMAGINARY(K229)*SIN(2*PI()*B229*41/Nt_load2)</f>
        <v>6.7449576846143698E-5</v>
      </c>
      <c r="AV490" s="240">
        <f t="shared" ref="AV490:AV553" ca="1" si="1155">2*IMREAL(K229)*COS(2*PI()*B229*42/Nt_load2)-2*IMAGINARY(K229)*SIN(2*PI()*B229*42/Nt_load2)</f>
        <v>-6.7645937485554187E-5</v>
      </c>
      <c r="AW490" s="240">
        <f t="shared" ref="AW490:AW553" ca="1" si="1156">2*IMREAL(K229)*COS(2*PI()*B229*43/Nt_load2)-2*IMAGINARY(K229)*SIN(2*PI()*B229*43/Nt_load2)</f>
        <v>6.7801550741667871E-5</v>
      </c>
      <c r="AX490" s="240">
        <f t="shared" ref="AX490:AX553" ca="1" si="1157">2*IMREAL(K229)*COS(2*PI()*B229*44/Nt_load2)-2*IMAGINARY(K229)*SIN(2*PI()*B229*44/Nt_load2)</f>
        <v>-6.7916322878877936E-5</v>
      </c>
      <c r="AY490" s="240">
        <f t="shared" ref="AY490:AY553" ca="1" si="1158">2*IMREAL(K229)*COS(2*PI()*B229*45/Nt_load2)-2*IMAGINARY(K229)*SIN(2*PI()*B229*45/Nt_load2)</f>
        <v>6.7990184762740783E-5</v>
      </c>
      <c r="AZ490" s="240">
        <f t="shared" ref="AZ490:AZ553" ca="1" si="1159">2*IMREAL(K229)*COS(2*PI()*B229*46/Nt_load2)-2*IMAGINARY(K229)*SIN(2*PI()*B229*46/Nt_load2)</f>
        <v>-6.8023091901619299E-5</v>
      </c>
      <c r="BA490" s="240">
        <f t="shared" ref="BA490:BA553" ca="1" si="1160">2*IMREAL(K229)*COS(2*PI()*B229*47/Nt_load2)-2*IMAGINARY(K229)*SIN(2*PI()*B229*47/Nt_load2)</f>
        <v>6.801502447348348E-5</v>
      </c>
      <c r="BB490" s="240">
        <f t="shared" ref="BB490:BB553" ca="1" si="1161">2*IMREAL(K229)*COS(2*PI()*B229*48/Nt_load2)-2*IMAGINARY(K229)*SIN(2*PI()*B229*48/Nt_load2)</f>
        <v>-6.7965987337850411E-5</v>
      </c>
      <c r="BC490" s="240">
        <f t="shared" ref="BC490:BC553" ca="1" si="1162">2*IMREAL(K229)*COS(2*PI()*B229*49/Nt_load2)-2*IMAGINARY(K229)*SIN(2*PI()*B229*49/Nt_load2)</f>
        <v>6.7876010032857071E-5</v>
      </c>
      <c r="BD490" s="240">
        <f t="shared" ref="BD490:BD553" ca="1" si="1163">2*IMREAL(K229)*COS(2*PI()*B229*50/Nt_load2)-2*IMAGINARY(K229)*SIN(2*PI()*B229*50/Nt_load2)</f>
        <v>-6.7745146757467326E-5</v>
      </c>
      <c r="BE490" s="240">
        <f t="shared" ref="BE490:BE553" ca="1" si="1164">2*IMREAL(K229)*COS(2*PI()*B229*51/Nt_load2)-2*IMAGINARY(K229)*SIN(2*PI()*B229*51/Nt_load2)</f>
        <v>6.7573476338825072E-5</v>
      </c>
      <c r="BF490" s="240">
        <f t="shared" ref="BF490:BF553" ca="1" si="1165">2*IMREAL(K229)*COS(2*PI()*B229*52/Nt_load2)-2*IMAGINARY(K229)*SIN(2*PI()*B229*52/Nt_load2)</f>
        <v>-6.7361102184771313E-5</v>
      </c>
      <c r="BG490" s="240">
        <f t="shared" ref="BG490:BG553" ca="1" si="1166">2*IMREAL(K229)*COS(2*PI()*B229*53/Nt_load2)-2*IMAGINARY(K229)*SIN(2*PI()*B229*53/Nt_load2)</f>
        <v>6.7108152221555587E-5</v>
      </c>
      <c r="BH490" s="240">
        <f t="shared" ref="BH490:BH553" ca="1" si="1167">2*IMREAL(K229)*COS(2*PI()*B229*54/Nt_load2)-2*IMAGINARY(K229)*SIN(2*PI()*B229*54/Nt_load2)</f>
        <v>-6.681477881677675E-5</v>
      </c>
      <c r="BI490" s="240">
        <f t="shared" ref="BI490:BI553" ca="1" si="1168">2*IMREAL(K229)*COS(2*PI()*B229*55/Nt_load2)-2*IMAGINARY(K229)*SIN(2*PI()*B229*55/Nt_load2)</f>
        <v>6.6481158687604157E-5</v>
      </c>
      <c r="BJ490" s="240">
        <f t="shared" ref="BJ490:BJ553" ca="1" si="1169">2*IMREAL(K229)*COS(2*PI()*B229*56/Nt_load2)-2*IMAGINARY(K229)*SIN(2*PI()*B229*56/Nt_load2)</f>
        <v>-6.6107492794328777E-5</v>
      </c>
      <c r="BK490" s="240">
        <f t="shared" ref="BK490:BK553" ca="1" si="1170">2*IMREAL(K229)*COS(2*PI()*B229*57/Nt_load2)-2*IMAGINARY(K229)*SIN(2*PI()*B229*57/Nt_load2)</f>
        <v>6.5694006219312444E-5</v>
      </c>
      <c r="BL490" s="240">
        <f t="shared" ref="BL490:BL553" ca="1" si="1171">2*IMREAL(K229)*COS(2*PI()*B229*58/Nt_load2)-2*IMAGINARY(K229)*SIN(2*PI()*B229*58/Nt_load2)</f>
        <v>-6.5240948031407235E-5</v>
      </c>
      <c r="BM490" s="240">
        <f t="shared" ref="BM490:BM553" ca="1" si="1172">2*IMREAL(K229)*COS(2*PI()*B229*59/Nt_load2)-2*IMAGINARY(K229)*SIN(2*PI()*B229*59/Nt_load2)</f>
        <v>6.4748591135923561E-5</v>
      </c>
      <c r="BN490" s="240">
        <f t="shared" ref="BN490:BN553" ca="1" si="1173">2*IMREAL(K229)*COS(2*PI()*B229*60/Nt_load2)-2*IMAGINARY(K229)*SIN(2*PI()*B229*60/Nt_load2)</f>
        <v>-6.4217232110245356E-5</v>
      </c>
      <c r="BO490" s="240">
        <f t="shared" ref="BO490:BO553" ca="1" si="1174">2*IMREAL(K229)*COS(2*PI()*B229*61/Nt_load2)-2*IMAGINARY(K229)*SIN(2*PI()*B229*61/Nt_load2)</f>
        <v>6.3647191025180885E-5</v>
      </c>
      <c r="BP490" s="240">
        <f t="shared" ref="BP490:BP553" ca="1" si="1175">2*IMREAL(K229)*COS(2*PI()*B229*62/Nt_load2)-2*IMAGINARY(K229)*SIN(2*PI()*B229*62/Nt_load2)</f>
        <v>-6.3038811252165327E-5</v>
      </c>
      <c r="BQ490" s="240">
        <f t="shared" ref="BQ490:BQ553" ca="1" si="1176">2*IMREAL(K229)*COS(2*PI()*B229*63/Nt_load2)-2*IMAGINARY(K229)*SIN(2*PI()*B229*63/Nt_load2)</f>
        <v>6.2392459256423738E-5</v>
      </c>
      <c r="BR490" s="240">
        <f t="shared" ref="BR490:BR553" ca="1" si="1177">2*IMREAL(K229)*COS(2*PI()*B229*64/Nt_load2)-2*IMAGINARY(K229)*SIN(2*PI()*B229*64/Nt_load2)</f>
        <v>-6.1708524376230384E-5</v>
      </c>
      <c r="BS490" s="240">
        <f t="shared" ref="BS490:BS553" ca="1" si="1178">2*IMREAL(K229)*COS(2*PI()*B229*65/Nt_load2)-2*IMAGINARY(K229)*SIN(2*PI()*B229*65/Nt_load2)</f>
        <v>6.0987418588383116E-5</v>
      </c>
      <c r="BT490" s="240">
        <f t="shared" ref="BT490:BT553" ca="1" si="1179">2*IMREAL(K229)*COS(2*PI()*B229*66/Nt_load2)-2*IMAGINARY(K229)*SIN(2*PI()*B229*66/Nt_load2)</f>
        <v>-6.0229576260044649E-5</v>
      </c>
      <c r="BU490" s="240">
        <f t="shared" ref="BU490:BU553" ca="1" si="1180">2*IMREAL(K229)*COS(2*PI()*B229*67/Nt_load2)-2*IMAGINARY(K229)*SIN(2*PI()*B229*67/Nt_load2)</f>
        <v>5.9435453887096971E-5</v>
      </c>
      <c r="BV490" s="240">
        <f t="shared" ref="BV490:BV553" ca="1" si="1181">2*IMREAL(K229)*COS(2*PI()*B229*68/Nt_load2)-2*IMAGINARY(K229)*SIN(2*PI()*B229*68/Nt_load2)</f>
        <v>-5.8605529819161558E-5</v>
      </c>
      <c r="BW490" s="240">
        <f t="shared" ref="BW490:BW553" ca="1" si="1182">2*IMREAL(K229)*COS(2*PI()*B229*69/Nt_load2)-2*IMAGINARY(K229)*SIN(2*PI()*B229*69/Nt_load2)</f>
        <v>5.7740303971464969E-5</v>
      </c>
      <c r="BX490" s="240">
        <f t="shared" ref="BX490:BX553" ca="1" si="1183">2*IMREAL(K229)*COS(2*PI()*B229*70/Nt_load2)-2*IMAGINARY(K229)*SIN(2*PI()*B229*70/Nt_load2)</f>
        <v>-5.6840297523704991E-5</v>
      </c>
      <c r="BY490" s="240">
        <f t="shared" ref="BY490:BY553" ca="1" si="1184">2*IMREAL(K229)*COS(2*PI()*B229*71/Nt_load2)-2*IMAGINARY(K229)*SIN(2*PI()*B229*71/Nt_load2)</f>
        <v>5.5906052606113438E-5</v>
      </c>
      <c r="BZ490" s="240">
        <f t="shared" ref="BZ490:BZ553" ca="1" si="1185">2*IMREAL(K229)*COS(2*PI()*B229*72/Nt_load2)-2*IMAGINARY(K229)*SIN(2*PI()*B229*72/Nt_load2)</f>
        <v>-5.4938131972892834E-5</v>
      </c>
      <c r="CA490" s="240">
        <f t="shared" ref="CA490:CA553" ca="1" si="1186">2*IMREAL(K229)*COS(2*PI()*B229*73/Nt_load2)-2*IMAGINARY(K229)*SIN(2*PI()*B229*73/Nt_load2)</f>
        <v>5.3937118663240816E-5</v>
      </c>
      <c r="CB490" s="240">
        <f t="shared" ref="CB490:CB553" ca="1" si="1187">2*IMREAL(K229)*COS(2*PI()*B229*74/Nt_load2)-2*IMAGINARY(K229)*SIN(2*PI()*B229*74/Nt_load2)</f>
        <v>-5.2903615650144808E-5</v>
      </c>
      <c r="CC490" s="240">
        <f t="shared" ref="CC490:CC553" ca="1" si="1188">2*IMREAL(K229)*COS(2*PI()*B229*75/Nt_load2)-2*IMAGINARY(K229)*SIN(2*PI()*B229*75/Nt_load2)</f>
        <v>5.1838245477174748E-5</v>
      </c>
      <c r="CD490" s="240">
        <f t="shared" ref="CD490:CD553" ca="1" si="1189">2*IMREAL(K229)*COS(2*PI()*B229*76/Nt_load2)-2*IMAGINARY(K229)*SIN(2*PI()*B229*76/Nt_load2)</f>
        <v>-5.0741649883487351E-5</v>
      </c>
      <c r="CE490" s="240">
        <f t="shared" ref="CE490:CE553" ca="1" si="1190">2*IMREAL(K229)*COS(2*PI()*B229*77/Nt_load2)-2*IMAGINARY(K229)*SIN(2*PI()*B229*77/Nt_load2)</f>
        <v>4.961448941726138E-5</v>
      </c>
      <c r="CF490" s="240">
        <f t="shared" ref="CF490:CF553" ca="1" si="1191">2*IMREAL(K229)*COS(2*PI()*B229*78/Nt_load2)-2*IMAGINARY(K229)*SIN(2*PI()*B229*78/Nt_load2)</f>
        <v>-4.845744303781569E-5</v>
      </c>
      <c r="CG490" s="240">
        <f t="shared" ref="CG490:CG553" ca="1" si="1192">2*IMREAL(K229)*COS(2*PI()*B229*79/Nt_load2)-2*IMAGINARY(K229)*SIN(2*PI()*B229*79/Nt_load2)</f>
        <v>4.7271207706624498E-5</v>
      </c>
      <c r="CH490" s="240">
        <f t="shared" ref="CH490:CH553" ca="1" si="1193">2*IMREAL(K229)*COS(2*PI()*B229*80/Nt_load2)-2*IMAGINARY(K229)*SIN(2*PI()*B229*80/Nt_load2)</f>
        <v>-4.6056497967496564E-5</v>
      </c>
      <c r="CI490" s="240">
        <f t="shared" ref="CI490:CI553" ca="1" si="1194">2*IMREAL(K229)*COS(2*PI()*B229*81/Nt_load2)-2*IMAGINARY(K229)*SIN(2*PI()*B229*81/Nt_load2)</f>
        <v>4.4814045516154981E-5</v>
      </c>
      <c r="CJ490" s="240">
        <f t="shared" ref="CJ490:CJ553" ca="1" si="1195">2*IMREAL(K229)*COS(2*PI()*B229*82/Nt_load2)-2*IMAGINARY(K229)*SIN(2*PI()*B229*82/Nt_load2)</f>
        <v>-4.3544598759499544E-5</v>
      </c>
      <c r="CK490" s="240">
        <f t="shared" ref="CK490:CK553" ca="1" si="1196">2*IMREAL(K229)*COS(2*PI()*B229*83/Nt_load2)-2*IMAGINARY(K229)*SIN(2*PI()*B229*83/Nt_load2)</f>
        <v>4.2248922364788801E-5</v>
      </c>
      <c r="CL490" s="240">
        <f t="shared" ref="CL490:CL553" ca="1" si="1197">2*IMREAL(K229)*COS(2*PI()*B229*84/Nt_load2)-2*IMAGINARY(K229)*SIN(2*PI()*B229*84/Nt_load2)</f>
        <v>-4.092779679903445E-5</v>
      </c>
      <c r="CM490" s="240">
        <f t="shared" ref="CM490:CM553" ca="1" si="1198">2*IMREAL(K229)*COS(2*PI()*B229*85/Nt_load2)-2*IMAGINARY(K229)*SIN(2*PI()*B229*85/Nt_load2)</f>
        <v>3.9582017858877247E-5</v>
      </c>
      <c r="CN490" s="240">
        <f t="shared" ref="CN490:CN553" ca="1" si="1199">2*IMREAL(K229)*COS(2*PI()*B229*86/Nt_load2)-2*IMAGINARY(K229)*SIN(2*PI()*B229*86/Nt_load2)</f>
        <v>-3.8212396191228824E-5</v>
      </c>
      <c r="CO490" s="240">
        <f t="shared" ref="CO490:CO553" ca="1" si="1200">2*IMREAL(K229)*COS(2*PI()*B229*87/Nt_load2)-2*IMAGINARY(K229)*SIN(2*PI()*B229*87/Nt_load2)</f>
        <v>3.681975680497157E-5</v>
      </c>
      <c r="CP490" s="240">
        <f t="shared" ref="CP490:CP553" ca="1" si="1201">2*IMREAL(K229)*COS(2*PI()*B229*88/Nt_load2)-2*IMAGINARY(K229)*SIN(2*PI()*B229*88/Nt_load2)</f>
        <v>-3.540493857399118E-5</v>
      </c>
      <c r="CQ490" s="240">
        <f t="shared" ref="CQ490:CQ553" ca="1" si="1202">2*IMREAL(K229)*COS(2*PI()*B229*89/Nt_load2)-2*IMAGINARY(K229)*SIN(2*PI()*B229*89/Nt_load2)</f>
        <v>3.3968793731889728E-5</v>
      </c>
      <c r="CR490" s="240">
        <f t="shared" ref="CR490:CR553" ca="1" si="1203">2*IMREAL(K229)*COS(2*PI()*B229*90/Nt_load2)-2*IMAGINARY(K229)*SIN(2*PI()*B229*90/Nt_load2)</f>
        <v>-3.2512187358619182E-5</v>
      </c>
      <c r="CS490" s="240">
        <f t="shared" ref="CS490:CS553" ca="1" si="1204">2*IMREAL(K229)*COS(2*PI()*B229*91/Nt_load2)-2*IMAGINARY(K229)*SIN(2*PI()*B229*91/Nt_load2)</f>
        <v>3.1035996859392786E-5</v>
      </c>
      <c r="CT490" s="240">
        <f t="shared" ref="CT490:CT553" ca="1" si="1205">2*IMREAL(K229)*COS(2*PI()*B229*92/Nt_load2)-2*IMAGINARY(K229)*SIN(2*PI()*B229*92/Nt_load2)</f>
        <v>-2.9541111436168961E-5</v>
      </c>
      <c r="CU490" s="240">
        <f t="shared" ref="CU490:CU553" ca="1" si="1206">2*IMREAL(K229)*COS(2*PI()*B229*93/Nt_load2)-2*IMAGINARY(K229)*SIN(2*PI()*B229*93/Nt_load2)</f>
        <v>2.802843155202927E-5</v>
      </c>
      <c r="CV490" s="240">
        <f t="shared" ref="CV490:CV553" ca="1" si="1207">2*IMREAL(K229)*COS(2*PI()*B229*94/Nt_load2)-2*IMAGINARY(K229)*SIN(2*PI()*B229*94/Nt_load2)</f>
        <v>-2.6498868388773199E-5</v>
      </c>
      <c r="CW490" s="240">
        <f t="shared" ref="CW490:CW553" ca="1" si="1208">2*IMREAL(K229)*COS(2*PI()*B229*95/Nt_load2)-2*IMAGINARY(K229)*SIN(2*PI()*B229*95/Nt_load2)</f>
        <v>2.4953343298056228E-5</v>
      </c>
      <c r="CX490" s="240">
        <f t="shared" ref="CX490:CX553" ca="1" si="1209">2*IMREAL(K229)*COS(2*PI()*B229*96/Nt_load2)-2*IMAGINARY(K229)*SIN(2*PI()*B229*96/Nt_load2)</f>
        <v>-2.3392787246402106E-5</v>
      </c>
      <c r="CY490" s="240">
        <f t="shared" ref="CY490:CY553" ca="1" si="1210">2*IMREAL(K229)*COS(2*PI()*B229*97/Nt_load2)-2*IMAGINARY(K229)*SIN(2*PI()*B229*97/Nt_load2)</f>
        <v>2.1818140254427071E-5</v>
      </c>
      <c r="CZ490" s="240">
        <f t="shared" ref="CZ490:CZ553" ca="1" si="1211">2*IMREAL(K229)*COS(2*PI()*B229*98/Nt_load2)-2*IMAGINARY(K229)*SIN(2*PI()*B229*98/Nt_load2)</f>
        <v>-2.0230350830591935E-5</v>
      </c>
      <c r="DA490" s="240">
        <f t="shared" ref="DA490:DA553" ca="1" si="1212">2*IMREAL(K229)*COS(2*PI()*B229*99/Nt_load2)-2*IMAGINARY(K229)*SIN(2*PI()*B229*99/Nt_load2)</f>
        <v>1.8630375399877978E-5</v>
      </c>
      <c r="DB490" s="240">
        <f t="shared" ref="DB490:DB553" ca="1" si="1213">2*IMREAL(K229)*COS(2*PI()*B229*100/Nt_load2)-2*IMAGINARY(K229)*SIN(2*PI()*B229*100/Nt_load2)</f>
        <v>-1.701917772765775E-5</v>
      </c>
      <c r="DC490" s="240">
        <f t="shared" ref="DC490:DC553" ca="1" si="1214">2*IMREAL(K229)*COS(2*PI()*B229*101/Nt_load2)-2*IMAGINARY(K229)*SIN(2*PI()*B229*101/Nt_load2)</f>
        <v>1.5397728339162417E-5</v>
      </c>
      <c r="DD490" s="240">
        <f t="shared" ref="DD490:DD553" ca="1" si="1215">2*IMREAL(K229)*COS(2*PI()*B229*102/Nt_load2)-2*IMAGINARY(K229)*SIN(2*PI()*B229*102/Nt_load2)</f>
        <v>-1.3767003934873703E-5</v>
      </c>
      <c r="DE490" s="240">
        <f t="shared" ref="DE490:DE553" ca="1" si="1216">2*IMREAL(K229)*COS(2*PI()*B229*103/Nt_load2)-2*IMAGINARY(K229)*SIN(2*PI()*B229*103/Nt_load2)</f>
        <v>1.2127986802196059E-5</v>
      </c>
      <c r="DF490" s="240">
        <f t="shared" ref="DF490:DF553" ca="1" si="1217">2*IMREAL(K229)*COS(2*PI()*B229*104/Nt_load2)-2*IMAGINARY(K229)*SIN(2*PI()*B229*104/Nt_load2)</f>
        <v>-1.0481664223763414E-5</v>
      </c>
      <c r="DG490" s="240">
        <f t="shared" ref="DG490:DG553" ca="1" si="1218">2*IMREAL(K229)*COS(2*PI()*B229*105/Nt_load2)-2*IMAGINARY(K229)*SIN(2*PI()*B229*105/Nt_load2)</f>
        <v>8.829027882737026E-6</v>
      </c>
      <c r="DH490" s="240">
        <f t="shared" ref="DH490:DH553" ca="1" si="1219">2*IMREAL(K229)*COS(2*PI()*B229*106/Nt_load2)-2*IMAGINARY(K229)*SIN(2*PI()*B229*106/Nt_load2)</f>
        <v>-7.1710732654565471E-6</v>
      </c>
      <c r="DI490" s="240">
        <f t="shared" ref="DI490:DI553" ca="1" si="1220">2*IMREAL(K229)*COS(2*PI()*B229*107/Nt_load2)-2*IMAGINARY(K229)*SIN(2*PI()*B229*107/Nt_load2)</f>
        <v>5.5087990617808191E-6</v>
      </c>
      <c r="DJ490" s="240">
        <f t="shared" ref="DJ490:DJ553" ca="1" si="1221">2*IMREAL(K229)*COS(2*PI()*B229*108/Nt_load2)-2*IMAGINARY(K229)*SIN(2*PI()*B229*108/Nt_load2)</f>
        <v>-3.8432065635375357E-6</v>
      </c>
      <c r="DK490" s="240">
        <f t="shared" ref="DK490:DK553" ca="1" si="1222">2*IMREAL(K229)*COS(2*PI()*B229*109/Nt_load2)-2*IMAGINARY(K229)*SIN(2*PI()*B229*109/Nt_load2)</f>
        <v>2.1752990613671236E-6</v>
      </c>
      <c r="DL490" s="240">
        <f t="shared" ref="DL490:DL553" ca="1" si="1223">2*IMREAL(K229)*COS(2*PI()*B229*110/Nt_load2)-2*IMAGINARY(K229)*SIN(2*PI()*B229*110/Nt_load2)</f>
        <v>-5.0608124038182111E-7</v>
      </c>
      <c r="DM490" s="240">
        <f t="shared" ref="DM490:DM553" ca="1" si="1224">2*IMREAL(K229)*COS(2*PI()*B229*111/Nt_load2)-2*IMAGINARY(K229)*SIN(2*PI()*B229*111/Nt_load2)</f>
        <v>-1.1634414250191018E-6</v>
      </c>
      <c r="DN490" s="240">
        <f t="shared" ref="DN490:DN553" ca="1" si="1225">2*IMREAL(K229)*COS(2*PI()*B229*112/Nt_load2)-2*IMAGINARY(K229)*SIN(2*PI()*B229*112/Nt_load2)</f>
        <v>2.8322632768094579E-6</v>
      </c>
      <c r="DO490" s="240">
        <f t="shared" ref="DO490:DO553" ca="1" si="1226">2*IMREAL(K229)*COS(2*PI()*B229*113/Nt_load2)-2*IMAGINARY(K229)*SIN(2*PI()*B229*113/Nt_load2)</f>
        <v>-4.4993790791070147E-6</v>
      </c>
      <c r="DP490" s="240">
        <f t="shared" ref="DP490:DP553" ca="1" si="1227">2*IMREAL(K229)*COS(2*PI()*B229*114/Nt_load2)-2*IMAGINARY(K229)*SIN(2*PI()*B229*114/Nt_load2)</f>
        <v>6.1637846236899388E-6</v>
      </c>
      <c r="DQ490" s="240">
        <f t="shared" ref="DQ490:DQ553" ca="1" si="1228">2*IMREAL(K229)*COS(2*PI()*B229*115/Nt_load2)-2*IMAGINARY(K229)*SIN(2*PI()*B229*115/Nt_load2)</f>
        <v>-7.8244773348904573E-6</v>
      </c>
      <c r="DR490" s="240">
        <f t="shared" ref="DR490:DR553" ca="1" si="1229">2*IMREAL(K229)*COS(2*PI()*B229*116/Nt_load2)-2*IMAGINARY(K229)*SIN(2*PI()*B229*116/Nt_load2)</f>
        <v>9.4804568735243412E-6</v>
      </c>
      <c r="DS490" s="240">
        <f t="shared" ref="DS490:DS553" ca="1" si="1230">2*IMREAL(K229)*COS(2*PI()*B229*117/Nt_load2)-2*IMAGINARY(K229)*SIN(2*PI()*B229*117/Nt_load2)</f>
        <v>-1.1130725739434721E-5</v>
      </c>
      <c r="DT490" s="240">
        <f t="shared" ref="DT490:DT553" ca="1" si="1231">2*IMREAL(K229)*COS(2*PI()*B229*118/Nt_load2)-2*IMAGINARY(K229)*SIN(2*PI()*B229*118/Nt_load2)</f>
        <v>1.2774289872364312E-5</v>
      </c>
      <c r="DU490" s="240">
        <f t="shared" ref="DU490:DU553" ca="1" si="1232">2*IMREAL(K229)*COS(2*PI()*B229*119/Nt_load2)-2*IMAGINARY(K229)*SIN(2*PI()*B229*119/Nt_load2)</f>
        <v>-1.4410159250736249E-5</v>
      </c>
      <c r="DV490" s="240">
        <f t="shared" ref="DV490:DV553" ca="1" si="1233">2*IMREAL(K229)*COS(2*PI()*B229*120/Nt_load2)-2*IMAGINARY(K229)*SIN(2*PI()*B229*120/Nt_load2)</f>
        <v>1.6037348488006097E-5</v>
      </c>
      <c r="DW490" s="240">
        <f t="shared" ref="DW490:DW553" ca="1" si="1234">2*IMREAL(K229)*COS(2*PI()*B229*121/Nt_load2)-2*IMAGINARY(K229)*SIN(2*PI()*B229*121/Nt_load2)</f>
        <v>-1.7654877426221853E-5</v>
      </c>
      <c r="DX490" s="240">
        <f t="shared" ref="DX490:DX553" ca="1" si="1235">2*IMREAL(K229)*COS(2*PI()*B229*122/Nt_load2)-2*IMAGINARY(K229)*SIN(2*PI()*B229*122/Nt_load2)</f>
        <v>1.9261771726434436E-5</v>
      </c>
      <c r="DY490" s="240">
        <f t="shared" ref="DY490:DY553" ca="1" si="1236">2*IMREAL(K229)*COS(2*PI()*B229*123/Nt_load2)-2*IMAGINARY(K229)*SIN(2*PI()*B229*123/Nt_load2)</f>
        <v>-2.0857063455603043E-5</v>
      </c>
      <c r="DZ490" s="240">
        <f t="shared" ref="DZ490:DZ553" ca="1" si="1237">2*IMREAL(K229)*COS(2*PI()*B229*124/Nt_load2)-2*IMAGINARY(K229)*SIN(2*PI()*B229*124/Nt_load2)</f>
        <v>2.2439791669638173E-5</v>
      </c>
      <c r="EA490" s="240">
        <f t="shared" ref="EA490:EA553" ca="1" si="1238">2*IMREAL(K229)*COS(2*PI()*B229*125/Nt_load2)-2*IMAGINARY(K229)*SIN(2*PI()*B229*125/Nt_load2)</f>
        <v>-2.4009002992253045E-5</v>
      </c>
      <c r="EB490" s="240">
        <f t="shared" ref="EB490:EB553" ca="1" si="1239">2*IMREAL(K229)*COS(2*PI()*B229*126/Nt_load2)-2*IMAGINARY(K229)*SIN(2*PI()*B229*126/Nt_load2)</f>
        <v>2.5563752189219821E-5</v>
      </c>
      <c r="EC490" s="240">
        <f t="shared" ref="EC490:EC553" ca="1" si="1240">2*IMREAL(K229)*COS(2*PI()*B229*127/Nt_load2)-2*IMAGINARY(K229)*SIN(2*PI()*B229*127/Nt_load2)</f>
        <v>-2.7103102737758067E-5</v>
      </c>
      <c r="ED490" s="240">
        <f t="shared" ref="ED490:ED553" ca="1" si="1241">2*IMREAL(K229)*COS(2*PI()*B229*128/Nt_load2)-2*IMAGINARY(K229)*SIN(2*PI()*B229*128/Nt_load2)</f>
        <v>2.8626127390657366E-5</v>
      </c>
      <c r="EE490" s="240">
        <f t="shared" ref="EE490:EE553" ca="1" si="1242">2*IMREAL(K229)*COS(2*PI()*B229*129/Nt_load2)-2*IMAGINARY(K229)*SIN(2*PI()*B229*129/Nt_load2)</f>
        <v>-3.0131908734816373E-5</v>
      </c>
      <c r="EF490" s="240">
        <f t="shared" ref="EF490:EF553" ca="1" si="1243">2*IMREAL(K229)*COS(2*PI()*B229*130/Nt_load2)-2*IMAGINARY(K229)*SIN(2*PI()*B229*130/Nt_load2)</f>
        <v>3.1619539743858152E-5</v>
      </c>
      <c r="EG490" s="240">
        <f t="shared" ref="EG490:EG553" ca="1" si="1244">2*IMREAL(K229)*COS(2*PI()*B229*131/Nt_load2)-2*IMAGINARY(K229)*SIN(2*PI()*B229*131/Nt_load2)</f>
        <v>-3.3088124324488976E-5</v>
      </c>
      <c r="EH490" s="240">
        <f t="shared" ref="EH490:EH553" ca="1" si="1245">2*IMREAL(K229)*COS(2*PI()*B229*132/Nt_load2)-2*IMAGINARY(K229)*SIN(2*PI()*B229*132/Nt_load2)</f>
        <v>3.4536777856271375E-5</v>
      </c>
      <c r="EI490" s="240">
        <f t="shared" ref="EI490:EI553" ca="1" si="1246">2*IMREAL(K229)*COS(2*PI()*B229*133/Nt_load2)-2*IMAGINARY(K229)*SIN(2*PI()*B229*133/Nt_load2)</f>
        <v>-3.5964627724483162E-5</v>
      </c>
      <c r="EJ490" s="240">
        <f t="shared" ref="EJ490:EJ553" ca="1" si="1247">2*IMREAL(K229)*COS(2*PI()*B229*134/Nt_load2)-2*IMAGINARY(K229)*SIN(2*PI()*B229*134/Nt_load2)</f>
        <v>3.737081384576109E-5</v>
      </c>
      <c r="EK490" s="240">
        <f t="shared" ref="EK490:EK553" ca="1" si="1248">2*IMREAL(K229)*COS(2*PI()*B229*135/Nt_load2)-2*IMAGINARY(K229)*SIN(2*PI()*B229*135/Nt_load2)</f>
        <v>-3.8754489186163062E-5</v>
      </c>
      <c r="EL490" s="240">
        <f t="shared" ref="EL490:EL553" ca="1" si="1249">2*IMREAL(K229)*COS(2*PI()*B229*136/Nt_load2)-2*IMAGINARY(K229)*SIN(2*PI()*B229*136/Nt_load2)</f>
        <v>4.0114820271402962E-5</v>
      </c>
      <c r="EM490" s="240">
        <f t="shared" ref="EM490:EM553" ca="1" si="1250">2*IMREAL(K229)*COS(2*PI()*B229*137/Nt_load2)-2*IMAGINARY(K229)*SIN(2*PI()*B229*137/Nt_load2)</f>
        <v>-4.1450987688901103E-5</v>
      </c>
      <c r="EN490" s="240">
        <f t="shared" ref="EN490:EN553" ca="1" si="1251">2*IMREAL(K229)*COS(2*PI()*B229*138/Nt_load2)-2*IMAGINARY(K229)*SIN(2*PI()*B229*138/Nt_load2)</f>
        <v>4.2762186581367694E-5</v>
      </c>
      <c r="EO490" s="240">
        <f t="shared" ref="EO490:EO553" ca="1" si="1252">2*IMREAL(K229)*COS(2*PI()*B229*139/Nt_load2)-2*IMAGINARY(K229)*SIN(2*PI()*B229*139/Nt_load2)</f>
        <v>-4.4047627131618805E-5</v>
      </c>
      <c r="EP490" s="240">
        <f t="shared" ref="EP490:EP553" ca="1" si="1253">2*IMREAL(K229)*COS(2*PI()*B229*140/Nt_load2)-2*IMAGINARY(K229)*SIN(2*PI()*B229*140/Nt_load2)</f>
        <v>4.5306535038332686E-5</v>
      </c>
      <c r="EQ490" s="240">
        <f t="shared" ref="EQ490:EQ553" ca="1" si="1254">2*IMREAL(K229)*COS(2*PI()*B229*141/Nt_load2)-2*IMAGINARY(K229)*SIN(2*PI()*B229*141/Nt_load2)</f>
        <v>-4.6538151982459923E-5</v>
      </c>
      <c r="ER490" s="240">
        <f t="shared" ref="ER490:ER553" ca="1" si="1255">2*IMREAL(K229)*COS(2*PI()*B229*142/Nt_load2)-2*IMAGINARY(K229)*SIN(2*PI()*B229*142/Nt_load2)</f>
        <v>4.7741736084003743E-5</v>
      </c>
      <c r="ES490" s="240">
        <f t="shared" ref="ES490:ES553" ca="1" si="1256">2*IMREAL(K229)*COS(2*PI()*B229*143/Nt_load2)-2*IMAGINARY(K229)*SIN(2*PI()*B229*143/Nt_load2)</f>
        <v>-4.8916562348911859E-5</v>
      </c>
      <c r="ET490" s="240">
        <f t="shared" ref="ET490:ET553" ca="1" si="1257">2*IMREAL(K229)*COS(2*PI()*B229*144/Nt_load2)-2*IMAGINARY(K229)*SIN(2*PI()*B229*144/Nt_load2)</f>
        <v>5.0061923105769064E-5</v>
      </c>
      <c r="EU490" s="240">
        <f t="shared" ref="EU490:EU553" ca="1" si="1258">2*IMREAL(K229)*COS(2*PI()*B229*145/Nt_load2)-2*IMAGINARY(K229)*SIN(2*PI()*B229*145/Nt_load2)</f>
        <v>-5.1177128432083207E-5</v>
      </c>
      <c r="EV490" s="240">
        <f t="shared" ref="EV490:EV553" ca="1" si="1259">2*IMREAL(K229)*COS(2*PI()*B229*146/Nt_load2)-2*IMAGINARY(K229)*SIN(2*PI()*B229*146/Nt_load2)</f>
        <v>5.2261506569865936E-5</v>
      </c>
      <c r="EW490" s="240">
        <f t="shared" ref="EW490:EW553" ca="1" si="1260">2*IMREAL(K229)*COS(2*PI()*B229*147/Nt_load2)-2*IMAGINARY(K229)*SIN(2*PI()*B229*147/Nt_load2)</f>
        <v>-5.3314404330274568E-5</v>
      </c>
      <c r="EX490" s="240">
        <f t="shared" ref="EX490:EX553" ca="1" si="1261">2*IMREAL(K229)*COS(2*PI()*B229*148/Nt_load2)-2*IMAGINARY(K229)*SIN(2*PI()*B229*148/Nt_load2)</f>
        <v>5.4335187487068602E-5</v>
      </c>
      <c r="EY490" s="240">
        <f t="shared" ref="EY490:EY553" ca="1" si="1262">2*IMREAL(K229)*COS(2*PI()*B229*149/Nt_load2)-2*IMAGINARY(K229)*SIN(2*PI()*B229*149/Nt_load2)</f>
        <v>-5.5323241158643936E-5</v>
      </c>
      <c r="EZ490" s="240">
        <f t="shared" ref="EZ490:EZ553" ca="1" si="1263">2*IMREAL(K229)*COS(2*PI()*B229*150/Nt_load2)-2*IMAGINARY(K229)*SIN(2*PI()*B229*150/Nt_load2)</f>
        <v>5.6277970178414511E-5</v>
      </c>
      <c r="FA490" s="240">
        <f t="shared" ref="FA490:FA553" ca="1" si="1264">2*IMREAL(K229)*COS(2*PI()*B229*151/Nt_load2)-2*IMAGINARY(K229)*SIN(2*PI()*B229*151/Nt_load2)</f>
        <v>-5.7198799453316362E-5</v>
      </c>
      <c r="FB490" s="240">
        <f t="shared" ref="FB490:FB553" ca="1" si="1265">2*IMREAL(K229)*COS(2*PI()*B229*152/Nt_load2)-2*IMAGINARY(K229)*SIN(2*PI()*B229*152/Nt_load2)</f>
        <v>5.808517431023054E-5</v>
      </c>
      <c r="FC490" s="240">
        <f t="shared" ref="FC490:FC553" ca="1" si="1266">2*IMREAL(K229)*COS(2*PI()*B229*153/Nt_load2)-2*IMAGINARY(K229)*SIN(2*PI()*B229*153/Nt_load2)</f>
        <v>-5.8936560830084805E-5</v>
      </c>
      <c r="FD490" s="240">
        <f t="shared" ref="FD490:FD553" ca="1" si="1267">2*IMREAL(K229)*COS(2*PI()*B229*154/Nt_load2)-2*IMAGINARY(K229)*SIN(2*PI()*B229*154/Nt_load2)</f>
        <v>5.9752446169474948E-5</v>
      </c>
      <c r="FE490" s="240">
        <f t="shared" ref="FE490:FE553" ca="1" si="1268">2*IMREAL(K229)*COS(2*PI()*B229*155/Nt_load2)-2*IMAGINARY(K229)*SIN(2*PI()*B229*155/Nt_load2)</f>
        <v>-6.0532338869580463E-5</v>
      </c>
      <c r="FF490" s="240">
        <f t="shared" ref="FF490:FF553" ca="1" si="1269">2*IMREAL(K229)*COS(2*PI()*B229*156/Nt_load2)-2*IMAGINARY(K229)*SIN(2*PI()*B229*156/Nt_load2)</f>
        <v>6.1275769152200859E-5</v>
      </c>
      <c r="FG490" s="240">
        <f t="shared" ref="FG490:FG553" ca="1" si="1270">2*IMREAL(K229)*COS(2*PI()*B229*157/Nt_load2)-2*IMAGINARY(K229)*SIN(2*PI()*B229*157/Nt_load2)</f>
        <v>-6.1982289202732526E-5</v>
      </c>
      <c r="FH490" s="240">
        <f t="shared" ref="FH490:FH553" ca="1" si="1271">2*IMREAL(K229)*COS(2*PI()*B229*158/Nt_load2)-2*IMAGINARY(K229)*SIN(2*PI()*B229*158/Nt_load2)</f>
        <v>6.2651473439915547E-5</v>
      </c>
      <c r="FI490" s="240">
        <f t="shared" ref="FI490:FI553" ca="1" si="1272">2*IMREAL(K229)*COS(2*PI()*B229*159/Nt_load2)-2*IMAGINARY(K229)*SIN(2*PI()*B229*159/Nt_load2)</f>
        <v>-6.3282918772187814E-5</v>
      </c>
      <c r="FJ490" s="240">
        <f t="shared" ref="FJ490:FJ553" ca="1" si="1273">2*IMREAL(K229)*COS(2*PI()*B229*160/Nt_load2)-2*IMAGINARY(K229)*SIN(2*PI()*B229*160/Nt_load2)</f>
        <v>6.3876244840491112E-5</v>
      </c>
      <c r="FK490" s="240">
        <f t="shared" ref="FK490:FK553" ca="1" si="1274">2*IMREAL(K229)*COS(2*PI()*B229*161/Nt_load2)-2*IMAGINARY(K229)*SIN(2*PI()*B229*161/Nt_load2)</f>
        <v>-6.4431094247390539E-5</v>
      </c>
      <c r="FL490" s="240">
        <f t="shared" ref="FL490:FL553" ca="1" si="1275">2*IMREAL(K229)*COS(2*PI()*B229*162/Nt_load2)-2*IMAGINARY(K229)*SIN(2*PI()*B229*162/Nt_load2)</f>
        <v>6.4947132772349118E-5</v>
      </c>
      <c r="FM490" s="240">
        <f t="shared" ref="FM490:FM553" ca="1" si="1276">2*IMREAL(K229)*COS(2*PI()*B229*163/Nt_load2)-2*IMAGINARY(K229)*SIN(2*PI()*B229*163/Nt_load2)</f>
        <v>-6.5424049573056369E-5</v>
      </c>
      <c r="FN490" s="240">
        <f t="shared" ref="FN490:FN553" ca="1" si="1277">2*IMREAL(K229)*COS(2*PI()*B229*164/Nt_load2)-2*IMAGINARY(K229)*SIN(2*PI()*B229*164/Nt_load2)</f>
        <v>6.5861557372661478E-5</v>
      </c>
      <c r="FO490" s="240">
        <f t="shared" ref="FO490:FO553" ca="1" si="1278">2*IMREAL(K229)*COS(2*PI()*B229*165/Nt_load2)-2*IMAGINARY(K229)*SIN(2*PI()*B229*165/Nt_load2)</f>
        <v>-6.6259392632827689E-5</v>
      </c>
      <c r="FP490" s="240">
        <f t="shared" ref="FP490:FP553" ca="1" si="1279">2*IMREAL(K229)*COS(2*PI()*B229*166/Nt_load2)-2*IMAGINARY(K229)*SIN(2*PI()*B229*166/Nt_load2)</f>
        <v>6.6617315712471915E-5</v>
      </c>
      <c r="FQ490" s="240">
        <f t="shared" ref="FQ490:FQ553" ca="1" si="1280">2*IMREAL(K229)*COS(2*PI()*B229*167/Nt_load2)-2*IMAGINARY(K229)*SIN(2*PI()*B229*167/Nt_load2)</f>
        <v>-6.6935111012111228E-5</v>
      </c>
      <c r="FR490" s="240">
        <f t="shared" ref="FR490:FR553" ca="1" si="1281">2*IMREAL(K229)*COS(2*PI()*B229*168/Nt_load2)-2*IMAGINARY(K229)*SIN(2*PI()*B229*168/Nt_load2)</f>
        <v>6.7212587103743232E-5</v>
      </c>
      <c r="FS490" s="240">
        <f t="shared" ref="FS490:FS553" ca="1" si="1282">2*IMREAL(K229)*COS(2*PI()*B229*169/Nt_load2)-2*IMAGINARY(K229)*SIN(2*PI()*B229*169/Nt_load2)</f>
        <v>-6.744957684614321E-5</v>
      </c>
      <c r="FT490" s="240">
        <f t="shared" ref="FT490:FT553" ca="1" si="1283">2*IMREAL(K229)*COS(2*PI()*B229*170/Nt_load2)-2*IMAGINARY(K229)*SIN(2*PI()*B229*170/Nt_load2)</f>
        <v>6.76459374855542E-5</v>
      </c>
      <c r="FU490" s="240">
        <f t="shared" ref="FU490:FU553" ca="1" si="1284">2*IMREAL(K229)*COS(2*PI()*B229*171/Nt_load2)-2*IMAGINARY(K229)*SIN(2*PI()*B229*171/Nt_load2)</f>
        <v>-6.7801550741667586E-5</v>
      </c>
      <c r="FV490" s="240">
        <f t="shared" ref="FV490:FV553" ca="1" si="1285">2*IMREAL(K229)*COS(2*PI()*B229*172/Nt_load2)-2*IMAGINARY(K229)*SIN(2*PI()*B229*172/Nt_load2)</f>
        <v>6.7916322878878058E-5</v>
      </c>
      <c r="FW490" s="240">
        <f t="shared" ref="FW490:FW553" ca="1" si="1286">2*IMREAL(K229)*COS(2*PI()*B229*173/Nt_load2)-2*IMAGINARY(K229)*SIN(2*PI()*B229*173/Nt_load2)</f>
        <v>-6.7990184762740729E-5</v>
      </c>
      <c r="FX490" s="240">
        <f t="shared" ref="FX490:FX553" ca="1" si="1287">2*IMREAL(K229)*COS(2*PI()*B229*174/Nt_load2)-2*IMAGINARY(K229)*SIN(2*PI()*B229*174/Nt_load2)</f>
        <v>6.8023091901619245E-5</v>
      </c>
      <c r="FY490" s="240">
        <f t="shared" ref="FY490:FY553" ca="1" si="1288">2*IMREAL(K229)*COS(2*PI()*B229*175/Nt_load2)-2*IMAGINARY(K229)*SIN(2*PI()*B229*175/Nt_load2)</f>
        <v>-6.8015024473483521E-5</v>
      </c>
      <c r="FZ490" s="240">
        <f t="shared" ref="FZ490:FZ553" ca="1" si="1289">2*IMREAL(K229)*COS(2*PI()*B229*176/Nt_load2)-2*IMAGINARY(K229)*SIN(2*PI()*B229*176/Nt_load2)</f>
        <v>6.7965987337850642E-5</v>
      </c>
      <c r="GA490" s="240">
        <f t="shared" ref="GA490:GA553" ca="1" si="1290">2*IMREAL(K229)*COS(2*PI()*B229*177/Nt_load2)-2*IMAGINARY(K229)*SIN(2*PI()*B229*177/Nt_load2)</f>
        <v>-6.7876010032857058E-5</v>
      </c>
      <c r="GB490" s="240">
        <f t="shared" ref="GB490:GB553" ca="1" si="1291">2*IMREAL(K229)*COS(2*PI()*B229*178/Nt_load2)-2*IMAGINARY(K229)*SIN(2*PI()*B229*178/Nt_load2)</f>
        <v>6.7745146757467665E-5</v>
      </c>
      <c r="GC490" s="240">
        <f t="shared" ref="GC490:GC553" ca="1" si="1292">2*IMREAL(K229)*COS(2*PI()*B229*179/Nt_load2)-2*IMAGINARY(K229)*SIN(2*PI()*B229*179/Nt_load2)</f>
        <v>-6.7573476338825045E-5</v>
      </c>
      <c r="GD490" s="240">
        <f t="shared" ref="GD490:GD553" ca="1" si="1293">2*IMREAL(K229)*COS(2*PI()*B229*180/Nt_load2)-2*IMAGINARY(K229)*SIN(2*PI()*B229*180/Nt_load2)</f>
        <v>6.7361102184771828E-5</v>
      </c>
      <c r="GE490" s="240">
        <f t="shared" ref="GE490:GE553" ca="1" si="1294">2*IMREAL(K229)*COS(2*PI()*B229*181/Nt_load2)-2*IMAGINARY(K229)*SIN(2*PI()*B229*181/Nt_load2)</f>
        <v>-6.7108152221555248E-5</v>
      </c>
      <c r="GF490" s="240">
        <f t="shared" ref="GF490:GF553" ca="1" si="1295">2*IMREAL(K229)*COS(2*PI()*B229*182/Nt_load2)-2*IMAGINARY(K229)*SIN(2*PI()*B229*182/Nt_load2)</f>
        <v>6.6814778816777075E-5</v>
      </c>
      <c r="GG490" s="240">
        <f t="shared" ref="GG490:GG553" ca="1" si="1296">2*IMREAL(K229)*COS(2*PI()*B229*183/Nt_load2)-2*IMAGINARY(K229)*SIN(2*PI()*B229*183/Nt_load2)</f>
        <v>-6.6481158687605349E-5</v>
      </c>
      <c r="GH490" s="240">
        <f t="shared" ref="GH490:GH553" ca="1" si="1297">2*IMREAL(K229)*COS(2*PI()*B229*184/Nt_load2)-2*IMAGINARY(K229)*SIN(2*PI()*B229*184/Nt_load2)</f>
        <v>6.6107492794329197E-5</v>
      </c>
      <c r="GI490" s="240">
        <f t="shared" ref="GI490:GI553" ca="1" si="1298">2*IMREAL(K229)*COS(2*PI()*B229*185/Nt_load2)-2*IMAGINARY(K229)*SIN(2*PI()*B229*185/Nt_load2)</f>
        <v>-6.5694006219313908E-5</v>
      </c>
      <c r="GJ490" s="240">
        <f t="shared" ref="GJ490:GJ553" ca="1" si="1299">2*IMREAL(K229)*COS(2*PI()*B229*186/Nt_load2)-2*IMAGINARY(K229)*SIN(2*PI()*B229*186/Nt_load2)</f>
        <v>6.5240948031407194E-5</v>
      </c>
      <c r="GK490" s="240">
        <f t="shared" ref="GK490:GK553" ca="1" si="1300">2*IMREAL(K229)*COS(2*PI()*B229*187/Nt_load2)-2*IMAGINARY(K229)*SIN(2*PI()*B229*187/Nt_load2)</f>
        <v>-6.4748591135924699E-5</v>
      </c>
      <c r="GL490" s="240">
        <f t="shared" ref="GL490:GL553" ca="1" si="1301">2*IMREAL(K229)*COS(2*PI()*B229*188/Nt_load2)-2*IMAGINARY(K229)*SIN(2*PI()*B229*188/Nt_load2)</f>
        <v>6.4217232110245316E-5</v>
      </c>
      <c r="GM490" s="240">
        <f t="shared" ref="GM490:GM553" ca="1" si="1302">2*IMREAL(K229)*COS(2*PI()*B229*189/Nt_load2)-2*IMAGINARY(K229)*SIN(2*PI()*B229*189/Nt_load2)</f>
        <v>-6.3647191025182213E-5</v>
      </c>
      <c r="GN490" s="240">
        <f t="shared" ref="GN490:GN553" ca="1" si="1303">2*IMREAL(K229)*COS(2*PI()*B229*190/Nt_load2)-2*IMAGINARY(K229)*SIN(2*PI()*B229*190/Nt_load2)</f>
        <v>6.3038811252164555E-5</v>
      </c>
      <c r="GO490" s="240">
        <f t="shared" ref="GO490:GO553" ca="1" si="1304">2*IMREAL(K229)*COS(2*PI()*B229*191/Nt_load2)-2*IMAGINARY(K229)*SIN(2*PI()*B229*191/Nt_load2)</f>
        <v>-6.2392459256424456E-5</v>
      </c>
      <c r="GP490" s="240">
        <f t="shared" ref="GP490:GP553" ca="1" si="1305">2*IMREAL(K229)*COS(2*PI()*B229*192/Nt_load2)-2*IMAGINARY(K229)*SIN(2*PI()*B229*192/Nt_load2)</f>
        <v>6.1708524376229517E-5</v>
      </c>
      <c r="GQ490" s="240">
        <f t="shared" ref="GQ490:GQ553" ca="1" si="1306">2*IMREAL(K229)*COS(2*PI()*B229*193/Nt_load2)-2*IMAGINARY(K229)*SIN(2*PI()*B229*193/Nt_load2)</f>
        <v>-6.0987418588383909E-5</v>
      </c>
      <c r="GR490" s="240">
        <f t="shared" ref="GR490:GR553" ca="1" si="1307">2*IMREAL(K229)*COS(2*PI()*B229*194/Nt_load2)-2*IMAGINARY(K229)*SIN(2*PI()*B229*194/Nt_load2)</f>
        <v>6.0229576260047278E-5</v>
      </c>
      <c r="GS490" s="240">
        <f t="shared" ref="GS490:GS553" ca="1" si="1308">2*IMREAL(K229)*COS(2*PI()*B229*195/Nt_load2)-2*IMAGINARY(K229)*SIN(2*PI()*B229*195/Nt_load2)</f>
        <v>-5.9435453887096903E-5</v>
      </c>
      <c r="GT490" s="240">
        <f t="shared" ref="GT490:GT553" ca="1" si="1309">2*IMREAL(K229)*COS(2*PI()*B229*196/Nt_load2)-2*IMAGINARY(K229)*SIN(2*PI()*B229*196/Nt_load2)</f>
        <v>5.8605529819163455E-5</v>
      </c>
      <c r="GU490" s="240">
        <f t="shared" ref="GU490:GU553" ca="1" si="1310">2*IMREAL(K229)*COS(2*PI()*B229*197/Nt_load2)-2*IMAGINARY(K229)*SIN(2*PI()*B229*197/Nt_load2)</f>
        <v>-5.7740303971464901E-5</v>
      </c>
      <c r="GV490" s="240">
        <f t="shared" ref="GV490:GV553" ca="1" si="1311">2*IMREAL(K229)*COS(2*PI()*B229*198/Nt_load2)-2*IMAGINARY(K229)*SIN(2*PI()*B229*198/Nt_load2)</f>
        <v>5.6840297523707051E-5</v>
      </c>
      <c r="GW490" s="240">
        <f t="shared" ref="GW490:GW553" ca="1" si="1312">2*IMREAL(K229)*COS(2*PI()*B229*199/Nt_load2)-2*IMAGINARY(K229)*SIN(2*PI()*B229*199/Nt_load2)</f>
        <v>-5.5906052606112259E-5</v>
      </c>
      <c r="GX490" s="240">
        <f t="shared" ref="GX490:GX553" ca="1" si="1313">2*IMREAL(K229)*COS(2*PI()*B229*200/Nt_load2)-2*IMAGINARY(K229)*SIN(2*PI()*B229*200/Nt_load2)</f>
        <v>5.4938131972893898E-5</v>
      </c>
      <c r="GY490" s="240">
        <f t="shared" ref="GY490:GY553" ca="1" si="1314">2*IMREAL(K229)*COS(2*PI()*B229*201/Nt_load2)-2*IMAGINARY(K229)*SIN(2*PI()*B229*201/Nt_load2)</f>
        <v>-5.3937118663239549E-5</v>
      </c>
      <c r="GZ490" s="240">
        <f t="shared" ref="GZ490:GZ553" ca="1" si="1315">2*IMREAL(K229)*COS(2*PI()*B229*202/Nt_load2)-2*IMAGINARY(K229)*SIN(2*PI()*B229*202/Nt_load2)</f>
        <v>5.2903615650145946E-5</v>
      </c>
      <c r="HA490" s="240">
        <f t="shared" ref="HA490:HA553" ca="1" si="1316">2*IMREAL(K229)*COS(2*PI()*B229*203/Nt_load2)-2*IMAGINARY(K229)*SIN(2*PI()*B229*203/Nt_load2)</f>
        <v>-5.1838245477178421E-5</v>
      </c>
      <c r="HB490" s="240">
        <f t="shared" ref="HB490:HB553" ca="1" si="1317">2*IMREAL(K229)*COS(2*PI()*B229*204/Nt_load2)-2*IMAGINARY(K229)*SIN(2*PI()*B229*204/Nt_load2)</f>
        <v>5.0741649883487263E-5</v>
      </c>
      <c r="HC490" s="240">
        <f t="shared" ref="HC490:HC553" ca="1" si="1318">2*IMREAL(K229)*COS(2*PI()*B229*205/Nt_load2)-2*IMAGINARY(K229)*SIN(2*PI()*B229*205/Nt_load2)</f>
        <v>-4.9614489417263948E-5</v>
      </c>
      <c r="HD490" s="240">
        <f t="shared" ref="HD490:HD553" ca="1" si="1319">2*IMREAL(K229)*COS(2*PI()*B229*206/Nt_load2)-2*IMAGINARY(K229)*SIN(2*PI()*B229*206/Nt_load2)</f>
        <v>4.8457443037815595E-5</v>
      </c>
      <c r="HE490" s="240">
        <f t="shared" ref="HE490:HE553" ca="1" si="1320">2*IMREAL(K229)*COS(2*PI()*B229*207/Nt_load2)-2*IMAGINARY(K229)*SIN(2*PI()*B229*207/Nt_load2)</f>
        <v>-4.7271207706627189E-5</v>
      </c>
      <c r="HF490" s="240">
        <f t="shared" ref="HF490:HF553" ca="1" si="1321">2*IMREAL(K229)*COS(2*PI()*B229*208/Nt_load2)-2*IMAGINARY(K229)*SIN(2*PI()*B229*208/Nt_load2)</f>
        <v>4.6056497967495039E-5</v>
      </c>
      <c r="HG490" s="240">
        <f t="shared" ref="HG490:HG553" ca="1" si="1322">2*IMREAL(K229)*COS(2*PI()*B229*209/Nt_load2)-2*IMAGINARY(K229)*SIN(2*PI()*B229*209/Nt_load2)</f>
        <v>-4.4814045516156336E-5</v>
      </c>
      <c r="HH490" s="240">
        <f t="shared" ref="HH490:HH553" ca="1" si="1323">2*IMREAL(K229)*COS(2*PI()*B229*210/Nt_load2)-2*IMAGINARY(K229)*SIN(2*PI()*B229*210/Nt_load2)</f>
        <v>4.3544598759497958E-5</v>
      </c>
      <c r="HI490" s="240">
        <f t="shared" ref="HI490:HI553" ca="1" si="1324">2*IMREAL(K229)*COS(2*PI()*B229*211/Nt_load2)-2*IMAGINARY(K229)*SIN(2*PI()*B229*211/Nt_load2)</f>
        <v>-4.224892236479021E-5</v>
      </c>
      <c r="HJ490" s="240">
        <f t="shared" ref="HJ490:HJ553" ca="1" si="1325">2*IMREAL(K229)*COS(2*PI()*B229*212/Nt_load2)-2*IMAGINARY(K229)*SIN(2*PI()*B229*212/Nt_load2)</f>
        <v>4.0927796799038983E-5</v>
      </c>
      <c r="HK490" s="240">
        <f t="shared" ref="HK490:HK553" ca="1" si="1326">2*IMREAL(K229)*COS(2*PI()*B229*213/Nt_load2)-2*IMAGINARY(K229)*SIN(2*PI()*B229*213/Nt_load2)</f>
        <v>-3.9582017858878718E-5</v>
      </c>
      <c r="HL490" s="240">
        <f t="shared" ref="HL490:HL553" ca="1" si="1327">2*IMREAL(K229)*COS(2*PI()*B229*214/Nt_load2)-2*IMAGINARY(K229)*SIN(2*PI()*B229*214/Nt_load2)</f>
        <v>3.8212396191233513E-5</v>
      </c>
      <c r="HM490" s="240">
        <f t="shared" ref="HM490:HM553" ca="1" si="1328">2*IMREAL(K229)*COS(2*PI()*B229*215/Nt_load2)-2*IMAGINARY(K229)*SIN(2*PI()*B229*215/Nt_load2)</f>
        <v>-3.6819756804969842E-5</v>
      </c>
      <c r="HN490" s="240">
        <f t="shared" ref="HN490:HN553" ca="1" si="1329">2*IMREAL(K229)*COS(2*PI()*B229*216/Nt_load2)-2*IMAGINARY(K229)*SIN(2*PI()*B229*216/Nt_load2)</f>
        <v>3.5404938573992718E-5</v>
      </c>
      <c r="HO490" s="240">
        <f t="shared" ref="HO490:HO553" ca="1" si="1330">2*IMREAL(K229)*COS(2*PI()*B229*217/Nt_load2)-2*IMAGINARY(K229)*SIN(2*PI()*B229*217/Nt_load2)</f>
        <v>-3.3968793731887939E-5</v>
      </c>
      <c r="HP490" s="240">
        <f t="shared" ref="HP490:HP553" ca="1" si="1331">2*IMREAL(K229)*COS(2*PI()*B229*218/Nt_load2)-2*IMAGINARY(K229)*SIN(2*PI()*B229*218/Nt_load2)</f>
        <v>3.2512187358620768E-5</v>
      </c>
      <c r="HQ490" s="240">
        <f t="shared" ref="HQ490:HQ553" ca="1" si="1332">2*IMREAL(K229)*COS(2*PI()*B229*219/Nt_load2)-2*IMAGINARY(K229)*SIN(2*PI()*B229*219/Nt_load2)</f>
        <v>-3.1035996859390949E-5</v>
      </c>
      <c r="HR490" s="240">
        <f t="shared" ref="HR490:HR553" ca="1" si="1333">2*IMREAL(K229)*COS(2*PI()*B229*220/Nt_load2)-2*IMAGINARY(K229)*SIN(2*PI()*B229*220/Nt_load2)</f>
        <v>2.9541111436170581E-5</v>
      </c>
      <c r="HS490" s="240">
        <f t="shared" ref="HS490:HS553" ca="1" si="1334">2*IMREAL(K229)*COS(2*PI()*B229*221/Nt_load2)-2*IMAGINARY(K229)*SIN(2*PI()*B229*221/Nt_load2)</f>
        <v>-2.802843155203444E-5</v>
      </c>
      <c r="HT490" s="240">
        <f t="shared" ref="HT490:HT553" ca="1" si="1335">2*IMREAL(K229)*COS(2*PI()*B229*222/Nt_load2)-2*IMAGINARY(K229)*SIN(2*PI()*B229*222/Nt_load2)</f>
        <v>2.6498868388774859E-5</v>
      </c>
      <c r="HU490" s="240">
        <f t="shared" ref="HU490:HU553" ca="1" si="1336">2*IMREAL(K229)*COS(2*PI()*B229*223/Nt_load2)-2*IMAGINARY(K229)*SIN(2*PI()*B229*223/Nt_load2)</f>
        <v>-2.49533432980615E-5</v>
      </c>
      <c r="HV490" s="240">
        <f t="shared" ref="HV490:HV553" ca="1" si="1337">2*IMREAL(K229)*COS(2*PI()*B229*224/Nt_load2)-2*IMAGINARY(K229)*SIN(2*PI()*B229*224/Nt_load2)</f>
        <v>2.3392787246403794E-5</v>
      </c>
      <c r="HW490" s="240">
        <f t="shared" ref="HW490:HW553" ca="1" si="1338">2*IMREAL(K229)*COS(2*PI()*B229*225/Nt_load2)-2*IMAGINARY(K229)*SIN(2*PI()*B229*225/Nt_load2)</f>
        <v>-2.1818140254428772E-5</v>
      </c>
      <c r="HX490" s="240">
        <f t="shared" ref="HX490:HX553" ca="1" si="1339">2*IMREAL(K229)*COS(2*PI()*B229*226/Nt_load2)-2*IMAGINARY(K229)*SIN(2*PI()*B229*226/Nt_load2)</f>
        <v>2.0230350830589963E-5</v>
      </c>
      <c r="HY490" s="240">
        <f t="shared" ref="HY490:HY553" ca="1" si="1340">2*IMREAL(K229)*COS(2*PI()*B229*227/Nt_load2)-2*IMAGINARY(K229)*SIN(2*PI()*B229*227/Nt_load2)</f>
        <v>-1.8630375399879713E-5</v>
      </c>
      <c r="HZ490" s="240">
        <f t="shared" ref="HZ490:HZ553" ca="1" si="1341">2*IMREAL(K229)*COS(2*PI()*B229*228/Nt_load2)-2*IMAGINARY(K229)*SIN(2*PI()*B229*228/Nt_load2)</f>
        <v>1.7019177727655741E-5</v>
      </c>
      <c r="IA490" s="240">
        <f t="shared" ref="IA490:IA553" ca="1" si="1342">2*IMREAL(K229)*COS(2*PI()*B229*229/Nt_load2)-2*IMAGINARY(K229)*SIN(2*PI()*B229*229/Nt_load2)</f>
        <v>-1.5397728339164162E-5</v>
      </c>
      <c r="IB490" s="240">
        <f t="shared" ref="IB490:IB553" ca="1" si="1343">2*IMREAL(K229)*COS(2*PI()*B229*230/Nt_load2)-2*IMAGINARY(K229)*SIN(2*PI()*B229*230/Nt_load2)</f>
        <v>1.3767003934879256E-5</v>
      </c>
      <c r="IC490" s="240">
        <f t="shared" ref="IC490:IC553" ca="1" si="1344">2*IMREAL(K229)*COS(2*PI()*B229*231/Nt_load2)-2*IMAGINARY(K229)*SIN(2*PI()*B229*231/Nt_load2)</f>
        <v>-1.2127986802197835E-5</v>
      </c>
      <c r="ID490" s="240">
        <f t="shared" ref="ID490:ID553" ca="1" si="1345">2*IMREAL(K229)*COS(2*PI()*B229*232/Nt_load2)-2*IMAGINARY(K229)*SIN(2*PI()*B229*232/Nt_load2)</f>
        <v>1.0481664223769015E-5</v>
      </c>
      <c r="IE490" s="240">
        <f t="shared" ref="IE490:IE553" ca="1" si="1346">2*IMREAL(K229)*COS(2*PI()*B229*233/Nt_load2)-2*IMAGINARY(K229)*SIN(2*PI()*B229*223/Nt_load2)</f>
        <v>-2.0507332987437271E-5</v>
      </c>
      <c r="IF490" s="240">
        <f t="shared" ref="IF490:IF553" ca="1" si="1347">2*IMREAL(K229)*COS(2*PI()*B229*234/Nt_load2)-2*IMAGINARY(K229)*SIN(2*PI()*B229*234/Nt_load2)</f>
        <v>7.1710732654583394E-6</v>
      </c>
      <c r="IG490" s="240">
        <f t="shared" ref="IG490:IG553" ca="1" si="1348">2*IMREAL(K229)*COS(2*PI()*B229*235/Nt_load2)-2*IMAGINARY(K229)*SIN(2*PI()*B229*235/Nt_load2)</f>
        <v>-5.5087990617787591E-6</v>
      </c>
      <c r="IH490" s="240">
        <f t="shared" ref="IH490:IH553" ca="1" si="1349">2*IMREAL(K229)*COS(2*PI()*B229*236/Nt_load2)-2*IMAGINARY(K229)*SIN(2*PI()*B229*236/Nt_load2)</f>
        <v>3.8432065635393348E-6</v>
      </c>
      <c r="II490" s="240">
        <f t="shared" ref="II490:II553" ca="1" si="1350">2*IMREAL(K229)*COS(2*PI()*B229*237/Nt_load2)-2*IMAGINARY(K229)*SIN(2*PI()*B229*237/Nt_load2)</f>
        <v>-2.1752990613650602E-6</v>
      </c>
      <c r="IJ490" s="240">
        <f t="shared" ref="IJ490:IJ553" ca="1" si="1351">2*IMREAL(K229)*COS(2*PI()*B229*238/Nt_load2)-2*IMAGINARY(K229)*SIN(2*PI()*B229*238/Nt_load2)</f>
        <v>5.060812403836202E-7</v>
      </c>
      <c r="IK490" s="240">
        <f t="shared" ref="IK490:IK553" ca="1" si="1352">2*IMREAL(K229)*COS(2*PI()*B229*239/Nt_load2)-2*IMAGINARY(K229)*SIN(2*PI()*B229*239/Nt_load2)</f>
        <v>1.1634414250134335E-6</v>
      </c>
      <c r="IL490" s="240">
        <f t="shared" ref="IL490:IL553" ca="1" si="1353">2*IMREAL(K229)*COS(2*PI()*B229*240/Nt_load2)-2*IMAGINARY(K229)*SIN(2*PI()*B229*240/Nt_load2)</f>
        <v>-2.8322632768076622E-6</v>
      </c>
      <c r="IM490" s="240">
        <f t="shared" ref="IM490:IM553" ca="1" si="1354">2*IMREAL(K229)*COS(2*PI()*B229*241/Nt_load2)-2*IMAGINARY(K229)*SIN(2*PI()*B229*241/Nt_load2)</f>
        <v>4.4993790791013633E-6</v>
      </c>
      <c r="IN490" s="240">
        <f t="shared" ref="IN490:IN553" ca="1" si="1355">2*IMREAL(K229)*COS(2*PI()*B229*242/Nt_load2)-2*IMAGINARY(K229)*SIN(2*PI()*B229*242/Nt_load2)</f>
        <v>-6.1637846236881465E-6</v>
      </c>
      <c r="IO490" s="240">
        <f t="shared" ref="IO490:IO553" ca="1" si="1356">2*IMREAL(K229)*COS(2*PI()*B229*243/Nt_load2)-2*IMAGINARY(K229)*SIN(2*PI()*B229*243/Nt_load2)</f>
        <v>7.8244773348886684E-6</v>
      </c>
      <c r="IP490" s="240">
        <f t="shared" ref="IP490:IP553" ca="1" si="1357">2*IMREAL(K229)*COS(2*PI()*B229*244/Nt_load2)-2*IMAGINARY(K229)*SIN(2*PI()*B229*244/Nt_load2)</f>
        <v>-9.4804568735263876E-6</v>
      </c>
      <c r="IQ490" s="240">
        <f t="shared" ref="IQ490:IQ553" ca="1" si="1358">2*IMREAL(K229)*COS(2*PI()*B229*245/Nt_load2)-2*IMAGINARY(K229)*SIN(2*PI()*B229*245/Nt_load2)</f>
        <v>1.1130725739432949E-5</v>
      </c>
      <c r="IR490" s="240">
        <f t="shared" ref="IR490:IR553" ca="1" si="1359">2*IMREAL(K229)*COS(2*PI()*B229*246/Nt_load2)-2*IMAGINARY(K229)*SIN(2*PI()*B229*246/Nt_load2)</f>
        <v>-1.2774289872366345E-5</v>
      </c>
      <c r="IS490" s="240">
        <f t="shared" ref="IS490:IS553" ca="1" si="1360">2*IMREAL(K229)*COS(2*PI()*B229*247/Nt_load2)-2*IMAGINARY(K229)*SIN(2*PI()*B229*247/Nt_load2)</f>
        <v>1.4410159250734489E-5</v>
      </c>
      <c r="IT490" s="240">
        <f t="shared" ref="IT490:IT553" ca="1" si="1361">2*IMREAL(K229)*COS(2*PI()*B229*248/Nt_load2)-2*IMAGINARY(K229)*SIN(2*PI()*B229*248/Nt_load2)</f>
        <v>-1.6037348488000595E-5</v>
      </c>
      <c r="IU490" s="240">
        <f t="shared" ref="IU490:IU553" ca="1" si="1362">2*IMREAL(K229)*COS(2*PI()*B229*249/Nt_load2)-2*IMAGINARY(K229)*SIN(2*PI()*B229*249/Nt_load2)</f>
        <v>1.7654877426220114E-5</v>
      </c>
      <c r="IV490" s="240">
        <f t="shared" ref="IV490:IV553" ca="1" si="1363">2*IMREAL(K229)*COS(2*PI()*B229*250/Nt_load2)-2*IMAGINARY(K229)*SIN(2*PI()*B229*250/Nt_load2)</f>
        <v>-1.9261771726429001E-5</v>
      </c>
      <c r="IW490" s="240">
        <f t="shared" ref="IW490:IW553" ca="1" si="1364">2*IMREAL(K229)*COS(2*PI()*B229*251/Nt_load2)-2*IMAGINARY(K229)*SIN(2*PI()*B229*251/Nt_load2)</f>
        <v>2.0857063455601329E-5</v>
      </c>
      <c r="IX490" s="240">
        <f t="shared" ref="IX490:IX553" ca="1" si="1365">2*IMREAL(K229)*COS(2*PI()*B229*252/Nt_load2)-2*IMAGINARY(K229)*SIN(2*PI()*B229*252/Nt_load2)</f>
        <v>-2.2439791669636476E-5</v>
      </c>
      <c r="IY490" s="240">
        <f t="shared" ref="IY490:IY553" ca="1" si="1366">2*IMREAL(K229)*COS(2*PI()*B229*253/Nt_load2)-2*IMAGINARY(K229)*SIN(2*PI()*B229*253/Nt_load2)</f>
        <v>2.400900299225498E-5</v>
      </c>
      <c r="IZ490" s="240">
        <f t="shared" ref="IZ490:IZ553" ca="1" si="1367">2*IMREAL(K229)*COS(2*PI()*B229*254/Nt_load2)-2*IMAGINARY(K229)*SIN(2*PI()*B229*254/Nt_load2)</f>
        <v>-2.5563752189218151E-5</v>
      </c>
      <c r="JA490" s="240">
        <f t="shared" ref="JA490:JA553" ca="1" si="1368">2*IMREAL(K229)*COS(2*PI()*B229*255/Nt_load2)-2*IMAGINARY(K229)*SIN(2*PI()*B229*255/Nt_load2)</f>
        <v>2.7103102737759961E-5</v>
      </c>
      <c r="JB490" s="240">
        <f t="shared" ref="JB490:JB553" ca="1" si="1369">2*IMREAL(K229)*COS(2*PI()*B229*256/Nt_load2)-2*IMAGINARY(K229)*SIN(2*PI()*B229*256/Nt_load2)</f>
        <v>-2.8626127390655733E-5</v>
      </c>
    </row>
    <row r="491" spans="2:262">
      <c r="B491" s="248">
        <v>130</v>
      </c>
      <c r="C491" s="247">
        <f t="shared" ref="C491:C554" si="1370">C490+Div_Nt_load2</f>
        <v>2.5390625000000018E-3</v>
      </c>
      <c r="D491" s="244">
        <f t="shared" ca="1" si="1113"/>
        <v>5.9101522907017454</v>
      </c>
      <c r="E491" s="243">
        <f ca="1">EF361</f>
        <v>-8.9847709298254849E-2</v>
      </c>
      <c r="F491" s="242">
        <v>130</v>
      </c>
      <c r="G491" s="240">
        <f t="shared" ca="1" si="1114"/>
        <v>2.6890267119403455E-5</v>
      </c>
      <c r="H491" s="240">
        <f t="shared" ca="1" si="1115"/>
        <v>-2.9591848709886636E-5</v>
      </c>
      <c r="I491" s="240">
        <f t="shared" ca="1" si="1116"/>
        <v>3.2222140944887879E-5</v>
      </c>
      <c r="J491" s="240">
        <f t="shared" ca="1" si="1117"/>
        <v>-3.4774807220026671E-5</v>
      </c>
      <c r="K491" s="240">
        <f t="shared" ca="1" si="1118"/>
        <v>3.7243697938659045E-5</v>
      </c>
      <c r="L491" s="240">
        <f t="shared" ca="1" si="1119"/>
        <v>-3.9622865326794534E-5</v>
      </c>
      <c r="M491" s="240">
        <f t="shared" ca="1" si="1120"/>
        <v>4.1906577761804573E-5</v>
      </c>
      <c r="N491" s="240">
        <f t="shared" ca="1" si="1121"/>
        <v>-4.4089333580403904E-5</v>
      </c>
      <c r="O491" s="240">
        <f t="shared" ca="1" si="1122"/>
        <v>4.6165874332638492E-5</v>
      </c>
      <c r="P491" s="240">
        <f t="shared" ca="1" si="1123"/>
        <v>-4.8131197449952605E-5</v>
      </c>
      <c r="Q491" s="240">
        <f t="shared" ca="1" si="1124"/>
        <v>4.9980568296814805E-5</v>
      </c>
      <c r="R491" s="240">
        <f t="shared" ca="1" si="1125"/>
        <v>-5.1709531576869358E-5</v>
      </c>
      <c r="S491" s="240">
        <f t="shared" ca="1" si="1126"/>
        <v>5.3313922066135179E-5</v>
      </c>
      <c r="T491" s="240">
        <f t="shared" ca="1" si="1127"/>
        <v>-5.4789874647395424E-5</v>
      </c>
      <c r="U491" s="241">
        <f t="shared" ca="1" si="1128"/>
        <v>5.6133833621604078E-5</v>
      </c>
      <c r="V491" s="240">
        <f t="shared" ca="1" si="1129"/>
        <v>-5.7342561273875143E-5</v>
      </c>
      <c r="W491" s="240">
        <f t="shared" ca="1" si="1130"/>
        <v>5.841314567342227E-5</v>
      </c>
      <c r="X491" s="240">
        <f t="shared" ca="1" si="1131"/>
        <v>-5.9343007688654811E-5</v>
      </c>
      <c r="Y491" s="240">
        <f t="shared" ca="1" si="1132"/>
        <v>6.0129907200531704E-5</v>
      </c>
      <c r="Z491" s="240">
        <f t="shared" ca="1" si="1133"/>
        <v>-6.0771948499204781E-5</v>
      </c>
      <c r="AA491" s="240">
        <f t="shared" ca="1" si="1134"/>
        <v>6.126758485094924E-5</v>
      </c>
      <c r="AB491" s="240">
        <f t="shared" ca="1" si="1135"/>
        <v>-6.1615622224381108E-5</v>
      </c>
      <c r="AC491" s="240">
        <f t="shared" ca="1" si="1136"/>
        <v>6.1815222166983382E-5</v>
      </c>
      <c r="AD491" s="240">
        <f t="shared" ca="1" si="1137"/>
        <v>-6.1865903825011366E-5</v>
      </c>
      <c r="AE491" s="240">
        <f t="shared" ca="1" si="1138"/>
        <v>6.1767545101911749E-5</v>
      </c>
      <c r="AF491" s="240">
        <f t="shared" ca="1" si="1139"/>
        <v>-6.1520382952463571E-5</v>
      </c>
      <c r="AG491" s="240">
        <f t="shared" ca="1" si="1140"/>
        <v>6.1125012811933868E-5</v>
      </c>
      <c r="AH491" s="240">
        <f t="shared" ca="1" si="1141"/>
        <v>-6.0582387161621458E-5</v>
      </c>
      <c r="AI491" s="240">
        <f t="shared" ca="1" si="1142"/>
        <v>5.9893813234246109E-5</v>
      </c>
      <c r="AJ491" s="240">
        <f t="shared" ca="1" si="1143"/>
        <v>-5.9060949864711219E-5</v>
      </c>
      <c r="AK491" s="240">
        <f t="shared" ca="1" si="1144"/>
        <v>5.8085803493823732E-5</v>
      </c>
      <c r="AL491" s="240">
        <f t="shared" ca="1" si="1145"/>
        <v>-5.6970723334604424E-5</v>
      </c>
      <c r="AM491" s="240">
        <f t="shared" ca="1" si="1146"/>
        <v>5.5718395712826064E-5</v>
      </c>
      <c r="AN491" s="240">
        <f t="shared" ca="1" si="1147"/>
        <v>-5.4331837595420057E-5</v>
      </c>
      <c r="AO491" s="240">
        <f t="shared" ca="1" si="1148"/>
        <v>5.2814389322340167E-5</v>
      </c>
      <c r="AP491" s="240">
        <f t="shared" ca="1" si="1149"/>
        <v>-5.1169706559388136E-5</v>
      </c>
      <c r="AQ491" s="240">
        <f t="shared" ca="1" si="1150"/>
        <v>4.9401751491398078E-5</v>
      </c>
      <c r="AR491" s="240">
        <f t="shared" ca="1" si="1151"/>
        <v>-4.7514783276982892E-5</v>
      </c>
      <c r="AS491" s="240">
        <f t="shared" ca="1" si="1152"/>
        <v>4.5513347787849399E-5</v>
      </c>
      <c r="AT491" s="240">
        <f t="shared" ca="1" si="1153"/>
        <v>-4.340226665739712E-5</v>
      </c>
      <c r="AU491" s="240">
        <f t="shared" ca="1" si="1154"/>
        <v>4.1186625664976969E-5</v>
      </c>
      <c r="AV491" s="240">
        <f t="shared" ca="1" si="1155"/>
        <v>-3.8871762483808196E-5</v>
      </c>
      <c r="AW491" s="240">
        <f t="shared" ca="1" si="1156"/>
        <v>3.6463253822051681E-5</v>
      </c>
      <c r="AX491" s="240">
        <f t="shared" ca="1" si="1157"/>
        <v>-3.3966901988034027E-5</v>
      </c>
      <c r="AY491" s="240">
        <f t="shared" ca="1" si="1158"/>
        <v>3.1388720911977987E-5</v>
      </c>
      <c r="AZ491" s="240">
        <f t="shared" ca="1" si="1159"/>
        <v>-2.8734921657916205E-5</v>
      </c>
      <c r="BA491" s="240">
        <f t="shared" ca="1" si="1160"/>
        <v>2.6011897460700155E-5</v>
      </c>
      <c r="BB491" s="240">
        <f t="shared" ca="1" si="1161"/>
        <v>-2.3226208324128172E-5</v>
      </c>
      <c r="BC491" s="240">
        <f t="shared" ca="1" si="1162"/>
        <v>2.0384565217327789E-5</v>
      </c>
      <c r="BD491" s="240">
        <f t="shared" ca="1" si="1163"/>
        <v>-1.749381390744184E-5</v>
      </c>
      <c r="BE491" s="240">
        <f t="shared" ca="1" si="1164"/>
        <v>1.4560918467574029E-5</v>
      </c>
      <c r="BF491" s="240">
        <f t="shared" ca="1" si="1165"/>
        <v>-1.1592944499733707E-5</v>
      </c>
      <c r="BG491" s="240">
        <f t="shared" ca="1" si="1166"/>
        <v>8.5970421131715138E-6</v>
      </c>
      <c r="BH491" s="240">
        <f t="shared" ca="1" si="1167"/>
        <v>-5.5804286991467459E-6</v>
      </c>
      <c r="BI491" s="240">
        <f t="shared" ca="1" si="1168"/>
        <v>2.5503715435979078E-6</v>
      </c>
      <c r="BJ491" s="240">
        <f t="shared" ca="1" si="1169"/>
        <v>4.8582968038561573E-7</v>
      </c>
      <c r="BK491" s="240">
        <f t="shared" ca="1" si="1170"/>
        <v>-3.5208604981171922E-6</v>
      </c>
      <c r="BL491" s="240">
        <f t="shared" ca="1" si="1171"/>
        <v>6.5474092545160998E-6</v>
      </c>
      <c r="BM491" s="240">
        <f t="shared" ca="1" si="1172"/>
        <v>-9.5581847285355577E-6</v>
      </c>
      <c r="BN491" s="240">
        <f t="shared" ca="1" si="1173"/>
        <v>1.2545933698345871E-5</v>
      </c>
      <c r="BO491" s="240">
        <f t="shared" ca="1" si="1174"/>
        <v>-1.5503458414982871E-5</v>
      </c>
      <c r="BP491" s="240">
        <f t="shared" ca="1" si="1175"/>
        <v>1.8423633942357288E-5</v>
      </c>
      <c r="BQ491" s="240">
        <f t="shared" ca="1" si="1176"/>
        <v>-2.1299425321843128E-5</v>
      </c>
      <c r="BR491" s="240">
        <f t="shared" ca="1" si="1177"/>
        <v>2.412390452011934E-5</v>
      </c>
      <c r="BS491" s="240">
        <f t="shared" ca="1" si="1178"/>
        <v>-2.689026711940212E-5</v>
      </c>
      <c r="BT491" s="240">
        <f t="shared" ca="1" si="1179"/>
        <v>2.9591848709885047E-5</v>
      </c>
      <c r="BU491" s="240">
        <f t="shared" ca="1" si="1180"/>
        <v>-3.2222140944887554E-5</v>
      </c>
      <c r="BV491" s="240">
        <f t="shared" ca="1" si="1181"/>
        <v>3.4774807220026082E-5</v>
      </c>
      <c r="BW491" s="240">
        <f t="shared" ca="1" si="1182"/>
        <v>-3.7243697938658218E-5</v>
      </c>
      <c r="BX491" s="240">
        <f t="shared" ca="1" si="1183"/>
        <v>3.9622865326793477E-5</v>
      </c>
      <c r="BY491" s="240">
        <f t="shared" ca="1" si="1184"/>
        <v>-4.1906577761803408E-5</v>
      </c>
      <c r="BZ491" s="240">
        <f t="shared" ca="1" si="1185"/>
        <v>4.4089333580403715E-5</v>
      </c>
      <c r="CA491" s="240">
        <f t="shared" ca="1" si="1186"/>
        <v>-4.6165874332638024E-5</v>
      </c>
      <c r="CB491" s="240">
        <f t="shared" ca="1" si="1187"/>
        <v>4.8131197449952022E-5</v>
      </c>
      <c r="CC491" s="240">
        <f t="shared" ca="1" si="1188"/>
        <v>-4.998056829681412E-5</v>
      </c>
      <c r="CD491" s="240">
        <f t="shared" ca="1" si="1189"/>
        <v>5.170953157686849E-5</v>
      </c>
      <c r="CE491" s="240">
        <f t="shared" ca="1" si="1190"/>
        <v>-5.3313922066134149E-5</v>
      </c>
      <c r="CF491" s="240">
        <f t="shared" ca="1" si="1191"/>
        <v>5.4789874647395289E-5</v>
      </c>
      <c r="CG491" s="240">
        <f t="shared" ca="1" si="1192"/>
        <v>-5.613383362160378E-5</v>
      </c>
      <c r="CH491" s="240">
        <f t="shared" ca="1" si="1193"/>
        <v>5.7342561273874709E-5</v>
      </c>
      <c r="CI491" s="240">
        <f t="shared" ca="1" si="1194"/>
        <v>-5.8413145673421735E-5</v>
      </c>
      <c r="CJ491" s="240">
        <f t="shared" ca="1" si="1195"/>
        <v>5.9343007688654744E-5</v>
      </c>
      <c r="CK491" s="240">
        <f t="shared" ca="1" si="1196"/>
        <v>-6.0129907200531223E-5</v>
      </c>
      <c r="CL491" s="240">
        <f t="shared" ca="1" si="1197"/>
        <v>6.0771948499204646E-5</v>
      </c>
      <c r="CM491" s="240">
        <f t="shared" ca="1" si="1198"/>
        <v>-6.1267584850948847E-5</v>
      </c>
      <c r="CN491" s="240">
        <f t="shared" ca="1" si="1199"/>
        <v>6.1615622224381E-5</v>
      </c>
      <c r="CO491" s="240">
        <f t="shared" ca="1" si="1200"/>
        <v>-6.1815222166983382E-5</v>
      </c>
      <c r="CP491" s="240">
        <f t="shared" ca="1" si="1201"/>
        <v>6.186590382501138E-5</v>
      </c>
      <c r="CQ491" s="240">
        <f t="shared" ca="1" si="1202"/>
        <v>-6.1767545101911763E-5</v>
      </c>
      <c r="CR491" s="240">
        <f t="shared" ca="1" si="1203"/>
        <v>6.1520382952463882E-5</v>
      </c>
      <c r="CS491" s="240">
        <f t="shared" ca="1" si="1204"/>
        <v>-6.1125012811934044E-5</v>
      </c>
      <c r="CT491" s="240">
        <f t="shared" ca="1" si="1205"/>
        <v>6.0582387161621336E-5</v>
      </c>
      <c r="CU491" s="240">
        <f t="shared" ca="1" si="1206"/>
        <v>-5.9893813234246617E-5</v>
      </c>
      <c r="CV491" s="240">
        <f t="shared" ca="1" si="1207"/>
        <v>5.90609498647113E-5</v>
      </c>
      <c r="CW491" s="240">
        <f t="shared" ca="1" si="1208"/>
        <v>-5.8085803493824735E-5</v>
      </c>
      <c r="CX491" s="240">
        <f t="shared" ca="1" si="1209"/>
        <v>5.6970723334604871E-5</v>
      </c>
      <c r="CY491" s="240">
        <f t="shared" ca="1" si="1210"/>
        <v>-5.5718395712825806E-5</v>
      </c>
      <c r="CZ491" s="240">
        <f t="shared" ca="1" si="1211"/>
        <v>5.4331837595421026E-5</v>
      </c>
      <c r="DA491" s="240">
        <f t="shared" ca="1" si="1212"/>
        <v>-5.2814389322340303E-5</v>
      </c>
      <c r="DB491" s="240">
        <f t="shared" ca="1" si="1213"/>
        <v>5.1169706559389776E-5</v>
      </c>
      <c r="DC491" s="240">
        <f t="shared" ca="1" si="1214"/>
        <v>-4.9401751491398783E-5</v>
      </c>
      <c r="DD491" s="240">
        <f t="shared" ca="1" si="1215"/>
        <v>4.7514783276982506E-5</v>
      </c>
      <c r="DE491" s="240">
        <f t="shared" ca="1" si="1216"/>
        <v>-4.5513347787850774E-5</v>
      </c>
      <c r="DF491" s="240">
        <f t="shared" ca="1" si="1217"/>
        <v>4.340226665739731E-5</v>
      </c>
      <c r="DG491" s="240">
        <f t="shared" ca="1" si="1218"/>
        <v>-4.1186625664979144E-5</v>
      </c>
      <c r="DH491" s="240">
        <f t="shared" ca="1" si="1219"/>
        <v>3.8871762483809091E-5</v>
      </c>
      <c r="DI491" s="240">
        <f t="shared" ca="1" si="1220"/>
        <v>-3.6463253822051186E-5</v>
      </c>
      <c r="DJ491" s="240">
        <f t="shared" ca="1" si="1221"/>
        <v>3.3966901988034989E-5</v>
      </c>
      <c r="DK491" s="240">
        <f t="shared" ca="1" si="1222"/>
        <v>-3.1388720911977465E-5</v>
      </c>
      <c r="DL491" s="240">
        <f t="shared" ca="1" si="1223"/>
        <v>2.8734921657918783E-5</v>
      </c>
      <c r="DM491" s="240">
        <f t="shared" ca="1" si="1224"/>
        <v>-2.6011897460701206E-5</v>
      </c>
      <c r="DN491" s="240">
        <f t="shared" ca="1" si="1225"/>
        <v>2.3226208324130866E-5</v>
      </c>
      <c r="DO491" s="240">
        <f t="shared" ca="1" si="1226"/>
        <v>-2.038456521732888E-5</v>
      </c>
      <c r="DP491" s="240">
        <f t="shared" ca="1" si="1227"/>
        <v>1.7493813907441251E-5</v>
      </c>
      <c r="DQ491" s="240">
        <f t="shared" ca="1" si="1228"/>
        <v>-1.4560918467576862E-5</v>
      </c>
      <c r="DR491" s="240">
        <f t="shared" ca="1" si="1229"/>
        <v>1.1592944499734839E-5</v>
      </c>
      <c r="DS491" s="240">
        <f t="shared" ca="1" si="1230"/>
        <v>-8.5970421131743937E-6</v>
      </c>
      <c r="DT491" s="240">
        <f t="shared" ca="1" si="1231"/>
        <v>5.5804286991478945E-6</v>
      </c>
      <c r="DU491" s="240">
        <f t="shared" ca="1" si="1232"/>
        <v>-2.5503715435973047E-6</v>
      </c>
      <c r="DV491" s="240">
        <f t="shared" ca="1" si="1233"/>
        <v>-4.8582968038446715E-7</v>
      </c>
      <c r="DW491" s="240">
        <f t="shared" ca="1" si="1234"/>
        <v>3.520860498116047E-6</v>
      </c>
      <c r="DX491" s="240">
        <f t="shared" ca="1" si="1235"/>
        <v>-6.5474092545132063E-6</v>
      </c>
      <c r="DY491" s="240">
        <f t="shared" ca="1" si="1236"/>
        <v>9.5581847285344159E-6</v>
      </c>
      <c r="DZ491" s="240">
        <f t="shared" ca="1" si="1237"/>
        <v>-1.2545933698346464E-5</v>
      </c>
      <c r="EA491" s="240">
        <f t="shared" ca="1" si="1238"/>
        <v>1.5503458414981759E-5</v>
      </c>
      <c r="EB491" s="240">
        <f t="shared" ca="1" si="1239"/>
        <v>-1.8423633942356186E-5</v>
      </c>
      <c r="EC491" s="240">
        <f t="shared" ca="1" si="1240"/>
        <v>2.1299425321840393E-5</v>
      </c>
      <c r="ED491" s="240">
        <f t="shared" ca="1" si="1241"/>
        <v>-2.412390452011828E-5</v>
      </c>
      <c r="EE491" s="240">
        <f t="shared" ca="1" si="1242"/>
        <v>2.6890267119402662E-5</v>
      </c>
      <c r="EF491" s="240">
        <f t="shared" ca="1" si="1243"/>
        <v>-2.9591848709884034E-5</v>
      </c>
      <c r="EG491" s="240">
        <f t="shared" ca="1" si="1244"/>
        <v>3.2222140944886571E-5</v>
      </c>
      <c r="EH491" s="240">
        <f t="shared" ca="1" si="1245"/>
        <v>-3.4774807220023676E-5</v>
      </c>
      <c r="EI491" s="240">
        <f t="shared" ca="1" si="1246"/>
        <v>3.7243697938657296E-5</v>
      </c>
      <c r="EJ491" s="240">
        <f t="shared" ca="1" si="1247"/>
        <v>-3.9622865326793938E-5</v>
      </c>
      <c r="EK491" s="240">
        <f t="shared" ca="1" si="1248"/>
        <v>4.1906577761802561E-5</v>
      </c>
      <c r="EL491" s="240">
        <f t="shared" ca="1" si="1249"/>
        <v>-4.4089333580402901E-5</v>
      </c>
      <c r="EM491" s="240">
        <f t="shared" ca="1" si="1250"/>
        <v>4.6165874332636086E-5</v>
      </c>
      <c r="EN491" s="240">
        <f t="shared" ca="1" si="1251"/>
        <v>-4.8131197449951297E-5</v>
      </c>
      <c r="EO491" s="240">
        <f t="shared" ca="1" si="1252"/>
        <v>4.998056829681448E-5</v>
      </c>
      <c r="EP491" s="240">
        <f t="shared" ca="1" si="1253"/>
        <v>-5.1709531576867847E-5</v>
      </c>
      <c r="EQ491" s="240">
        <f t="shared" ca="1" si="1254"/>
        <v>5.331392206613446E-5</v>
      </c>
      <c r="ER491" s="240">
        <f t="shared" ca="1" si="1255"/>
        <v>-5.4789874647393947E-5</v>
      </c>
      <c r="ES491" s="240">
        <f t="shared" ca="1" si="1256"/>
        <v>5.6133833621603292E-5</v>
      </c>
      <c r="ET491" s="240">
        <f t="shared" ca="1" si="1257"/>
        <v>-5.7342561273874939E-5</v>
      </c>
      <c r="EU491" s="240">
        <f t="shared" ca="1" si="1258"/>
        <v>5.8413145673421362E-5</v>
      </c>
      <c r="EV491" s="240">
        <f t="shared" ca="1" si="1259"/>
        <v>-5.9343007688654405E-5</v>
      </c>
      <c r="EW491" s="240">
        <f t="shared" ca="1" si="1260"/>
        <v>6.0129907200530945E-5</v>
      </c>
      <c r="EX491" s="240">
        <f t="shared" ca="1" si="1261"/>
        <v>-6.0771948499204435E-5</v>
      </c>
      <c r="EY491" s="240">
        <f t="shared" ca="1" si="1262"/>
        <v>6.1267584850948685E-5</v>
      </c>
      <c r="EZ491" s="240">
        <f t="shared" ca="1" si="1263"/>
        <v>-6.1615622224380891E-5</v>
      </c>
      <c r="FA491" s="240">
        <f t="shared" ca="1" si="1264"/>
        <v>6.1815222166983327E-5</v>
      </c>
      <c r="FB491" s="240">
        <f t="shared" ca="1" si="1265"/>
        <v>-6.1865903825011393E-5</v>
      </c>
      <c r="FC491" s="240">
        <f t="shared" ca="1" si="1266"/>
        <v>6.1767545101911817E-5</v>
      </c>
      <c r="FD491" s="240">
        <f t="shared" ca="1" si="1267"/>
        <v>-6.1520382952464004E-5</v>
      </c>
      <c r="FE491" s="240">
        <f t="shared" ca="1" si="1268"/>
        <v>6.1125012811934234E-5</v>
      </c>
      <c r="FF491" s="240">
        <f t="shared" ca="1" si="1269"/>
        <v>-6.0582387161621573E-5</v>
      </c>
      <c r="FG491" s="240">
        <f t="shared" ca="1" si="1270"/>
        <v>5.9893813234246909E-5</v>
      </c>
      <c r="FH491" s="240">
        <f t="shared" ca="1" si="1271"/>
        <v>-5.9060949864711639E-5</v>
      </c>
      <c r="FI491" s="240">
        <f t="shared" ca="1" si="1272"/>
        <v>5.8085803493825135E-5</v>
      </c>
      <c r="FJ491" s="240">
        <f t="shared" ca="1" si="1273"/>
        <v>-5.6970723334605325E-5</v>
      </c>
      <c r="FK491" s="240">
        <f t="shared" ca="1" si="1274"/>
        <v>5.5718395712827832E-5</v>
      </c>
      <c r="FL491" s="240">
        <f t="shared" ca="1" si="1275"/>
        <v>-5.4331837595421582E-5</v>
      </c>
      <c r="FM491" s="240">
        <f t="shared" ca="1" si="1276"/>
        <v>5.2814389322340906E-5</v>
      </c>
      <c r="FN491" s="240">
        <f t="shared" ca="1" si="1277"/>
        <v>-5.1169706559388448E-5</v>
      </c>
      <c r="FO491" s="240">
        <f t="shared" ca="1" si="1278"/>
        <v>4.9401751491401588E-5</v>
      </c>
      <c r="FP491" s="240">
        <f t="shared" ca="1" si="1279"/>
        <v>-4.7514783276985494E-5</v>
      </c>
      <c r="FQ491" s="240">
        <f t="shared" ca="1" si="1280"/>
        <v>4.5513347787851547E-5</v>
      </c>
      <c r="FR491" s="240">
        <f t="shared" ca="1" si="1281"/>
        <v>-4.3402266657398137E-5</v>
      </c>
      <c r="FS491" s="240">
        <f t="shared" ca="1" si="1282"/>
        <v>4.1186625664977382E-5</v>
      </c>
      <c r="FT491" s="240">
        <f t="shared" ca="1" si="1283"/>
        <v>-3.8871762483812723E-5</v>
      </c>
      <c r="FU491" s="240">
        <f t="shared" ca="1" si="1284"/>
        <v>3.6463253822054961E-5</v>
      </c>
      <c r="FV491" s="240">
        <f t="shared" ca="1" si="1285"/>
        <v>-3.3966901988035951E-5</v>
      </c>
      <c r="FW491" s="240">
        <f t="shared" ca="1" si="1286"/>
        <v>3.1388720911978454E-5</v>
      </c>
      <c r="FX491" s="240">
        <f t="shared" ca="1" si="1287"/>
        <v>-2.873492165791669E-5</v>
      </c>
      <c r="FY491" s="240">
        <f t="shared" ca="1" si="1288"/>
        <v>2.6011897460705434E-5</v>
      </c>
      <c r="FZ491" s="240">
        <f t="shared" ca="1" si="1289"/>
        <v>-2.3226208324131936E-5</v>
      </c>
      <c r="GA491" s="240">
        <f t="shared" ca="1" si="1290"/>
        <v>2.0384565217329964E-5</v>
      </c>
      <c r="GB491" s="240">
        <f t="shared" ca="1" si="1291"/>
        <v>-1.7493813907442365E-5</v>
      </c>
      <c r="GC491" s="240">
        <f t="shared" ca="1" si="1292"/>
        <v>1.4560918467574564E-5</v>
      </c>
      <c r="GD491" s="240">
        <f t="shared" ca="1" si="1293"/>
        <v>-1.1592944499739423E-5</v>
      </c>
      <c r="GE491" s="240">
        <f t="shared" ca="1" si="1294"/>
        <v>8.5970421131755389E-6</v>
      </c>
      <c r="GF491" s="240">
        <f t="shared" ca="1" si="1295"/>
        <v>-5.5804286991490397E-6</v>
      </c>
      <c r="GG491" s="240">
        <f t="shared" ca="1" si="1296"/>
        <v>2.5503715435984567E-6</v>
      </c>
      <c r="GH491" s="240">
        <f t="shared" ca="1" si="1297"/>
        <v>4.8582968038683207E-7</v>
      </c>
      <c r="GI491" s="240">
        <f t="shared" ca="1" si="1298"/>
        <v>-3.5208604981113883E-6</v>
      </c>
      <c r="GJ491" s="240">
        <f t="shared" ca="1" si="1299"/>
        <v>6.5474092545120612E-6</v>
      </c>
      <c r="GK491" s="240">
        <f t="shared" ca="1" si="1300"/>
        <v>-9.5581847285332808E-6</v>
      </c>
      <c r="GL491" s="240">
        <f t="shared" ca="1" si="1301"/>
        <v>1.2545933698345339E-5</v>
      </c>
      <c r="GM491" s="240">
        <f t="shared" ca="1" si="1302"/>
        <v>-1.5503458414984046E-5</v>
      </c>
      <c r="GN491" s="240">
        <f t="shared" ca="1" si="1303"/>
        <v>1.8423633942351728E-5</v>
      </c>
      <c r="GO491" s="240">
        <f t="shared" ca="1" si="1304"/>
        <v>-2.1299425321839313E-5</v>
      </c>
      <c r="GP491" s="240">
        <f t="shared" ca="1" si="1305"/>
        <v>2.4123904520117219E-5</v>
      </c>
      <c r="GQ491" s="240">
        <f t="shared" ca="1" si="1306"/>
        <v>-2.6890267119401625E-5</v>
      </c>
      <c r="GR491" s="240">
        <f t="shared" ca="1" si="1307"/>
        <v>2.9591848709886114E-5</v>
      </c>
      <c r="GS491" s="240">
        <f t="shared" ca="1" si="1308"/>
        <v>-3.222214094488258E-5</v>
      </c>
      <c r="GT491" s="240">
        <f t="shared" ca="1" si="1309"/>
        <v>3.4774807220022721E-5</v>
      </c>
      <c r="GU491" s="240">
        <f t="shared" ca="1" si="1310"/>
        <v>-3.7243697938656375E-5</v>
      </c>
      <c r="GV491" s="240">
        <f t="shared" ca="1" si="1311"/>
        <v>3.9622865326793057E-5</v>
      </c>
      <c r="GW491" s="240">
        <f t="shared" ca="1" si="1312"/>
        <v>-4.1906577761804296E-5</v>
      </c>
      <c r="GX491" s="240">
        <f t="shared" ca="1" si="1313"/>
        <v>4.4089333580399629E-5</v>
      </c>
      <c r="GY491" s="240">
        <f t="shared" ca="1" si="1314"/>
        <v>-4.6165874332635321E-5</v>
      </c>
      <c r="GZ491" s="240">
        <f t="shared" ca="1" si="1315"/>
        <v>4.8131197449950572E-5</v>
      </c>
      <c r="HA491" s="240">
        <f t="shared" ca="1" si="1316"/>
        <v>-4.9980568296813802E-5</v>
      </c>
      <c r="HB491" s="240">
        <f t="shared" ca="1" si="1317"/>
        <v>5.1709531576869141E-5</v>
      </c>
      <c r="HC491" s="240">
        <f t="shared" ca="1" si="1318"/>
        <v>-5.3313922066132089E-5</v>
      </c>
      <c r="HD491" s="240">
        <f t="shared" ca="1" si="1319"/>
        <v>5.4789874647393405E-5</v>
      </c>
      <c r="HE491" s="240">
        <f t="shared" ca="1" si="1320"/>
        <v>-5.6133833621602804E-5</v>
      </c>
      <c r="HF491" s="240">
        <f t="shared" ca="1" si="1321"/>
        <v>5.7342561273874499E-5</v>
      </c>
      <c r="HG491" s="240">
        <f t="shared" ca="1" si="1322"/>
        <v>-5.8413145673422142E-5</v>
      </c>
      <c r="HH491" s="240">
        <f t="shared" ca="1" si="1323"/>
        <v>5.934300768865309E-5</v>
      </c>
      <c r="HI491" s="240">
        <f t="shared" ca="1" si="1324"/>
        <v>-6.0129907200530687E-5</v>
      </c>
      <c r="HJ491" s="240">
        <f t="shared" ca="1" si="1325"/>
        <v>6.0771948499204219E-5</v>
      </c>
      <c r="HK491" s="240">
        <f t="shared" ca="1" si="1326"/>
        <v>-6.126758485094901E-5</v>
      </c>
      <c r="HL491" s="240">
        <f t="shared" ca="1" si="1327"/>
        <v>6.1615622224381108E-5</v>
      </c>
      <c r="HM491" s="240">
        <f t="shared" ca="1" si="1328"/>
        <v>-6.1815222166983138E-5</v>
      </c>
      <c r="HN491" s="240">
        <f t="shared" ca="1" si="1329"/>
        <v>6.1865903825011407E-5</v>
      </c>
      <c r="HO491" s="240">
        <f t="shared" ca="1" si="1330"/>
        <v>-6.1767545101911885E-5</v>
      </c>
      <c r="HP491" s="240">
        <f t="shared" ca="1" si="1331"/>
        <v>6.1520382952463747E-5</v>
      </c>
      <c r="HQ491" s="240">
        <f t="shared" ca="1" si="1332"/>
        <v>-6.1125012811933855E-5</v>
      </c>
      <c r="HR491" s="240">
        <f t="shared" ca="1" si="1333"/>
        <v>6.0582387161622515E-5</v>
      </c>
      <c r="HS491" s="240">
        <f t="shared" ca="1" si="1334"/>
        <v>-5.9893813234247193E-5</v>
      </c>
      <c r="HT491" s="240">
        <f t="shared" ca="1" si="1335"/>
        <v>5.9060949864711985E-5</v>
      </c>
      <c r="HU491" s="240">
        <f t="shared" ca="1" si="1336"/>
        <v>-5.8085803493824322E-5</v>
      </c>
      <c r="HV491" s="240">
        <f t="shared" ca="1" si="1337"/>
        <v>5.6970723334607141E-5</v>
      </c>
      <c r="HW491" s="240">
        <f t="shared" ca="1" si="1338"/>
        <v>-5.571839571282834E-5</v>
      </c>
      <c r="HX491" s="240">
        <f t="shared" ca="1" si="1339"/>
        <v>5.433183759542213E-5</v>
      </c>
      <c r="HY491" s="240">
        <f t="shared" ca="1" si="1340"/>
        <v>-5.2814389322341509E-5</v>
      </c>
      <c r="HZ491" s="240">
        <f t="shared" ca="1" si="1341"/>
        <v>5.1169706559389092E-5</v>
      </c>
      <c r="IA491" s="240">
        <f t="shared" ca="1" si="1342"/>
        <v>-4.9401751491402279E-5</v>
      </c>
      <c r="IB491" s="240">
        <f t="shared" ca="1" si="1343"/>
        <v>4.7514783276986233E-5</v>
      </c>
      <c r="IC491" s="240">
        <f t="shared" ca="1" si="1344"/>
        <v>-4.551334778785234E-5</v>
      </c>
      <c r="ID491" s="240">
        <f t="shared" ca="1" si="1345"/>
        <v>4.340226665739895E-5</v>
      </c>
      <c r="IE491" s="240">
        <f t="shared" ca="1" si="1346"/>
        <v>-4.6587801352321956E-5</v>
      </c>
      <c r="IF491" s="240">
        <f t="shared" ca="1" si="1347"/>
        <v>3.8871762483813617E-5</v>
      </c>
      <c r="IG491" s="240">
        <f t="shared" ca="1" si="1348"/>
        <v>-3.6463253822055889E-5</v>
      </c>
      <c r="IH491" s="240">
        <f t="shared" ca="1" si="1349"/>
        <v>3.3966901988036914E-5</v>
      </c>
      <c r="II491" s="240">
        <f t="shared" ca="1" si="1350"/>
        <v>-3.1388720911979444E-5</v>
      </c>
      <c r="IJ491" s="240">
        <f t="shared" ca="1" si="1351"/>
        <v>2.8734921657917706E-5</v>
      </c>
      <c r="IK491" s="240">
        <f t="shared" ca="1" si="1352"/>
        <v>-2.6011897460706484E-5</v>
      </c>
      <c r="IL491" s="240">
        <f t="shared" ca="1" si="1353"/>
        <v>2.3226208324133E-5</v>
      </c>
      <c r="IM491" s="240">
        <f t="shared" ca="1" si="1354"/>
        <v>-2.0384565217331052E-5</v>
      </c>
      <c r="IN491" s="240">
        <f t="shared" ca="1" si="1355"/>
        <v>1.7493813907443466E-5</v>
      </c>
      <c r="IO491" s="240">
        <f t="shared" ca="1" si="1356"/>
        <v>-1.4560918467575683E-5</v>
      </c>
      <c r="IP491" s="240">
        <f t="shared" ca="1" si="1357"/>
        <v>1.1592944499740558E-5</v>
      </c>
      <c r="IQ491" s="240">
        <f t="shared" ca="1" si="1358"/>
        <v>-8.5970421131766807E-6</v>
      </c>
      <c r="IR491" s="240">
        <f t="shared" ca="1" si="1359"/>
        <v>5.5804286991501883E-6</v>
      </c>
      <c r="IS491" s="240">
        <f t="shared" ca="1" si="1360"/>
        <v>-2.5503715435996053E-6</v>
      </c>
      <c r="IT491" s="240">
        <f t="shared" ca="1" si="1361"/>
        <v>-4.858296803856801E-7</v>
      </c>
      <c r="IU491" s="240">
        <f t="shared" ca="1" si="1362"/>
        <v>3.5208604981102364E-6</v>
      </c>
      <c r="IV491" s="240">
        <f t="shared" ca="1" si="1363"/>
        <v>-6.5474092545109126E-6</v>
      </c>
      <c r="IW491" s="240">
        <f t="shared" ca="1" si="1364"/>
        <v>9.558184728532139E-6</v>
      </c>
      <c r="IX491" s="240">
        <f t="shared" ca="1" si="1365"/>
        <v>-1.2545933698344211E-5</v>
      </c>
      <c r="IY491" s="240">
        <f t="shared" ca="1" si="1366"/>
        <v>1.5503458414982928E-5</v>
      </c>
      <c r="IZ491" s="240">
        <f t="shared" ca="1" si="1367"/>
        <v>-1.8423633942350633E-5</v>
      </c>
      <c r="JA491" s="240">
        <f t="shared" ca="1" si="1368"/>
        <v>2.1299425321838235E-5</v>
      </c>
      <c r="JB491" s="240">
        <f t="shared" ca="1" si="1369"/>
        <v>-2.4123904520116159E-5</v>
      </c>
    </row>
    <row r="492" spans="2:262">
      <c r="B492" s="248">
        <v>131</v>
      </c>
      <c r="C492" s="247">
        <f t="shared" si="1370"/>
        <v>2.5585937500000018E-3</v>
      </c>
      <c r="D492" s="244">
        <f t="shared" ca="1" si="1113"/>
        <v>5.9105421860968477</v>
      </c>
      <c r="E492" s="243">
        <f ca="1">EG361</f>
        <v>-8.9457813903152703E-2</v>
      </c>
      <c r="F492" s="242">
        <v>131</v>
      </c>
      <c r="G492" s="240">
        <f t="shared" ca="1" si="1114"/>
        <v>2.0264892910385568E-5</v>
      </c>
      <c r="H492" s="240">
        <f t="shared" ca="1" si="1115"/>
        <v>-2.3481103564244963E-5</v>
      </c>
      <c r="I492" s="240">
        <f t="shared" ca="1" si="1116"/>
        <v>2.6570068083425377E-5</v>
      </c>
      <c r="J492" s="240">
        <f t="shared" ca="1" si="1117"/>
        <v>-2.9515047101561449E-5</v>
      </c>
      <c r="K492" s="240">
        <f t="shared" ca="1" si="1118"/>
        <v>3.2300081522193089E-5</v>
      </c>
      <c r="L492" s="240">
        <f t="shared" ca="1" si="1119"/>
        <v>-3.4910079002492356E-5</v>
      </c>
      <c r="M492" s="240">
        <f t="shared" ca="1" si="1120"/>
        <v>3.7330895739976424E-5</v>
      </c>
      <c r="N492" s="240">
        <f t="shared" ca="1" si="1121"/>
        <v>-3.9549413118998954E-5</v>
      </c>
      <c r="O492" s="240">
        <f t="shared" ca="1" si="1122"/>
        <v>4.155360880166487E-5</v>
      </c>
      <c r="P492" s="240">
        <f t="shared" ca="1" si="1123"/>
        <v>-4.3332621877920969E-5</v>
      </c>
      <c r="Q492" s="240">
        <f t="shared" ca="1" si="1124"/>
        <v>4.4876811721768891E-5</v>
      </c>
      <c r="R492" s="240">
        <f t="shared" ca="1" si="1125"/>
        <v>-4.6177810234651888E-5</v>
      </c>
      <c r="S492" s="240">
        <f t="shared" ca="1" si="1126"/>
        <v>4.722856719290697E-5</v>
      </c>
      <c r="T492" s="240">
        <f t="shared" ca="1" si="1127"/>
        <v>-4.8023388453536818E-5</v>
      </c>
      <c r="U492" s="241">
        <f t="shared" ca="1" si="1128"/>
        <v>4.8557966811264832E-5</v>
      </c>
      <c r="V492" s="240">
        <f t="shared" ca="1" si="1129"/>
        <v>-4.8829405339653108E-5</v>
      </c>
      <c r="W492" s="240">
        <f t="shared" ca="1" si="1130"/>
        <v>4.8836233089798241E-5</v>
      </c>
      <c r="X492" s="240">
        <f t="shared" ca="1" si="1131"/>
        <v>-4.8578413061530579E-5</v>
      </c>
      <c r="Y492" s="240">
        <f t="shared" ca="1" si="1132"/>
        <v>4.8057342403921552E-5</v>
      </c>
      <c r="Z492" s="240">
        <f t="shared" ca="1" si="1133"/>
        <v>-4.7275844844011661E-5</v>
      </c>
      <c r="AA492" s="240">
        <f t="shared" ca="1" si="1134"/>
        <v>4.623815538478883E-5</v>
      </c>
      <c r="AB492" s="240">
        <f t="shared" ca="1" si="1135"/>
        <v>-4.4949897355341109E-5</v>
      </c>
      <c r="AC492" s="240">
        <f t="shared" ca="1" si="1136"/>
        <v>4.3418051937547968E-5</v>
      </c>
      <c r="AD492" s="240">
        <f t="shared" ca="1" si="1137"/>
        <v>-4.1650920334451514E-5</v>
      </c>
      <c r="AE492" s="240">
        <f t="shared" ca="1" si="1138"/>
        <v>3.9658078785317841E-5</v>
      </c>
      <c r="AF492" s="240">
        <f t="shared" ca="1" si="1139"/>
        <v>-3.7450326671166275E-5</v>
      </c>
      <c r="AG492" s="240">
        <f t="shared" ca="1" si="1140"/>
        <v>3.5039627991989663E-5</v>
      </c>
      <c r="AH492" s="240">
        <f t="shared" ca="1" si="1141"/>
        <v>-3.2439046532799321E-5</v>
      </c>
      <c r="AI492" s="240">
        <f t="shared" ca="1" si="1142"/>
        <v>2.9662675069843797E-5</v>
      </c>
      <c r="AJ492" s="240">
        <f t="shared" ca="1" si="1143"/>
        <v>-2.6725559000632335E-5</v>
      </c>
      <c r="AK492" s="240">
        <f t="shared" ca="1" si="1144"/>
        <v>2.3643614811624581E-5</v>
      </c>
      <c r="AL492" s="240">
        <f t="shared" ca="1" si="1145"/>
        <v>-2.0433543825407913E-5</v>
      </c>
      <c r="AM492" s="240">
        <f t="shared" ca="1" si="1146"/>
        <v>1.7112741694785604E-5</v>
      </c>
      <c r="AN492" s="240">
        <f t="shared" ca="1" si="1147"/>
        <v>-1.3699204134226496E-5</v>
      </c>
      <c r="AO492" s="240">
        <f t="shared" ca="1" si="1148"/>
        <v>1.0211429399528402E-5</v>
      </c>
      <c r="AP492" s="240">
        <f t="shared" ca="1" si="1149"/>
        <v>-6.6683180441699487E-6</v>
      </c>
      <c r="AQ492" s="240">
        <f t="shared" ca="1" si="1150"/>
        <v>3.0890704955695941E-6</v>
      </c>
      <c r="AR492" s="240">
        <f t="shared" ca="1" si="1151"/>
        <v>5.0691699369140365E-7</v>
      </c>
      <c r="AS492" s="240">
        <f t="shared" ca="1" si="1152"/>
        <v>-4.1001574558436699E-6</v>
      </c>
      <c r="AT492" s="240">
        <f t="shared" ca="1" si="1153"/>
        <v>7.6711788094929571E-6</v>
      </c>
      <c r="AU492" s="240">
        <f t="shared" ca="1" si="1154"/>
        <v>-1.1200629380523946E-5</v>
      </c>
      <c r="AV492" s="240">
        <f t="shared" ca="1" si="1155"/>
        <v>1.4669382770489984E-5</v>
      </c>
      <c r="AW492" s="240">
        <f t="shared" ca="1" si="1156"/>
        <v>-1.8058641504227674E-5</v>
      </c>
      <c r="AX492" s="240">
        <f t="shared" ca="1" si="1157"/>
        <v>2.1350038895007248E-5</v>
      </c>
      <c r="AY492" s="240">
        <f t="shared" ca="1" si="1158"/>
        <v>-2.4525738575190237E-5</v>
      </c>
      <c r="AZ492" s="240">
        <f t="shared" ca="1" si="1159"/>
        <v>2.7568531153061242E-5</v>
      </c>
      <c r="BA492" s="240">
        <f t="shared" ca="1" si="1160"/>
        <v>-3.0461927472004012E-5</v>
      </c>
      <c r="BB492" s="240">
        <f t="shared" ca="1" si="1161"/>
        <v>3.3190247966673723E-5</v>
      </c>
      <c r="BC492" s="240">
        <f t="shared" ca="1" si="1162"/>
        <v>-3.5738707631923038E-5</v>
      </c>
      <c r="BD492" s="240">
        <f t="shared" ca="1" si="1163"/>
        <v>3.8093496144018782E-5</v>
      </c>
      <c r="BE492" s="240">
        <f t="shared" ca="1" si="1164"/>
        <v>-4.0241852699990678E-5</v>
      </c>
      <c r="BF492" s="240">
        <f t="shared" ca="1" si="1165"/>
        <v>4.2172135169521723E-5</v>
      </c>
      <c r="BG492" s="240">
        <f t="shared" ca="1" si="1166"/>
        <v>-4.3873883184664188E-5</v>
      </c>
      <c r="BH492" s="240">
        <f t="shared" ca="1" si="1167"/>
        <v>4.5337874825481414E-5</v>
      </c>
      <c r="BI492" s="240">
        <f t="shared" ca="1" si="1168"/>
        <v>-4.6556176594427049E-5</v>
      </c>
      <c r="BJ492" s="240">
        <f t="shared" ca="1" si="1169"/>
        <v>4.7522186408657983E-5</v>
      </c>
      <c r="BK492" s="240">
        <f t="shared" ca="1" si="1170"/>
        <v>-4.8230669377294022E-5</v>
      </c>
      <c r="BL492" s="240">
        <f t="shared" ca="1" si="1171"/>
        <v>4.8677786169742765E-5</v>
      </c>
      <c r="BM492" s="240">
        <f t="shared" ca="1" si="1172"/>
        <v>-4.8861113821366901E-5</v>
      </c>
      <c r="BN492" s="240">
        <f t="shared" ca="1" si="1173"/>
        <v>4.8779658863738085E-5</v>
      </c>
      <c r="BO492" s="240">
        <f t="shared" ca="1" si="1174"/>
        <v>-4.8433862708329351E-5</v>
      </c>
      <c r="BP492" s="240">
        <f t="shared" ca="1" si="1175"/>
        <v>4.782559925446726E-5</v>
      </c>
      <c r="BQ492" s="240">
        <f t="shared" ca="1" si="1176"/>
        <v>-4.6958164734510335E-5</v>
      </c>
      <c r="BR492" s="240">
        <f t="shared" ca="1" si="1177"/>
        <v>4.5836259851278325E-5</v>
      </c>
      <c r="BS492" s="240">
        <f t="shared" ca="1" si="1178"/>
        <v>-4.4465964304538539E-5</v>
      </c>
      <c r="BT492" s="240">
        <f t="shared" ca="1" si="1179"/>
        <v>4.2854703844585425E-5</v>
      </c>
      <c r="BU492" s="240">
        <f t="shared" ca="1" si="1180"/>
        <v>-4.1011210031454052E-5</v>
      </c>
      <c r="BV492" s="240">
        <f t="shared" ca="1" si="1181"/>
        <v>3.8945472917844338E-5</v>
      </c>
      <c r="BW492" s="240">
        <f t="shared" ca="1" si="1182"/>
        <v>-3.6668686912154201E-5</v>
      </c>
      <c r="BX492" s="240">
        <f t="shared" ca="1" si="1183"/>
        <v>3.4193190115015957E-5</v>
      </c>
      <c r="BY492" s="240">
        <f t="shared" ca="1" si="1184"/>
        <v>-3.1532397458057883E-5</v>
      </c>
      <c r="BZ492" s="240">
        <f t="shared" ca="1" si="1185"/>
        <v>2.8700728007224023E-5</v>
      </c>
      <c r="CA492" s="240">
        <f t="shared" ca="1" si="1186"/>
        <v>-2.5713526824613908E-5</v>
      </c>
      <c r="CB492" s="240">
        <f t="shared" ca="1" si="1187"/>
        <v>2.2586981812252711E-5</v>
      </c>
      <c r="CC492" s="240">
        <f t="shared" ca="1" si="1188"/>
        <v>-1.9338035988455614E-5</v>
      </c>
      <c r="CD492" s="240">
        <f t="shared" ca="1" si="1189"/>
        <v>1.5984295672140256E-5</v>
      </c>
      <c r="CE492" s="240">
        <f t="shared" ca="1" si="1190"/>
        <v>-1.254393507265502E-5</v>
      </c>
      <c r="CF492" s="240">
        <f t="shared" ca="1" si="1191"/>
        <v>9.0355978021716536E-6</v>
      </c>
      <c r="CG492" s="240">
        <f t="shared" ca="1" si="1192"/>
        <v>-5.4782958443318195E-6</v>
      </c>
      <c r="CH492" s="240">
        <f t="shared" ca="1" si="1193"/>
        <v>1.8913065266576628E-6</v>
      </c>
      <c r="CI492" s="240">
        <f t="shared" ca="1" si="1194"/>
        <v>1.7059319449549736E-6</v>
      </c>
      <c r="CJ492" s="240">
        <f t="shared" ca="1" si="1195"/>
        <v>-5.2939258235487168E-6</v>
      </c>
      <c r="CK492" s="240">
        <f t="shared" ca="1" si="1196"/>
        <v>8.8532314594250599E-6</v>
      </c>
      <c r="CL492" s="240">
        <f t="shared" ca="1" si="1197"/>
        <v>-1.2364560666958326E-5</v>
      </c>
      <c r="CM492" s="240">
        <f t="shared" ca="1" si="1198"/>
        <v>1.5808885248936718E-5</v>
      </c>
      <c r="CN492" s="240">
        <f t="shared" ca="1" si="1199"/>
        <v>-1.9167540112027929E-5</v>
      </c>
      <c r="CO492" s="240">
        <f t="shared" ca="1" si="1200"/>
        <v>2.2422324414528695E-5</v>
      </c>
      <c r="CP492" s="240">
        <f t="shared" ca="1" si="1201"/>
        <v>-2.5555600198295708E-5</v>
      </c>
      <c r="CQ492" s="240">
        <f t="shared" ca="1" si="1202"/>
        <v>2.8550387970384073E-5</v>
      </c>
      <c r="CR492" s="240">
        <f t="shared" ca="1" si="1203"/>
        <v>-3.1390458716380591E-5</v>
      </c>
      <c r="CS492" s="240">
        <f t="shared" ca="1" si="1204"/>
        <v>3.4060421846843545E-5</v>
      </c>
      <c r="CT492" s="240">
        <f t="shared" ca="1" si="1205"/>
        <v>-3.6545808600232246E-5</v>
      </c>
      <c r="CU492" s="240">
        <f t="shared" ca="1" si="1206"/>
        <v>3.8833150450391781E-5</v>
      </c>
      <c r="CV492" s="240">
        <f t="shared" ca="1" si="1207"/>
        <v>-4.0910052093656387E-5</v>
      </c>
      <c r="CW492" s="240">
        <f t="shared" ca="1" si="1208"/>
        <v>4.2765258620069805E-5</v>
      </c>
      <c r="CX492" s="240">
        <f t="shared" ca="1" si="1209"/>
        <v>-4.4388716504727134E-5</v>
      </c>
      <c r="CY492" s="240">
        <f t="shared" ca="1" si="1210"/>
        <v>4.577162808869176E-5</v>
      </c>
      <c r="CZ492" s="240">
        <f t="shared" ca="1" si="1211"/>
        <v>-4.6906499254268956E-5</v>
      </c>
      <c r="DA492" s="240">
        <f t="shared" ca="1" si="1212"/>
        <v>4.7787180036285422E-5</v>
      </c>
      <c r="DB492" s="240">
        <f t="shared" ca="1" si="1213"/>
        <v>-4.840889794927892E-5</v>
      </c>
      <c r="DC492" s="240">
        <f t="shared" ca="1" si="1214"/>
        <v>4.8768283850011839E-5</v>
      </c>
      <c r="DD492" s="240">
        <f t="shared" ca="1" si="1215"/>
        <v>-4.8863390195149428E-5</v>
      </c>
      <c r="DE492" s="240">
        <f t="shared" ca="1" si="1216"/>
        <v>4.8693701595167498E-5</v>
      </c>
      <c r="DF492" s="240">
        <f t="shared" ca="1" si="1217"/>
        <v>-4.8260137607291178E-5</v>
      </c>
      <c r="DG492" s="240">
        <f t="shared" ca="1" si="1218"/>
        <v>4.7565047752336566E-5</v>
      </c>
      <c r="DH492" s="240">
        <f t="shared" ca="1" si="1219"/>
        <v>-4.6612198782451823E-5</v>
      </c>
      <c r="DI492" s="240">
        <f t="shared" ca="1" si="1220"/>
        <v>4.5406754268761055E-5</v>
      </c>
      <c r="DJ492" s="240">
        <f t="shared" ca="1" si="1221"/>
        <v>-4.3955246619528688E-5</v>
      </c>
      <c r="DK492" s="240">
        <f t="shared" ca="1" si="1222"/>
        <v>4.2265541680467492E-5</v>
      </c>
      <c r="DL492" s="240">
        <f t="shared" ca="1" si="1223"/>
        <v>-4.034679610904114E-5</v>
      </c>
      <c r="DM492" s="240">
        <f t="shared" ca="1" si="1224"/>
        <v>3.8209407753749276E-5</v>
      </c>
      <c r="DN492" s="240">
        <f t="shared" ca="1" si="1225"/>
        <v>-3.5864959307276771E-5</v>
      </c>
      <c r="DO492" s="240">
        <f t="shared" ca="1" si="1226"/>
        <v>3.3326155538884194E-5</v>
      </c>
      <c r="DP492" s="240">
        <f t="shared" ca="1" si="1227"/>
        <v>-3.0606754446158912E-5</v>
      </c>
      <c r="DQ492" s="240">
        <f t="shared" ca="1" si="1228"/>
        <v>2.7721492699242612E-5</v>
      </c>
      <c r="DR492" s="240">
        <f t="shared" ca="1" si="1229"/>
        <v>-2.4686005781526449E-5</v>
      </c>
      <c r="DS492" s="240">
        <f t="shared" ca="1" si="1230"/>
        <v>2.1516743259617551E-5</v>
      </c>
      <c r="DT492" s="240">
        <f t="shared" ca="1" si="1231"/>
        <v>-1.8230879641720249E-5</v>
      </c>
      <c r="DU492" s="240">
        <f t="shared" ca="1" si="1232"/>
        <v>1.4846221307473323E-5</v>
      </c>
      <c r="DV492" s="240">
        <f t="shared" ca="1" si="1233"/>
        <v>-1.1381110013643042E-5</v>
      </c>
      <c r="DW492" s="240">
        <f t="shared" ca="1" si="1234"/>
        <v>7.8543234985623204E-6</v>
      </c>
      <c r="DX492" s="240">
        <f t="shared" ca="1" si="1235"/>
        <v>-4.2849737239237421E-6</v>
      </c>
      <c r="DY492" s="240">
        <f t="shared" ca="1" si="1236"/>
        <v>6.9240330541388566E-7</v>
      </c>
      <c r="DZ492" s="240">
        <f t="shared" ca="1" si="1237"/>
        <v>2.9039193066024164E-6</v>
      </c>
      <c r="EA492" s="240">
        <f t="shared" ca="1" si="1238"/>
        <v>-6.4845053282902928E-6</v>
      </c>
      <c r="EB492" s="240">
        <f t="shared" ca="1" si="1239"/>
        <v>1.0029951253769658E-5</v>
      </c>
      <c r="EC492" s="240">
        <f t="shared" ca="1" si="1240"/>
        <v>-1.3521044004386281E-5</v>
      </c>
      <c r="ED492" s="240">
        <f t="shared" ca="1" si="1241"/>
        <v>1.6938865046041783E-5</v>
      </c>
      <c r="EE492" s="240">
        <f t="shared" ca="1" si="1242"/>
        <v>-2.0264892910385189E-5</v>
      </c>
      <c r="EF492" s="240">
        <f t="shared" ca="1" si="1243"/>
        <v>2.3481103564246291E-5</v>
      </c>
      <c r="EG492" s="240">
        <f t="shared" ca="1" si="1244"/>
        <v>-2.657006808342596E-5</v>
      </c>
      <c r="EH492" s="240">
        <f t="shared" ca="1" si="1245"/>
        <v>2.951504710156131E-5</v>
      </c>
      <c r="EI492" s="240">
        <f t="shared" ca="1" si="1246"/>
        <v>-3.2300081522194457E-5</v>
      </c>
      <c r="EJ492" s="240">
        <f t="shared" ca="1" si="1247"/>
        <v>3.4910079002493027E-5</v>
      </c>
      <c r="EK492" s="240">
        <f t="shared" ca="1" si="1248"/>
        <v>-3.7330895739976478E-5</v>
      </c>
      <c r="EL492" s="240">
        <f t="shared" ca="1" si="1249"/>
        <v>3.9549413118998493E-5</v>
      </c>
      <c r="EM492" s="240">
        <f t="shared" ca="1" si="1250"/>
        <v>-4.1553608801665466E-5</v>
      </c>
      <c r="EN492" s="240">
        <f t="shared" ca="1" si="1251"/>
        <v>4.3332621877921172E-5</v>
      </c>
      <c r="EO492" s="240">
        <f t="shared" ca="1" si="1252"/>
        <v>-4.487681172176866E-5</v>
      </c>
      <c r="EP492" s="240">
        <f t="shared" ca="1" si="1253"/>
        <v>4.6177810234652369E-5</v>
      </c>
      <c r="EQ492" s="240">
        <f t="shared" ca="1" si="1254"/>
        <v>-4.7228567192907085E-5</v>
      </c>
      <c r="ER492" s="240">
        <f t="shared" ca="1" si="1255"/>
        <v>4.8023388453536763E-5</v>
      </c>
      <c r="ES492" s="240">
        <f t="shared" ca="1" si="1256"/>
        <v>-4.8557966811264994E-5</v>
      </c>
      <c r="ET492" s="240">
        <f t="shared" ca="1" si="1257"/>
        <v>4.8829405339653142E-5</v>
      </c>
      <c r="EU492" s="240">
        <f t="shared" ca="1" si="1258"/>
        <v>-4.8836233089798241E-5</v>
      </c>
      <c r="EV492" s="240">
        <f t="shared" ca="1" si="1259"/>
        <v>4.857841306153068E-5</v>
      </c>
      <c r="EW492" s="240">
        <f t="shared" ca="1" si="1260"/>
        <v>-4.8057342403921349E-5</v>
      </c>
      <c r="EX492" s="240">
        <f t="shared" ca="1" si="1261"/>
        <v>4.7275844844011553E-5</v>
      </c>
      <c r="EY492" s="240">
        <f t="shared" ca="1" si="1262"/>
        <v>-4.6238155384789142E-5</v>
      </c>
      <c r="EZ492" s="240">
        <f t="shared" ca="1" si="1263"/>
        <v>4.4949897355340675E-5</v>
      </c>
      <c r="FA492" s="240">
        <f t="shared" ca="1" si="1264"/>
        <v>-4.3418051937547765E-5</v>
      </c>
      <c r="FB492" s="240">
        <f t="shared" ca="1" si="1265"/>
        <v>4.1650920334451656E-5</v>
      </c>
      <c r="FC492" s="240">
        <f t="shared" ca="1" si="1266"/>
        <v>-3.9658078785316777E-5</v>
      </c>
      <c r="FD492" s="240">
        <f t="shared" ca="1" si="1267"/>
        <v>3.7450326671165991E-5</v>
      </c>
      <c r="FE492" s="240">
        <f t="shared" ca="1" si="1268"/>
        <v>-3.5039627991989852E-5</v>
      </c>
      <c r="FF492" s="240">
        <f t="shared" ca="1" si="1269"/>
        <v>3.2439046532797966E-5</v>
      </c>
      <c r="FG492" s="240">
        <f t="shared" ca="1" si="1270"/>
        <v>-2.9662675069842899E-5</v>
      </c>
      <c r="FH492" s="240">
        <f t="shared" ca="1" si="1271"/>
        <v>2.6725559000632556E-5</v>
      </c>
      <c r="FI492" s="240">
        <f t="shared" ca="1" si="1272"/>
        <v>-2.3643614811625415E-5</v>
      </c>
      <c r="FJ492" s="240">
        <f t="shared" ca="1" si="1273"/>
        <v>2.0433543825409417E-5</v>
      </c>
      <c r="FK492" s="240">
        <f t="shared" ca="1" si="1274"/>
        <v>-1.7112741694782599E-5</v>
      </c>
      <c r="FL492" s="240">
        <f t="shared" ca="1" si="1275"/>
        <v>1.3699204134224082E-5</v>
      </c>
      <c r="FM492" s="240">
        <f t="shared" ca="1" si="1276"/>
        <v>-1.0211429399527306E-5</v>
      </c>
      <c r="FN492" s="240">
        <f t="shared" ca="1" si="1277"/>
        <v>6.6683180441695235E-6</v>
      </c>
      <c r="FO492" s="240">
        <f t="shared" ca="1" si="1278"/>
        <v>-3.0890704955698618E-6</v>
      </c>
      <c r="FP492" s="240">
        <f t="shared" ca="1" si="1279"/>
        <v>-5.0691699369045159E-7</v>
      </c>
      <c r="FQ492" s="240">
        <f t="shared" ca="1" si="1280"/>
        <v>4.1001574558413321E-6</v>
      </c>
      <c r="FR492" s="240">
        <f t="shared" ca="1" si="1281"/>
        <v>-7.671178809496125E-6</v>
      </c>
      <c r="FS492" s="240">
        <f t="shared" ca="1" si="1282"/>
        <v>1.1200629380525718E-5</v>
      </c>
      <c r="FT492" s="240">
        <f t="shared" ca="1" si="1283"/>
        <v>-1.46693827704904E-5</v>
      </c>
      <c r="FU492" s="240">
        <f t="shared" ca="1" si="1284"/>
        <v>1.8058641504228077E-5</v>
      </c>
      <c r="FV492" s="240">
        <f t="shared" ca="1" si="1285"/>
        <v>-2.1350038895006387E-5</v>
      </c>
      <c r="FW492" s="240">
        <f t="shared" ca="1" si="1286"/>
        <v>2.452573857518941E-5</v>
      </c>
      <c r="FX492" s="240">
        <f t="shared" ca="1" si="1287"/>
        <v>-2.7568531153063892E-5</v>
      </c>
      <c r="FY492" s="240">
        <f t="shared" ca="1" si="1288"/>
        <v>3.0461927472005438E-5</v>
      </c>
      <c r="FZ492" s="240">
        <f t="shared" ca="1" si="1289"/>
        <v>-3.3190247966675065E-5</v>
      </c>
      <c r="GA492" s="240">
        <f t="shared" ca="1" si="1290"/>
        <v>3.5738707631923336E-5</v>
      </c>
      <c r="GB492" s="240">
        <f t="shared" ca="1" si="1291"/>
        <v>-3.8093496144019046E-5</v>
      </c>
      <c r="GC492" s="240">
        <f t="shared" ca="1" si="1292"/>
        <v>4.0241852699990135E-5</v>
      </c>
      <c r="GD492" s="240">
        <f t="shared" ca="1" si="1293"/>
        <v>-4.2172135169520544E-5</v>
      </c>
      <c r="GE492" s="240">
        <f t="shared" ca="1" si="1294"/>
        <v>4.3873883184665597E-5</v>
      </c>
      <c r="GF492" s="240">
        <f t="shared" ca="1" si="1295"/>
        <v>-4.5337874825482092E-5</v>
      </c>
      <c r="GG492" s="240">
        <f t="shared" ca="1" si="1296"/>
        <v>4.6556176594427178E-5</v>
      </c>
      <c r="GH492" s="240">
        <f t="shared" ca="1" si="1297"/>
        <v>-4.7522186408658078E-5</v>
      </c>
      <c r="GI492" s="240">
        <f t="shared" ca="1" si="1298"/>
        <v>4.8230669377293866E-5</v>
      </c>
      <c r="GJ492" s="240">
        <f t="shared" ca="1" si="1299"/>
        <v>-4.8677786169742677E-5</v>
      </c>
      <c r="GK492" s="240">
        <f t="shared" ca="1" si="1300"/>
        <v>4.8861113821366867E-5</v>
      </c>
      <c r="GL492" s="240">
        <f t="shared" ca="1" si="1301"/>
        <v>-4.8779658863737977E-5</v>
      </c>
      <c r="GM492" s="240">
        <f t="shared" ca="1" si="1302"/>
        <v>4.8433862708329107E-5</v>
      </c>
      <c r="GN492" s="240">
        <f t="shared" ca="1" si="1303"/>
        <v>-4.7825599254467178E-5</v>
      </c>
      <c r="GO492" s="240">
        <f t="shared" ca="1" si="1304"/>
        <v>4.6958164734510213E-5</v>
      </c>
      <c r="GP492" s="240">
        <f t="shared" ca="1" si="1305"/>
        <v>-4.5836259851278657E-5</v>
      </c>
      <c r="GQ492" s="240">
        <f t="shared" ca="1" si="1306"/>
        <v>4.4465964304539508E-5</v>
      </c>
      <c r="GR492" s="240">
        <f t="shared" ca="1" si="1307"/>
        <v>-4.285470384458388E-5</v>
      </c>
      <c r="GS492" s="240">
        <f t="shared" ca="1" si="1308"/>
        <v>4.1011210031453063E-5</v>
      </c>
      <c r="GT492" s="240">
        <f t="shared" ca="1" si="1309"/>
        <v>-3.8945472917843233E-5</v>
      </c>
      <c r="GU492" s="240">
        <f t="shared" ca="1" si="1310"/>
        <v>3.6668686912153916E-5</v>
      </c>
      <c r="GV492" s="240">
        <f t="shared" ca="1" si="1311"/>
        <v>-3.4193190115016635E-5</v>
      </c>
      <c r="GW492" s="240">
        <f t="shared" ca="1" si="1312"/>
        <v>3.1532397458058608E-5</v>
      </c>
      <c r="GX492" s="240">
        <f t="shared" ca="1" si="1313"/>
        <v>-2.8700728007225927E-5</v>
      </c>
      <c r="GY492" s="240">
        <f t="shared" ca="1" si="1314"/>
        <v>2.571352682461118E-5</v>
      </c>
      <c r="GZ492" s="240">
        <f t="shared" ca="1" si="1315"/>
        <v>-2.2586981812251102E-5</v>
      </c>
      <c r="HA492" s="240">
        <f t="shared" ca="1" si="1316"/>
        <v>1.9338035988455221E-5</v>
      </c>
      <c r="HB492" s="240">
        <f t="shared" ca="1" si="1317"/>
        <v>-1.5984295672139849E-5</v>
      </c>
      <c r="HC492" s="240">
        <f t="shared" ca="1" si="1318"/>
        <v>1.254393507265595E-5</v>
      </c>
      <c r="HD492" s="240">
        <f t="shared" ca="1" si="1319"/>
        <v>-9.0355978021739575E-6</v>
      </c>
      <c r="HE492" s="240">
        <f t="shared" ca="1" si="1320"/>
        <v>5.4782958443286296E-6</v>
      </c>
      <c r="HF492" s="240">
        <f t="shared" ca="1" si="1321"/>
        <v>-1.8913065266544576E-6</v>
      </c>
      <c r="HG492" s="240">
        <f t="shared" ca="1" si="1322"/>
        <v>-1.7059319449554056E-6</v>
      </c>
      <c r="HH492" s="240">
        <f t="shared" ca="1" si="1323"/>
        <v>5.2939258235491454E-6</v>
      </c>
      <c r="HI492" s="240">
        <f t="shared" ca="1" si="1324"/>
        <v>-8.8532314594254851E-6</v>
      </c>
      <c r="HJ492" s="240">
        <f t="shared" ca="1" si="1325"/>
        <v>1.2364560666956058E-5</v>
      </c>
      <c r="HK492" s="240">
        <f t="shared" ca="1" si="1326"/>
        <v>-1.5808885248934495E-5</v>
      </c>
      <c r="HL492" s="240">
        <f t="shared" ca="1" si="1327"/>
        <v>1.916754011203088E-5</v>
      </c>
      <c r="HM492" s="240">
        <f t="shared" ca="1" si="1328"/>
        <v>-2.2422324414529077E-5</v>
      </c>
      <c r="HN492" s="240">
        <f t="shared" ca="1" si="1329"/>
        <v>2.5555600198296071E-5</v>
      </c>
      <c r="HO492" s="240">
        <f t="shared" ca="1" si="1330"/>
        <v>-2.8550387970384419E-5</v>
      </c>
      <c r="HP492" s="240">
        <f t="shared" ca="1" si="1331"/>
        <v>3.139045871638093E-5</v>
      </c>
      <c r="HQ492" s="240">
        <f t="shared" ca="1" si="1332"/>
        <v>-3.4060421846841864E-5</v>
      </c>
      <c r="HR492" s="240">
        <f t="shared" ca="1" si="1333"/>
        <v>3.6545808600234374E-5</v>
      </c>
      <c r="HS492" s="240">
        <f t="shared" ca="1" si="1334"/>
        <v>-3.8833150450393733E-5</v>
      </c>
      <c r="HT492" s="240">
        <f t="shared" ca="1" si="1335"/>
        <v>4.0910052093656618E-5</v>
      </c>
      <c r="HU492" s="240">
        <f t="shared" ca="1" si="1336"/>
        <v>-4.2765258620070009E-5</v>
      </c>
      <c r="HV492" s="240">
        <f t="shared" ca="1" si="1337"/>
        <v>4.4388716504727317E-5</v>
      </c>
      <c r="HW492" s="240">
        <f t="shared" ca="1" si="1338"/>
        <v>-4.577162808869094E-5</v>
      </c>
      <c r="HX492" s="240">
        <f t="shared" ca="1" si="1339"/>
        <v>4.6906499254268299E-5</v>
      </c>
      <c r="HY492" s="240">
        <f t="shared" ca="1" si="1340"/>
        <v>-4.7787180036286086E-5</v>
      </c>
      <c r="HZ492" s="240">
        <f t="shared" ca="1" si="1341"/>
        <v>4.8408897949279353E-5</v>
      </c>
      <c r="IA492" s="240">
        <f t="shared" ca="1" si="1342"/>
        <v>-4.8768283850011866E-5</v>
      </c>
      <c r="IB492" s="240">
        <f t="shared" ca="1" si="1343"/>
        <v>4.8863390195149421E-5</v>
      </c>
      <c r="IC492" s="240">
        <f t="shared" ca="1" si="1344"/>
        <v>-4.8693701595167464E-5</v>
      </c>
      <c r="ID492" s="240">
        <f t="shared" ca="1" si="1345"/>
        <v>4.8260137607291551E-5</v>
      </c>
      <c r="IE492" s="240">
        <f t="shared" ca="1" si="1346"/>
        <v>-3.2012498064823215E-5</v>
      </c>
      <c r="IF492" s="240">
        <f t="shared" ca="1" si="1347"/>
        <v>4.6612198782450854E-5</v>
      </c>
      <c r="IG492" s="240">
        <f t="shared" ca="1" si="1348"/>
        <v>-4.5406754268760892E-5</v>
      </c>
      <c r="IH492" s="240">
        <f t="shared" ca="1" si="1349"/>
        <v>4.3955246619528498E-5</v>
      </c>
      <c r="II492" s="240">
        <f t="shared" ca="1" si="1350"/>
        <v>-4.2265541680467275E-5</v>
      </c>
      <c r="IJ492" s="240">
        <f t="shared" ca="1" si="1351"/>
        <v>4.0346796109042462E-5</v>
      </c>
      <c r="IK492" s="240">
        <f t="shared" ca="1" si="1352"/>
        <v>-3.820940775375074E-5</v>
      </c>
      <c r="IL492" s="240">
        <f t="shared" ca="1" si="1353"/>
        <v>3.5864959307274589E-5</v>
      </c>
      <c r="IM492" s="240">
        <f t="shared" ca="1" si="1354"/>
        <v>-3.3326155538881842E-5</v>
      </c>
      <c r="IN492" s="240">
        <f t="shared" ca="1" si="1355"/>
        <v>3.0606754446158573E-5</v>
      </c>
      <c r="IO492" s="240">
        <f t="shared" ca="1" si="1356"/>
        <v>-2.7721492699242259E-5</v>
      </c>
      <c r="IP492" s="240">
        <f t="shared" ca="1" si="1357"/>
        <v>2.4686005781526076E-5</v>
      </c>
      <c r="IQ492" s="240">
        <f t="shared" ca="1" si="1358"/>
        <v>-2.1516743259619658E-5</v>
      </c>
      <c r="IR492" s="240">
        <f t="shared" ca="1" si="1359"/>
        <v>1.8230879641722418E-5</v>
      </c>
      <c r="IS492" s="240">
        <f t="shared" ca="1" si="1360"/>
        <v>-1.4846221307470272E-5</v>
      </c>
      <c r="IT492" s="240">
        <f t="shared" ca="1" si="1361"/>
        <v>1.1381110013642624E-5</v>
      </c>
      <c r="IU492" s="240">
        <f t="shared" ca="1" si="1362"/>
        <v>-7.8543234985618935E-6</v>
      </c>
      <c r="IV492" s="240">
        <f t="shared" ca="1" si="1363"/>
        <v>4.2849737239233118E-6</v>
      </c>
      <c r="IW492" s="240">
        <f t="shared" ca="1" si="1364"/>
        <v>-6.9240330541345198E-7</v>
      </c>
      <c r="IX492" s="240">
        <f t="shared" ca="1" si="1365"/>
        <v>-2.9039193066000752E-6</v>
      </c>
      <c r="IY492" s="240">
        <f t="shared" ca="1" si="1366"/>
        <v>6.4845053282934742E-6</v>
      </c>
      <c r="IZ492" s="240">
        <f t="shared" ca="1" si="1367"/>
        <v>-1.0029951253772795E-5</v>
      </c>
      <c r="JA492" s="240">
        <f t="shared" ca="1" si="1368"/>
        <v>1.3521044004386694E-5</v>
      </c>
      <c r="JB492" s="240">
        <f t="shared" ca="1" si="1369"/>
        <v>-1.6938865046042189E-5</v>
      </c>
    </row>
    <row r="493" spans="2:262">
      <c r="B493" s="248">
        <v>132</v>
      </c>
      <c r="C493" s="247">
        <f t="shared" si="1370"/>
        <v>2.5781250000000019E-3</v>
      </c>
      <c r="D493" s="244">
        <f t="shared" ca="1" si="1113"/>
        <v>5.9107712225321798</v>
      </c>
      <c r="E493" s="243">
        <f ca="1">EH361</f>
        <v>-8.9228777467820597E-2</v>
      </c>
      <c r="F493" s="242">
        <v>132</v>
      </c>
      <c r="G493" s="240">
        <f t="shared" ca="1" si="1114"/>
        <v>2.4849086881253438E-5</v>
      </c>
      <c r="H493" s="240">
        <f t="shared" ca="1" si="1115"/>
        <v>-2.9177273423157747E-5</v>
      </c>
      <c r="I493" s="240">
        <f t="shared" ca="1" si="1116"/>
        <v>3.3224466872076974E-5</v>
      </c>
      <c r="J493" s="240">
        <f t="shared" ca="1" si="1117"/>
        <v>-3.6951690542676987E-5</v>
      </c>
      <c r="K493" s="240">
        <f t="shared" ca="1" si="1118"/>
        <v>4.0323049233502285E-5</v>
      </c>
      <c r="L493" s="240">
        <f t="shared" ca="1" si="1119"/>
        <v>-4.3306074917387976E-5</v>
      </c>
      <c r="M493" s="240">
        <f t="shared" ca="1" si="1120"/>
        <v>4.5872039426310582E-5</v>
      </c>
      <c r="N493" s="240">
        <f t="shared" ca="1" si="1121"/>
        <v>-4.7996231119350308E-5</v>
      </c>
      <c r="O493" s="240">
        <f t="shared" ca="1" si="1122"/>
        <v>4.965819286930186E-5</v>
      </c>
      <c r="P493" s="240">
        <f t="shared" ca="1" si="1123"/>
        <v>-5.0841919075992568E-5</v>
      </c>
      <c r="Q493" s="240">
        <f t="shared" ca="1" si="1124"/>
        <v>5.1536009808961317E-5</v>
      </c>
      <c r="R493" s="240">
        <f t="shared" ca="1" si="1125"/>
        <v>-5.1733780595021084E-5</v>
      </c>
      <c r="S493" s="240">
        <f t="shared" ca="1" si="1126"/>
        <v>5.1433326793389604E-5</v>
      </c>
      <c r="T493" s="240">
        <f t="shared" ca="1" si="1127"/>
        <v>-5.0637541938421354E-5</v>
      </c>
      <c r="U493" s="241">
        <f t="shared" ca="1" si="1128"/>
        <v>4.9354089873289931E-5</v>
      </c>
      <c r="V493" s="240">
        <f t="shared" ca="1" si="1129"/>
        <v>-4.7595330942988807E-5</v>
      </c>
      <c r="W493" s="240">
        <f t="shared" ca="1" si="1130"/>
        <v>4.5378202957452207E-5</v>
      </c>
      <c r="X493" s="240">
        <f t="shared" ca="1" si="1131"/>
        <v>-4.2724058071186307E-5</v>
      </c>
      <c r="Y493" s="240">
        <f t="shared" ca="1" si="1132"/>
        <v>3.9658457150349028E-5</v>
      </c>
      <c r="Z493" s="240">
        <f t="shared" ca="1" si="1133"/>
        <v>-3.6210923607635685E-5</v>
      </c>
      <c r="AA493" s="240">
        <f t="shared" ca="1" si="1134"/>
        <v>3.2414659075676649E-5</v>
      </c>
      <c r="AB493" s="240">
        <f t="shared" ca="1" si="1135"/>
        <v>-2.8306223657163749E-5</v>
      </c>
      <c r="AC493" s="240">
        <f t="shared" ca="1" si="1136"/>
        <v>2.3925183831076509E-5</v>
      </c>
      <c r="AD493" s="240">
        <f t="shared" ca="1" si="1137"/>
        <v>-1.9313731405860129E-5</v>
      </c>
      <c r="AE493" s="240">
        <f t="shared" ca="1" si="1138"/>
        <v>1.4516277189245777E-5</v>
      </c>
      <c r="AF493" s="240">
        <f t="shared" ca="1" si="1139"/>
        <v>-9.5790232878946747E-6</v>
      </c>
      <c r="AG493" s="240">
        <f t="shared" ca="1" si="1140"/>
        <v>4.5495181558543675E-6</v>
      </c>
      <c r="AH493" s="240">
        <f t="shared" ca="1" si="1141"/>
        <v>5.2380132304642566E-7</v>
      </c>
      <c r="AI493" s="240">
        <f t="shared" ca="1" si="1142"/>
        <v>-5.5920763088673467E-6</v>
      </c>
      <c r="AJ493" s="240">
        <f t="shared" ca="1" si="1143"/>
        <v>1.0606496542894011E-5</v>
      </c>
      <c r="AK493" s="240">
        <f t="shared" ca="1" si="1144"/>
        <v>-1.5518770417111816E-5</v>
      </c>
      <c r="AL493" s="240">
        <f t="shared" ca="1" si="1145"/>
        <v>2.0281590048789977E-5</v>
      </c>
      <c r="AM493" s="240">
        <f t="shared" ca="1" si="1146"/>
        <v>-2.4849086881253394E-5</v>
      </c>
      <c r="AN493" s="240">
        <f t="shared" ca="1" si="1147"/>
        <v>2.9177273423157693E-5</v>
      </c>
      <c r="AO493" s="240">
        <f t="shared" ca="1" si="1148"/>
        <v>-3.3224466872076879E-5</v>
      </c>
      <c r="AP493" s="240">
        <f t="shared" ca="1" si="1149"/>
        <v>3.6951690542676906E-5</v>
      </c>
      <c r="AQ493" s="240">
        <f t="shared" ca="1" si="1150"/>
        <v>-4.0323049233502156E-5</v>
      </c>
      <c r="AR493" s="240">
        <f t="shared" ca="1" si="1151"/>
        <v>4.330607491738786E-5</v>
      </c>
      <c r="AS493" s="240">
        <f t="shared" ca="1" si="1152"/>
        <v>-4.5872039426310487E-5</v>
      </c>
      <c r="AT493" s="240">
        <f t="shared" ca="1" si="1153"/>
        <v>4.7996231119350504E-5</v>
      </c>
      <c r="AU493" s="240">
        <f t="shared" ca="1" si="1154"/>
        <v>-4.9658192869302009E-5</v>
      </c>
      <c r="AV493" s="240">
        <f t="shared" ca="1" si="1155"/>
        <v>5.0841919075992629E-5</v>
      </c>
      <c r="AW493" s="240">
        <f t="shared" ca="1" si="1156"/>
        <v>-5.1536009808961344E-5</v>
      </c>
      <c r="AX493" s="240">
        <f t="shared" ca="1" si="1157"/>
        <v>5.1733780595021077E-5</v>
      </c>
      <c r="AY493" s="240">
        <f t="shared" ca="1" si="1158"/>
        <v>-5.1433326793389577E-5</v>
      </c>
      <c r="AZ493" s="240">
        <f t="shared" ca="1" si="1159"/>
        <v>5.0637541938421293E-5</v>
      </c>
      <c r="BA493" s="240">
        <f t="shared" ca="1" si="1160"/>
        <v>-4.9354089873289829E-5</v>
      </c>
      <c r="BB493" s="240">
        <f t="shared" ca="1" si="1161"/>
        <v>4.7595330942988672E-5</v>
      </c>
      <c r="BC493" s="240">
        <f t="shared" ca="1" si="1162"/>
        <v>-4.5378202957452044E-5</v>
      </c>
      <c r="BD493" s="240">
        <f t="shared" ca="1" si="1163"/>
        <v>4.2724058071186118E-5</v>
      </c>
      <c r="BE493" s="240">
        <f t="shared" ca="1" si="1164"/>
        <v>-3.9658457150348804E-5</v>
      </c>
      <c r="BF493" s="240">
        <f t="shared" ca="1" si="1165"/>
        <v>3.6210923607635699E-5</v>
      </c>
      <c r="BG493" s="240">
        <f t="shared" ca="1" si="1166"/>
        <v>-3.2414659075676669E-5</v>
      </c>
      <c r="BH493" s="240">
        <f t="shared" ca="1" si="1167"/>
        <v>2.8306223657163769E-5</v>
      </c>
      <c r="BI493" s="240">
        <f t="shared" ca="1" si="1168"/>
        <v>-2.392518383107653E-5</v>
      </c>
      <c r="BJ493" s="240">
        <f t="shared" ca="1" si="1169"/>
        <v>1.9313731405860149E-5</v>
      </c>
      <c r="BK493" s="240">
        <f t="shared" ca="1" si="1170"/>
        <v>-1.4516277189245804E-5</v>
      </c>
      <c r="BL493" s="240">
        <f t="shared" ca="1" si="1171"/>
        <v>9.5790232878946984E-6</v>
      </c>
      <c r="BM493" s="240">
        <f t="shared" ca="1" si="1172"/>
        <v>-4.5495181558543912E-6</v>
      </c>
      <c r="BN493" s="240">
        <f t="shared" ca="1" si="1173"/>
        <v>-5.2380132304639517E-7</v>
      </c>
      <c r="BO493" s="240">
        <f t="shared" ca="1" si="1174"/>
        <v>5.5920763088673196E-6</v>
      </c>
      <c r="BP493" s="240">
        <f t="shared" ca="1" si="1175"/>
        <v>-1.0606496542893989E-5</v>
      </c>
      <c r="BQ493" s="240">
        <f t="shared" ca="1" si="1176"/>
        <v>1.5518770417111789E-5</v>
      </c>
      <c r="BR493" s="240">
        <f t="shared" ca="1" si="1177"/>
        <v>-2.0281590048789953E-5</v>
      </c>
      <c r="BS493" s="240">
        <f t="shared" ca="1" si="1178"/>
        <v>2.484908688125337E-5</v>
      </c>
      <c r="BT493" s="240">
        <f t="shared" ca="1" si="1179"/>
        <v>-2.9177273423157666E-5</v>
      </c>
      <c r="BU493" s="240">
        <f t="shared" ca="1" si="1180"/>
        <v>3.3224466872076866E-5</v>
      </c>
      <c r="BV493" s="240">
        <f t="shared" ca="1" si="1181"/>
        <v>-3.6951690542676892E-5</v>
      </c>
      <c r="BW493" s="240">
        <f t="shared" ca="1" si="1182"/>
        <v>4.0323049233502143E-5</v>
      </c>
      <c r="BX493" s="240">
        <f t="shared" ca="1" si="1183"/>
        <v>-4.330607491738784E-5</v>
      </c>
      <c r="BY493" s="240">
        <f t="shared" ca="1" si="1184"/>
        <v>4.587203942631048E-5</v>
      </c>
      <c r="BZ493" s="240">
        <f t="shared" ca="1" si="1185"/>
        <v>-4.799623111935022E-5</v>
      </c>
      <c r="CA493" s="240">
        <f t="shared" ca="1" si="1186"/>
        <v>4.9658192869301799E-5</v>
      </c>
      <c r="CB493" s="240">
        <f t="shared" ca="1" si="1187"/>
        <v>-5.0841919075992486E-5</v>
      </c>
      <c r="CC493" s="240">
        <f t="shared" ca="1" si="1188"/>
        <v>5.153600980896127E-5</v>
      </c>
      <c r="CD493" s="240">
        <f t="shared" ca="1" si="1189"/>
        <v>-5.1733780595021084E-5</v>
      </c>
      <c r="CE493" s="240">
        <f t="shared" ca="1" si="1190"/>
        <v>5.1433326793389652E-5</v>
      </c>
      <c r="CF493" s="240">
        <f t="shared" ca="1" si="1191"/>
        <v>-5.0637541938421442E-5</v>
      </c>
      <c r="CG493" s="240">
        <f t="shared" ca="1" si="1192"/>
        <v>4.9354089873290059E-5</v>
      </c>
      <c r="CH493" s="240">
        <f t="shared" ca="1" si="1193"/>
        <v>-4.7595330942988394E-5</v>
      </c>
      <c r="CI493" s="240">
        <f t="shared" ca="1" si="1194"/>
        <v>4.5378202957451706E-5</v>
      </c>
      <c r="CJ493" s="240">
        <f t="shared" ca="1" si="1195"/>
        <v>-4.2724058071185718E-5</v>
      </c>
      <c r="CK493" s="240">
        <f t="shared" ca="1" si="1196"/>
        <v>3.965845715034835E-5</v>
      </c>
      <c r="CL493" s="240">
        <f t="shared" ca="1" si="1197"/>
        <v>-3.6210923607635191E-5</v>
      </c>
      <c r="CM493" s="240">
        <f t="shared" ca="1" si="1198"/>
        <v>3.2414659075676113E-5</v>
      </c>
      <c r="CN493" s="240">
        <f t="shared" ca="1" si="1199"/>
        <v>-2.8306223657163173E-5</v>
      </c>
      <c r="CO493" s="240">
        <f t="shared" ca="1" si="1200"/>
        <v>2.3925183831075903E-5</v>
      </c>
      <c r="CP493" s="240">
        <f t="shared" ca="1" si="1201"/>
        <v>-1.9313731405859495E-5</v>
      </c>
      <c r="CQ493" s="240">
        <f t="shared" ca="1" si="1202"/>
        <v>1.4516277189245116E-5</v>
      </c>
      <c r="CR493" s="240">
        <f t="shared" ca="1" si="1203"/>
        <v>-9.5790232878940005E-6</v>
      </c>
      <c r="CS493" s="240">
        <f t="shared" ca="1" si="1204"/>
        <v>4.5495181558536831E-6</v>
      </c>
      <c r="CT493" s="240">
        <f t="shared" ca="1" si="1205"/>
        <v>5.2380132304710668E-7</v>
      </c>
      <c r="CU493" s="240">
        <f t="shared" ca="1" si="1206"/>
        <v>-5.5920763088680261E-6</v>
      </c>
      <c r="CV493" s="240">
        <f t="shared" ca="1" si="1207"/>
        <v>1.060649654289468E-5</v>
      </c>
      <c r="CW493" s="240">
        <f t="shared" ca="1" si="1208"/>
        <v>-1.5518770417112467E-5</v>
      </c>
      <c r="CX493" s="240">
        <f t="shared" ca="1" si="1209"/>
        <v>2.0281590048790607E-5</v>
      </c>
      <c r="CY493" s="240">
        <f t="shared" ca="1" si="1210"/>
        <v>-2.4849086881253994E-5</v>
      </c>
      <c r="CZ493" s="240">
        <f t="shared" ca="1" si="1211"/>
        <v>2.9177273423158255E-5</v>
      </c>
      <c r="DA493" s="240">
        <f t="shared" ca="1" si="1212"/>
        <v>-3.3224466872077415E-5</v>
      </c>
      <c r="DB493" s="240">
        <f t="shared" ca="1" si="1213"/>
        <v>3.6951690542677387E-5</v>
      </c>
      <c r="DC493" s="240">
        <f t="shared" ca="1" si="1214"/>
        <v>-4.0323049233502583E-5</v>
      </c>
      <c r="DD493" s="240">
        <f t="shared" ca="1" si="1215"/>
        <v>4.3306074917388233E-5</v>
      </c>
      <c r="DE493" s="240">
        <f t="shared" ca="1" si="1216"/>
        <v>-4.5872039426310805E-5</v>
      </c>
      <c r="DF493" s="240">
        <f t="shared" ca="1" si="1217"/>
        <v>4.7996231119350484E-5</v>
      </c>
      <c r="DG493" s="240">
        <f t="shared" ca="1" si="1218"/>
        <v>-4.9658192869302002E-5</v>
      </c>
      <c r="DH493" s="240">
        <f t="shared" ca="1" si="1219"/>
        <v>5.0841919075992622E-5</v>
      </c>
      <c r="DI493" s="240">
        <f t="shared" ca="1" si="1220"/>
        <v>-5.1536009808961338E-5</v>
      </c>
      <c r="DJ493" s="240">
        <f t="shared" ca="1" si="1221"/>
        <v>5.1733780595021077E-5</v>
      </c>
      <c r="DK493" s="240">
        <f t="shared" ca="1" si="1222"/>
        <v>-5.143332679338957E-5</v>
      </c>
      <c r="DL493" s="240">
        <f t="shared" ca="1" si="1223"/>
        <v>5.06375419384213E-5</v>
      </c>
      <c r="DM493" s="240">
        <f t="shared" ca="1" si="1224"/>
        <v>-4.9354089873289843E-5</v>
      </c>
      <c r="DN493" s="240">
        <f t="shared" ca="1" si="1225"/>
        <v>4.7595330942988692E-5</v>
      </c>
      <c r="DO493" s="240">
        <f t="shared" ca="1" si="1226"/>
        <v>-4.5378202957452072E-5</v>
      </c>
      <c r="DP493" s="240">
        <f t="shared" ca="1" si="1227"/>
        <v>4.2724058071186145E-5</v>
      </c>
      <c r="DQ493" s="240">
        <f t="shared" ca="1" si="1228"/>
        <v>-3.9658457150348838E-5</v>
      </c>
      <c r="DR493" s="240">
        <f t="shared" ca="1" si="1229"/>
        <v>3.621092360763574E-5</v>
      </c>
      <c r="DS493" s="240">
        <f t="shared" ca="1" si="1230"/>
        <v>-3.2414659075676716E-5</v>
      </c>
      <c r="DT493" s="240">
        <f t="shared" ca="1" si="1231"/>
        <v>2.8306223657163817E-5</v>
      </c>
      <c r="DU493" s="240">
        <f t="shared" ca="1" si="1232"/>
        <v>-2.3925183831076574E-5</v>
      </c>
      <c r="DV493" s="240">
        <f t="shared" ca="1" si="1233"/>
        <v>1.931373140586021E-5</v>
      </c>
      <c r="DW493" s="240">
        <f t="shared" ca="1" si="1234"/>
        <v>-1.4516277189245845E-5</v>
      </c>
      <c r="DX493" s="240">
        <f t="shared" ca="1" si="1235"/>
        <v>9.5790232878947493E-6</v>
      </c>
      <c r="DY493" s="240">
        <f t="shared" ca="1" si="1236"/>
        <v>-4.5495181558544455E-6</v>
      </c>
      <c r="DZ493" s="240">
        <f t="shared" ca="1" si="1237"/>
        <v>-5.2380132304634774E-7</v>
      </c>
      <c r="EA493" s="240">
        <f t="shared" ca="1" si="1238"/>
        <v>5.5920763088672671E-6</v>
      </c>
      <c r="EB493" s="240">
        <f t="shared" ca="1" si="1239"/>
        <v>-1.0606496542893936E-5</v>
      </c>
      <c r="EC493" s="240">
        <f t="shared" ca="1" si="1240"/>
        <v>1.5518770417111738E-5</v>
      </c>
      <c r="ED493" s="240">
        <f t="shared" ca="1" si="1241"/>
        <v>-2.0281590048789906E-5</v>
      </c>
      <c r="EE493" s="240">
        <f t="shared" ca="1" si="1242"/>
        <v>2.4849086881253326E-5</v>
      </c>
      <c r="EF493" s="240">
        <f t="shared" ca="1" si="1243"/>
        <v>-2.9177273423157625E-5</v>
      </c>
      <c r="EG493" s="240">
        <f t="shared" ca="1" si="1244"/>
        <v>3.3224466872076825E-5</v>
      </c>
      <c r="EH493" s="240">
        <f t="shared" ca="1" si="1245"/>
        <v>-3.6951690542676852E-5</v>
      </c>
      <c r="EI493" s="240">
        <f t="shared" ca="1" si="1246"/>
        <v>4.0323049233502109E-5</v>
      </c>
      <c r="EJ493" s="240">
        <f t="shared" ca="1" si="1247"/>
        <v>-4.3306074917387827E-5</v>
      </c>
      <c r="EK493" s="240">
        <f t="shared" ca="1" si="1248"/>
        <v>4.5872039426310453E-5</v>
      </c>
      <c r="EL493" s="240">
        <f t="shared" ca="1" si="1249"/>
        <v>-4.7996231119350199E-5</v>
      </c>
      <c r="EM493" s="240">
        <f t="shared" ca="1" si="1250"/>
        <v>4.9658192869301785E-5</v>
      </c>
      <c r="EN493" s="240">
        <f t="shared" ca="1" si="1251"/>
        <v>-5.0841919075992473E-5</v>
      </c>
      <c r="EO493" s="240">
        <f t="shared" ca="1" si="1252"/>
        <v>5.1536009808961263E-5</v>
      </c>
      <c r="EP493" s="240">
        <f t="shared" ca="1" si="1253"/>
        <v>-5.1733780595021084E-5</v>
      </c>
      <c r="EQ493" s="240">
        <f t="shared" ca="1" si="1254"/>
        <v>5.1433326793389665E-5</v>
      </c>
      <c r="ER493" s="240">
        <f t="shared" ca="1" si="1255"/>
        <v>-5.0637541938421456E-5</v>
      </c>
      <c r="ES493" s="240">
        <f t="shared" ca="1" si="1256"/>
        <v>4.9354089873290073E-5</v>
      </c>
      <c r="ET493" s="240">
        <f t="shared" ca="1" si="1257"/>
        <v>-4.759533094298899E-5</v>
      </c>
      <c r="EU493" s="240">
        <f t="shared" ca="1" si="1258"/>
        <v>4.5378202957452438E-5</v>
      </c>
      <c r="EV493" s="240">
        <f t="shared" ca="1" si="1259"/>
        <v>-4.2724058071186578E-5</v>
      </c>
      <c r="EW493" s="240">
        <f t="shared" ca="1" si="1260"/>
        <v>3.9658457150349326E-5</v>
      </c>
      <c r="EX493" s="240">
        <f t="shared" ca="1" si="1261"/>
        <v>-3.6210923607636288E-5</v>
      </c>
      <c r="EY493" s="240">
        <f t="shared" ca="1" si="1262"/>
        <v>3.2414659075677299E-5</v>
      </c>
      <c r="EZ493" s="240">
        <f t="shared" ca="1" si="1263"/>
        <v>-2.8306223657164447E-5</v>
      </c>
      <c r="FA493" s="240">
        <f t="shared" ca="1" si="1264"/>
        <v>2.3925183831077251E-5</v>
      </c>
      <c r="FB493" s="240">
        <f t="shared" ca="1" si="1265"/>
        <v>-1.9313731405860905E-5</v>
      </c>
      <c r="FC493" s="240">
        <f t="shared" ca="1" si="1266"/>
        <v>1.451627718924658E-5</v>
      </c>
      <c r="FD493" s="240">
        <f t="shared" ca="1" si="1267"/>
        <v>-9.5790232878955014E-6</v>
      </c>
      <c r="FE493" s="240">
        <f t="shared" ca="1" si="1268"/>
        <v>4.5495181558551976E-6</v>
      </c>
      <c r="FF493" s="240">
        <f t="shared" ca="1" si="1269"/>
        <v>5.2380132304558541E-7</v>
      </c>
      <c r="FG493" s="240">
        <f t="shared" ca="1" si="1270"/>
        <v>-5.5920763088665149E-6</v>
      </c>
      <c r="FH493" s="240">
        <f t="shared" ca="1" si="1271"/>
        <v>1.0606496542893196E-5</v>
      </c>
      <c r="FI493" s="240">
        <f t="shared" ca="1" si="1272"/>
        <v>-1.5518770417111016E-5</v>
      </c>
      <c r="FJ493" s="240">
        <f t="shared" ca="1" si="1273"/>
        <v>2.0281590048791912E-5</v>
      </c>
      <c r="FK493" s="240">
        <f t="shared" ca="1" si="1274"/>
        <v>-2.4849086881252662E-5</v>
      </c>
      <c r="FL493" s="240">
        <f t="shared" ca="1" si="1275"/>
        <v>2.9177273423159428E-5</v>
      </c>
      <c r="FM493" s="240">
        <f t="shared" ca="1" si="1276"/>
        <v>-3.3224466872076243E-5</v>
      </c>
      <c r="FN493" s="240">
        <f t="shared" ca="1" si="1277"/>
        <v>3.6951690542678383E-5</v>
      </c>
      <c r="FO493" s="240">
        <f t="shared" ca="1" si="1278"/>
        <v>-4.0323049233501634E-5</v>
      </c>
      <c r="FP493" s="240">
        <f t="shared" ca="1" si="1279"/>
        <v>4.3306074917389012E-5</v>
      </c>
      <c r="FQ493" s="240">
        <f t="shared" ca="1" si="1280"/>
        <v>-4.5872039426310101E-5</v>
      </c>
      <c r="FR493" s="240">
        <f t="shared" ca="1" si="1281"/>
        <v>4.7996231119351013E-5</v>
      </c>
      <c r="FS493" s="240">
        <f t="shared" ca="1" si="1282"/>
        <v>-4.9658192869301575E-5</v>
      </c>
      <c r="FT493" s="240">
        <f t="shared" ca="1" si="1283"/>
        <v>5.0841919075992879E-5</v>
      </c>
      <c r="FU493" s="240">
        <f t="shared" ca="1" si="1284"/>
        <v>-5.1536009808961202E-5</v>
      </c>
      <c r="FV493" s="240">
        <f t="shared" ca="1" si="1285"/>
        <v>5.1733780595021063E-5</v>
      </c>
      <c r="FW493" s="240">
        <f t="shared" ca="1" si="1286"/>
        <v>-5.143332679338974E-5</v>
      </c>
      <c r="FX493" s="240">
        <f t="shared" ca="1" si="1287"/>
        <v>5.0637541938421002E-5</v>
      </c>
      <c r="FY493" s="240">
        <f t="shared" ca="1" si="1288"/>
        <v>-4.9354089873290303E-5</v>
      </c>
      <c r="FZ493" s="240">
        <f t="shared" ca="1" si="1289"/>
        <v>4.7595330942988136E-5</v>
      </c>
      <c r="GA493" s="240">
        <f t="shared" ca="1" si="1290"/>
        <v>-4.5378202957452797E-5</v>
      </c>
      <c r="GB493" s="240">
        <f t="shared" ca="1" si="1291"/>
        <v>4.2724058071185345E-5</v>
      </c>
      <c r="GC493" s="240">
        <f t="shared" ca="1" si="1292"/>
        <v>-3.9658457150349814E-5</v>
      </c>
      <c r="GD493" s="240">
        <f t="shared" ca="1" si="1293"/>
        <v>3.6210923607634723E-5</v>
      </c>
      <c r="GE493" s="240">
        <f t="shared" ca="1" si="1294"/>
        <v>-3.2414659075677895E-5</v>
      </c>
      <c r="GF493" s="240">
        <f t="shared" ca="1" si="1295"/>
        <v>2.8306223657162624E-5</v>
      </c>
      <c r="GG493" s="240">
        <f t="shared" ca="1" si="1296"/>
        <v>-2.3925183831077922E-5</v>
      </c>
      <c r="GH493" s="240">
        <f t="shared" ca="1" si="1297"/>
        <v>1.9313731405858885E-5</v>
      </c>
      <c r="GI493" s="240">
        <f t="shared" ca="1" si="1298"/>
        <v>-1.4516277189247309E-5</v>
      </c>
      <c r="GJ493" s="240">
        <f t="shared" ca="1" si="1299"/>
        <v>9.5790232878933567E-6</v>
      </c>
      <c r="GK493" s="240">
        <f t="shared" ca="1" si="1300"/>
        <v>-4.54951815585596E-6</v>
      </c>
      <c r="GL493" s="240">
        <f t="shared" ca="1" si="1301"/>
        <v>-5.2380132304776398E-7</v>
      </c>
      <c r="GM493" s="240">
        <f t="shared" ca="1" si="1302"/>
        <v>5.592076308865756E-6</v>
      </c>
      <c r="GN493" s="240">
        <f t="shared" ca="1" si="1303"/>
        <v>-1.0606496542895329E-5</v>
      </c>
      <c r="GO493" s="240">
        <f t="shared" ca="1" si="1304"/>
        <v>1.5518770417110288E-5</v>
      </c>
      <c r="GP493" s="240">
        <f t="shared" ca="1" si="1305"/>
        <v>-2.0281590048791214E-5</v>
      </c>
      <c r="GQ493" s="240">
        <f t="shared" ca="1" si="1306"/>
        <v>2.4849086881251991E-5</v>
      </c>
      <c r="GR493" s="240">
        <f t="shared" ca="1" si="1307"/>
        <v>-2.9177273423158797E-5</v>
      </c>
      <c r="GS493" s="240">
        <f t="shared" ca="1" si="1308"/>
        <v>3.322446687207566E-5</v>
      </c>
      <c r="GT493" s="240">
        <f t="shared" ca="1" si="1309"/>
        <v>-3.6951690542677848E-5</v>
      </c>
      <c r="GU493" s="240">
        <f t="shared" ca="1" si="1310"/>
        <v>4.0323049233501153E-5</v>
      </c>
      <c r="GV493" s="240">
        <f t="shared" ca="1" si="1311"/>
        <v>-4.3306074917388599E-5</v>
      </c>
      <c r="GW493" s="240">
        <f t="shared" ca="1" si="1312"/>
        <v>4.5872039426309748E-5</v>
      </c>
      <c r="GX493" s="240">
        <f t="shared" ca="1" si="1313"/>
        <v>-4.7996231119350728E-5</v>
      </c>
      <c r="GY493" s="240">
        <f t="shared" ca="1" si="1314"/>
        <v>4.9658192869301359E-5</v>
      </c>
      <c r="GZ493" s="240">
        <f t="shared" ca="1" si="1315"/>
        <v>-5.0841919075992744E-5</v>
      </c>
      <c r="HA493" s="240">
        <f t="shared" ca="1" si="1316"/>
        <v>5.1536009808961134E-5</v>
      </c>
      <c r="HB493" s="240">
        <f t="shared" ca="1" si="1317"/>
        <v>-5.173378059502107E-5</v>
      </c>
      <c r="HC493" s="240">
        <f t="shared" ca="1" si="1318"/>
        <v>5.1433326793389828E-5</v>
      </c>
      <c r="HD493" s="240">
        <f t="shared" ca="1" si="1319"/>
        <v>-5.0637541938421165E-5</v>
      </c>
      <c r="HE493" s="240">
        <f t="shared" ca="1" si="1320"/>
        <v>4.9354089873290534E-5</v>
      </c>
      <c r="HF493" s="240">
        <f t="shared" ca="1" si="1321"/>
        <v>-4.7595330942988435E-5</v>
      </c>
      <c r="HG493" s="240">
        <f t="shared" ca="1" si="1322"/>
        <v>4.5378202957453169E-5</v>
      </c>
      <c r="HH493" s="240">
        <f t="shared" ca="1" si="1323"/>
        <v>-4.2724058071185779E-5</v>
      </c>
      <c r="HI493" s="240">
        <f t="shared" ca="1" si="1324"/>
        <v>3.9658457150350302E-5</v>
      </c>
      <c r="HJ493" s="240">
        <f t="shared" ca="1" si="1325"/>
        <v>-3.6210923607635265E-5</v>
      </c>
      <c r="HK493" s="240">
        <f t="shared" ca="1" si="1326"/>
        <v>3.2414659075678485E-5</v>
      </c>
      <c r="HL493" s="240">
        <f t="shared" ca="1" si="1327"/>
        <v>-2.8306223657163261E-5</v>
      </c>
      <c r="HM493" s="240">
        <f t="shared" ca="1" si="1328"/>
        <v>2.39251838310786E-5</v>
      </c>
      <c r="HN493" s="240">
        <f t="shared" ca="1" si="1329"/>
        <v>-1.9313731405859597E-5</v>
      </c>
      <c r="HO493" s="240">
        <f t="shared" ca="1" si="1330"/>
        <v>1.4516277189248037E-5</v>
      </c>
      <c r="HP493" s="240">
        <f t="shared" ca="1" si="1331"/>
        <v>-9.5790232878941021E-6</v>
      </c>
      <c r="HQ493" s="240">
        <f t="shared" ca="1" si="1332"/>
        <v>4.5495181558567155E-6</v>
      </c>
      <c r="HR493" s="240">
        <f t="shared" ca="1" si="1333"/>
        <v>5.2380132304700503E-7</v>
      </c>
      <c r="HS493" s="240">
        <f t="shared" ca="1" si="1334"/>
        <v>-5.5920763088650021E-6</v>
      </c>
      <c r="HT493" s="240">
        <f t="shared" ca="1" si="1335"/>
        <v>1.0606496542894582E-5</v>
      </c>
      <c r="HU493" s="240">
        <f t="shared" ca="1" si="1336"/>
        <v>-1.551877041710956E-5</v>
      </c>
      <c r="HV493" s="240">
        <f t="shared" ca="1" si="1337"/>
        <v>2.0281590048790512E-5</v>
      </c>
      <c r="HW493" s="240">
        <f t="shared" ca="1" si="1338"/>
        <v>-2.4849086881251327E-5</v>
      </c>
      <c r="HX493" s="240">
        <f t="shared" ca="1" si="1339"/>
        <v>2.9177273423158167E-5</v>
      </c>
      <c r="HY493" s="240">
        <f t="shared" ca="1" si="1340"/>
        <v>-3.3224466872075077E-5</v>
      </c>
      <c r="HZ493" s="240">
        <f t="shared" ca="1" si="1341"/>
        <v>3.6951690542677313E-5</v>
      </c>
      <c r="IA493" s="240">
        <f t="shared" ca="1" si="1342"/>
        <v>-4.0323049233500686E-5</v>
      </c>
      <c r="IB493" s="240">
        <f t="shared" ca="1" si="1343"/>
        <v>4.3306074917388179E-5</v>
      </c>
      <c r="IC493" s="240">
        <f t="shared" ca="1" si="1344"/>
        <v>-4.5872039426309396E-5</v>
      </c>
      <c r="ID493" s="240">
        <f t="shared" ca="1" si="1345"/>
        <v>4.7996231119350443E-5</v>
      </c>
      <c r="IE493" s="240">
        <f t="shared" ca="1" si="1346"/>
        <v>-8.2013462870404175E-6</v>
      </c>
      <c r="IF493" s="240">
        <f t="shared" ca="1" si="1347"/>
        <v>5.0841919075992595E-5</v>
      </c>
      <c r="IG493" s="240">
        <f t="shared" ca="1" si="1348"/>
        <v>-5.1536009808961067E-5</v>
      </c>
      <c r="IH493" s="240">
        <f t="shared" ca="1" si="1349"/>
        <v>5.1733780595021077E-5</v>
      </c>
      <c r="II493" s="240">
        <f t="shared" ca="1" si="1350"/>
        <v>-5.1433326793389902E-5</v>
      </c>
      <c r="IJ493" s="240">
        <f t="shared" ca="1" si="1351"/>
        <v>5.0637541938421321E-5</v>
      </c>
      <c r="IK493" s="240">
        <f t="shared" ca="1" si="1352"/>
        <v>-4.9354089873290751E-5</v>
      </c>
      <c r="IL493" s="240">
        <f t="shared" ca="1" si="1353"/>
        <v>4.7595330942988733E-5</v>
      </c>
      <c r="IM493" s="240">
        <f t="shared" ca="1" si="1354"/>
        <v>-4.5378202957453535E-5</v>
      </c>
      <c r="IN493" s="240">
        <f t="shared" ca="1" si="1355"/>
        <v>4.2724058071186206E-5</v>
      </c>
      <c r="IO493" s="240">
        <f t="shared" ca="1" si="1356"/>
        <v>-3.965845715035079E-5</v>
      </c>
      <c r="IP493" s="240">
        <f t="shared" ca="1" si="1357"/>
        <v>3.6210923607635814E-5</v>
      </c>
      <c r="IQ493" s="240">
        <f t="shared" ca="1" si="1358"/>
        <v>-3.2414659075679081E-5</v>
      </c>
      <c r="IR493" s="240">
        <f t="shared" ca="1" si="1359"/>
        <v>2.8306223657163905E-5</v>
      </c>
      <c r="IS493" s="240">
        <f t="shared" ca="1" si="1360"/>
        <v>-2.3925183831079271E-5</v>
      </c>
      <c r="IT493" s="240">
        <f t="shared" ca="1" si="1361"/>
        <v>1.9313731405860298E-5</v>
      </c>
      <c r="IU493" s="240">
        <f t="shared" ca="1" si="1362"/>
        <v>-1.4516277189248769E-5</v>
      </c>
      <c r="IV493" s="240">
        <f t="shared" ca="1" si="1363"/>
        <v>9.5790232878948475E-6</v>
      </c>
      <c r="IW493" s="240">
        <f t="shared" ca="1" si="1364"/>
        <v>-4.5495181558574744E-6</v>
      </c>
      <c r="IX493" s="240">
        <f t="shared" ca="1" si="1365"/>
        <v>-5.2380132304624271E-7</v>
      </c>
      <c r="IY493" s="240">
        <f t="shared" ca="1" si="1366"/>
        <v>5.5920763088642449E-6</v>
      </c>
      <c r="IZ493" s="240">
        <f t="shared" ca="1" si="1367"/>
        <v>-1.0606496542893838E-5</v>
      </c>
      <c r="JA493" s="240">
        <f t="shared" ca="1" si="1368"/>
        <v>1.5518770417108838E-5</v>
      </c>
      <c r="JB493" s="240">
        <f t="shared" ca="1" si="1369"/>
        <v>-2.0281590048789814E-5</v>
      </c>
    </row>
    <row r="494" spans="2:262">
      <c r="B494" s="248">
        <v>133</v>
      </c>
      <c r="C494" s="247">
        <f t="shared" si="1370"/>
        <v>2.5976562500000019E-3</v>
      </c>
      <c r="D494" s="244">
        <f t="shared" ca="1" si="1113"/>
        <v>5.9109006887769118</v>
      </c>
      <c r="E494" s="243">
        <f ca="1">EI361</f>
        <v>-8.9099311223088618E-2</v>
      </c>
      <c r="F494" s="242">
        <v>133</v>
      </c>
      <c r="G494" s="240">
        <f t="shared" ca="1" si="1114"/>
        <v>3.2925872155467422E-5</v>
      </c>
      <c r="H494" s="240">
        <f t="shared" ca="1" si="1115"/>
        <v>-3.9052104013589264E-5</v>
      </c>
      <c r="I494" s="240">
        <f t="shared" ca="1" si="1116"/>
        <v>4.459095587754753E-5</v>
      </c>
      <c r="J494" s="240">
        <f t="shared" ca="1" si="1117"/>
        <v>-4.9459118259730745E-5</v>
      </c>
      <c r="K494" s="240">
        <f t="shared" ca="1" si="1118"/>
        <v>5.3583369466612725E-5</v>
      </c>
      <c r="L494" s="240">
        <f t="shared" ca="1" si="1119"/>
        <v>-5.6901676921178266E-5</v>
      </c>
      <c r="M494" s="240">
        <f t="shared" ca="1" si="1120"/>
        <v>5.936413019062168E-5</v>
      </c>
      <c r="N494" s="240">
        <f t="shared" ca="1" si="1121"/>
        <v>-6.0933691685712525E-5</v>
      </c>
      <c r="O494" s="240">
        <f t="shared" ca="1" si="1122"/>
        <v>6.1586753740612855E-5</v>
      </c>
      <c r="P494" s="240">
        <f t="shared" ca="1" si="1123"/>
        <v>-6.1313493694145082E-5</v>
      </c>
      <c r="Q494" s="240">
        <f t="shared" ca="1" si="1124"/>
        <v>6.0118021631759239E-5</v>
      </c>
      <c r="R494" s="240">
        <f t="shared" ca="1" si="1125"/>
        <v>-5.8018318566022194E-5</v>
      </c>
      <c r="S494" s="240">
        <f t="shared" ca="1" si="1126"/>
        <v>5.5045965985451445E-5</v>
      </c>
      <c r="T494" s="240">
        <f t="shared" ca="1" si="1127"/>
        <v>-5.1245670839532322E-5</v>
      </c>
      <c r="U494" s="241">
        <f t="shared" ca="1" si="1128"/>
        <v>4.6674593104584259E-5</v>
      </c>
      <c r="V494" s="240">
        <f t="shared" ca="1" si="1129"/>
        <v>-4.1401486044511298E-5</v>
      </c>
      <c r="W494" s="240">
        <f t="shared" ca="1" si="1130"/>
        <v>3.5505662097718841E-5</v>
      </c>
      <c r="X494" s="240">
        <f t="shared" ca="1" si="1131"/>
        <v>-2.9075799944215176E-5</v>
      </c>
      <c r="Y494" s="240">
        <f t="shared" ca="1" si="1132"/>
        <v>2.2208610695720537E-5</v>
      </c>
      <c r="Z494" s="240">
        <f t="shared" ca="1" si="1133"/>
        <v>-1.5007383270530114E-5</v>
      </c>
      <c r="AA494" s="240">
        <f t="shared" ca="1" si="1134"/>
        <v>7.5804308320398388E-6</v>
      </c>
      <c r="AB494" s="240">
        <f t="shared" ca="1" si="1135"/>
        <v>-3.9461657951115866E-8</v>
      </c>
      <c r="AC494" s="240">
        <f t="shared" ca="1" si="1136"/>
        <v>-7.5021010562033465E-6</v>
      </c>
      <c r="AD494" s="240">
        <f t="shared" ca="1" si="1137"/>
        <v>1.4930825187498357E-5</v>
      </c>
      <c r="AE494" s="240">
        <f t="shared" ca="1" si="1138"/>
        <v>-2.2134975810322782E-5</v>
      </c>
      <c r="AF494" s="240">
        <f t="shared" ca="1" si="1139"/>
        <v>2.9006195793667347E-5</v>
      </c>
      <c r="AG494" s="240">
        <f t="shared" ca="1" si="1140"/>
        <v>-3.5441135593233258E-5</v>
      </c>
      <c r="AH494" s="240">
        <f t="shared" ca="1" si="1141"/>
        <v>4.134300772477648E-5</v>
      </c>
      <c r="AI494" s="240">
        <f t="shared" ca="1" si="1142"/>
        <v>-4.6623042537960205E-5</v>
      </c>
      <c r="AJ494" s="240">
        <f t="shared" ca="1" si="1143"/>
        <v>5.1201823394525359E-5</v>
      </c>
      <c r="AK494" s="240">
        <f t="shared" ca="1" si="1144"/>
        <v>-5.501048116844751E-5</v>
      </c>
      <c r="AL494" s="240">
        <f t="shared" ca="1" si="1145"/>
        <v>5.7991730101698372E-5</v>
      </c>
      <c r="AM494" s="240">
        <f t="shared" ca="1" si="1146"/>
        <v>-6.0100729435367669E-5</v>
      </c>
      <c r="AN494" s="240">
        <f t="shared" ca="1" si="1147"/>
        <v>6.130575785641499E-5</v>
      </c>
      <c r="AO494" s="240">
        <f t="shared" ca="1" si="1148"/>
        <v>-6.1588690615744206E-5</v>
      </c>
      <c r="AP494" s="240">
        <f t="shared" ca="1" si="1149"/>
        <v>6.0945272141300604E-5</v>
      </c>
      <c r="AQ494" s="240">
        <f t="shared" ca="1" si="1150"/>
        <v>-5.938518004583525E-5</v>
      </c>
      <c r="AR494" s="240">
        <f t="shared" ca="1" si="1151"/>
        <v>5.6931879566601696E-5</v>
      </c>
      <c r="AS494" s="240">
        <f t="shared" ca="1" si="1152"/>
        <v>-5.3622270626346036E-5</v>
      </c>
      <c r="AT494" s="240">
        <f t="shared" ca="1" si="1153"/>
        <v>4.9506132824122262E-5</v>
      </c>
      <c r="AU494" s="240">
        <f t="shared" ca="1" si="1154"/>
        <v>-4.4645376703788108E-5</v>
      </c>
      <c r="AV494" s="240">
        <f t="shared" ca="1" si="1155"/>
        <v>3.911311256179594E-5</v>
      </c>
      <c r="AW494" s="240">
        <f t="shared" ca="1" si="1156"/>
        <v>-3.2992550800289593E-5</v>
      </c>
      <c r="AX494" s="240">
        <f t="shared" ca="1" si="1157"/>
        <v>2.6375750365194009E-5</v>
      </c>
      <c r="AY494" s="240">
        <f t="shared" ca="1" si="1158"/>
        <v>-1.9362234093990969E-5</v>
      </c>
      <c r="AZ494" s="240">
        <f t="shared" ca="1" si="1159"/>
        <v>1.2057491799596917E-5</v>
      </c>
      <c r="BA494" s="240">
        <f t="shared" ca="1" si="1160"/>
        <v>-4.5713936053907367E-6</v>
      </c>
      <c r="BB494" s="240">
        <f t="shared" ca="1" si="1161"/>
        <v>-2.9834626037037517E-6</v>
      </c>
      <c r="BC494" s="240">
        <f t="shared" ca="1" si="1162"/>
        <v>1.0493444758225584E-5</v>
      </c>
      <c r="BD494" s="240">
        <f t="shared" ca="1" si="1163"/>
        <v>-1.7845595736256525E-5</v>
      </c>
      <c r="BE494" s="240">
        <f t="shared" ca="1" si="1164"/>
        <v>2.4929332343689273E-5</v>
      </c>
      <c r="BF494" s="240">
        <f t="shared" ca="1" si="1165"/>
        <v>-3.1638108588384464E-5</v>
      </c>
      <c r="BG494" s="240">
        <f t="shared" ca="1" si="1166"/>
        <v>3.787101823107735E-5</v>
      </c>
      <c r="BH494" s="240">
        <f t="shared" ca="1" si="1167"/>
        <v>-4.3534312509134707E-5</v>
      </c>
      <c r="BI494" s="240">
        <f t="shared" ca="1" si="1168"/>
        <v>4.8542810205203028E-5</v>
      </c>
      <c r="BJ494" s="240">
        <f t="shared" ca="1" si="1169"/>
        <v>-5.2821178852013143E-5</v>
      </c>
      <c r="BK494" s="240">
        <f t="shared" ca="1" si="1170"/>
        <v>5.6305067802798515E-5</v>
      </c>
      <c r="BL494" s="240">
        <f t="shared" ca="1" si="1171"/>
        <v>-5.8942076124927589E-5</v>
      </c>
      <c r="BM494" s="240">
        <f t="shared" ca="1" si="1172"/>
        <v>6.0692540758701707E-5</v>
      </c>
      <c r="BN494" s="240">
        <f t="shared" ca="1" si="1173"/>
        <v>-6.1530133086691084E-5</v>
      </c>
      <c r="BO494" s="240">
        <f t="shared" ca="1" si="1174"/>
        <v>6.1442254940650065E-5</v>
      </c>
      <c r="BP494" s="240">
        <f t="shared" ca="1" si="1175"/>
        <v>-6.0430228089692332E-5</v>
      </c>
      <c r="BQ494" s="240">
        <f t="shared" ca="1" si="1176"/>
        <v>5.850927435965305E-5</v>
      </c>
      <c r="BR494" s="240">
        <f t="shared" ca="1" si="1177"/>
        <v>-5.5708286682661567E-5</v>
      </c>
      <c r="BS494" s="240">
        <f t="shared" ca="1" si="1178"/>
        <v>5.2069394520546053E-5</v>
      </c>
      <c r="BT494" s="240">
        <f t="shared" ca="1" si="1179"/>
        <v>-4.7647330198513802E-5</v>
      </c>
      <c r="BU494" s="240">
        <f t="shared" ca="1" si="1180"/>
        <v>4.2508605680039103E-5</v>
      </c>
      <c r="BV494" s="240">
        <f t="shared" ca="1" si="1181"/>
        <v>-3.6730512165015499E-5</v>
      </c>
      <c r="BW494" s="240">
        <f t="shared" ca="1" si="1182"/>
        <v>3.0399957558175958E-5</v>
      </c>
      <c r="BX494" s="240">
        <f t="shared" ca="1" si="1183"/>
        <v>-2.3612159293300989E-5</v>
      </c>
      <c r="BY494" s="240">
        <f t="shared" ca="1" si="1184"/>
        <v>1.6469212174397576E-5</v>
      </c>
      <c r="BZ494" s="240">
        <f t="shared" ca="1" si="1185"/>
        <v>-9.0785527748060922E-6</v>
      </c>
      <c r="CA494" s="240">
        <f t="shared" ca="1" si="1186"/>
        <v>1.5513434911394515E-6</v>
      </c>
      <c r="CB494" s="240">
        <f t="shared" ca="1" si="1187"/>
        <v>5.999199442626715E-6</v>
      </c>
      <c r="CC494" s="240">
        <f t="shared" ca="1" si="1188"/>
        <v>-1.3459508832707176E-5</v>
      </c>
      <c r="CD494" s="240">
        <f t="shared" ca="1" si="1189"/>
        <v>2.0717374681796475E-5</v>
      </c>
      <c r="CE494" s="240">
        <f t="shared" ca="1" si="1190"/>
        <v>-2.766363193188581E-5</v>
      </c>
      <c r="CF494" s="240">
        <f t="shared" ca="1" si="1191"/>
        <v>3.419380240834115E-5</v>
      </c>
      <c r="CG494" s="240">
        <f t="shared" ca="1" si="1192"/>
        <v>-4.0209666268894068E-5</v>
      </c>
      <c r="CH494" s="240">
        <f t="shared" ca="1" si="1193"/>
        <v>4.5620739321503019E-5</v>
      </c>
      <c r="CI494" s="240">
        <f t="shared" ca="1" si="1194"/>
        <v>-5.0345633990814511E-5</v>
      </c>
      <c r="CJ494" s="240">
        <f t="shared" ca="1" si="1195"/>
        <v>5.4313283463056298E-5</v>
      </c>
      <c r="CK494" s="240">
        <f t="shared" ca="1" si="1196"/>
        <v>-5.7464010597071131E-5</v>
      </c>
      <c r="CL494" s="240">
        <f t="shared" ca="1" si="1197"/>
        <v>5.975042552405647E-5</v>
      </c>
      <c r="CM494" s="240">
        <f t="shared" ca="1" si="1198"/>
        <v>-6.1138138435309097E-5</v>
      </c>
      <c r="CN494" s="240">
        <f t="shared" ca="1" si="1199"/>
        <v>6.1606276836958298E-5</v>
      </c>
      <c r="CO494" s="240">
        <f t="shared" ca="1" si="1200"/>
        <v>-6.1147799491697959E-5</v>
      </c>
      <c r="CP494" s="240">
        <f t="shared" ca="1" si="1201"/>
        <v>5.9769602325552726E-5</v>
      </c>
      <c r="CQ494" s="240">
        <f t="shared" ca="1" si="1202"/>
        <v>-5.7492414706732141E-5</v>
      </c>
      <c r="CR494" s="240">
        <f t="shared" ca="1" si="1203"/>
        <v>5.4350487656633282E-5</v>
      </c>
      <c r="CS494" s="240">
        <f t="shared" ca="1" si="1204"/>
        <v>-5.0391078682604309E-5</v>
      </c>
      <c r="CT494" s="240">
        <f t="shared" ca="1" si="1205"/>
        <v>4.5673740981045078E-5</v>
      </c>
      <c r="CU494" s="240">
        <f t="shared" ca="1" si="1206"/>
        <v>-4.0269427701892786E-5</v>
      </c>
      <c r="CV494" s="240">
        <f t="shared" ca="1" si="1207"/>
        <v>3.4259424747216659E-5</v>
      </c>
      <c r="CW494" s="240">
        <f t="shared" ca="1" si="1208"/>
        <v>-2.7734128155581317E-5</v>
      </c>
      <c r="CX494" s="240">
        <f t="shared" ca="1" si="1209"/>
        <v>2.0791684461491169E-5</v>
      </c>
      <c r="CY494" s="240">
        <f t="shared" ca="1" si="1210"/>
        <v>-1.3536514480143445E-5</v>
      </c>
      <c r="CZ494" s="240">
        <f t="shared" ca="1" si="1211"/>
        <v>6.0777427211917112E-6</v>
      </c>
      <c r="DA494" s="240">
        <f t="shared" ca="1" si="1212"/>
        <v>1.4724439454618728E-6</v>
      </c>
      <c r="DB494" s="240">
        <f t="shared" ca="1" si="1213"/>
        <v>-9.0004836846245709E-6</v>
      </c>
      <c r="DC494" s="240">
        <f t="shared" ca="1" si="1214"/>
        <v>1.6393147771497042E-5</v>
      </c>
      <c r="DD494" s="240">
        <f t="shared" ca="1" si="1215"/>
        <v>-2.3539243657101893E-5</v>
      </c>
      <c r="DE494" s="240">
        <f t="shared" ca="1" si="1216"/>
        <v>3.0331287407712062E-5</v>
      </c>
      <c r="DF494" s="240">
        <f t="shared" ca="1" si="1217"/>
        <v>-3.6667120363272781E-5</v>
      </c>
      <c r="DG494" s="240">
        <f t="shared" ca="1" si="1218"/>
        <v>4.2451445698719499E-5</v>
      </c>
      <c r="DH494" s="240">
        <f t="shared" ca="1" si="1219"/>
        <v>-4.7597261776939899E-5</v>
      </c>
      <c r="DI494" s="240">
        <f t="shared" ca="1" si="1220"/>
        <v>5.20271707343834E-5</v>
      </c>
      <c r="DJ494" s="240">
        <f t="shared" ca="1" si="1221"/>
        <v>-5.5674542616956829E-5</v>
      </c>
      <c r="DK494" s="240">
        <f t="shared" ca="1" si="1222"/>
        <v>5.8484517556561984E-5</v>
      </c>
      <c r="DL494" s="240">
        <f t="shared" ca="1" si="1223"/>
        <v>-6.0414830914577887E-5</v>
      </c>
      <c r="DM494" s="240">
        <f t="shared" ca="1" si="1224"/>
        <v>6.1436448981357815E-5</v>
      </c>
      <c r="DN494" s="240">
        <f t="shared" ca="1" si="1225"/>
        <v>-6.1534005670252649E-5</v>
      </c>
      <c r="DO494" s="240">
        <f t="shared" ca="1" si="1226"/>
        <v>6.0706033637856008E-5</v>
      </c>
      <c r="DP494" s="240">
        <f t="shared" ca="1" si="1227"/>
        <v>-5.8964986354212858E-5</v>
      </c>
      <c r="DQ494" s="240">
        <f t="shared" ca="1" si="1228"/>
        <v>5.6337050791040684E-5</v>
      </c>
      <c r="DR494" s="240">
        <f t="shared" ca="1" si="1229"/>
        <v>-5.2861753545300615E-5</v>
      </c>
      <c r="DS494" s="240">
        <f t="shared" ca="1" si="1230"/>
        <v>4.8591366322381001E-5</v>
      </c>
      <c r="DT494" s="240">
        <f t="shared" ca="1" si="1231"/>
        <v>-4.3590119721003457E-5</v>
      </c>
      <c r="DU494" s="240">
        <f t="shared" ca="1" si="1232"/>
        <v>3.7933237145225932E-5</v>
      </c>
      <c r="DV494" s="240">
        <f t="shared" ca="1" si="1233"/>
        <v>-3.1705803374432065E-5</v>
      </c>
      <c r="DW494" s="240">
        <f t="shared" ca="1" si="1234"/>
        <v>2.5001484809040278E-5</v>
      </c>
      <c r="DX494" s="240">
        <f t="shared" ca="1" si="1235"/>
        <v>-1.7921120640673846E-5</v>
      </c>
      <c r="DY494" s="240">
        <f t="shared" ca="1" si="1236"/>
        <v>1.0571206136849741E-5</v>
      </c>
      <c r="DZ494" s="240">
        <f t="shared" ca="1" si="1237"/>
        <v>-3.0622908530180707E-6</v>
      </c>
      <c r="EA494" s="240">
        <f t="shared" ca="1" si="1238"/>
        <v>-4.4926841356312233E-6</v>
      </c>
      <c r="EB494" s="240">
        <f t="shared" ca="1" si="1239"/>
        <v>1.1980084973078626E-5</v>
      </c>
      <c r="EC494" s="240">
        <f t="shared" ca="1" si="1240"/>
        <v>-1.928729418143355E-5</v>
      </c>
      <c r="ED494" s="240">
        <f t="shared" ca="1" si="1241"/>
        <v>2.6304404532639887E-5</v>
      </c>
      <c r="EE494" s="240">
        <f t="shared" ca="1" si="1242"/>
        <v>-3.2925872155467611E-5</v>
      </c>
      <c r="EF494" s="240">
        <f t="shared" ca="1" si="1243"/>
        <v>3.9052104013587509E-5</v>
      </c>
      <c r="EG494" s="240">
        <f t="shared" ca="1" si="1244"/>
        <v>-4.459095587754669E-5</v>
      </c>
      <c r="EH494" s="240">
        <f t="shared" ca="1" si="1245"/>
        <v>4.9459118259730603E-5</v>
      </c>
      <c r="EI494" s="240">
        <f t="shared" ca="1" si="1246"/>
        <v>-5.3583369466613098E-5</v>
      </c>
      <c r="EJ494" s="240">
        <f t="shared" ca="1" si="1247"/>
        <v>5.6901676921177629E-5</v>
      </c>
      <c r="EK494" s="240">
        <f t="shared" ca="1" si="1248"/>
        <v>-5.936413019062147E-5</v>
      </c>
      <c r="EL494" s="240">
        <f t="shared" ca="1" si="1249"/>
        <v>6.0933691685712573E-5</v>
      </c>
      <c r="EM494" s="240">
        <f t="shared" ca="1" si="1250"/>
        <v>-6.1586753740612801E-5</v>
      </c>
      <c r="EN494" s="240">
        <f t="shared" ca="1" si="1251"/>
        <v>6.1313493694145217E-5</v>
      </c>
      <c r="EO494" s="240">
        <f t="shared" ca="1" si="1252"/>
        <v>-6.0118021631759314E-5</v>
      </c>
      <c r="EP494" s="240">
        <f t="shared" ca="1" si="1253"/>
        <v>5.8018318566021875E-5</v>
      </c>
      <c r="EQ494" s="240">
        <f t="shared" ca="1" si="1254"/>
        <v>-5.5045965985452197E-5</v>
      </c>
      <c r="ER494" s="240">
        <f t="shared" ca="1" si="1255"/>
        <v>5.1245670839532756E-5</v>
      </c>
      <c r="ES494" s="240">
        <f t="shared" ca="1" si="1256"/>
        <v>-4.667459310458392E-5</v>
      </c>
      <c r="ET494" s="240">
        <f t="shared" ca="1" si="1257"/>
        <v>4.140148604451285E-5</v>
      </c>
      <c r="EU494" s="240">
        <f t="shared" ca="1" si="1258"/>
        <v>-3.5505662097719837E-5</v>
      </c>
      <c r="EV494" s="240">
        <f t="shared" ca="1" si="1259"/>
        <v>2.9075799944215095E-5</v>
      </c>
      <c r="EW494" s="240">
        <f t="shared" ca="1" si="1260"/>
        <v>-2.2208610695719629E-5</v>
      </c>
      <c r="EX494" s="240">
        <f t="shared" ca="1" si="1261"/>
        <v>1.5007383270531723E-5</v>
      </c>
      <c r="EY494" s="240">
        <f t="shared" ca="1" si="1262"/>
        <v>-7.5804308320406215E-6</v>
      </c>
      <c r="EZ494" s="240">
        <f t="shared" ca="1" si="1263"/>
        <v>3.9461657951024386E-8</v>
      </c>
      <c r="FA494" s="240">
        <f t="shared" ca="1" si="1264"/>
        <v>7.5021010562016965E-6</v>
      </c>
      <c r="FB494" s="240">
        <f t="shared" ca="1" si="1265"/>
        <v>-1.4930825187497597E-5</v>
      </c>
      <c r="FC494" s="240">
        <f t="shared" ca="1" si="1266"/>
        <v>2.2134975810322867E-5</v>
      </c>
      <c r="FD494" s="240">
        <f t="shared" ca="1" si="1267"/>
        <v>-2.9006195793665108E-5</v>
      </c>
      <c r="FE494" s="240">
        <f t="shared" ca="1" si="1268"/>
        <v>3.5441135593231902E-5</v>
      </c>
      <c r="FF494" s="240">
        <f t="shared" ca="1" si="1269"/>
        <v>-4.1343007724775897E-5</v>
      </c>
      <c r="FG494" s="240">
        <f t="shared" ca="1" si="1270"/>
        <v>4.6623042537958552E-5</v>
      </c>
      <c r="FH494" s="240">
        <f t="shared" ca="1" si="1271"/>
        <v>-5.1201823394524431E-5</v>
      </c>
      <c r="FI494" s="240">
        <f t="shared" ca="1" si="1272"/>
        <v>5.5010481168447144E-5</v>
      </c>
      <c r="FJ494" s="240">
        <f t="shared" ca="1" si="1273"/>
        <v>-5.7991730101698399E-5</v>
      </c>
      <c r="FK494" s="240">
        <f t="shared" ca="1" si="1274"/>
        <v>6.0100729435367879E-5</v>
      </c>
      <c r="FL494" s="240">
        <f t="shared" ca="1" si="1275"/>
        <v>-6.1305757856415166E-5</v>
      </c>
      <c r="FM494" s="240">
        <f t="shared" ca="1" si="1276"/>
        <v>6.1588690615744314E-5</v>
      </c>
      <c r="FN494" s="240">
        <f t="shared" ca="1" si="1277"/>
        <v>-6.0945272141300983E-5</v>
      </c>
      <c r="FO494" s="240">
        <f t="shared" ca="1" si="1278"/>
        <v>5.9385180045835691E-5</v>
      </c>
      <c r="FP494" s="240">
        <f t="shared" ca="1" si="1279"/>
        <v>-5.6931879566601994E-5</v>
      </c>
      <c r="FQ494" s="240">
        <f t="shared" ca="1" si="1280"/>
        <v>5.3622270626346002E-5</v>
      </c>
      <c r="FR494" s="240">
        <f t="shared" ca="1" si="1281"/>
        <v>-4.9506132824121686E-5</v>
      </c>
      <c r="FS494" s="240">
        <f t="shared" ca="1" si="1282"/>
        <v>4.4645376703786237E-5</v>
      </c>
      <c r="FT494" s="240">
        <f t="shared" ca="1" si="1283"/>
        <v>-3.9113112561799254E-5</v>
      </c>
      <c r="FU494" s="240">
        <f t="shared" ca="1" si="1284"/>
        <v>3.2992550800291741E-5</v>
      </c>
      <c r="FV494" s="240">
        <f t="shared" ca="1" si="1285"/>
        <v>-2.6375750365196303E-5</v>
      </c>
      <c r="FW494" s="240">
        <f t="shared" ca="1" si="1286"/>
        <v>1.9362234093991714E-5</v>
      </c>
      <c r="FX494" s="240">
        <f t="shared" ca="1" si="1287"/>
        <v>-1.2057491799595968E-5</v>
      </c>
      <c r="FY494" s="240">
        <f t="shared" ca="1" si="1288"/>
        <v>4.5713936053897711E-6</v>
      </c>
      <c r="FZ494" s="240">
        <f t="shared" ca="1" si="1289"/>
        <v>2.9834626037064656E-6</v>
      </c>
      <c r="GA494" s="240">
        <f t="shared" ca="1" si="1290"/>
        <v>-1.0493444758221359E-5</v>
      </c>
      <c r="GB494" s="240">
        <f t="shared" ca="1" si="1291"/>
        <v>1.7845595736254099E-5</v>
      </c>
      <c r="GC494" s="240">
        <f t="shared" ca="1" si="1292"/>
        <v>-2.4929332343686952E-5</v>
      </c>
      <c r="GD494" s="240">
        <f t="shared" ca="1" si="1293"/>
        <v>3.1638108588383793E-5</v>
      </c>
      <c r="GE494" s="240">
        <f t="shared" ca="1" si="1294"/>
        <v>-3.7871018231078109E-5</v>
      </c>
      <c r="GF494" s="240">
        <f t="shared" ca="1" si="1295"/>
        <v>4.3534312509135391E-5</v>
      </c>
      <c r="GG494" s="240">
        <f t="shared" ca="1" si="1296"/>
        <v>-4.8542810205204695E-5</v>
      </c>
      <c r="GH494" s="240">
        <f t="shared" ca="1" si="1297"/>
        <v>5.2821178852010948E-5</v>
      </c>
      <c r="GI494" s="240">
        <f t="shared" ca="1" si="1298"/>
        <v>-5.6305067802797499E-5</v>
      </c>
      <c r="GJ494" s="240">
        <f t="shared" ca="1" si="1299"/>
        <v>5.8942076124927365E-5</v>
      </c>
      <c r="GK494" s="240">
        <f t="shared" ca="1" si="1300"/>
        <v>-6.0692540758701565E-5</v>
      </c>
      <c r="GL494" s="240">
        <f t="shared" ca="1" si="1301"/>
        <v>6.1530133086691124E-5</v>
      </c>
      <c r="GM494" s="240">
        <f t="shared" ca="1" si="1302"/>
        <v>-6.1442254940649983E-5</v>
      </c>
      <c r="GN494" s="240">
        <f t="shared" ca="1" si="1303"/>
        <v>6.0430228089691796E-5</v>
      </c>
      <c r="GO494" s="240">
        <f t="shared" ca="1" si="1304"/>
        <v>-5.8509274359654392E-5</v>
      </c>
      <c r="GP494" s="240">
        <f t="shared" ca="1" si="1305"/>
        <v>5.5708286682662651E-5</v>
      </c>
      <c r="GQ494" s="240">
        <f t="shared" ca="1" si="1306"/>
        <v>-5.2069394520546473E-5</v>
      </c>
      <c r="GR494" s="240">
        <f t="shared" ca="1" si="1307"/>
        <v>4.7647330198514303E-5</v>
      </c>
      <c r="GS494" s="240">
        <f t="shared" ca="1" si="1308"/>
        <v>-4.2508605680038411E-5</v>
      </c>
      <c r="GT494" s="240">
        <f t="shared" ca="1" si="1309"/>
        <v>3.6730512165014727E-5</v>
      </c>
      <c r="GU494" s="240">
        <f t="shared" ca="1" si="1310"/>
        <v>-3.0399957558173593E-5</v>
      </c>
      <c r="GV494" s="240">
        <f t="shared" ca="1" si="1311"/>
        <v>2.3612159293304947E-5</v>
      </c>
      <c r="GW494" s="240">
        <f t="shared" ca="1" si="1312"/>
        <v>-1.6469212174400019E-5</v>
      </c>
      <c r="GX494" s="240">
        <f t="shared" ca="1" si="1313"/>
        <v>9.0785527748068681E-6</v>
      </c>
      <c r="GY494" s="240">
        <f t="shared" ca="1" si="1314"/>
        <v>-1.5513434911402375E-6</v>
      </c>
      <c r="GZ494" s="240">
        <f t="shared" ca="1" si="1315"/>
        <v>-5.9991994426276738E-6</v>
      </c>
      <c r="HA494" s="240">
        <f t="shared" ca="1" si="1316"/>
        <v>1.345950883270812E-5</v>
      </c>
      <c r="HB494" s="240">
        <f t="shared" ca="1" si="1317"/>
        <v>-2.0717374681799033E-5</v>
      </c>
      <c r="HC494" s="240">
        <f t="shared" ca="1" si="1318"/>
        <v>2.7663631931883546E-5</v>
      </c>
      <c r="HD494" s="240">
        <f t="shared" ca="1" si="1319"/>
        <v>-3.4193802408339042E-5</v>
      </c>
      <c r="HE494" s="240">
        <f t="shared" ca="1" si="1320"/>
        <v>4.0209666268893478E-5</v>
      </c>
      <c r="HF494" s="240">
        <f t="shared" ca="1" si="1321"/>
        <v>-4.5620739321502484E-5</v>
      </c>
      <c r="HG494" s="240">
        <f t="shared" ca="1" si="1322"/>
        <v>5.0345633990814064E-5</v>
      </c>
      <c r="HH494" s="240">
        <f t="shared" ca="1" si="1323"/>
        <v>-5.4313283463057572E-5</v>
      </c>
      <c r="HI494" s="240">
        <f t="shared" ca="1" si="1324"/>
        <v>5.746401059707212E-5</v>
      </c>
      <c r="HJ494" s="240">
        <f t="shared" ca="1" si="1325"/>
        <v>-5.9750425524055434E-5</v>
      </c>
      <c r="HK494" s="240">
        <f t="shared" ca="1" si="1326"/>
        <v>6.1138138435309002E-5</v>
      </c>
      <c r="HL494" s="240">
        <f t="shared" ca="1" si="1327"/>
        <v>-6.1606276836958298E-5</v>
      </c>
      <c r="HM494" s="240">
        <f t="shared" ca="1" si="1328"/>
        <v>6.1147799491698067E-5</v>
      </c>
      <c r="HN494" s="240">
        <f t="shared" ca="1" si="1329"/>
        <v>-5.9769602325552915E-5</v>
      </c>
      <c r="HO494" s="240">
        <f t="shared" ca="1" si="1330"/>
        <v>5.7492414706731166E-5</v>
      </c>
      <c r="HP494" s="240">
        <f t="shared" ca="1" si="1331"/>
        <v>-5.4350487656635308E-5</v>
      </c>
      <c r="HQ494" s="240">
        <f t="shared" ca="1" si="1332"/>
        <v>5.0391078682606782E-5</v>
      </c>
      <c r="HR494" s="240">
        <f t="shared" ca="1" si="1333"/>
        <v>-4.5673740981045607E-5</v>
      </c>
      <c r="HS494" s="240">
        <f t="shared" ca="1" si="1334"/>
        <v>4.0269427701893376E-5</v>
      </c>
      <c r="HT494" s="240">
        <f t="shared" ca="1" si="1335"/>
        <v>-3.4259424747217309E-5</v>
      </c>
      <c r="HU494" s="240">
        <f t="shared" ca="1" si="1336"/>
        <v>2.7734128155582011E-5</v>
      </c>
      <c r="HV494" s="240">
        <f t="shared" ca="1" si="1337"/>
        <v>-2.0791684461488607E-5</v>
      </c>
      <c r="HW494" s="240">
        <f t="shared" ca="1" si="1338"/>
        <v>1.3536514480147629E-5</v>
      </c>
      <c r="HX494" s="240">
        <f t="shared" ca="1" si="1339"/>
        <v>-6.0777427211959735E-6</v>
      </c>
      <c r="HY494" s="240">
        <f t="shared" ca="1" si="1340"/>
        <v>-1.4724439454610935E-6</v>
      </c>
      <c r="HZ494" s="240">
        <f t="shared" ca="1" si="1341"/>
        <v>9.000483684623795E-6</v>
      </c>
      <c r="IA494" s="240">
        <f t="shared" ca="1" si="1342"/>
        <v>-1.6393147771496286E-5</v>
      </c>
      <c r="IB494" s="240">
        <f t="shared" ca="1" si="1343"/>
        <v>2.3539243657101168E-5</v>
      </c>
      <c r="IC494" s="240">
        <f t="shared" ca="1" si="1344"/>
        <v>-3.0331287407714427E-5</v>
      </c>
      <c r="ID494" s="240">
        <f t="shared" ca="1" si="1345"/>
        <v>3.6667120363269332E-5</v>
      </c>
      <c r="IE494" s="240">
        <f t="shared" ca="1" si="1346"/>
        <v>1.894065541801287E-5</v>
      </c>
      <c r="IF494" s="240">
        <f t="shared" ca="1" si="1347"/>
        <v>4.7597261776939398E-5</v>
      </c>
      <c r="IG494" s="240">
        <f t="shared" ca="1" si="1348"/>
        <v>-5.202717073438298E-5</v>
      </c>
      <c r="IH494" s="240">
        <f t="shared" ca="1" si="1349"/>
        <v>5.567454261695649E-5</v>
      </c>
      <c r="II494" s="240">
        <f t="shared" ca="1" si="1350"/>
        <v>-5.8484517556562838E-5</v>
      </c>
      <c r="IJ494" s="240">
        <f t="shared" ca="1" si="1351"/>
        <v>6.0414830914578429E-5</v>
      </c>
      <c r="IK494" s="240">
        <f t="shared" ca="1" si="1352"/>
        <v>-6.143644898135749E-5</v>
      </c>
      <c r="IL494" s="240">
        <f t="shared" ca="1" si="1353"/>
        <v>6.1534005670252866E-5</v>
      </c>
      <c r="IM494" s="240">
        <f t="shared" ca="1" si="1354"/>
        <v>-6.0706033637856143E-5</v>
      </c>
      <c r="IN494" s="240">
        <f t="shared" ca="1" si="1355"/>
        <v>5.8964986354213089E-5</v>
      </c>
      <c r="IO494" s="240">
        <f t="shared" ca="1" si="1356"/>
        <v>-5.6337050791041003E-5</v>
      </c>
      <c r="IP494" s="240">
        <f t="shared" ca="1" si="1357"/>
        <v>5.2861753545299212E-5</v>
      </c>
      <c r="IQ494" s="240">
        <f t="shared" ca="1" si="1358"/>
        <v>-4.8591366322379334E-5</v>
      </c>
      <c r="IR494" s="240">
        <f t="shared" ca="1" si="1359"/>
        <v>4.3590119721006479E-5</v>
      </c>
      <c r="IS494" s="240">
        <f t="shared" ca="1" si="1360"/>
        <v>-3.7933237145229307E-5</v>
      </c>
      <c r="IT494" s="240">
        <f t="shared" ca="1" si="1361"/>
        <v>3.1705803374432743E-5</v>
      </c>
      <c r="IU494" s="240">
        <f t="shared" ca="1" si="1362"/>
        <v>-2.5001484809040986E-5</v>
      </c>
      <c r="IV494" s="240">
        <f t="shared" ca="1" si="1363"/>
        <v>1.7921120640674601E-5</v>
      </c>
      <c r="IW494" s="240">
        <f t="shared" ca="1" si="1364"/>
        <v>-1.0571206136847057E-5</v>
      </c>
      <c r="IX494" s="240">
        <f t="shared" ca="1" si="1365"/>
        <v>3.0622908530153602E-6</v>
      </c>
      <c r="IY494" s="240">
        <f t="shared" ca="1" si="1366"/>
        <v>4.4926841356269542E-6</v>
      </c>
      <c r="IZ494" s="240">
        <f t="shared" ca="1" si="1367"/>
        <v>-1.1980084973074421E-5</v>
      </c>
      <c r="JA494" s="240">
        <f t="shared" ca="1" si="1368"/>
        <v>1.9287294181432805E-5</v>
      </c>
      <c r="JB494" s="240">
        <f t="shared" ca="1" si="1369"/>
        <v>-2.6304404532639179E-5</v>
      </c>
    </row>
    <row r="495" spans="2:262">
      <c r="B495" s="248">
        <v>134</v>
      </c>
      <c r="C495" s="247">
        <f t="shared" si="1370"/>
        <v>2.6171875000000019E-3</v>
      </c>
      <c r="D495" s="244">
        <f t="shared" ca="1" si="1113"/>
        <v>5.9116575402651987</v>
      </c>
      <c r="E495" s="243">
        <f ca="1">EJ361</f>
        <v>-8.8342459734801537E-2</v>
      </c>
      <c r="F495" s="242">
        <v>134</v>
      </c>
      <c r="G495" s="240">
        <f t="shared" ca="1" si="1114"/>
        <v>3.1547944051597768E-5</v>
      </c>
      <c r="H495" s="240">
        <f t="shared" ca="1" si="1115"/>
        <v>-3.8719752503263897E-5</v>
      </c>
      <c r="I495" s="240">
        <f t="shared" ca="1" si="1116"/>
        <v>4.5053395244159603E-5</v>
      </c>
      <c r="J495" s="240">
        <f t="shared" ca="1" si="1117"/>
        <v>-5.0411768036099389E-5</v>
      </c>
      <c r="K495" s="240">
        <f t="shared" ca="1" si="1118"/>
        <v>5.4678878290046195E-5</v>
      </c>
      <c r="L495" s="240">
        <f t="shared" ca="1" si="1119"/>
        <v>-5.776235595537449E-5</v>
      </c>
      <c r="M495" s="240">
        <f t="shared" ca="1" si="1120"/>
        <v>5.9595453052515203E-5</v>
      </c>
      <c r="N495" s="240">
        <f t="shared" ca="1" si="1121"/>
        <v>-6.0138488565139435E-5</v>
      </c>
      <c r="O495" s="240">
        <f t="shared" ca="1" si="1122"/>
        <v>5.9379707414327809E-5</v>
      </c>
      <c r="P495" s="240">
        <f t="shared" ca="1" si="1123"/>
        <v>-5.7335534920529827E-5</v>
      </c>
      <c r="Q495" s="240">
        <f t="shared" ca="1" si="1124"/>
        <v>5.4050221244979273E-5</v>
      </c>
      <c r="R495" s="240">
        <f t="shared" ca="1" si="1125"/>
        <v>-4.9594883507335678E-5</v>
      </c>
      <c r="S495" s="240">
        <f t="shared" ca="1" si="1126"/>
        <v>4.4065966314813315E-5</v>
      </c>
      <c r="T495" s="240">
        <f t="shared" ca="1" si="1127"/>
        <v>-3.7583154027689626E-5</v>
      </c>
      <c r="U495" s="241">
        <f t="shared" ca="1" si="1128"/>
        <v>3.0286779954343997E-5</v>
      </c>
      <c r="V495" s="240">
        <f t="shared" ca="1" si="1129"/>
        <v>-2.2334788558929282E-5</v>
      </c>
      <c r="W495" s="240">
        <f t="shared" ca="1" si="1130"/>
        <v>1.3899316440702011E-5</v>
      </c>
      <c r="X495" s="240">
        <f t="shared" ca="1" si="1131"/>
        <v>-5.1629660964897225E-6</v>
      </c>
      <c r="Y495" s="240">
        <f t="shared" ca="1" si="1132"/>
        <v>-3.685146871917202E-6</v>
      </c>
      <c r="Z495" s="240">
        <f t="shared" ca="1" si="1133"/>
        <v>1.2453487539431104E-5</v>
      </c>
      <c r="AA495" s="240">
        <f t="shared" ca="1" si="1134"/>
        <v>-2.0952247810371899E-5</v>
      </c>
      <c r="AB495" s="240">
        <f t="shared" ca="1" si="1135"/>
        <v>2.8997455190529916E-5</v>
      </c>
      <c r="AC495" s="240">
        <f t="shared" ca="1" si="1136"/>
        <v>-3.641495523608587E-5</v>
      </c>
      <c r="AD495" s="240">
        <f t="shared" ca="1" si="1137"/>
        <v>4.3044181471380332E-5</v>
      </c>
      <c r="AE495" s="240">
        <f t="shared" ca="1" si="1138"/>
        <v>-4.8741631168214942E-5</v>
      </c>
      <c r="AF495" s="240">
        <f t="shared" ca="1" si="1139"/>
        <v>5.3383971746551099E-5</v>
      </c>
      <c r="AG495" s="240">
        <f t="shared" ca="1" si="1140"/>
        <v>-5.6870710552408757E-5</v>
      </c>
      <c r="AH495" s="240">
        <f t="shared" ca="1" si="1141"/>
        <v>5.9126370220346536E-5</v>
      </c>
      <c r="AI495" s="240">
        <f t="shared" ca="1" si="1142"/>
        <v>-6.0102122530487331E-5</v>
      </c>
      <c r="AJ495" s="240">
        <f t="shared" ca="1" si="1143"/>
        <v>5.9776845392019557E-5</v>
      </c>
      <c r="AK495" s="240">
        <f t="shared" ca="1" si="1144"/>
        <v>-5.8157580072677215E-5</v>
      </c>
      <c r="AL495" s="240">
        <f t="shared" ca="1" si="1145"/>
        <v>5.5279378776556544E-5</v>
      </c>
      <c r="AM495" s="240">
        <f t="shared" ca="1" si="1146"/>
        <v>-5.1204545869753478E-5</v>
      </c>
      <c r="AN495" s="240">
        <f t="shared" ca="1" si="1147"/>
        <v>4.6021289178992518E-5</v>
      </c>
      <c r="AO495" s="240">
        <f t="shared" ca="1" si="1148"/>
        <v>-3.9841810558557523E-5</v>
      </c>
      <c r="AP495" s="240">
        <f t="shared" ca="1" si="1149"/>
        <v>3.2799877058991211E-5</v>
      </c>
      <c r="AQ495" s="240">
        <f t="shared" ca="1" si="1150"/>
        <v>-2.5047925274416828E-5</v>
      </c>
      <c r="AR495" s="240">
        <f t="shared" ca="1" si="1151"/>
        <v>1.675376155062058E-5</v>
      </c>
      <c r="AS495" s="240">
        <f t="shared" ca="1" si="1152"/>
        <v>-8.0969294844339919E-6</v>
      </c>
      <c r="AT495" s="240">
        <f t="shared" ca="1" si="1153"/>
        <v>-7.3517665293471078E-7</v>
      </c>
      <c r="AU495" s="240">
        <f t="shared" ca="1" si="1154"/>
        <v>9.5513684359490849E-6</v>
      </c>
      <c r="AV495" s="240">
        <f t="shared" ca="1" si="1155"/>
        <v>-1.816080193678504E-5</v>
      </c>
      <c r="AW495" s="240">
        <f t="shared" ca="1" si="1156"/>
        <v>2.6377108920032216E-5</v>
      </c>
      <c r="AX495" s="240">
        <f t="shared" ca="1" si="1157"/>
        <v>-3.4022431152170234E-5</v>
      </c>
      <c r="AY495" s="240">
        <f t="shared" ca="1" si="1158"/>
        <v>4.0931270495210864E-5</v>
      </c>
      <c r="AZ495" s="240">
        <f t="shared" ca="1" si="1159"/>
        <v>-4.6954071441583889E-5</v>
      </c>
      <c r="BA495" s="240">
        <f t="shared" ca="1" si="1160"/>
        <v>5.1960458539234967E-5</v>
      </c>
      <c r="BB495" s="240">
        <f t="shared" ca="1" si="1161"/>
        <v>-5.5842058626436332E-5</v>
      </c>
      <c r="BC495" s="240">
        <f t="shared" ca="1" si="1162"/>
        <v>5.851484678345892E-5</v>
      </c>
      <c r="BD495" s="240">
        <f t="shared" ca="1" si="1163"/>
        <v>-5.9920965218335002E-5</v>
      </c>
      <c r="BE495" s="240">
        <f t="shared" ca="1" si="1164"/>
        <v>6.0029975713328686E-5</v>
      </c>
      <c r="BF495" s="240">
        <f t="shared" ca="1" si="1165"/>
        <v>-5.8839518520426991E-5</v>
      </c>
      <c r="BG495" s="240">
        <f t="shared" ca="1" si="1166"/>
        <v>5.6375363442759356E-5</v>
      </c>
      <c r="BH495" s="240">
        <f t="shared" ca="1" si="1167"/>
        <v>-5.2690851996182527E-5</v>
      </c>
      <c r="BI495" s="240">
        <f t="shared" ca="1" si="1168"/>
        <v>4.7865742726549862E-5</v>
      </c>
      <c r="BJ495" s="240">
        <f t="shared" ca="1" si="1169"/>
        <v>-4.2004484678060015E-5</v>
      </c>
      <c r="BK495" s="240">
        <f t="shared" ca="1" si="1170"/>
        <v>3.5233956386874094E-5</v>
      </c>
      <c r="BL495" s="240">
        <f t="shared" ca="1" si="1171"/>
        <v>-2.7700719343978775E-5</v>
      </c>
      <c r="BM495" s="240">
        <f t="shared" ca="1" si="1172"/>
        <v>1.9567845381507504E-5</v>
      </c>
      <c r="BN495" s="240">
        <f t="shared" ca="1" si="1173"/>
        <v>-1.1011386660041303E-5</v>
      </c>
      <c r="BO495" s="240">
        <f t="shared" ca="1" si="1174"/>
        <v>2.2165646709972916E-6</v>
      </c>
      <c r="BP495" s="240">
        <f t="shared" ca="1" si="1175"/>
        <v>6.6262392493029461E-6</v>
      </c>
      <c r="BQ495" s="240">
        <f t="shared" ca="1" si="1176"/>
        <v>-1.5325605100633265E-5</v>
      </c>
      <c r="BR495" s="240">
        <f t="shared" ca="1" si="1177"/>
        <v>2.3693217883782751E-5</v>
      </c>
      <c r="BS495" s="240">
        <f t="shared" ca="1" si="1178"/>
        <v>-3.1547944051597415E-5</v>
      </c>
      <c r="BT495" s="240">
        <f t="shared" ca="1" si="1179"/>
        <v>3.8719752503263809E-5</v>
      </c>
      <c r="BU495" s="240">
        <f t="shared" ca="1" si="1180"/>
        <v>-4.5053395244158566E-5</v>
      </c>
      <c r="BV495" s="240">
        <f t="shared" ca="1" si="1181"/>
        <v>5.0411768036098704E-5</v>
      </c>
      <c r="BW495" s="240">
        <f t="shared" ca="1" si="1182"/>
        <v>-5.4678878290045801E-5</v>
      </c>
      <c r="BX495" s="240">
        <f t="shared" ca="1" si="1183"/>
        <v>5.7762355955374287E-5</v>
      </c>
      <c r="BY495" s="240">
        <f t="shared" ca="1" si="1184"/>
        <v>-5.9595453052515169E-5</v>
      </c>
      <c r="BZ495" s="240">
        <f t="shared" ca="1" si="1185"/>
        <v>6.0138488565139435E-5</v>
      </c>
      <c r="CA495" s="240">
        <f t="shared" ca="1" si="1186"/>
        <v>-5.9379707414328059E-5</v>
      </c>
      <c r="CB495" s="240">
        <f t="shared" ca="1" si="1187"/>
        <v>5.7335534920530172E-5</v>
      </c>
      <c r="CC495" s="240">
        <f t="shared" ca="1" si="1188"/>
        <v>-5.4050221244979578E-5</v>
      </c>
      <c r="CD495" s="240">
        <f t="shared" ca="1" si="1189"/>
        <v>4.9594883507336078E-5</v>
      </c>
      <c r="CE495" s="240">
        <f t="shared" ca="1" si="1190"/>
        <v>-4.4065966314813505E-5</v>
      </c>
      <c r="CF495" s="240">
        <f t="shared" ca="1" si="1191"/>
        <v>3.7583154027690846E-5</v>
      </c>
      <c r="CG495" s="240">
        <f t="shared" ca="1" si="1192"/>
        <v>-3.0286779954343862E-5</v>
      </c>
      <c r="CH495" s="240">
        <f t="shared" ca="1" si="1193"/>
        <v>2.2334788558930335E-5</v>
      </c>
      <c r="CI495" s="240">
        <f t="shared" ca="1" si="1194"/>
        <v>-1.3899316440701032E-5</v>
      </c>
      <c r="CJ495" s="240">
        <f t="shared" ca="1" si="1195"/>
        <v>5.1629660964904272E-6</v>
      </c>
      <c r="CK495" s="240">
        <f t="shared" ca="1" si="1196"/>
        <v>3.6851468719152165E-6</v>
      </c>
      <c r="CL495" s="240">
        <f t="shared" ca="1" si="1197"/>
        <v>-1.2453487539431247E-5</v>
      </c>
      <c r="CM495" s="240">
        <f t="shared" ca="1" si="1198"/>
        <v>2.0952247810370432E-5</v>
      </c>
      <c r="CN495" s="240">
        <f t="shared" ca="1" si="1199"/>
        <v>-2.899745519053079E-5</v>
      </c>
      <c r="CO495" s="240">
        <f t="shared" ca="1" si="1200"/>
        <v>3.6414955236085307E-5</v>
      </c>
      <c r="CP495" s="240">
        <f t="shared" ca="1" si="1201"/>
        <v>-4.3044181471378645E-5</v>
      </c>
      <c r="CQ495" s="240">
        <f t="shared" ca="1" si="1202"/>
        <v>4.874163116821503E-5</v>
      </c>
      <c r="CR495" s="240">
        <f t="shared" ca="1" si="1203"/>
        <v>-5.3383971746550374E-5</v>
      </c>
      <c r="CS495" s="240">
        <f t="shared" ca="1" si="1204"/>
        <v>5.6870710552408811E-5</v>
      </c>
      <c r="CT495" s="240">
        <f t="shared" ca="1" si="1205"/>
        <v>-5.9126370220346407E-5</v>
      </c>
      <c r="CU495" s="240">
        <f t="shared" ca="1" si="1206"/>
        <v>6.0102122530487358E-5</v>
      </c>
      <c r="CV495" s="240">
        <f t="shared" ca="1" si="1207"/>
        <v>-5.9776845392019631E-5</v>
      </c>
      <c r="CW495" s="240">
        <f t="shared" ca="1" si="1208"/>
        <v>5.8157580072677601E-5</v>
      </c>
      <c r="CX495" s="240">
        <f t="shared" ca="1" si="1209"/>
        <v>-5.5279378776556483E-5</v>
      </c>
      <c r="CY495" s="240">
        <f t="shared" ca="1" si="1210"/>
        <v>5.1204545869754305E-5</v>
      </c>
      <c r="CZ495" s="240">
        <f t="shared" ca="1" si="1211"/>
        <v>-4.6021289178991874E-5</v>
      </c>
      <c r="DA495" s="240">
        <f t="shared" ca="1" si="1212"/>
        <v>3.9841810558558051E-5</v>
      </c>
      <c r="DB495" s="240">
        <f t="shared" ca="1" si="1213"/>
        <v>-3.2799877058993244E-5</v>
      </c>
      <c r="DC495" s="240">
        <f t="shared" ca="1" si="1214"/>
        <v>2.5047925274416699E-5</v>
      </c>
      <c r="DD495" s="240">
        <f t="shared" ca="1" si="1215"/>
        <v>-1.6753761550622074E-5</v>
      </c>
      <c r="DE495" s="240">
        <f t="shared" ca="1" si="1216"/>
        <v>8.0969294844329992E-6</v>
      </c>
      <c r="DF495" s="240">
        <f t="shared" ca="1" si="1217"/>
        <v>7.3517665293400605E-7</v>
      </c>
      <c r="DG495" s="240">
        <f t="shared" ca="1" si="1218"/>
        <v>-9.5513684359466979E-6</v>
      </c>
      <c r="DH495" s="240">
        <f t="shared" ca="1" si="1219"/>
        <v>1.8160801936784369E-5</v>
      </c>
      <c r="DI495" s="240">
        <f t="shared" ca="1" si="1220"/>
        <v>-2.6377108920030044E-5</v>
      </c>
      <c r="DJ495" s="240">
        <f t="shared" ca="1" si="1221"/>
        <v>3.4022431152171061E-5</v>
      </c>
      <c r="DK495" s="240">
        <f t="shared" ca="1" si="1222"/>
        <v>-4.0931270495210342E-5</v>
      </c>
      <c r="DL495" s="240">
        <f t="shared" ca="1" si="1223"/>
        <v>4.6954071441584519E-5</v>
      </c>
      <c r="DM495" s="240">
        <f t="shared" ca="1" si="1224"/>
        <v>-5.1960458539234615E-5</v>
      </c>
      <c r="DN495" s="240">
        <f t="shared" ca="1" si="1225"/>
        <v>5.5842058626435437E-5</v>
      </c>
      <c r="DO495" s="240">
        <f t="shared" ca="1" si="1226"/>
        <v>-5.8514846783458757E-5</v>
      </c>
      <c r="DP495" s="240">
        <f t="shared" ca="1" si="1227"/>
        <v>5.9920965218334941E-5</v>
      </c>
      <c r="DQ495" s="240">
        <f t="shared" ca="1" si="1228"/>
        <v>-6.0029975713328632E-5</v>
      </c>
      <c r="DR495" s="240">
        <f t="shared" ca="1" si="1229"/>
        <v>5.883951852042714E-5</v>
      </c>
      <c r="DS495" s="240">
        <f t="shared" ca="1" si="1230"/>
        <v>-5.6375363442760196E-5</v>
      </c>
      <c r="DT495" s="240">
        <f t="shared" ca="1" si="1231"/>
        <v>5.2690851996182872E-5</v>
      </c>
      <c r="DU495" s="240">
        <f t="shared" ca="1" si="1232"/>
        <v>-4.7865742726551326E-5</v>
      </c>
      <c r="DV495" s="240">
        <f t="shared" ca="1" si="1233"/>
        <v>4.2004484678059297E-5</v>
      </c>
      <c r="DW495" s="240">
        <f t="shared" ca="1" si="1234"/>
        <v>-3.5233956386874663E-5</v>
      </c>
      <c r="DX495" s="240">
        <f t="shared" ca="1" si="1235"/>
        <v>2.770071934397788E-5</v>
      </c>
      <c r="DY495" s="240">
        <f t="shared" ca="1" si="1236"/>
        <v>-1.9567845381508172E-5</v>
      </c>
      <c r="DZ495" s="240">
        <f t="shared" ca="1" si="1237"/>
        <v>1.1011386660043678E-5</v>
      </c>
      <c r="EA495" s="240">
        <f t="shared" ca="1" si="1238"/>
        <v>-2.2165646709979963E-6</v>
      </c>
      <c r="EB495" s="240">
        <f t="shared" ca="1" si="1239"/>
        <v>-6.6262392493022414E-6</v>
      </c>
      <c r="EC495" s="240">
        <f t="shared" ca="1" si="1240"/>
        <v>1.5325605100634234E-5</v>
      </c>
      <c r="ED495" s="240">
        <f t="shared" ca="1" si="1241"/>
        <v>-2.36932178837821E-5</v>
      </c>
      <c r="EE495" s="240">
        <f t="shared" ca="1" si="1242"/>
        <v>3.1547944051595356E-5</v>
      </c>
      <c r="EF495" s="240">
        <f t="shared" ca="1" si="1243"/>
        <v>-3.8719752503263267E-5</v>
      </c>
      <c r="EG495" s="240">
        <f t="shared" ca="1" si="1244"/>
        <v>4.5053395244158098E-5</v>
      </c>
      <c r="EH495" s="240">
        <f t="shared" ca="1" si="1245"/>
        <v>-5.041176803609926E-5</v>
      </c>
      <c r="EI495" s="240">
        <f t="shared" ca="1" si="1246"/>
        <v>5.467887829004551E-5</v>
      </c>
      <c r="EJ495" s="240">
        <f t="shared" ca="1" si="1247"/>
        <v>-5.7762355955373623E-5</v>
      </c>
      <c r="EK495" s="240">
        <f t="shared" ca="1" si="1248"/>
        <v>5.9595453052515067E-5</v>
      </c>
      <c r="EL495" s="240">
        <f t="shared" ca="1" si="1249"/>
        <v>-6.0138488565139462E-5</v>
      </c>
      <c r="EM495" s="240">
        <f t="shared" ca="1" si="1250"/>
        <v>5.9379707414327897E-5</v>
      </c>
      <c r="EN495" s="240">
        <f t="shared" ca="1" si="1251"/>
        <v>-5.7335534920530375E-5</v>
      </c>
      <c r="EO495" s="240">
        <f t="shared" ca="1" si="1252"/>
        <v>5.4050221244979144E-5</v>
      </c>
      <c r="EP495" s="240">
        <f t="shared" ca="1" si="1253"/>
        <v>-4.9594883507336478E-5</v>
      </c>
      <c r="EQ495" s="240">
        <f t="shared" ca="1" si="1254"/>
        <v>4.4065966314815145E-5</v>
      </c>
      <c r="ER495" s="240">
        <f t="shared" ca="1" si="1255"/>
        <v>-3.7583154027690067E-5</v>
      </c>
      <c r="ES495" s="240">
        <f t="shared" ca="1" si="1256"/>
        <v>3.0286779954345956E-5</v>
      </c>
      <c r="ET495" s="240">
        <f t="shared" ca="1" si="1257"/>
        <v>-2.2334788558929407E-5</v>
      </c>
      <c r="EU495" s="240">
        <f t="shared" ca="1" si="1258"/>
        <v>1.3899316440703387E-5</v>
      </c>
      <c r="EV495" s="240">
        <f t="shared" ca="1" si="1259"/>
        <v>-5.1629660964928362E-6</v>
      </c>
      <c r="EW495" s="240">
        <f t="shared" ca="1" si="1260"/>
        <v>-3.6851468719162194E-6</v>
      </c>
      <c r="EX495" s="240">
        <f t="shared" ca="1" si="1261"/>
        <v>1.245348753942888E-5</v>
      </c>
      <c r="EY495" s="240">
        <f t="shared" ca="1" si="1262"/>
        <v>-2.095224781037137E-5</v>
      </c>
      <c r="EZ495" s="240">
        <f t="shared" ca="1" si="1263"/>
        <v>2.8997455190528672E-5</v>
      </c>
      <c r="FA495" s="240">
        <f t="shared" ca="1" si="1264"/>
        <v>-3.6414955236086107E-5</v>
      </c>
      <c r="FB495" s="240">
        <f t="shared" ca="1" si="1265"/>
        <v>4.3044181471379343E-5</v>
      </c>
      <c r="FC495" s="240">
        <f t="shared" ca="1" si="1266"/>
        <v>-4.8741631168213614E-5</v>
      </c>
      <c r="FD495" s="240">
        <f t="shared" ca="1" si="1267"/>
        <v>5.3383971746550835E-5</v>
      </c>
      <c r="FE495" s="240">
        <f t="shared" ca="1" si="1268"/>
        <v>-5.6870710552408012E-5</v>
      </c>
      <c r="FF495" s="240">
        <f t="shared" ca="1" si="1269"/>
        <v>5.9126370220345967E-5</v>
      </c>
      <c r="FG495" s="240">
        <f t="shared" ca="1" si="1270"/>
        <v>-6.0102122530487399E-5</v>
      </c>
      <c r="FH495" s="240">
        <f t="shared" ca="1" si="1271"/>
        <v>5.9776845392019523E-5</v>
      </c>
      <c r="FI495" s="240">
        <f t="shared" ca="1" si="1272"/>
        <v>-5.815758007267735E-5</v>
      </c>
      <c r="FJ495" s="240">
        <f t="shared" ca="1" si="1273"/>
        <v>5.5279378776557432E-5</v>
      </c>
      <c r="FK495" s="240">
        <f t="shared" ca="1" si="1274"/>
        <v>-5.1204545869755572E-5</v>
      </c>
      <c r="FL495" s="240">
        <f t="shared" ca="1" si="1275"/>
        <v>4.6021289178991224E-5</v>
      </c>
      <c r="FM495" s="240">
        <f t="shared" ca="1" si="1276"/>
        <v>-3.9841810558557299E-5</v>
      </c>
      <c r="FN495" s="240">
        <f t="shared" ca="1" si="1277"/>
        <v>3.2799877058992404E-5</v>
      </c>
      <c r="FO495" s="240">
        <f t="shared" ca="1" si="1278"/>
        <v>-2.5047925274418895E-5</v>
      </c>
      <c r="FP495" s="240">
        <f t="shared" ca="1" si="1279"/>
        <v>1.6753761550624398E-5</v>
      </c>
      <c r="FQ495" s="240">
        <f t="shared" ca="1" si="1280"/>
        <v>-8.0969294844320064E-6</v>
      </c>
      <c r="FR495" s="240">
        <f t="shared" ca="1" si="1281"/>
        <v>-7.3517665293500555E-7</v>
      </c>
      <c r="FS495" s="240">
        <f t="shared" ca="1" si="1282"/>
        <v>9.5513684359476856E-6</v>
      </c>
      <c r="FT495" s="240">
        <f t="shared" ca="1" si="1283"/>
        <v>-1.8160801936782065E-5</v>
      </c>
      <c r="FU495" s="240">
        <f t="shared" ca="1" si="1284"/>
        <v>2.6377108920027872E-5</v>
      </c>
      <c r="FV495" s="240">
        <f t="shared" ca="1" si="1285"/>
        <v>-3.4022431152171888E-5</v>
      </c>
      <c r="FW495" s="240">
        <f t="shared" ca="1" si="1286"/>
        <v>4.0931270495211081E-5</v>
      </c>
      <c r="FX495" s="240">
        <f t="shared" ca="1" si="1287"/>
        <v>-4.6954071441583008E-5</v>
      </c>
      <c r="FY495" s="240">
        <f t="shared" ca="1" si="1288"/>
        <v>5.1960458539233395E-5</v>
      </c>
      <c r="FZ495" s="240">
        <f t="shared" ca="1" si="1289"/>
        <v>-5.5842058626434536E-5</v>
      </c>
      <c r="GA495" s="240">
        <f t="shared" ca="1" si="1290"/>
        <v>5.8514846783458988E-5</v>
      </c>
      <c r="GB495" s="240">
        <f t="shared" ca="1" si="1291"/>
        <v>-5.992096521833503E-5</v>
      </c>
      <c r="GC495" s="240">
        <f t="shared" ca="1" si="1292"/>
        <v>6.0029975713328781E-5</v>
      </c>
      <c r="GD495" s="240">
        <f t="shared" ca="1" si="1293"/>
        <v>-5.8839518520427641E-5</v>
      </c>
      <c r="GE495" s="240">
        <f t="shared" ca="1" si="1294"/>
        <v>5.6375363442761036E-5</v>
      </c>
      <c r="GF495" s="240">
        <f t="shared" ca="1" si="1295"/>
        <v>-5.2690851996182385E-5</v>
      </c>
      <c r="GG495" s="240">
        <f t="shared" ca="1" si="1296"/>
        <v>4.7865742726550723E-5</v>
      </c>
      <c r="GH495" s="240">
        <f t="shared" ca="1" si="1297"/>
        <v>-4.2004484678061025E-5</v>
      </c>
      <c r="GI495" s="240">
        <f t="shared" ca="1" si="1298"/>
        <v>3.5233956386876615E-5</v>
      </c>
      <c r="GJ495" s="240">
        <f t="shared" ca="1" si="1299"/>
        <v>-2.7700719343976993E-5</v>
      </c>
      <c r="GK495" s="240">
        <f t="shared" ca="1" si="1300"/>
        <v>1.956784538150723E-5</v>
      </c>
      <c r="GL495" s="240">
        <f t="shared" ca="1" si="1301"/>
        <v>-1.1011386660042695E-5</v>
      </c>
      <c r="GM495" s="240">
        <f t="shared" ca="1" si="1302"/>
        <v>2.2165646710004086E-6</v>
      </c>
      <c r="GN495" s="240">
        <f t="shared" ca="1" si="1303"/>
        <v>6.6262392492998426E-6</v>
      </c>
      <c r="GO495" s="240">
        <f t="shared" ca="1" si="1304"/>
        <v>-1.5325605100635203E-5</v>
      </c>
      <c r="GP495" s="240">
        <f t="shared" ca="1" si="1305"/>
        <v>2.3693217883783022E-5</v>
      </c>
      <c r="GQ495" s="240">
        <f t="shared" ca="1" si="1306"/>
        <v>-3.1547944051596209E-5</v>
      </c>
      <c r="GR495" s="240">
        <f t="shared" ca="1" si="1307"/>
        <v>3.8719752503261417E-5</v>
      </c>
      <c r="GS495" s="240">
        <f t="shared" ca="1" si="1308"/>
        <v>-4.5053395244156499E-5</v>
      </c>
      <c r="GT495" s="240">
        <f t="shared" ca="1" si="1309"/>
        <v>5.0411768036099802E-5</v>
      </c>
      <c r="GU495" s="240">
        <f t="shared" ca="1" si="1310"/>
        <v>-5.467887829004593E-5</v>
      </c>
      <c r="GV495" s="240">
        <f t="shared" ca="1" si="1311"/>
        <v>5.7762355955373901E-5</v>
      </c>
      <c r="GW495" s="240">
        <f t="shared" ca="1" si="1312"/>
        <v>-5.9595453052514749E-5</v>
      </c>
      <c r="GX495" s="240">
        <f t="shared" ca="1" si="1313"/>
        <v>6.0138488565139502E-5</v>
      </c>
      <c r="GY495" s="240">
        <f t="shared" ca="1" si="1314"/>
        <v>-5.9379707414327741E-5</v>
      </c>
      <c r="GZ495" s="240">
        <f t="shared" ca="1" si="1315"/>
        <v>5.7335534920530077E-5</v>
      </c>
      <c r="HA495" s="240">
        <f t="shared" ca="1" si="1316"/>
        <v>-5.4050221244980201E-5</v>
      </c>
      <c r="HB495" s="240">
        <f t="shared" ca="1" si="1317"/>
        <v>4.9594883507337846E-5</v>
      </c>
      <c r="HC495" s="240">
        <f t="shared" ca="1" si="1318"/>
        <v>-4.4065966314816798E-5</v>
      </c>
      <c r="HD495" s="240">
        <f t="shared" ca="1" si="1319"/>
        <v>3.758315402768928E-5</v>
      </c>
      <c r="HE495" s="240">
        <f t="shared" ca="1" si="1320"/>
        <v>-3.0286779954345088E-5</v>
      </c>
      <c r="HF495" s="240">
        <f t="shared" ca="1" si="1321"/>
        <v>2.2334788558931653E-5</v>
      </c>
      <c r="HG495" s="240">
        <f t="shared" ca="1" si="1322"/>
        <v>-1.3899316440705728E-5</v>
      </c>
      <c r="HH495" s="240">
        <f t="shared" ca="1" si="1323"/>
        <v>5.1629660964952451E-6</v>
      </c>
      <c r="HI495" s="240">
        <f t="shared" ca="1" si="1324"/>
        <v>3.6851468719172121E-6</v>
      </c>
      <c r="HJ495" s="240">
        <f t="shared" ca="1" si="1325"/>
        <v>-1.2453487539429863E-5</v>
      </c>
      <c r="HK495" s="240">
        <f t="shared" ca="1" si="1326"/>
        <v>2.0952247810369107E-5</v>
      </c>
      <c r="HL495" s="240">
        <f t="shared" ca="1" si="1327"/>
        <v>-2.8997455190526555E-5</v>
      </c>
      <c r="HM495" s="240">
        <f t="shared" ca="1" si="1328"/>
        <v>3.64149552360869E-5</v>
      </c>
      <c r="HN495" s="240">
        <f t="shared" ca="1" si="1329"/>
        <v>-4.3044181471380041E-5</v>
      </c>
      <c r="HO495" s="240">
        <f t="shared" ca="1" si="1330"/>
        <v>4.874163116821421E-5</v>
      </c>
      <c r="HP495" s="240">
        <f t="shared" ca="1" si="1331"/>
        <v>-5.3383971746549723E-5</v>
      </c>
      <c r="HQ495" s="240">
        <f t="shared" ca="1" si="1332"/>
        <v>5.6870710552407226E-5</v>
      </c>
      <c r="HR495" s="240">
        <f t="shared" ca="1" si="1333"/>
        <v>-5.9126370220346766E-5</v>
      </c>
      <c r="HS495" s="240">
        <f t="shared" ca="1" si="1334"/>
        <v>6.0102122530487311E-5</v>
      </c>
      <c r="HT495" s="240">
        <f t="shared" ca="1" si="1335"/>
        <v>-5.9776845392019787E-5</v>
      </c>
      <c r="HU495" s="240">
        <f t="shared" ca="1" si="1336"/>
        <v>5.8157580072677967E-5</v>
      </c>
      <c r="HV495" s="240">
        <f t="shared" ca="1" si="1337"/>
        <v>-5.5279378776558388E-5</v>
      </c>
      <c r="HW495" s="240">
        <f t="shared" ca="1" si="1338"/>
        <v>5.1204545869753248E-5</v>
      </c>
      <c r="HX495" s="240">
        <f t="shared" ca="1" si="1339"/>
        <v>-4.6021289178992776E-5</v>
      </c>
      <c r="HY495" s="240">
        <f t="shared" ca="1" si="1340"/>
        <v>3.9841810558559115E-5</v>
      </c>
      <c r="HZ495" s="240">
        <f t="shared" ca="1" si="1341"/>
        <v>-3.2799877058994423E-5</v>
      </c>
      <c r="IA495" s="240">
        <f t="shared" ca="1" si="1342"/>
        <v>2.504792527442109E-5</v>
      </c>
      <c r="IB495" s="240">
        <f t="shared" ca="1" si="1343"/>
        <v>-1.6753761550620149E-5</v>
      </c>
      <c r="IC495" s="240">
        <f t="shared" ca="1" si="1344"/>
        <v>8.0969294844343985E-6</v>
      </c>
      <c r="ID495" s="240">
        <f t="shared" ca="1" si="1345"/>
        <v>7.3517665293258981E-7</v>
      </c>
      <c r="IE495" s="240">
        <f t="shared" ca="1" si="1346"/>
        <v>3.1697901135197364E-5</v>
      </c>
      <c r="IF495" s="240">
        <f t="shared" ca="1" si="1347"/>
        <v>1.8160801936779761E-5</v>
      </c>
      <c r="IG495" s="240">
        <f t="shared" ca="1" si="1348"/>
        <v>-2.6377108920031846E-5</v>
      </c>
      <c r="IH495" s="240">
        <f t="shared" ca="1" si="1349"/>
        <v>3.4022431152169895E-5</v>
      </c>
      <c r="II495" s="240">
        <f t="shared" ca="1" si="1350"/>
        <v>-4.0931270495209312E-5</v>
      </c>
      <c r="IJ495" s="240">
        <f t="shared" ca="1" si="1351"/>
        <v>4.6954071441581503E-5</v>
      </c>
      <c r="IK495" s="240">
        <f t="shared" ca="1" si="1352"/>
        <v>-5.1960458539232182E-5</v>
      </c>
      <c r="IL495" s="240">
        <f t="shared" ca="1" si="1353"/>
        <v>5.5842058626436183E-5</v>
      </c>
      <c r="IM495" s="240">
        <f t="shared" ca="1" si="1354"/>
        <v>-5.8514846783458432E-5</v>
      </c>
      <c r="IN495" s="240">
        <f t="shared" ca="1" si="1355"/>
        <v>5.9920965218334819E-5</v>
      </c>
      <c r="IO495" s="240">
        <f t="shared" ca="1" si="1356"/>
        <v>-6.002997571332893E-5</v>
      </c>
      <c r="IP495" s="240">
        <f t="shared" ca="1" si="1357"/>
        <v>5.883951852042672E-5</v>
      </c>
      <c r="IQ495" s="240">
        <f t="shared" ca="1" si="1358"/>
        <v>-5.6375363442759498E-5</v>
      </c>
      <c r="IR495" s="240">
        <f t="shared" ca="1" si="1359"/>
        <v>5.269085199618355E-5</v>
      </c>
      <c r="IS495" s="240">
        <f t="shared" ca="1" si="1360"/>
        <v>-4.7865742726552187E-5</v>
      </c>
      <c r="IT495" s="240">
        <f t="shared" ca="1" si="1361"/>
        <v>4.200448467806276E-5</v>
      </c>
      <c r="IU495" s="240">
        <f t="shared" ca="1" si="1362"/>
        <v>-3.5233956386873037E-5</v>
      </c>
      <c r="IV495" s="240">
        <f t="shared" ca="1" si="1363"/>
        <v>2.7700719343979137E-5</v>
      </c>
      <c r="IW495" s="240">
        <f t="shared" ca="1" si="1364"/>
        <v>-1.9567845381509513E-5</v>
      </c>
      <c r="IX495" s="240">
        <f t="shared" ca="1" si="1365"/>
        <v>1.1011386660045077E-5</v>
      </c>
      <c r="IY495" s="240">
        <f t="shared" ca="1" si="1366"/>
        <v>-2.2165646710028244E-6</v>
      </c>
      <c r="IZ495" s="240">
        <f t="shared" ca="1" si="1367"/>
        <v>-6.6262392493042336E-6</v>
      </c>
      <c r="JA495" s="240">
        <f t="shared" ca="1" si="1368"/>
        <v>1.5325605100632869E-5</v>
      </c>
      <c r="JB495" s="240">
        <f t="shared" ca="1" si="1369"/>
        <v>-2.3693217883780799E-5</v>
      </c>
    </row>
    <row r="496" spans="2:262">
      <c r="B496" s="248">
        <v>135</v>
      </c>
      <c r="C496" s="247">
        <f t="shared" si="1370"/>
        <v>2.6367187500000019E-3</v>
      </c>
      <c r="D496" s="244">
        <f t="shared" ca="1" si="1113"/>
        <v>5.9125639801015408</v>
      </c>
      <c r="E496" s="243">
        <f ca="1">EK361</f>
        <v>-8.7436019898459602E-2</v>
      </c>
      <c r="F496" s="242">
        <v>135</v>
      </c>
      <c r="G496" s="240">
        <f t="shared" ca="1" si="1114"/>
        <v>2.6447319913506858E-5</v>
      </c>
      <c r="H496" s="240">
        <f t="shared" ca="1" si="1115"/>
        <v>-3.3699964007060556E-5</v>
      </c>
      <c r="I496" s="240">
        <f t="shared" ca="1" si="1116"/>
        <v>3.9960322257430725E-5</v>
      </c>
      <c r="J496" s="240">
        <f t="shared" ca="1" si="1117"/>
        <v>-4.5044060198746844E-5</v>
      </c>
      <c r="K496" s="240">
        <f t="shared" ca="1" si="1118"/>
        <v>4.8801488615062909E-5</v>
      </c>
      <c r="L496" s="240">
        <f t="shared" ca="1" si="1119"/>
        <v>-5.1121971096693077E-5</v>
      </c>
      <c r="M496" s="240">
        <f t="shared" ca="1" si="1120"/>
        <v>5.1937181697787791E-5</v>
      </c>
      <c r="N496" s="240">
        <f t="shared" ca="1" si="1121"/>
        <v>-5.1223116774351772E-5</v>
      </c>
      <c r="O496" s="240">
        <f t="shared" ca="1" si="1122"/>
        <v>4.9000801764705678E-5</v>
      </c>
      <c r="P496" s="240">
        <f t="shared" ca="1" si="1123"/>
        <v>-4.5335672101442499E-5</v>
      </c>
      <c r="Q496" s="240">
        <f t="shared" ca="1" si="1124"/>
        <v>4.0335646483748979E-5</v>
      </c>
      <c r="R496" s="240">
        <f t="shared" ca="1" si="1125"/>
        <v>-3.4147949242041453E-5</v>
      </c>
      <c r="S496" s="240">
        <f t="shared" ca="1" si="1126"/>
        <v>2.695477535948269E-5</v>
      </c>
      <c r="T496" s="240">
        <f t="shared" ca="1" si="1127"/>
        <v>-1.8967925792587818E-5</v>
      </c>
      <c r="U496" s="241">
        <f t="shared" ca="1" si="1128"/>
        <v>1.0422571052375931E-5</v>
      </c>
      <c r="V496" s="240">
        <f t="shared" ca="1" si="1129"/>
        <v>-1.5703266756445534E-6</v>
      </c>
      <c r="W496" s="240">
        <f t="shared" ca="1" si="1130"/>
        <v>-7.3281555228568744E-6</v>
      </c>
      <c r="X496" s="240">
        <f t="shared" ca="1" si="1131"/>
        <v>1.6010862268884394E-5</v>
      </c>
      <c r="Y496" s="240">
        <f t="shared" ca="1" si="1132"/>
        <v>-2.4222133734944064E-5</v>
      </c>
      <c r="Z496" s="240">
        <f t="shared" ca="1" si="1133"/>
        <v>3.1720191371105968E-5</v>
      </c>
      <c r="AA496" s="240">
        <f t="shared" ca="1" si="1134"/>
        <v>-3.8284257005555158E-5</v>
      </c>
      <c r="AB496" s="240">
        <f t="shared" ca="1" si="1135"/>
        <v>4.3721053594984933E-5</v>
      </c>
      <c r="AC496" s="240">
        <f t="shared" ca="1" si="1136"/>
        <v>-4.7870496212099826E-5</v>
      </c>
      <c r="AD496" s="240">
        <f t="shared" ca="1" si="1137"/>
        <v>5.0610405700707693E-5</v>
      </c>
      <c r="AE496" s="240">
        <f t="shared" ca="1" si="1138"/>
        <v>-5.1860106206182563E-5</v>
      </c>
      <c r="AF496" s="240">
        <f t="shared" ca="1" si="1139"/>
        <v>5.1582800653027562E-5</v>
      </c>
      <c r="AG496" s="240">
        <f t="shared" ca="1" si="1140"/>
        <v>-4.9786654224284834E-5</v>
      </c>
      <c r="AH496" s="240">
        <f t="shared" ca="1" si="1141"/>
        <v>4.6524553940046201E-5</v>
      </c>
      <c r="AI496" s="240">
        <f t="shared" ca="1" si="1142"/>
        <v>-4.189255141420653E-5</v>
      </c>
      <c r="AJ496" s="240">
        <f t="shared" ca="1" si="1143"/>
        <v>3.6027034642048059E-5</v>
      </c>
      <c r="AK496" s="240">
        <f t="shared" ca="1" si="1144"/>
        <v>-2.9100712094556602E-5</v>
      </c>
      <c r="AL496" s="240">
        <f t="shared" ca="1" si="1145"/>
        <v>2.1317527366680693E-5</v>
      </c>
      <c r="AM496" s="240">
        <f t="shared" ca="1" si="1146"/>
        <v>-1.2906654116253233E-5</v>
      </c>
      <c r="AN496" s="240">
        <f t="shared" ca="1" si="1147"/>
        <v>4.1157481109016137E-6</v>
      </c>
      <c r="AO496" s="240">
        <f t="shared" ca="1" si="1148"/>
        <v>4.7963449255007518E-6</v>
      </c>
      <c r="AP496" s="240">
        <f t="shared" ca="1" si="1149"/>
        <v>-1.3567210951465417E-5</v>
      </c>
      <c r="AQ496" s="240">
        <f t="shared" ca="1" si="1150"/>
        <v>2.1938594314605086E-5</v>
      </c>
      <c r="AR496" s="240">
        <f t="shared" ca="1" si="1151"/>
        <v>-2.9664002015778301E-5</v>
      </c>
      <c r="AS496" s="240">
        <f t="shared" ca="1" si="1152"/>
        <v>3.6515961625248003E-5</v>
      </c>
      <c r="AT496" s="240">
        <f t="shared" ca="1" si="1153"/>
        <v>-4.2292719143600593E-5</v>
      </c>
      <c r="AU496" s="240">
        <f t="shared" ca="1" si="1154"/>
        <v>4.6824179590801619E-5</v>
      </c>
      <c r="AV496" s="240">
        <f t="shared" ca="1" si="1155"/>
        <v>-4.9976915404441441E-5</v>
      </c>
      <c r="AW496" s="240">
        <f t="shared" ca="1" si="1156"/>
        <v>5.1658095176317754E-5</v>
      </c>
      <c r="AX496" s="240">
        <f t="shared" ca="1" si="1157"/>
        <v>-5.1818217046810467E-5</v>
      </c>
      <c r="AY496" s="240">
        <f t="shared" ca="1" si="1158"/>
        <v>5.0452566273041747E-5</v>
      </c>
      <c r="AZ496" s="240">
        <f t="shared" ca="1" si="1159"/>
        <v>-4.7601354053138519E-5</v>
      </c>
      <c r="BA496" s="240">
        <f t="shared" ca="1" si="1160"/>
        <v>4.334853351895355E-5</v>
      </c>
      <c r="BB496" s="240">
        <f t="shared" ca="1" si="1161"/>
        <v>-3.7819327760006681E-5</v>
      </c>
      <c r="BC496" s="240">
        <f t="shared" ca="1" si="1162"/>
        <v>3.1176542665274581E-5</v>
      </c>
      <c r="BD496" s="240">
        <f t="shared" ca="1" si="1163"/>
        <v>-2.3615773150152038E-5</v>
      </c>
      <c r="BE496" s="240">
        <f t="shared" ca="1" si="1164"/>
        <v>1.5359643919874378E-5</v>
      </c>
      <c r="BF496" s="240">
        <f t="shared" ca="1" si="1165"/>
        <v>-6.6512543484629164E-6</v>
      </c>
      <c r="BG496" s="240">
        <f t="shared" ca="1" si="1166"/>
        <v>-2.2529795131088878E-6</v>
      </c>
      <c r="BH496" s="240">
        <f t="shared" ca="1" si="1167"/>
        <v>1.1090875034517379E-5</v>
      </c>
      <c r="BI496" s="240">
        <f t="shared" ca="1" si="1168"/>
        <v>-1.9602202898968968E-5</v>
      </c>
      <c r="BJ496" s="240">
        <f t="shared" ca="1" si="1169"/>
        <v>2.7536349481334295E-5</v>
      </c>
      <c r="BK496" s="240">
        <f t="shared" ca="1" si="1170"/>
        <v>-3.4659696094965097E-5</v>
      </c>
      <c r="BL496" s="240">
        <f t="shared" ca="1" si="1171"/>
        <v>4.0762497827395512E-5</v>
      </c>
      <c r="BM496" s="240">
        <f t="shared" ca="1" si="1172"/>
        <v>-4.5665059419555082E-5</v>
      </c>
      <c r="BN496" s="240">
        <f t="shared" ca="1" si="1173"/>
        <v>4.9223026341504877E-5</v>
      </c>
      <c r="BO496" s="240">
        <f t="shared" ca="1" si="1174"/>
        <v>-5.1331635270458397E-5</v>
      </c>
      <c r="BP496" s="240">
        <f t="shared" ca="1" si="1175"/>
        <v>5.1928798816987758E-5</v>
      </c>
      <c r="BQ496" s="240">
        <f t="shared" ca="1" si="1176"/>
        <v>-5.0996933670524173E-5</v>
      </c>
      <c r="BR496" s="240">
        <f t="shared" ca="1" si="1177"/>
        <v>4.8563478334930919E-5</v>
      </c>
      <c r="BS496" s="240">
        <f t="shared" ca="1" si="1178"/>
        <v>-4.4700085209570257E-5</v>
      </c>
      <c r="BT496" s="240">
        <f t="shared" ca="1" si="1179"/>
        <v>3.9520510804809523E-5</v>
      </c>
      <c r="BU496" s="240">
        <f t="shared" ca="1" si="1180"/>
        <v>-3.3177266213967514E-5</v>
      </c>
      <c r="BV496" s="240">
        <f t="shared" ca="1" si="1181"/>
        <v>2.5857126467607884E-5</v>
      </c>
      <c r="BW496" s="240">
        <f t="shared" ca="1" si="1182"/>
        <v>-1.7775630995947325E-5</v>
      </c>
      <c r="BX496" s="240">
        <f t="shared" ca="1" si="1183"/>
        <v>9.1707371317176938E-6</v>
      </c>
      <c r="BY496" s="240">
        <f t="shared" ca="1" si="1184"/>
        <v>-2.9581352426627934E-7</v>
      </c>
      <c r="BZ496" s="240">
        <f t="shared" ca="1" si="1185"/>
        <v>-8.5878202281645508E-6</v>
      </c>
      <c r="CA496" s="240">
        <f t="shared" ca="1" si="1186"/>
        <v>1.7218588059598355E-5</v>
      </c>
      <c r="CB496" s="240">
        <f t="shared" ca="1" si="1187"/>
        <v>-2.5342359469090374E-5</v>
      </c>
      <c r="CC496" s="240">
        <f t="shared" ca="1" si="1188"/>
        <v>3.2719932320959702E-5</v>
      </c>
      <c r="CD496" s="240">
        <f t="shared" ca="1" si="1189"/>
        <v>-3.9134076083550194E-5</v>
      </c>
      <c r="CE496" s="240">
        <f t="shared" ca="1" si="1190"/>
        <v>4.4395928120379973E-5</v>
      </c>
      <c r="CF496" s="240">
        <f t="shared" ca="1" si="1191"/>
        <v>-4.8350554696683669E-5</v>
      </c>
      <c r="CG496" s="240">
        <f t="shared" ca="1" si="1192"/>
        <v>5.0881512959112208E-5</v>
      </c>
      <c r="CH496" s="240">
        <f t="shared" ca="1" si="1193"/>
        <v>-5.1914279562389329E-5</v>
      </c>
      <c r="CI496" s="240">
        <f t="shared" ca="1" si="1194"/>
        <v>5.141844498799063E-5</v>
      </c>
      <c r="CJ496" s="240">
        <f t="shared" ca="1" si="1195"/>
        <v>-4.9408608943755635E-5</v>
      </c>
      <c r="CK496" s="240">
        <f t="shared" ca="1" si="1196"/>
        <v>4.5943950479651321E-5</v>
      </c>
      <c r="CL496" s="240">
        <f t="shared" ca="1" si="1197"/>
        <v>-4.1126485477494718E-5</v>
      </c>
      <c r="CM496" s="240">
        <f t="shared" ca="1" si="1198"/>
        <v>3.5098062822366831E-5</v>
      </c>
      <c r="CN496" s="240">
        <f t="shared" ca="1" si="1199"/>
        <v>-2.8036187702586439E-5</v>
      </c>
      <c r="CO496" s="240">
        <f t="shared" ca="1" si="1200"/>
        <v>2.0148795019989624E-5</v>
      </c>
      <c r="CP496" s="240">
        <f t="shared" ca="1" si="1201"/>
        <v>-1.1668126805960444E-5</v>
      </c>
      <c r="CQ496" s="240">
        <f t="shared" ca="1" si="1202"/>
        <v>2.8438939209542334E-6</v>
      </c>
      <c r="CR496" s="240">
        <f t="shared" ca="1" si="1203"/>
        <v>6.0640766106793176E-6</v>
      </c>
      <c r="CS496" s="240">
        <f t="shared" ca="1" si="1204"/>
        <v>-1.4793492133423374E-5</v>
      </c>
      <c r="CT496" s="240">
        <f t="shared" ca="1" si="1205"/>
        <v>2.3087317493158179E-5</v>
      </c>
      <c r="CU496" s="240">
        <f t="shared" ca="1" si="1206"/>
        <v>-3.0701343364064384E-5</v>
      </c>
      <c r="CV496" s="240">
        <f t="shared" ca="1" si="1207"/>
        <v>3.7411376922679332E-5</v>
      </c>
      <c r="CW496" s="240">
        <f t="shared" ca="1" si="1208"/>
        <v>-4.3019843141738789E-5</v>
      </c>
      <c r="CX496" s="240">
        <f t="shared" ca="1" si="1209"/>
        <v>4.7361602330589684E-5</v>
      </c>
      <c r="CY496" s="240">
        <f t="shared" ca="1" si="1210"/>
        <v>-5.03088126263533E-5</v>
      </c>
      <c r="CZ496" s="240">
        <f t="shared" ca="1" si="1211"/>
        <v>5.1774694261171186E-5</v>
      </c>
      <c r="DA496" s="240">
        <f t="shared" ca="1" si="1212"/>
        <v>-5.1716084767756532E-5</v>
      </c>
      <c r="DB496" s="240">
        <f t="shared" ca="1" si="1213"/>
        <v>5.0134709885952293E-5</v>
      </c>
      <c r="DC496" s="240">
        <f t="shared" ca="1" si="1214"/>
        <v>-4.7077132748812834E-5</v>
      </c>
      <c r="DD496" s="240">
        <f t="shared" ca="1" si="1215"/>
        <v>4.263338284441086E-5</v>
      </c>
      <c r="DE496" s="240">
        <f t="shared" ca="1" si="1216"/>
        <v>-3.69343051231998E-5</v>
      </c>
      <c r="DF496" s="240">
        <f t="shared" ca="1" si="1217"/>
        <v>3.0147707305709419E-5</v>
      </c>
      <c r="DG496" s="240">
        <f t="shared" ca="1" si="1218"/>
        <v>-2.2473418832002744E-5</v>
      </c>
      <c r="DH496" s="240">
        <f t="shared" ca="1" si="1219"/>
        <v>1.4137406940720423E-5</v>
      </c>
      <c r="DI496" s="240">
        <f t="shared" ca="1" si="1220"/>
        <v>-5.3851231280864994E-6</v>
      </c>
      <c r="DJ496" s="240">
        <f t="shared" ca="1" si="1221"/>
        <v>-3.5257241014871134E-6</v>
      </c>
      <c r="DK496" s="240">
        <f t="shared" ca="1" si="1222"/>
        <v>1.2332757388940689E-5</v>
      </c>
      <c r="DL496" s="240">
        <f t="shared" ca="1" si="1223"/>
        <v>-2.0776656147173472E-5</v>
      </c>
      <c r="DM496" s="240">
        <f t="shared" ca="1" si="1224"/>
        <v>2.8608792181884924E-5</v>
      </c>
      <c r="DN496" s="240">
        <f t="shared" ca="1" si="1225"/>
        <v>-3.5598550477952101E-5</v>
      </c>
      <c r="DO496" s="240">
        <f t="shared" ca="1" si="1226"/>
        <v>4.1540119592875884E-5</v>
      </c>
      <c r="DP496" s="240">
        <f t="shared" ca="1" si="1227"/>
        <v>-4.6258551716094831E-5</v>
      </c>
      <c r="DQ496" s="240">
        <f t="shared" ca="1" si="1228"/>
        <v>4.9614913957445888E-5</v>
      </c>
      <c r="DR496" s="240">
        <f t="shared" ca="1" si="1229"/>
        <v>-5.1510379186550573E-5</v>
      </c>
      <c r="DS496" s="240">
        <f t="shared" ca="1" si="1230"/>
        <v>5.1889135969523242E-5</v>
      </c>
      <c r="DT496" s="240">
        <f t="shared" ca="1" si="1231"/>
        <v>-5.0740031920751685E-5</v>
      </c>
      <c r="DU496" s="240">
        <f t="shared" ca="1" si="1232"/>
        <v>4.8096902081712566E-5</v>
      </c>
      <c r="DV496" s="240">
        <f t="shared" ca="1" si="1233"/>
        <v>-4.4037572657811462E-5</v>
      </c>
      <c r="DW496" s="240">
        <f t="shared" ca="1" si="1234"/>
        <v>3.8681569447927896E-5</v>
      </c>
      <c r="DX496" s="240">
        <f t="shared" ca="1" si="1235"/>
        <v>-3.2186598441305618E-5</v>
      </c>
      <c r="DY496" s="240">
        <f t="shared" ca="1" si="1236"/>
        <v>2.4743902209610531E-5</v>
      </c>
      <c r="DZ496" s="240">
        <f t="shared" ca="1" si="1237"/>
        <v>-1.6572628823866794E-5</v>
      </c>
      <c r="EA496" s="240">
        <f t="shared" ca="1" si="1238"/>
        <v>7.9133791019250741E-6</v>
      </c>
      <c r="EB496" s="240">
        <f t="shared" ca="1" si="1239"/>
        <v>9.7887781411746256E-7</v>
      </c>
      <c r="EC496" s="240">
        <f t="shared" ca="1" si="1240"/>
        <v>-9.8423119516860658E-6</v>
      </c>
      <c r="ED496" s="240">
        <f t="shared" ca="1" si="1241"/>
        <v>1.8415942016710052E-5</v>
      </c>
      <c r="EE496" s="240">
        <f t="shared" ca="1" si="1242"/>
        <v>-2.6447319913505029E-5</v>
      </c>
      <c r="EF496" s="240">
        <f t="shared" ca="1" si="1243"/>
        <v>3.3699964007058672E-5</v>
      </c>
      <c r="EG496" s="240">
        <f t="shared" ca="1" si="1244"/>
        <v>-3.9960322257428943E-5</v>
      </c>
      <c r="EH496" s="240">
        <f t="shared" ca="1" si="1245"/>
        <v>4.5044060198745265E-5</v>
      </c>
      <c r="EI496" s="240">
        <f t="shared" ca="1" si="1246"/>
        <v>-4.880148861506274E-5</v>
      </c>
      <c r="EJ496" s="240">
        <f t="shared" ca="1" si="1247"/>
        <v>5.1121971096692921E-5</v>
      </c>
      <c r="EK496" s="240">
        <f t="shared" ca="1" si="1248"/>
        <v>-5.1937181697787784E-5</v>
      </c>
      <c r="EL496" s="240">
        <f t="shared" ca="1" si="1249"/>
        <v>5.1223116774352036E-5</v>
      </c>
      <c r="EM496" s="240">
        <f t="shared" ca="1" si="1250"/>
        <v>-4.9000801764706335E-5</v>
      </c>
      <c r="EN496" s="240">
        <f t="shared" ca="1" si="1251"/>
        <v>4.5335672101443543E-5</v>
      </c>
      <c r="EO496" s="240">
        <f t="shared" ca="1" si="1252"/>
        <v>-4.0335646483750565E-5</v>
      </c>
      <c r="EP496" s="240">
        <f t="shared" ca="1" si="1253"/>
        <v>3.4147949242043628E-5</v>
      </c>
      <c r="EQ496" s="240">
        <f t="shared" ca="1" si="1254"/>
        <v>-2.6954775359482958E-5</v>
      </c>
      <c r="ER496" s="240">
        <f t="shared" ca="1" si="1255"/>
        <v>1.8967925792588444E-5</v>
      </c>
      <c r="ES496" s="240">
        <f t="shared" ca="1" si="1256"/>
        <v>-1.0422571052376955E-5</v>
      </c>
      <c r="ET496" s="240">
        <f t="shared" ca="1" si="1257"/>
        <v>1.5703266756459663E-6</v>
      </c>
      <c r="EU496" s="240">
        <f t="shared" ca="1" si="1258"/>
        <v>7.3281555228551109E-6</v>
      </c>
      <c r="EV496" s="240">
        <f t="shared" ca="1" si="1259"/>
        <v>-1.6010862268882348E-5</v>
      </c>
      <c r="EW496" s="240">
        <f t="shared" ca="1" si="1260"/>
        <v>2.4222133734941838E-5</v>
      </c>
      <c r="EX496" s="240">
        <f t="shared" ca="1" si="1261"/>
        <v>-3.1720191371103976E-5</v>
      </c>
      <c r="EY496" s="240">
        <f t="shared" ca="1" si="1262"/>
        <v>3.8284257005552963E-5</v>
      </c>
      <c r="EZ496" s="240">
        <f t="shared" ca="1" si="1263"/>
        <v>-4.372105359498477E-5</v>
      </c>
      <c r="FA496" s="240">
        <f t="shared" ca="1" si="1264"/>
        <v>4.7870496212099419E-5</v>
      </c>
      <c r="FB496" s="240">
        <f t="shared" ca="1" si="1265"/>
        <v>-5.061040570070747E-5</v>
      </c>
      <c r="FC496" s="240">
        <f t="shared" ca="1" si="1266"/>
        <v>5.1860106206182468E-5</v>
      </c>
      <c r="FD496" s="240">
        <f t="shared" ca="1" si="1267"/>
        <v>-5.1582800653027772E-5</v>
      </c>
      <c r="FE496" s="240">
        <f t="shared" ca="1" si="1268"/>
        <v>4.9786654224284705E-5</v>
      </c>
      <c r="FF496" s="240">
        <f t="shared" ca="1" si="1269"/>
        <v>-4.6524553940047319E-5</v>
      </c>
      <c r="FG496" s="240">
        <f t="shared" ca="1" si="1270"/>
        <v>4.1892551414206713E-5</v>
      </c>
      <c r="FH496" s="240">
        <f t="shared" ca="1" si="1271"/>
        <v>-3.6027034642050417E-5</v>
      </c>
      <c r="FI496" s="240">
        <f t="shared" ca="1" si="1272"/>
        <v>2.9100712094557473E-5</v>
      </c>
      <c r="FJ496" s="240">
        <f t="shared" ca="1" si="1273"/>
        <v>-2.1317527366684338E-5</v>
      </c>
      <c r="FK496" s="240">
        <f t="shared" ca="1" si="1274"/>
        <v>1.2906654116254244E-5</v>
      </c>
      <c r="FL496" s="240">
        <f t="shared" ca="1" si="1275"/>
        <v>-4.11574811090633E-6</v>
      </c>
      <c r="FM496" s="240">
        <f t="shared" ca="1" si="1276"/>
        <v>-4.7963449254989714E-6</v>
      </c>
      <c r="FN496" s="240">
        <f t="shared" ca="1" si="1277"/>
        <v>1.3567210951465833E-5</v>
      </c>
      <c r="FO496" s="240">
        <f t="shared" ca="1" si="1278"/>
        <v>-2.1938594314602799E-5</v>
      </c>
      <c r="FP496" s="240">
        <f t="shared" ca="1" si="1279"/>
        <v>2.966400201577805E-5</v>
      </c>
      <c r="FQ496" s="240">
        <f t="shared" ca="1" si="1280"/>
        <v>-3.6515961625245685E-5</v>
      </c>
      <c r="FR496" s="240">
        <f t="shared" ca="1" si="1281"/>
        <v>4.2292719143600417E-5</v>
      </c>
      <c r="FS496" s="240">
        <f t="shared" ca="1" si="1282"/>
        <v>-4.6824179590799566E-5</v>
      </c>
      <c r="FT496" s="240">
        <f t="shared" ca="1" si="1283"/>
        <v>4.9976915404440953E-5</v>
      </c>
      <c r="FU496" s="240">
        <f t="shared" ca="1" si="1284"/>
        <v>-5.1658095176317876E-5</v>
      </c>
      <c r="FV496" s="240">
        <f t="shared" ca="1" si="1285"/>
        <v>5.1818217046810589E-5</v>
      </c>
      <c r="FW496" s="240">
        <f t="shared" ca="1" si="1286"/>
        <v>-5.0452566273041815E-5</v>
      </c>
      <c r="FX496" s="240">
        <f t="shared" ca="1" si="1287"/>
        <v>4.7601354053139814E-5</v>
      </c>
      <c r="FY496" s="240">
        <f t="shared" ca="1" si="1288"/>
        <v>-4.3348533518953719E-5</v>
      </c>
      <c r="FZ496" s="240">
        <f t="shared" ca="1" si="1289"/>
        <v>3.781932776000891E-5</v>
      </c>
      <c r="GA496" s="240">
        <f t="shared" ca="1" si="1290"/>
        <v>-3.1176542665274832E-5</v>
      </c>
      <c r="GB496" s="240">
        <f t="shared" ca="1" si="1291"/>
        <v>2.3615773150156259E-5</v>
      </c>
      <c r="GC496" s="240">
        <f t="shared" ca="1" si="1292"/>
        <v>-1.5359643919876072E-5</v>
      </c>
      <c r="GD496" s="240">
        <f t="shared" ca="1" si="1293"/>
        <v>6.6512543484617542E-6</v>
      </c>
      <c r="GE496" s="240">
        <f t="shared" ca="1" si="1294"/>
        <v>2.252979513107109E-6</v>
      </c>
      <c r="GF496" s="240">
        <f t="shared" ca="1" si="1295"/>
        <v>-1.1090875034517085E-5</v>
      </c>
      <c r="GG496" s="240">
        <f t="shared" ca="1" si="1296"/>
        <v>1.9602202898965952E-5</v>
      </c>
      <c r="GH496" s="240">
        <f t="shared" ca="1" si="1297"/>
        <v>-2.7536349481334038E-5</v>
      </c>
      <c r="GI496" s="240">
        <f t="shared" ca="1" si="1298"/>
        <v>3.4659696094962672E-5</v>
      </c>
      <c r="GJ496" s="240">
        <f t="shared" ca="1" si="1299"/>
        <v>-4.0762497827394407E-5</v>
      </c>
      <c r="GK496" s="240">
        <f t="shared" ca="1" si="1300"/>
        <v>4.5665059419552819E-5</v>
      </c>
      <c r="GL496" s="240">
        <f t="shared" ca="1" si="1301"/>
        <v>-4.9223026341504315E-5</v>
      </c>
      <c r="GM496" s="240">
        <f t="shared" ca="1" si="1302"/>
        <v>5.1331635270458573E-5</v>
      </c>
      <c r="GN496" s="240">
        <f t="shared" ca="1" si="1303"/>
        <v>-5.1928798816987812E-5</v>
      </c>
      <c r="GO496" s="240">
        <f t="shared" ca="1" si="1304"/>
        <v>5.0996933670524234E-5</v>
      </c>
      <c r="GP496" s="240">
        <f t="shared" ca="1" si="1305"/>
        <v>-4.8563478334932071E-5</v>
      </c>
      <c r="GQ496" s="240">
        <f t="shared" ca="1" si="1306"/>
        <v>4.4700085209570413E-5</v>
      </c>
      <c r="GR496" s="240">
        <f t="shared" ca="1" si="1307"/>
        <v>-3.9520510804811637E-5</v>
      </c>
      <c r="GS496" s="240">
        <f t="shared" ca="1" si="1308"/>
        <v>3.3177266213968883E-5</v>
      </c>
      <c r="GT496" s="240">
        <f t="shared" ca="1" si="1309"/>
        <v>-2.585712646761199E-5</v>
      </c>
      <c r="GU496" s="240">
        <f t="shared" ca="1" si="1310"/>
        <v>1.7775630995948992E-5</v>
      </c>
      <c r="GV496" s="240">
        <f t="shared" ca="1" si="1311"/>
        <v>-9.1707371317165385E-6</v>
      </c>
      <c r="GW496" s="240">
        <f t="shared" ca="1" si="1312"/>
        <v>2.9581352426953872E-7</v>
      </c>
      <c r="GX496" s="240">
        <f t="shared" ca="1" si="1313"/>
        <v>8.5878202281642476E-6</v>
      </c>
      <c r="GY496" s="240">
        <f t="shared" ca="1" si="1314"/>
        <v>-1.7218588059595282E-5</v>
      </c>
      <c r="GZ496" s="240">
        <f t="shared" ca="1" si="1315"/>
        <v>2.534235946909011E-5</v>
      </c>
      <c r="HA496" s="240">
        <f t="shared" ca="1" si="1316"/>
        <v>-3.2719932320956023E-5</v>
      </c>
      <c r="HB496" s="240">
        <f t="shared" ca="1" si="1317"/>
        <v>3.9134076083549029E-5</v>
      </c>
      <c r="HC496" s="240">
        <f t="shared" ca="1" si="1318"/>
        <v>-4.4395928120380583E-5</v>
      </c>
      <c r="HD496" s="240">
        <f t="shared" ca="1" si="1319"/>
        <v>4.8350554696683019E-5</v>
      </c>
      <c r="HE496" s="240">
        <f t="shared" ca="1" si="1320"/>
        <v>-5.0881512959112445E-5</v>
      </c>
      <c r="HF496" s="240">
        <f t="shared" ca="1" si="1321"/>
        <v>5.1914279562389275E-5</v>
      </c>
      <c r="HG496" s="240">
        <f t="shared" ca="1" si="1322"/>
        <v>-5.1418444987990467E-5</v>
      </c>
      <c r="HH496" s="240">
        <f t="shared" ca="1" si="1323"/>
        <v>4.9408608943757098E-5</v>
      </c>
      <c r="HI496" s="240">
        <f t="shared" ca="1" si="1324"/>
        <v>-4.5943950479652155E-5</v>
      </c>
      <c r="HJ496" s="240">
        <f t="shared" ca="1" si="1325"/>
        <v>4.1126485477497611E-5</v>
      </c>
      <c r="HK496" s="240">
        <f t="shared" ca="1" si="1326"/>
        <v>-3.5098062822368139E-5</v>
      </c>
      <c r="HL496" s="240">
        <f t="shared" ca="1" si="1327"/>
        <v>2.803618770258545E-5</v>
      </c>
      <c r="HM496" s="240">
        <f t="shared" ca="1" si="1328"/>
        <v>-2.0148795019991267E-5</v>
      </c>
      <c r="HN496" s="240">
        <f t="shared" ca="1" si="1329"/>
        <v>1.1668126805959302E-5</v>
      </c>
      <c r="HO496" s="240">
        <f t="shared" ca="1" si="1330"/>
        <v>-2.8438939209560122E-6</v>
      </c>
      <c r="HP496" s="240">
        <f t="shared" ca="1" si="1331"/>
        <v>-6.0640766106775456E-6</v>
      </c>
      <c r="HQ496" s="240">
        <f t="shared" ca="1" si="1332"/>
        <v>1.4793492133418834E-5</v>
      </c>
      <c r="HR496" s="240">
        <f t="shared" ca="1" si="1333"/>
        <v>-2.3087317493156583E-5</v>
      </c>
      <c r="HS496" s="240">
        <f t="shared" ca="1" si="1334"/>
        <v>3.0701343364060562E-5</v>
      </c>
      <c r="HT496" s="240">
        <f t="shared" ca="1" si="1335"/>
        <v>-3.7411376922678106E-5</v>
      </c>
      <c r="HU496" s="240">
        <f t="shared" ca="1" si="1336"/>
        <v>4.3019843141739446E-5</v>
      </c>
      <c r="HV496" s="240">
        <f t="shared" ca="1" si="1337"/>
        <v>-4.7361602330588953E-5</v>
      </c>
      <c r="HW496" s="240">
        <f t="shared" ca="1" si="1338"/>
        <v>5.0308812626353591E-5</v>
      </c>
      <c r="HX496" s="240">
        <f t="shared" ca="1" si="1339"/>
        <v>-5.1774694261171043E-5</v>
      </c>
      <c r="HY496" s="240">
        <f t="shared" ca="1" si="1340"/>
        <v>5.1716084767756702E-5</v>
      </c>
      <c r="HZ496" s="240">
        <f t="shared" ca="1" si="1341"/>
        <v>-5.0134709885953533E-5</v>
      </c>
      <c r="IA496" s="240">
        <f t="shared" ca="1" si="1342"/>
        <v>4.7077132748813579E-5</v>
      </c>
      <c r="IB496" s="240">
        <f t="shared" ca="1" si="1343"/>
        <v>-4.2633382844413564E-5</v>
      </c>
      <c r="IC496" s="240">
        <f t="shared" ca="1" si="1344"/>
        <v>3.6934305123201054E-5</v>
      </c>
      <c r="ID496" s="240">
        <f t="shared" ca="1" si="1345"/>
        <v>-3.0147707305708463E-5</v>
      </c>
      <c r="IE496" s="240">
        <f t="shared" ca="1" si="1346"/>
        <v>1.5264709938947112E-5</v>
      </c>
      <c r="IF496" s="240">
        <f t="shared" ca="1" si="1347"/>
        <v>-1.4137406940719295E-5</v>
      </c>
      <c r="IG496" s="240">
        <f t="shared" ca="1" si="1348"/>
        <v>5.3851231280912123E-6</v>
      </c>
      <c r="IH496" s="240">
        <f t="shared" ca="1" si="1349"/>
        <v>3.525724101485333E-6</v>
      </c>
      <c r="II496" s="240">
        <f t="shared" ca="1" si="1350"/>
        <v>-1.2332757388936093E-5</v>
      </c>
      <c r="IJ496" s="240">
        <f t="shared" ca="1" si="1351"/>
        <v>2.0776656147171839E-5</v>
      </c>
      <c r="IK496" s="240">
        <f t="shared" ca="1" si="1352"/>
        <v>-2.86087921818859E-5</v>
      </c>
      <c r="IL496" s="240">
        <f t="shared" ca="1" si="1353"/>
        <v>3.55985504779508E-5</v>
      </c>
      <c r="IM496" s="240">
        <f t="shared" ca="1" si="1354"/>
        <v>-4.1540119592876589E-5</v>
      </c>
      <c r="IN496" s="240">
        <f t="shared" ca="1" si="1355"/>
        <v>4.6258551716094024E-5</v>
      </c>
      <c r="IO496" s="240">
        <f t="shared" ca="1" si="1356"/>
        <v>-4.9614913957446227E-5</v>
      </c>
      <c r="IP496" s="240">
        <f t="shared" ca="1" si="1357"/>
        <v>5.151037918654997E-5</v>
      </c>
      <c r="IQ496" s="240">
        <f t="shared" ca="1" si="1358"/>
        <v>-5.1889135969523324E-5</v>
      </c>
      <c r="IR496" s="240">
        <f t="shared" ca="1" si="1359"/>
        <v>5.0740031920752695E-5</v>
      </c>
      <c r="IS496" s="240">
        <f t="shared" ca="1" si="1360"/>
        <v>-4.8096902081713237E-5</v>
      </c>
      <c r="IT496" s="240">
        <f t="shared" ca="1" si="1361"/>
        <v>4.4037572657810839E-5</v>
      </c>
      <c r="IU496" s="240">
        <f t="shared" ca="1" si="1362"/>
        <v>-3.8681569447929089E-5</v>
      </c>
      <c r="IV496" s="240">
        <f t="shared" ca="1" si="1363"/>
        <v>3.218659844130471E-5</v>
      </c>
      <c r="IW496" s="240">
        <f t="shared" ca="1" si="1364"/>
        <v>-2.4743902209612093E-5</v>
      </c>
      <c r="IX496" s="240">
        <f t="shared" ca="1" si="1365"/>
        <v>1.6572628823868481E-5</v>
      </c>
      <c r="IY496" s="240">
        <f t="shared" ca="1" si="1366"/>
        <v>-7.9133791019297531E-6</v>
      </c>
      <c r="IZ496" s="240">
        <f t="shared" ca="1" si="1367"/>
        <v>-9.788778141156804E-7</v>
      </c>
      <c r="JA496" s="240">
        <f t="shared" ca="1" si="1368"/>
        <v>9.842311951681419E-6</v>
      </c>
      <c r="JB496" s="240">
        <f t="shared" ca="1" si="1369"/>
        <v>-1.8415942016708388E-5</v>
      </c>
    </row>
    <row r="497" spans="2:262">
      <c r="B497" s="248">
        <v>136</v>
      </c>
      <c r="C497" s="247">
        <f t="shared" si="1370"/>
        <v>2.6562500000000019E-3</v>
      </c>
      <c r="D497" s="244">
        <f t="shared" ca="1" si="1113"/>
        <v>5.9142047424261435</v>
      </c>
      <c r="E497" s="243">
        <f ca="1">EL361</f>
        <v>-8.5795257573856795E-2</v>
      </c>
      <c r="F497" s="242">
        <v>136</v>
      </c>
      <c r="G497" s="240">
        <f t="shared" ca="1" si="1114"/>
        <v>3.3587961241503646E-5</v>
      </c>
      <c r="H497" s="240">
        <f t="shared" ca="1" si="1115"/>
        <v>-4.1673908992381771E-5</v>
      </c>
      <c r="I497" s="240">
        <f t="shared" ca="1" si="1116"/>
        <v>4.8158351791680105E-5</v>
      </c>
      <c r="J497" s="240">
        <f t="shared" ca="1" si="1117"/>
        <v>-5.2792096139138953E-5</v>
      </c>
      <c r="K497" s="240">
        <f t="shared" ca="1" si="1118"/>
        <v>5.5397069838119308E-5</v>
      </c>
      <c r="L497" s="240">
        <f t="shared" ca="1" si="1119"/>
        <v>-5.5873165210255414E-5</v>
      </c>
      <c r="M497" s="240">
        <f t="shared" ca="1" si="1120"/>
        <v>5.4202086177393442E-5</v>
      </c>
      <c r="N497" s="240">
        <f t="shared" ca="1" si="1121"/>
        <v>-5.0448051369614382E-5</v>
      </c>
      <c r="O497" s="240">
        <f t="shared" ca="1" si="1122"/>
        <v>4.4755326239294207E-5</v>
      </c>
      <c r="P497" s="240">
        <f t="shared" ca="1" si="1123"/>
        <v>-3.7342679020674075E-5</v>
      </c>
      <c r="Q497" s="240">
        <f t="shared" ca="1" si="1124"/>
        <v>2.8494973589304949E-5</v>
      </c>
      <c r="R497" s="240">
        <f t="shared" ca="1" si="1125"/>
        <v>-1.8552222303064091E-5</v>
      </c>
      <c r="S497" s="240">
        <f t="shared" ca="1" si="1126"/>
        <v>7.8965195179229814E-6</v>
      </c>
      <c r="T497" s="240">
        <f t="shared" ca="1" si="1127"/>
        <v>3.062642083873116E-6</v>
      </c>
      <c r="U497" s="241">
        <f t="shared" ca="1" si="1128"/>
        <v>-1.3904108067935059E-5</v>
      </c>
      <c r="V497" s="240">
        <f t="shared" ca="1" si="1129"/>
        <v>2.4211246976460275E-5</v>
      </c>
      <c r="W497" s="240">
        <f t="shared" ca="1" si="1130"/>
        <v>-3.3587961241503829E-5</v>
      </c>
      <c r="X497" s="240">
        <f t="shared" ca="1" si="1131"/>
        <v>4.1673908992381757E-5</v>
      </c>
      <c r="Y497" s="240">
        <f t="shared" ca="1" si="1132"/>
        <v>-4.8158351791680146E-5</v>
      </c>
      <c r="Z497" s="240">
        <f t="shared" ca="1" si="1133"/>
        <v>5.2792096139138912E-5</v>
      </c>
      <c r="AA497" s="240">
        <f t="shared" ca="1" si="1134"/>
        <v>-5.5397069838119369E-5</v>
      </c>
      <c r="AB497" s="240">
        <f t="shared" ca="1" si="1135"/>
        <v>5.5873165210255414E-5</v>
      </c>
      <c r="AC497" s="240">
        <f t="shared" ca="1" si="1136"/>
        <v>-5.4202086177393476E-5</v>
      </c>
      <c r="AD497" s="240">
        <f t="shared" ca="1" si="1137"/>
        <v>5.0448051369614178E-5</v>
      </c>
      <c r="AE497" s="240">
        <f t="shared" ca="1" si="1138"/>
        <v>-4.4755326239294037E-5</v>
      </c>
      <c r="AF497" s="240">
        <f t="shared" ca="1" si="1139"/>
        <v>3.7342679020674021E-5</v>
      </c>
      <c r="AG497" s="240">
        <f t="shared" ca="1" si="1140"/>
        <v>-2.849497358930522E-5</v>
      </c>
      <c r="AH497" s="240">
        <f t="shared" ca="1" si="1141"/>
        <v>1.8552222303064016E-5</v>
      </c>
      <c r="AI497" s="240">
        <f t="shared" ca="1" si="1142"/>
        <v>-7.8965195179229035E-6</v>
      </c>
      <c r="AJ497" s="240">
        <f t="shared" ca="1" si="1143"/>
        <v>-3.0626420838728043E-6</v>
      </c>
      <c r="AK497" s="240">
        <f t="shared" ca="1" si="1144"/>
        <v>1.3904108067935525E-5</v>
      </c>
      <c r="AL497" s="240">
        <f t="shared" ca="1" si="1145"/>
        <v>-2.4211246976460349E-5</v>
      </c>
      <c r="AM497" s="240">
        <f t="shared" ca="1" si="1146"/>
        <v>3.3587961241503578E-5</v>
      </c>
      <c r="AN497" s="240">
        <f t="shared" ca="1" si="1147"/>
        <v>-4.1673908992382076E-5</v>
      </c>
      <c r="AO497" s="240">
        <f t="shared" ca="1" si="1148"/>
        <v>4.8158351791680187E-5</v>
      </c>
      <c r="AP497" s="240">
        <f t="shared" ca="1" si="1149"/>
        <v>-5.2792096139138932E-5</v>
      </c>
      <c r="AQ497" s="240">
        <f t="shared" ca="1" si="1150"/>
        <v>5.5397069838119376E-5</v>
      </c>
      <c r="AR497" s="240">
        <f t="shared" ca="1" si="1151"/>
        <v>-5.5873165210255407E-5</v>
      </c>
      <c r="AS497" s="240">
        <f t="shared" ca="1" si="1152"/>
        <v>5.4202086177393259E-5</v>
      </c>
      <c r="AT497" s="240">
        <f t="shared" ca="1" si="1153"/>
        <v>-5.0448051369614483E-5</v>
      </c>
      <c r="AU497" s="240">
        <f t="shared" ca="1" si="1154"/>
        <v>4.475532623929399E-5</v>
      </c>
      <c r="AV497" s="240">
        <f t="shared" ca="1" si="1155"/>
        <v>-3.7342679020673364E-5</v>
      </c>
      <c r="AW497" s="240">
        <f t="shared" ca="1" si="1156"/>
        <v>2.8494973589305152E-5</v>
      </c>
      <c r="AX497" s="240">
        <f t="shared" ca="1" si="1157"/>
        <v>-1.8552222303063938E-5</v>
      </c>
      <c r="AY497" s="240">
        <f t="shared" ca="1" si="1158"/>
        <v>7.8965195179220395E-6</v>
      </c>
      <c r="AZ497" s="240">
        <f t="shared" ca="1" si="1159"/>
        <v>3.0626420838728857E-6</v>
      </c>
      <c r="BA497" s="240">
        <f t="shared" ca="1" si="1160"/>
        <v>-1.3904108067935605E-5</v>
      </c>
      <c r="BB497" s="240">
        <f t="shared" ca="1" si="1161"/>
        <v>2.4211246976461139E-5</v>
      </c>
      <c r="BC497" s="240">
        <f t="shared" ca="1" si="1162"/>
        <v>-3.3587961241503639E-5</v>
      </c>
      <c r="BD497" s="240">
        <f t="shared" ca="1" si="1163"/>
        <v>4.167390899238213E-5</v>
      </c>
      <c r="BE497" s="240">
        <f t="shared" ca="1" si="1164"/>
        <v>-4.8158351791679821E-5</v>
      </c>
      <c r="BF497" s="240">
        <f t="shared" ca="1" si="1165"/>
        <v>5.2792096139138966E-5</v>
      </c>
      <c r="BG497" s="240">
        <f t="shared" ca="1" si="1166"/>
        <v>-5.539706983811939E-5</v>
      </c>
      <c r="BH497" s="240">
        <f t="shared" ca="1" si="1167"/>
        <v>5.5873165210255448E-5</v>
      </c>
      <c r="BI497" s="240">
        <f t="shared" ca="1" si="1168"/>
        <v>-5.4202086177393428E-5</v>
      </c>
      <c r="BJ497" s="240">
        <f t="shared" ca="1" si="1169"/>
        <v>5.0448051369614104E-5</v>
      </c>
      <c r="BK497" s="240">
        <f t="shared" ca="1" si="1170"/>
        <v>-4.475532623929441E-5</v>
      </c>
      <c r="BL497" s="240">
        <f t="shared" ca="1" si="1171"/>
        <v>3.7342679020673892E-5</v>
      </c>
      <c r="BM497" s="240">
        <f t="shared" ca="1" si="1172"/>
        <v>-2.8494973589304393E-5</v>
      </c>
      <c r="BN497" s="240">
        <f t="shared" ca="1" si="1173"/>
        <v>1.8552222303064609E-5</v>
      </c>
      <c r="BO497" s="240">
        <f t="shared" ca="1" si="1174"/>
        <v>-7.8965195179227408E-6</v>
      </c>
      <c r="BP497" s="240">
        <f t="shared" ca="1" si="1175"/>
        <v>-3.0626420838737598E-6</v>
      </c>
      <c r="BQ497" s="240">
        <f t="shared" ca="1" si="1176"/>
        <v>1.3904108067934914E-5</v>
      </c>
      <c r="BR497" s="240">
        <f t="shared" ca="1" si="1177"/>
        <v>-2.4211246976460498E-5</v>
      </c>
      <c r="BS497" s="240">
        <f t="shared" ca="1" si="1178"/>
        <v>3.3587961241504344E-5</v>
      </c>
      <c r="BT497" s="240">
        <f t="shared" ca="1" si="1179"/>
        <v>-4.1673908992381656E-5</v>
      </c>
      <c r="BU497" s="240">
        <f t="shared" ca="1" si="1180"/>
        <v>4.8158351791680268E-5</v>
      </c>
      <c r="BV497" s="240">
        <f t="shared" ca="1" si="1181"/>
        <v>-5.2792096139139258E-5</v>
      </c>
      <c r="BW497" s="240">
        <f t="shared" ca="1" si="1182"/>
        <v>5.5397069838119295E-5</v>
      </c>
      <c r="BX497" s="240">
        <f t="shared" ca="1" si="1183"/>
        <v>-5.5873165210255394E-5</v>
      </c>
      <c r="BY497" s="240">
        <f t="shared" ca="1" si="1184"/>
        <v>5.4202086177393211E-5</v>
      </c>
      <c r="BZ497" s="240">
        <f t="shared" ca="1" si="1185"/>
        <v>-5.0448051369614416E-5</v>
      </c>
      <c r="CA497" s="240">
        <f t="shared" ca="1" si="1186"/>
        <v>4.4755326239293895E-5</v>
      </c>
      <c r="CB497" s="240">
        <f t="shared" ca="1" si="1187"/>
        <v>-3.7342679020673242E-5</v>
      </c>
      <c r="CC497" s="240">
        <f t="shared" ca="1" si="1188"/>
        <v>2.849497358930501E-5</v>
      </c>
      <c r="CD497" s="240">
        <f t="shared" ca="1" si="1189"/>
        <v>-1.8552222303063779E-5</v>
      </c>
      <c r="CE497" s="240">
        <f t="shared" ca="1" si="1190"/>
        <v>7.8965195179218769E-6</v>
      </c>
      <c r="CF497" s="240">
        <f t="shared" ca="1" si="1191"/>
        <v>3.0626420838746373E-6</v>
      </c>
      <c r="CG497" s="240">
        <f t="shared" ca="1" si="1192"/>
        <v>-1.3904108067934224E-5</v>
      </c>
      <c r="CH497" s="240">
        <f t="shared" ca="1" si="1193"/>
        <v>2.4211246976459855E-5</v>
      </c>
      <c r="CI497" s="240">
        <f t="shared" ca="1" si="1194"/>
        <v>-3.3587961241503775E-5</v>
      </c>
      <c r="CJ497" s="240">
        <f t="shared" ca="1" si="1195"/>
        <v>4.1673908992382245E-5</v>
      </c>
      <c r="CK497" s="240">
        <f t="shared" ca="1" si="1196"/>
        <v>-4.8158351791680715E-5</v>
      </c>
      <c r="CL497" s="240">
        <f t="shared" ca="1" si="1197"/>
        <v>5.2792096139139542E-5</v>
      </c>
      <c r="CM497" s="240">
        <f t="shared" ca="1" si="1198"/>
        <v>-5.5397069838119193E-5</v>
      </c>
      <c r="CN497" s="240">
        <f t="shared" ca="1" si="1199"/>
        <v>5.5873165210255441E-5</v>
      </c>
      <c r="CO497" s="240">
        <f t="shared" ca="1" si="1200"/>
        <v>-5.4202086177393394E-5</v>
      </c>
      <c r="CP497" s="240">
        <f t="shared" ca="1" si="1201"/>
        <v>5.0448051369614036E-5</v>
      </c>
      <c r="CQ497" s="240">
        <f t="shared" ca="1" si="1202"/>
        <v>-4.4755326239293366E-5</v>
      </c>
      <c r="CR497" s="240">
        <f t="shared" ca="1" si="1203"/>
        <v>3.7342679020672584E-5</v>
      </c>
      <c r="CS497" s="240">
        <f t="shared" ca="1" si="1204"/>
        <v>-2.8494973589305619E-5</v>
      </c>
      <c r="CT497" s="240">
        <f t="shared" ca="1" si="1205"/>
        <v>1.8552222303064457E-5</v>
      </c>
      <c r="CU497" s="240">
        <f t="shared" ca="1" si="1206"/>
        <v>-7.8965195179225816E-6</v>
      </c>
      <c r="CV497" s="240">
        <f t="shared" ca="1" si="1207"/>
        <v>-3.0626420838739292E-6</v>
      </c>
      <c r="CW497" s="240">
        <f t="shared" ca="1" si="1208"/>
        <v>1.3904108067936613E-5</v>
      </c>
      <c r="CX497" s="240">
        <f t="shared" ca="1" si="1209"/>
        <v>-2.4211246976462081E-5</v>
      </c>
      <c r="CY497" s="240">
        <f t="shared" ca="1" si="1210"/>
        <v>3.3587961241503199E-5</v>
      </c>
      <c r="CZ497" s="240">
        <f t="shared" ca="1" si="1211"/>
        <v>-4.1673908992381764E-5</v>
      </c>
      <c r="DA497" s="240">
        <f t="shared" ca="1" si="1212"/>
        <v>4.8158351791680349E-5</v>
      </c>
      <c r="DB497" s="240">
        <f t="shared" ca="1" si="1213"/>
        <v>-5.2792096139139312E-5</v>
      </c>
      <c r="DC497" s="240">
        <f t="shared" ca="1" si="1214"/>
        <v>5.5397069838119545E-5</v>
      </c>
      <c r="DD497" s="240">
        <f t="shared" ca="1" si="1215"/>
        <v>-5.5873165210255475E-5</v>
      </c>
      <c r="DE497" s="240">
        <f t="shared" ca="1" si="1216"/>
        <v>5.420208617739357E-5</v>
      </c>
      <c r="DF497" s="240">
        <f t="shared" ca="1" si="1217"/>
        <v>-5.0448051369614341E-5</v>
      </c>
      <c r="DG497" s="240">
        <f t="shared" ca="1" si="1218"/>
        <v>4.4755326239293793E-5</v>
      </c>
      <c r="DH497" s="240">
        <f t="shared" ca="1" si="1219"/>
        <v>-3.7342679020673113E-5</v>
      </c>
      <c r="DI497" s="240">
        <f t="shared" ca="1" si="1220"/>
        <v>2.8494973589303498E-5</v>
      </c>
      <c r="DJ497" s="240">
        <f t="shared" ca="1" si="1221"/>
        <v>-1.8552222303065131E-5</v>
      </c>
      <c r="DK497" s="240">
        <f t="shared" ca="1" si="1222"/>
        <v>7.8965195179232863E-6</v>
      </c>
      <c r="DL497" s="240">
        <f t="shared" ca="1" si="1223"/>
        <v>3.0626420838732143E-6</v>
      </c>
      <c r="DM497" s="240">
        <f t="shared" ca="1" si="1224"/>
        <v>-1.3904108067935922E-5</v>
      </c>
      <c r="DN497" s="240">
        <f t="shared" ca="1" si="1225"/>
        <v>2.4211246976461437E-5</v>
      </c>
      <c r="DO497" s="240">
        <f t="shared" ca="1" si="1226"/>
        <v>-3.3587961241505178E-5</v>
      </c>
      <c r="DP497" s="240">
        <f t="shared" ca="1" si="1227"/>
        <v>4.167390899238129E-5</v>
      </c>
      <c r="DQ497" s="240">
        <f t="shared" ca="1" si="1228"/>
        <v>-4.8158351791679997E-5</v>
      </c>
      <c r="DR497" s="240">
        <f t="shared" ca="1" si="1229"/>
        <v>5.2792096139139075E-5</v>
      </c>
      <c r="DS497" s="240">
        <f t="shared" ca="1" si="1230"/>
        <v>-5.5397069838119444E-5</v>
      </c>
      <c r="DT497" s="240">
        <f t="shared" ca="1" si="1231"/>
        <v>5.5873165210255346E-5</v>
      </c>
      <c r="DU497" s="240">
        <f t="shared" ca="1" si="1232"/>
        <v>-5.4202086177392961E-5</v>
      </c>
      <c r="DV497" s="240">
        <f t="shared" ca="1" si="1233"/>
        <v>5.0448051369614653E-5</v>
      </c>
      <c r="DW497" s="240">
        <f t="shared" ca="1" si="1234"/>
        <v>-4.475532623929422E-5</v>
      </c>
      <c r="DX497" s="240">
        <f t="shared" ca="1" si="1235"/>
        <v>3.7342679020673655E-5</v>
      </c>
      <c r="DY497" s="240">
        <f t="shared" ca="1" si="1236"/>
        <v>-2.8494973589304105E-5</v>
      </c>
      <c r="DZ497" s="240">
        <f t="shared" ca="1" si="1237"/>
        <v>1.8552222303062797E-5</v>
      </c>
      <c r="EA497" s="240">
        <f t="shared" ca="1" si="1238"/>
        <v>-7.8965195179208401E-6</v>
      </c>
      <c r="EB497" s="240">
        <f t="shared" ca="1" si="1239"/>
        <v>-3.0626420838725028E-6</v>
      </c>
      <c r="EC497" s="240">
        <f t="shared" ca="1" si="1240"/>
        <v>1.3904108067935234E-5</v>
      </c>
      <c r="ED497" s="240">
        <f t="shared" ca="1" si="1241"/>
        <v>-2.4211246976460793E-5</v>
      </c>
      <c r="EE497" s="240">
        <f t="shared" ca="1" si="1242"/>
        <v>3.3587961241504602E-5</v>
      </c>
      <c r="EF497" s="240">
        <f t="shared" ca="1" si="1243"/>
        <v>-4.1673908992382943E-5</v>
      </c>
      <c r="EG497" s="240">
        <f t="shared" ca="1" si="1244"/>
        <v>4.8158351791679631E-5</v>
      </c>
      <c r="EH497" s="240">
        <f t="shared" ca="1" si="1245"/>
        <v>-5.2792096139138837E-5</v>
      </c>
      <c r="EI497" s="240">
        <f t="shared" ca="1" si="1246"/>
        <v>5.5397069838119342E-5</v>
      </c>
      <c r="EJ497" s="240">
        <f t="shared" ca="1" si="1247"/>
        <v>-5.5873165210255387E-5</v>
      </c>
      <c r="EK497" s="240">
        <f t="shared" ca="1" si="1248"/>
        <v>5.4202086177393137E-5</v>
      </c>
      <c r="EL497" s="240">
        <f t="shared" ca="1" si="1249"/>
        <v>-5.0448051369613582E-5</v>
      </c>
      <c r="EM497" s="240">
        <f t="shared" ca="1" si="1250"/>
        <v>4.475532623929464E-5</v>
      </c>
      <c r="EN497" s="240">
        <f t="shared" ca="1" si="1251"/>
        <v>-3.7342679020674184E-5</v>
      </c>
      <c r="EO497" s="240">
        <f t="shared" ca="1" si="1252"/>
        <v>2.8494973589304718E-5</v>
      </c>
      <c r="EP497" s="240">
        <f t="shared" ca="1" si="1253"/>
        <v>-1.8552222303063467E-5</v>
      </c>
      <c r="EQ497" s="240">
        <f t="shared" ca="1" si="1254"/>
        <v>7.8965195179215482E-6</v>
      </c>
      <c r="ER497" s="240">
        <f t="shared" ca="1" si="1255"/>
        <v>3.0626420838749694E-6</v>
      </c>
      <c r="ES497" s="240">
        <f t="shared" ca="1" si="1256"/>
        <v>-1.3904108067934539E-5</v>
      </c>
      <c r="ET497" s="240">
        <f t="shared" ca="1" si="1257"/>
        <v>2.4211246976460149E-5</v>
      </c>
      <c r="EU497" s="240">
        <f t="shared" ca="1" si="1258"/>
        <v>-3.3587961241504039E-5</v>
      </c>
      <c r="EV497" s="240">
        <f t="shared" ca="1" si="1259"/>
        <v>4.1673908992382469E-5</v>
      </c>
      <c r="EW497" s="240">
        <f t="shared" ca="1" si="1260"/>
        <v>-4.8158351791680891E-5</v>
      </c>
      <c r="EX497" s="240">
        <f t="shared" ca="1" si="1261"/>
        <v>5.2792096139139664E-5</v>
      </c>
      <c r="EY497" s="240">
        <f t="shared" ca="1" si="1262"/>
        <v>-5.5397069838119234E-5</v>
      </c>
      <c r="EZ497" s="240">
        <f t="shared" ca="1" si="1263"/>
        <v>5.5873165210255421E-5</v>
      </c>
      <c r="FA497" s="240">
        <f t="shared" ca="1" si="1264"/>
        <v>-5.4202086177393313E-5</v>
      </c>
      <c r="FB497" s="240">
        <f t="shared" ca="1" si="1265"/>
        <v>5.0448051369613894E-5</v>
      </c>
      <c r="FC497" s="240">
        <f t="shared" ca="1" si="1266"/>
        <v>-4.4755326239293163E-5</v>
      </c>
      <c r="FD497" s="240">
        <f t="shared" ca="1" si="1267"/>
        <v>3.7342679020672341E-5</v>
      </c>
      <c r="FE497" s="240">
        <f t="shared" ca="1" si="1268"/>
        <v>-2.8494973589302597E-5</v>
      </c>
      <c r="FF497" s="240">
        <f t="shared" ca="1" si="1269"/>
        <v>1.855222230306114E-5</v>
      </c>
      <c r="FG497" s="240">
        <f t="shared" ca="1" si="1270"/>
        <v>-7.8965195179191054E-6</v>
      </c>
      <c r="FH497" s="240">
        <f t="shared" ca="1" si="1271"/>
        <v>-3.0626420838710798E-6</v>
      </c>
      <c r="FI497" s="240">
        <f t="shared" ca="1" si="1272"/>
        <v>1.3904108067933851E-5</v>
      </c>
      <c r="FJ497" s="240">
        <f t="shared" ca="1" si="1273"/>
        <v>-2.4211246976459509E-5</v>
      </c>
      <c r="FK497" s="240">
        <f t="shared" ca="1" si="1274"/>
        <v>3.3587961241503463E-5</v>
      </c>
      <c r="FL497" s="240">
        <f t="shared" ca="1" si="1275"/>
        <v>-4.1673908992381981E-5</v>
      </c>
      <c r="FM497" s="240">
        <f t="shared" ca="1" si="1276"/>
        <v>4.8158351791680519E-5</v>
      </c>
      <c r="FN497" s="240">
        <f t="shared" ca="1" si="1277"/>
        <v>-5.279209613913942E-5</v>
      </c>
      <c r="FO497" s="240">
        <f t="shared" ca="1" si="1278"/>
        <v>5.5397069838119593E-5</v>
      </c>
      <c r="FP497" s="240">
        <f t="shared" ca="1" si="1279"/>
        <v>-5.5873165210255285E-5</v>
      </c>
      <c r="FQ497" s="240">
        <f t="shared" ca="1" si="1280"/>
        <v>5.4202086177392696E-5</v>
      </c>
      <c r="FR497" s="240">
        <f t="shared" ca="1" si="1281"/>
        <v>-5.0448051369612823E-5</v>
      </c>
      <c r="FS497" s="240">
        <f t="shared" ca="1" si="1282"/>
        <v>4.4755326239295501E-5</v>
      </c>
      <c r="FT497" s="240">
        <f t="shared" ca="1" si="1283"/>
        <v>-3.7342679020675241E-5</v>
      </c>
      <c r="FU497" s="240">
        <f t="shared" ca="1" si="1284"/>
        <v>2.8494973589305951E-5</v>
      </c>
      <c r="FV497" s="240">
        <f t="shared" ca="1" si="1285"/>
        <v>-1.8552222303064813E-5</v>
      </c>
      <c r="FW497" s="240">
        <f t="shared" ca="1" si="1286"/>
        <v>7.8965195179229577E-6</v>
      </c>
      <c r="FX497" s="240">
        <f t="shared" ca="1" si="1287"/>
        <v>3.062642083873543E-6</v>
      </c>
      <c r="FY497" s="240">
        <f t="shared" ca="1" si="1288"/>
        <v>-1.390410806793624E-5</v>
      </c>
      <c r="FZ497" s="240">
        <f t="shared" ca="1" si="1289"/>
        <v>2.4211246976461732E-5</v>
      </c>
      <c r="GA497" s="240">
        <f t="shared" ca="1" si="1290"/>
        <v>-3.3587961241505435E-5</v>
      </c>
      <c r="GB497" s="240">
        <f t="shared" ca="1" si="1291"/>
        <v>4.1673908992383634E-5</v>
      </c>
      <c r="GC497" s="240">
        <f t="shared" ca="1" si="1292"/>
        <v>-4.8158351791681786E-5</v>
      </c>
      <c r="GD497" s="240">
        <f t="shared" ca="1" si="1293"/>
        <v>5.2792096139140233E-5</v>
      </c>
      <c r="GE497" s="240">
        <f t="shared" ca="1" si="1294"/>
        <v>-5.5397069838119037E-5</v>
      </c>
      <c r="GF497" s="240">
        <f t="shared" ca="1" si="1295"/>
        <v>5.5873165210255502E-5</v>
      </c>
      <c r="GG497" s="240">
        <f t="shared" ca="1" si="1296"/>
        <v>-5.4202086177393665E-5</v>
      </c>
      <c r="GH497" s="240">
        <f t="shared" ca="1" si="1297"/>
        <v>5.044805136961451E-5</v>
      </c>
      <c r="GI497" s="240">
        <f t="shared" ca="1" si="1298"/>
        <v>-4.4755326239294024E-5</v>
      </c>
      <c r="GJ497" s="240">
        <f t="shared" ca="1" si="1299"/>
        <v>3.7342679020673398E-5</v>
      </c>
      <c r="GK497" s="240">
        <f t="shared" ca="1" si="1300"/>
        <v>-2.8494973589303824E-5</v>
      </c>
      <c r="GL497" s="240">
        <f t="shared" ca="1" si="1301"/>
        <v>1.8552222303062485E-5</v>
      </c>
      <c r="GM497" s="240">
        <f t="shared" ca="1" si="1302"/>
        <v>-7.8965195179205114E-6</v>
      </c>
      <c r="GN497" s="240">
        <f t="shared" ca="1" si="1303"/>
        <v>-3.0626420838760095E-6</v>
      </c>
      <c r="GO497" s="240">
        <f t="shared" ca="1" si="1304"/>
        <v>1.3904108067938632E-5</v>
      </c>
      <c r="GP497" s="240">
        <f t="shared" ca="1" si="1305"/>
        <v>-2.4211246976463958E-5</v>
      </c>
      <c r="GQ497" s="240">
        <f t="shared" ca="1" si="1306"/>
        <v>3.3587961241502325E-5</v>
      </c>
      <c r="GR497" s="240">
        <f t="shared" ca="1" si="1307"/>
        <v>-4.1673908992381032E-5</v>
      </c>
      <c r="GS497" s="240">
        <f t="shared" ca="1" si="1308"/>
        <v>4.8158351791679794E-5</v>
      </c>
      <c r="GT497" s="240">
        <f t="shared" ca="1" si="1309"/>
        <v>-5.2792096139138946E-5</v>
      </c>
      <c r="GU497" s="240">
        <f t="shared" ca="1" si="1310"/>
        <v>5.539706983811939E-5</v>
      </c>
      <c r="GV497" s="240">
        <f t="shared" ca="1" si="1311"/>
        <v>-5.587316521025536E-5</v>
      </c>
      <c r="GW497" s="240">
        <f t="shared" ca="1" si="1312"/>
        <v>5.4202086177393055E-5</v>
      </c>
      <c r="GX497" s="240">
        <f t="shared" ca="1" si="1313"/>
        <v>-5.044805136961344E-5</v>
      </c>
      <c r="GY497" s="240">
        <f t="shared" ca="1" si="1314"/>
        <v>4.475532623929254E-5</v>
      </c>
      <c r="GZ497" s="240">
        <f t="shared" ca="1" si="1315"/>
        <v>-3.7342679020671568E-5</v>
      </c>
      <c r="HA497" s="240">
        <f t="shared" ca="1" si="1316"/>
        <v>2.8494973589301703E-5</v>
      </c>
      <c r="HB497" s="240">
        <f t="shared" ca="1" si="1317"/>
        <v>-1.8552222303066161E-5</v>
      </c>
      <c r="HC497" s="240">
        <f t="shared" ca="1" si="1318"/>
        <v>7.8965195179243705E-6</v>
      </c>
      <c r="HD497" s="240">
        <f t="shared" ca="1" si="1319"/>
        <v>3.0626420838721166E-6</v>
      </c>
      <c r="HE497" s="240">
        <f t="shared" ca="1" si="1320"/>
        <v>-1.3904108067934858E-5</v>
      </c>
      <c r="HF497" s="240">
        <f t="shared" ca="1" si="1321"/>
        <v>2.4211246976460448E-5</v>
      </c>
      <c r="HG497" s="240">
        <f t="shared" ca="1" si="1322"/>
        <v>-3.3587961241504297E-5</v>
      </c>
      <c r="HH497" s="240">
        <f t="shared" ca="1" si="1323"/>
        <v>4.1673908992382686E-5</v>
      </c>
      <c r="HI497" s="240">
        <f t="shared" ca="1" si="1324"/>
        <v>-4.8158351791681054E-5</v>
      </c>
      <c r="HJ497" s="240">
        <f t="shared" ca="1" si="1325"/>
        <v>5.2792096139139766E-5</v>
      </c>
      <c r="HK497" s="240">
        <f t="shared" ca="1" si="1326"/>
        <v>-5.5397069838119735E-5</v>
      </c>
      <c r="HL497" s="240">
        <f t="shared" ca="1" si="1327"/>
        <v>5.5873165210255231E-5</v>
      </c>
      <c r="HM497" s="240">
        <f t="shared" ca="1" si="1328"/>
        <v>-5.4202086177392439E-5</v>
      </c>
      <c r="HN497" s="240">
        <f t="shared" ca="1" si="1329"/>
        <v>5.0448051369615127E-5</v>
      </c>
      <c r="HO497" s="240">
        <f t="shared" ca="1" si="1330"/>
        <v>-4.4755326239294871E-5</v>
      </c>
      <c r="HP497" s="240">
        <f t="shared" ca="1" si="1331"/>
        <v>3.7342679020674461E-5</v>
      </c>
      <c r="HQ497" s="240">
        <f t="shared" ca="1" si="1332"/>
        <v>-2.8494973589305057E-5</v>
      </c>
      <c r="HR497" s="240">
        <f t="shared" ca="1" si="1333"/>
        <v>1.8552222303063837E-5</v>
      </c>
      <c r="HS497" s="240">
        <f t="shared" ca="1" si="1334"/>
        <v>-7.8965195179219277E-6</v>
      </c>
      <c r="HT497" s="240">
        <f t="shared" ca="1" si="1335"/>
        <v>-3.0626420838745831E-6</v>
      </c>
      <c r="HU497" s="240">
        <f t="shared" ca="1" si="1336"/>
        <v>1.3904108067937248E-5</v>
      </c>
      <c r="HV497" s="240">
        <f t="shared" ca="1" si="1337"/>
        <v>-2.4211246976462674E-5</v>
      </c>
      <c r="HW497" s="240">
        <f t="shared" ca="1" si="1338"/>
        <v>3.3587961241506275E-5</v>
      </c>
      <c r="HX497" s="240">
        <f t="shared" ca="1" si="1339"/>
        <v>-4.1673908992384326E-5</v>
      </c>
      <c r="HY497" s="240">
        <f t="shared" ca="1" si="1340"/>
        <v>4.8158351791679075E-5</v>
      </c>
      <c r="HZ497" s="240">
        <f t="shared" ca="1" si="1341"/>
        <v>-5.2792096139138472E-5</v>
      </c>
      <c r="IA497" s="240">
        <f t="shared" ca="1" si="1342"/>
        <v>5.5397069838119186E-5</v>
      </c>
      <c r="IB497" s="240">
        <f t="shared" ca="1" si="1343"/>
        <v>-5.5873165210255441E-5</v>
      </c>
      <c r="IC497" s="240">
        <f t="shared" ca="1" si="1344"/>
        <v>5.4202086177393408E-5</v>
      </c>
      <c r="ID497" s="240">
        <f t="shared" ca="1" si="1345"/>
        <v>-5.0448051369614056E-5</v>
      </c>
      <c r="IE497" s="240">
        <f t="shared" ca="1" si="1346"/>
        <v>-1.4565306555832523E-5</v>
      </c>
      <c r="IF497" s="240">
        <f t="shared" ca="1" si="1347"/>
        <v>-3.7342679020672632E-5</v>
      </c>
      <c r="IG497" s="240">
        <f t="shared" ca="1" si="1348"/>
        <v>2.8494973589302936E-5</v>
      </c>
      <c r="IH497" s="240">
        <f t="shared" ca="1" si="1349"/>
        <v>-1.8552222303061502E-5</v>
      </c>
      <c r="II497" s="240">
        <f t="shared" ca="1" si="1350"/>
        <v>7.8965195179194882E-6</v>
      </c>
      <c r="IJ497" s="240">
        <f t="shared" ca="1" si="1351"/>
        <v>3.0626420838770429E-6</v>
      </c>
      <c r="IK497" s="240">
        <f t="shared" ca="1" si="1352"/>
        <v>-1.3904108067933477E-5</v>
      </c>
      <c r="IL497" s="240">
        <f t="shared" ca="1" si="1353"/>
        <v>2.4211246976459164E-5</v>
      </c>
      <c r="IM497" s="240">
        <f t="shared" ca="1" si="1354"/>
        <v>-3.3587961241503158E-5</v>
      </c>
      <c r="IN497" s="240">
        <f t="shared" ca="1" si="1355"/>
        <v>4.167390899238173E-5</v>
      </c>
      <c r="IO497" s="240">
        <f t="shared" ca="1" si="1356"/>
        <v>-4.8158351791680322E-5</v>
      </c>
      <c r="IP497" s="240">
        <f t="shared" ca="1" si="1357"/>
        <v>5.2792096139139291E-5</v>
      </c>
      <c r="IQ497" s="240">
        <f t="shared" ca="1" si="1358"/>
        <v>-5.5397069838119539E-5</v>
      </c>
      <c r="IR497" s="240">
        <f t="shared" ca="1" si="1359"/>
        <v>5.5873165210255305E-5</v>
      </c>
      <c r="IS497" s="240">
        <f t="shared" ca="1" si="1360"/>
        <v>-5.4202086177392791E-5</v>
      </c>
      <c r="IT497" s="240">
        <f t="shared" ca="1" si="1361"/>
        <v>5.0448051369612993E-5</v>
      </c>
      <c r="IU497" s="240">
        <f t="shared" ca="1" si="1362"/>
        <v>-4.4755326239291909E-5</v>
      </c>
      <c r="IV497" s="240">
        <f t="shared" ca="1" si="1363"/>
        <v>3.7342679020670789E-5</v>
      </c>
      <c r="IW497" s="240">
        <f t="shared" ca="1" si="1364"/>
        <v>-2.849497358930628E-5</v>
      </c>
      <c r="IX497" s="240">
        <f t="shared" ca="1" si="1365"/>
        <v>1.8552222303065182E-5</v>
      </c>
      <c r="IY497" s="240">
        <f t="shared" ca="1" si="1366"/>
        <v>-7.8965195179233405E-6</v>
      </c>
      <c r="IZ497" s="240">
        <f t="shared" ca="1" si="1367"/>
        <v>-3.0626420838731567E-6</v>
      </c>
      <c r="JA497" s="240">
        <f t="shared" ca="1" si="1368"/>
        <v>1.3904108067935871E-5</v>
      </c>
      <c r="JB497" s="240">
        <f t="shared" ca="1" si="1369"/>
        <v>-2.4211246976461386E-5</v>
      </c>
    </row>
    <row r="498" spans="2:262">
      <c r="B498" s="248">
        <v>137</v>
      </c>
      <c r="C498" s="247">
        <f t="shared" si="1370"/>
        <v>2.6757812500000019E-3</v>
      </c>
      <c r="D498" s="244">
        <f t="shared" ca="1" si="1113"/>
        <v>5.9154632046311368</v>
      </c>
      <c r="E498" s="243">
        <f ca="1">EM361</f>
        <v>-8.4536795368863354E-2</v>
      </c>
      <c r="F498" s="242">
        <v>137</v>
      </c>
      <c r="G498" s="240">
        <f t="shared" ca="1" si="1114"/>
        <v>3.4676269662157016E-5</v>
      </c>
      <c r="H498" s="240">
        <f t="shared" ca="1" si="1115"/>
        <v>-4.4269400733224618E-5</v>
      </c>
      <c r="I498" s="240">
        <f t="shared" ca="1" si="1116"/>
        <v>5.1711227519715897E-5</v>
      </c>
      <c r="J498" s="240">
        <f t="shared" ca="1" si="1117"/>
        <v>-5.6640108942562938E-5</v>
      </c>
      <c r="K498" s="240">
        <f t="shared" ca="1" si="1118"/>
        <v>5.8816522362030029E-5</v>
      </c>
      <c r="L498" s="240">
        <f t="shared" ca="1" si="1119"/>
        <v>-5.8134703357619959E-5</v>
      </c>
      <c r="M498" s="240">
        <f t="shared" ca="1" si="1120"/>
        <v>5.4627785428345515E-5</v>
      </c>
      <c r="N498" s="240">
        <f t="shared" ca="1" si="1121"/>
        <v>-4.8466189845828938E-5</v>
      </c>
      <c r="O498" s="240">
        <f t="shared" ca="1" si="1122"/>
        <v>3.9949343906508516E-5</v>
      </c>
      <c r="P498" s="240">
        <f t="shared" ca="1" si="1123"/>
        <v>-2.9491130040615232E-5</v>
      </c>
      <c r="Q498" s="240">
        <f t="shared" ca="1" si="1124"/>
        <v>1.7599772889234145E-5</v>
      </c>
      <c r="R498" s="240">
        <f t="shared" ca="1" si="1125"/>
        <v>-4.8531417518253511E-6</v>
      </c>
      <c r="S498" s="240">
        <f t="shared" ca="1" si="1126"/>
        <v>-8.1293313999643177E-6</v>
      </c>
      <c r="T498" s="240">
        <f t="shared" ca="1" si="1127"/>
        <v>2.071675367729431E-5</v>
      </c>
      <c r="U498" s="241">
        <f t="shared" ca="1" si="1128"/>
        <v>-3.2297429980874432E-5</v>
      </c>
      <c r="V498" s="240">
        <f t="shared" ca="1" si="1129"/>
        <v>4.2308588776924556E-5</v>
      </c>
      <c r="W498" s="240">
        <f t="shared" ca="1" si="1130"/>
        <v>-5.0263730396264537E-5</v>
      </c>
      <c r="X498" s="240">
        <f t="shared" ca="1" si="1131"/>
        <v>5.5776268845710765E-5</v>
      </c>
      <c r="Y498" s="240">
        <f t="shared" ca="1" si="1132"/>
        <v>-5.857831824045878E-5</v>
      </c>
      <c r="Z498" s="240">
        <f t="shared" ca="1" si="1133"/>
        <v>5.8533710916870033E-5</v>
      </c>
      <c r="AA498" s="240">
        <f t="shared" ca="1" si="1134"/>
        <v>-5.5644614600840162E-5</v>
      </c>
      <c r="AB498" s="240">
        <f t="shared" ca="1" si="1135"/>
        <v>5.0051427065555614E-5</v>
      </c>
      <c r="AC498" s="240">
        <f t="shared" ca="1" si="1136"/>
        <v>-4.2025953397821213E-5</v>
      </c>
      <c r="AD498" s="240">
        <f t="shared" ca="1" si="1137"/>
        <v>3.1958197428752608E-5</v>
      </c>
      <c r="AE498" s="240">
        <f t="shared" ca="1" si="1138"/>
        <v>-2.03374092090303E-5</v>
      </c>
      <c r="AF498" s="240">
        <f t="shared" ca="1" si="1139"/>
        <v>7.7283095406795107E-6</v>
      </c>
      <c r="AG498" s="240">
        <f t="shared" ca="1" si="1140"/>
        <v>5.2563530481541322E-6</v>
      </c>
      <c r="AH498" s="240">
        <f t="shared" ca="1" si="1141"/>
        <v>-1.798557927131731E-5</v>
      </c>
      <c r="AI498" s="240">
        <f t="shared" ca="1" si="1142"/>
        <v>2.9840782961847262E-5</v>
      </c>
      <c r="AJ498" s="240">
        <f t="shared" ca="1" si="1143"/>
        <v>-4.0245851724466317E-5</v>
      </c>
      <c r="AK498" s="240">
        <f t="shared" ca="1" si="1144"/>
        <v>4.8695143543705927E-5</v>
      </c>
      <c r="AL498" s="240">
        <f t="shared" ca="1" si="1145"/>
        <v>-5.4778058831785251E-5</v>
      </c>
      <c r="AM498" s="240">
        <f t="shared" ca="1" si="1146"/>
        <v>5.8198993819391522E-5</v>
      </c>
      <c r="AN498" s="240">
        <f t="shared" ca="1" si="1147"/>
        <v>-5.8791705639573737E-5</v>
      </c>
      <c r="AO498" s="240">
        <f t="shared" ca="1" si="1148"/>
        <v>5.6527391022869041E-5</v>
      </c>
      <c r="AP498" s="240">
        <f t="shared" ca="1" si="1149"/>
        <v>-5.1516086013494558E-5</v>
      </c>
      <c r="AQ498" s="240">
        <f t="shared" ca="1" si="1150"/>
        <v>4.4001318686359807E-5</v>
      </c>
      <c r="AR498" s="240">
        <f t="shared" ca="1" si="1151"/>
        <v>-3.4348274720076634E-5</v>
      </c>
      <c r="AS498" s="240">
        <f t="shared" ca="1" si="1152"/>
        <v>2.3026050928695627E-5</v>
      </c>
      <c r="AT498" s="240">
        <f t="shared" ca="1" si="1153"/>
        <v>-1.0584859154930619E-5</v>
      </c>
      <c r="AU498" s="240">
        <f t="shared" ca="1" si="1154"/>
        <v>-2.3707116814500451E-6</v>
      </c>
      <c r="AV498" s="240">
        <f t="shared" ca="1" si="1155"/>
        <v>1.5211076029525031E-5</v>
      </c>
      <c r="AW498" s="240">
        <f t="shared" ca="1" si="1156"/>
        <v>-2.7312246882921118E-5</v>
      </c>
      <c r="AX498" s="240">
        <f t="shared" ca="1" si="1157"/>
        <v>3.8086158890083586E-5</v>
      </c>
      <c r="AY498" s="240">
        <f t="shared" ca="1" si="1158"/>
        <v>-4.7009245825159704E-5</v>
      </c>
      <c r="AZ498" s="240">
        <f t="shared" ca="1" si="1159"/>
        <v>5.36478836761427E-5</v>
      </c>
      <c r="BA498" s="240">
        <f t="shared" ca="1" si="1160"/>
        <v>-5.7679462924583616E-5</v>
      </c>
      <c r="BB498" s="240">
        <f t="shared" ca="1" si="1161"/>
        <v>5.8908065993846488E-5</v>
      </c>
      <c r="BC498" s="240">
        <f t="shared" ca="1" si="1162"/>
        <v>-5.7273988008708876E-5</v>
      </c>
      <c r="BD498" s="240">
        <f t="shared" ca="1" si="1163"/>
        <v>5.2856638197950348E-5</v>
      </c>
      <c r="BE498" s="240">
        <f t="shared" ca="1" si="1164"/>
        <v>-4.587068094412317E-5</v>
      </c>
      <c r="BF498" s="240">
        <f t="shared" ca="1" si="1165"/>
        <v>3.6655604009047131E-5</v>
      </c>
      <c r="BG498" s="240">
        <f t="shared" ca="1" si="1166"/>
        <v>-2.5659220874829083E-5</v>
      </c>
      <c r="BH498" s="240">
        <f t="shared" ca="1" si="1167"/>
        <v>1.3415908916352504E-5</v>
      </c>
      <c r="BI498" s="240">
        <f t="shared" ca="1" si="1168"/>
        <v>-5.2064093734698397E-7</v>
      </c>
      <c r="BJ498" s="240">
        <f t="shared" ca="1" si="1169"/>
        <v>-1.2399927973244726E-5</v>
      </c>
      <c r="BK498" s="240">
        <f t="shared" ca="1" si="1170"/>
        <v>2.4717913208983745E-5</v>
      </c>
      <c r="BL498" s="240">
        <f t="shared" ca="1" si="1171"/>
        <v>-3.5834713162981133E-5</v>
      </c>
      <c r="BM498" s="240">
        <f t="shared" ca="1" si="1172"/>
        <v>4.5210098715897052E-5</v>
      </c>
      <c r="BN498" s="240">
        <f t="shared" ca="1" si="1173"/>
        <v>-5.2388466069724712E-5</v>
      </c>
      <c r="BO498" s="240">
        <f t="shared" ca="1" si="1174"/>
        <v>5.7020977151466139E-5</v>
      </c>
      <c r="BP498" s="240">
        <f t="shared" ca="1" si="1175"/>
        <v>-5.8882511657402898E-5</v>
      </c>
      <c r="BQ498" s="240">
        <f t="shared" ca="1" si="1176"/>
        <v>5.7882606940826894E-5</v>
      </c>
      <c r="BR498" s="240">
        <f t="shared" ca="1" si="1177"/>
        <v>-5.4069854111292584E-5</v>
      </c>
      <c r="BS498" s="240">
        <f t="shared" ca="1" si="1178"/>
        <v>4.7629536713694478E-5</v>
      </c>
      <c r="BT498" s="240">
        <f t="shared" ca="1" si="1179"/>
        <v>-3.8874626737307445E-5</v>
      </c>
      <c r="BU498" s="240">
        <f t="shared" ca="1" si="1180"/>
        <v>2.8230575510392766E-5</v>
      </c>
      <c r="BV498" s="240">
        <f t="shared" ca="1" si="1181"/>
        <v>-1.6214638578100071E-5</v>
      </c>
      <c r="BW498" s="240">
        <f t="shared" ca="1" si="1182"/>
        <v>3.4107392865215129E-6</v>
      </c>
      <c r="BX498" s="240">
        <f t="shared" ca="1" si="1183"/>
        <v>9.5589074043698089E-6</v>
      </c>
      <c r="BY498" s="240">
        <f t="shared" ca="1" si="1184"/>
        <v>-2.2064031917090885E-5</v>
      </c>
      <c r="BZ498" s="240">
        <f t="shared" ca="1" si="1185"/>
        <v>3.3496938473117515E-5</v>
      </c>
      <c r="CA498" s="240">
        <f t="shared" ca="1" si="1186"/>
        <v>-4.3302036518890871E-5</v>
      </c>
      <c r="CB498" s="240">
        <f t="shared" ca="1" si="1187"/>
        <v>5.1002840059857083E-5</v>
      </c>
      <c r="CC498" s="240">
        <f t="shared" ca="1" si="1188"/>
        <v>-5.6225122849943073E-5</v>
      </c>
      <c r="CD498" s="240">
        <f t="shared" ca="1" si="1189"/>
        <v>5.8715104192877751E-5</v>
      </c>
      <c r="CE498" s="240">
        <f t="shared" ca="1" si="1190"/>
        <v>-5.8351781602906899E-5</v>
      </c>
      <c r="CF498" s="240">
        <f t="shared" ca="1" si="1191"/>
        <v>5.5152811010121449E-5</v>
      </c>
      <c r="CG498" s="240">
        <f t="shared" ca="1" si="1192"/>
        <v>-4.9273648757467805E-5</v>
      </c>
      <c r="CH498" s="240">
        <f t="shared" ca="1" si="1193"/>
        <v>4.0999997084743653E-5</v>
      </c>
      <c r="CI498" s="240">
        <f t="shared" ca="1" si="1194"/>
        <v>-3.0733920216845559E-5</v>
      </c>
      <c r="CJ498" s="240">
        <f t="shared" ca="1" si="1195"/>
        <v>1.8974305755276805E-5</v>
      </c>
      <c r="CK498" s="240">
        <f t="shared" ca="1" si="1196"/>
        <v>-6.2926208660093273E-6</v>
      </c>
      <c r="CL498" s="240">
        <f t="shared" ca="1" si="1197"/>
        <v>-6.6948585902996675E-6</v>
      </c>
      <c r="CM498" s="240">
        <f t="shared" ca="1" si="1198"/>
        <v>1.9356996439730334E-5</v>
      </c>
      <c r="CN498" s="240">
        <f t="shared" ca="1" si="1199"/>
        <v>-3.1078466724489639E-5</v>
      </c>
      <c r="CO498" s="240">
        <f t="shared" ca="1" si="1200"/>
        <v>4.1289655923099056E-5</v>
      </c>
      <c r="CP498" s="240">
        <f t="shared" ca="1" si="1201"/>
        <v>-4.9494343740964116E-5</v>
      </c>
      <c r="CQ498" s="240">
        <f t="shared" ca="1" si="1202"/>
        <v>5.5293817302734809E-5</v>
      </c>
      <c r="CR498" s="240">
        <f t="shared" ca="1" si="1203"/>
        <v>-5.840624689951625E-5</v>
      </c>
      <c r="CS498" s="240">
        <f t="shared" ca="1" si="1204"/>
        <v>5.8680381712093243E-5</v>
      </c>
      <c r="CT498" s="240">
        <f t="shared" ca="1" si="1205"/>
        <v>-5.6102899956410073E-5</v>
      </c>
      <c r="CU498" s="240">
        <f t="shared" ca="1" si="1206"/>
        <v>5.0799056265523361E-5</v>
      </c>
      <c r="CV498" s="240">
        <f t="shared" ca="1" si="1207"/>
        <v>-4.302659484802471E-5</v>
      </c>
      <c r="CW498" s="240">
        <f t="shared" ca="1" si="1208"/>
        <v>3.3163224217523889E-5</v>
      </c>
      <c r="CX498" s="240">
        <f t="shared" ca="1" si="1209"/>
        <v>-2.1688262167939355E-5</v>
      </c>
      <c r="CY498" s="240">
        <f t="shared" ca="1" si="1210"/>
        <v>9.1593429706607877E-6</v>
      </c>
      <c r="CZ498" s="240">
        <f t="shared" ca="1" si="1211"/>
        <v>3.8146812754818102E-6</v>
      </c>
      <c r="DA498" s="240">
        <f t="shared" ca="1" si="1212"/>
        <v>-1.6603328262475443E-5</v>
      </c>
      <c r="DB498" s="240">
        <f t="shared" ca="1" si="1213"/>
        <v>2.8585124227367445E-5</v>
      </c>
      <c r="DC498" s="240">
        <f t="shared" ca="1" si="1214"/>
        <v>-3.9177804929644173E-5</v>
      </c>
      <c r="DD498" s="240">
        <f t="shared" ca="1" si="1215"/>
        <v>4.7866611212805695E-5</v>
      </c>
      <c r="DE498" s="240">
        <f t="shared" ca="1" si="1216"/>
        <v>-5.4229304106479038E-5</v>
      </c>
      <c r="DF498" s="240">
        <f t="shared" ca="1" si="1217"/>
        <v>5.7956683841590517E-5</v>
      </c>
      <c r="DG498" s="240">
        <f t="shared" ca="1" si="1218"/>
        <v>-5.886761564194046E-5</v>
      </c>
      <c r="DH498" s="240">
        <f t="shared" ca="1" si="1219"/>
        <v>5.6917832102671079E-5</v>
      </c>
      <c r="DI498" s="240">
        <f t="shared" ca="1" si="1220"/>
        <v>-5.220208439756176E-5</v>
      </c>
      <c r="DJ498" s="240">
        <f t="shared" ca="1" si="1221"/>
        <v>4.4949537775634577E-5</v>
      </c>
      <c r="DK498" s="240">
        <f t="shared" ca="1" si="1222"/>
        <v>-3.551263510630407E-5</v>
      </c>
      <c r="DL498" s="240">
        <f t="shared" ca="1" si="1223"/>
        <v>2.4349969657371883E-5</v>
      </c>
      <c r="DM498" s="240">
        <f t="shared" ca="1" si="1224"/>
        <v>-1.2003999415835538E-5</v>
      </c>
      <c r="DN498" s="240">
        <f t="shared" ca="1" si="1225"/>
        <v>-9.2531405934804555E-7</v>
      </c>
      <c r="DO498" s="240">
        <f t="shared" ca="1" si="1226"/>
        <v>1.3809661213153247E-5</v>
      </c>
      <c r="DP498" s="240">
        <f t="shared" ca="1" si="1227"/>
        <v>-2.6022917662223288E-5</v>
      </c>
      <c r="DQ498" s="240">
        <f t="shared" ca="1" si="1228"/>
        <v>3.6971571172540853E-5</v>
      </c>
      <c r="DR498" s="240">
        <f t="shared" ca="1" si="1229"/>
        <v>-4.6123563825617629E-5</v>
      </c>
      <c r="DS498" s="240">
        <f t="shared" ca="1" si="1230"/>
        <v>5.3034147766703422E-5</v>
      </c>
      <c r="DT498" s="240">
        <f t="shared" ca="1" si="1231"/>
        <v>-5.7367498055885049E-5</v>
      </c>
      <c r="DU498" s="240">
        <f t="shared" ca="1" si="1232"/>
        <v>5.8913032329512246E-5</v>
      </c>
      <c r="DV498" s="240">
        <f t="shared" ca="1" si="1233"/>
        <v>-5.7595644205982626E-5</v>
      </c>
      <c r="DW498" s="240">
        <f t="shared" ca="1" si="1234"/>
        <v>5.347935313592543E-5</v>
      </c>
      <c r="DX498" s="240">
        <f t="shared" ca="1" si="1235"/>
        <v>-4.6764193329626269E-5</v>
      </c>
      <c r="DY498" s="240">
        <f t="shared" ca="1" si="1236"/>
        <v>3.7776492946576393E-5</v>
      </c>
      <c r="DZ498" s="240">
        <f t="shared" ca="1" si="1237"/>
        <v>-2.6953015937091318E-5</v>
      </c>
      <c r="EA498" s="240">
        <f t="shared" ca="1" si="1238"/>
        <v>1.481973717499134E-5</v>
      </c>
      <c r="EB498" s="240">
        <f t="shared" ca="1" si="1239"/>
        <v>-1.9662823194059762E-6</v>
      </c>
      <c r="EC498" s="240">
        <f t="shared" ca="1" si="1240"/>
        <v>-1.0982725480385067E-5</v>
      </c>
      <c r="ED498" s="240">
        <f t="shared" ca="1" si="1241"/>
        <v>2.3398019609089453E-5</v>
      </c>
      <c r="EE498" s="240">
        <f t="shared" ca="1" si="1242"/>
        <v>-3.4676269662158337E-5</v>
      </c>
      <c r="EF498" s="240">
        <f t="shared" ca="1" si="1243"/>
        <v>4.4269400733224523E-5</v>
      </c>
      <c r="EG498" s="240">
        <f t="shared" ca="1" si="1244"/>
        <v>-5.1711227519716575E-5</v>
      </c>
      <c r="EH498" s="240">
        <f t="shared" ca="1" si="1245"/>
        <v>5.6640108942562843E-5</v>
      </c>
      <c r="EI498" s="240">
        <f t="shared" ca="1" si="1246"/>
        <v>-5.8816522362030103E-5</v>
      </c>
      <c r="EJ498" s="240">
        <f t="shared" ca="1" si="1247"/>
        <v>5.8134703357620054E-5</v>
      </c>
      <c r="EK498" s="240">
        <f t="shared" ca="1" si="1248"/>
        <v>-5.4627785428345176E-5</v>
      </c>
      <c r="EL498" s="240">
        <f t="shared" ca="1" si="1249"/>
        <v>4.8466189845829378E-5</v>
      </c>
      <c r="EM498" s="240">
        <f t="shared" ca="1" si="1250"/>
        <v>-3.9949343906507852E-5</v>
      </c>
      <c r="EN498" s="240">
        <f t="shared" ca="1" si="1251"/>
        <v>2.9491130040615909E-5</v>
      </c>
      <c r="EO498" s="240">
        <f t="shared" ca="1" si="1252"/>
        <v>-1.7599772889233691E-5</v>
      </c>
      <c r="EP498" s="240">
        <f t="shared" ca="1" si="1253"/>
        <v>4.8531417518265471E-6</v>
      </c>
      <c r="EQ498" s="240">
        <f t="shared" ca="1" si="1254"/>
        <v>8.129331399964792E-6</v>
      </c>
      <c r="ER498" s="240">
        <f t="shared" ca="1" si="1255"/>
        <v>-2.0716753677292796E-5</v>
      </c>
      <c r="ES498" s="240">
        <f t="shared" ca="1" si="1256"/>
        <v>3.2297429980874479E-5</v>
      </c>
      <c r="ET498" s="240">
        <f t="shared" ca="1" si="1257"/>
        <v>-4.2308588776923424E-5</v>
      </c>
      <c r="EU498" s="240">
        <f t="shared" ca="1" si="1258"/>
        <v>5.0263730396264564E-5</v>
      </c>
      <c r="EV498" s="240">
        <f t="shared" ca="1" si="1259"/>
        <v>-5.5776268845711321E-5</v>
      </c>
      <c r="EW498" s="240">
        <f t="shared" ca="1" si="1260"/>
        <v>5.8578318240458739E-5</v>
      </c>
      <c r="EX498" s="240">
        <f t="shared" ca="1" si="1261"/>
        <v>-5.8533710916869837E-5</v>
      </c>
      <c r="EY498" s="240">
        <f t="shared" ca="1" si="1262"/>
        <v>5.564461460084042E-5</v>
      </c>
      <c r="EZ498" s="240">
        <f t="shared" ca="1" si="1263"/>
        <v>-5.0051427065555146E-5</v>
      </c>
      <c r="FA498" s="240">
        <f t="shared" ca="1" si="1264"/>
        <v>4.2025953397821755E-5</v>
      </c>
      <c r="FB498" s="240">
        <f t="shared" ca="1" si="1265"/>
        <v>-3.1958197428751856E-5</v>
      </c>
      <c r="FC498" s="240">
        <f t="shared" ca="1" si="1266"/>
        <v>2.0337409209027895E-5</v>
      </c>
      <c r="FD498" s="240">
        <f t="shared" ca="1" si="1267"/>
        <v>-7.728309540678623E-6</v>
      </c>
      <c r="FE498" s="240">
        <f t="shared" ca="1" si="1268"/>
        <v>-5.2563530481533563E-6</v>
      </c>
      <c r="FF498" s="240">
        <f t="shared" ca="1" si="1269"/>
        <v>1.7985579271314179E-5</v>
      </c>
      <c r="FG498" s="240">
        <f t="shared" ca="1" si="1270"/>
        <v>-2.9840782961848756E-5</v>
      </c>
      <c r="FH498" s="240">
        <f t="shared" ca="1" si="1271"/>
        <v>4.0245851724466365E-5</v>
      </c>
      <c r="FI498" s="240">
        <f t="shared" ca="1" si="1272"/>
        <v>-4.8695143543705006E-5</v>
      </c>
      <c r="FJ498" s="240">
        <f t="shared" ca="1" si="1273"/>
        <v>5.4778058831784038E-5</v>
      </c>
      <c r="FK498" s="240">
        <f t="shared" ca="1" si="1274"/>
        <v>-5.8198993819391793E-5</v>
      </c>
      <c r="FL498" s="240">
        <f t="shared" ca="1" si="1275"/>
        <v>5.8791705639573723E-5</v>
      </c>
      <c r="FM498" s="240">
        <f t="shared" ca="1" si="1276"/>
        <v>-5.6527391022869495E-5</v>
      </c>
      <c r="FN498" s="240">
        <f t="shared" ca="1" si="1277"/>
        <v>5.1516086013492897E-5</v>
      </c>
      <c r="FO498" s="240">
        <f t="shared" ca="1" si="1278"/>
        <v>-4.4001318686359211E-5</v>
      </c>
      <c r="FP498" s="240">
        <f t="shared" ca="1" si="1279"/>
        <v>3.4348274720077271E-5</v>
      </c>
      <c r="FQ498" s="240">
        <f t="shared" ca="1" si="1280"/>
        <v>-2.3026050928697114E-5</v>
      </c>
      <c r="FR498" s="240">
        <f t="shared" ca="1" si="1281"/>
        <v>1.0584859154927268E-5</v>
      </c>
      <c r="FS498" s="240">
        <f t="shared" ca="1" si="1282"/>
        <v>2.3707116814501027E-6</v>
      </c>
      <c r="FT498" s="240">
        <f t="shared" ca="1" si="1283"/>
        <v>-1.5211076029523469E-5</v>
      </c>
      <c r="FU498" s="240">
        <f t="shared" ca="1" si="1284"/>
        <v>2.7312246882918201E-5</v>
      </c>
      <c r="FV498" s="240">
        <f t="shared" ca="1" si="1285"/>
        <v>-3.8086158890084914E-5</v>
      </c>
      <c r="FW498" s="240">
        <f t="shared" ca="1" si="1286"/>
        <v>4.7009245825159738E-5</v>
      </c>
      <c r="FX498" s="240">
        <f t="shared" ca="1" si="1287"/>
        <v>-5.3647883676142036E-5</v>
      </c>
      <c r="FY498" s="240">
        <f t="shared" ca="1" si="1288"/>
        <v>5.7679462924582952E-5</v>
      </c>
      <c r="FZ498" s="240">
        <f t="shared" ca="1" si="1289"/>
        <v>-5.8908065993846461E-5</v>
      </c>
      <c r="GA498" s="240">
        <f t="shared" ca="1" si="1290"/>
        <v>5.7273988008708869E-5</v>
      </c>
      <c r="GB498" s="240">
        <f t="shared" ca="1" si="1291"/>
        <v>-5.285663819795106E-5</v>
      </c>
      <c r="GC498" s="240">
        <f t="shared" ca="1" si="1292"/>
        <v>4.5870680944121036E-5</v>
      </c>
      <c r="GD498" s="240">
        <f t="shared" ca="1" si="1293"/>
        <v>-3.6655604009045776E-5</v>
      </c>
      <c r="GE498" s="240">
        <f t="shared" ca="1" si="1294"/>
        <v>2.5659220874829026E-5</v>
      </c>
      <c r="GF498" s="240">
        <f t="shared" ca="1" si="1295"/>
        <v>-1.341590891635408E-5</v>
      </c>
      <c r="GG498" s="240">
        <f t="shared" ca="1" si="1296"/>
        <v>5.206409373435789E-7</v>
      </c>
      <c r="GH498" s="240">
        <f t="shared" ca="1" si="1297"/>
        <v>1.239992797324478E-5</v>
      </c>
      <c r="GI498" s="240">
        <f t="shared" ca="1" si="1298"/>
        <v>-2.4717913208982274E-5</v>
      </c>
      <c r="GJ498" s="240">
        <f t="shared" ca="1" si="1299"/>
        <v>3.5834713162978517E-5</v>
      </c>
      <c r="GK498" s="240">
        <f t="shared" ca="1" si="1300"/>
        <v>-4.5210098715898163E-5</v>
      </c>
      <c r="GL498" s="240">
        <f t="shared" ca="1" si="1301"/>
        <v>5.2388466069724739E-5</v>
      </c>
      <c r="GM498" s="240">
        <f t="shared" ca="1" si="1302"/>
        <v>-5.7020977151465732E-5</v>
      </c>
      <c r="GN498" s="240">
        <f t="shared" ca="1" si="1303"/>
        <v>5.8882511657402783E-5</v>
      </c>
      <c r="GO498" s="240">
        <f t="shared" ca="1" si="1304"/>
        <v>-5.7882606940826576E-5</v>
      </c>
      <c r="GP498" s="240">
        <f t="shared" ca="1" si="1305"/>
        <v>5.4069854111292563E-5</v>
      </c>
      <c r="GQ498" s="240">
        <f t="shared" ca="1" si="1306"/>
        <v>-4.762953671369542E-5</v>
      </c>
      <c r="GR498" s="240">
        <f t="shared" ca="1" si="1307"/>
        <v>3.8874626737304884E-5</v>
      </c>
      <c r="GS498" s="240">
        <f t="shared" ca="1" si="1308"/>
        <v>-2.8230575510391248E-5</v>
      </c>
      <c r="GT498" s="240">
        <f t="shared" ca="1" si="1309"/>
        <v>1.6214638578100013E-5</v>
      </c>
      <c r="GU498" s="240">
        <f t="shared" ca="1" si="1310"/>
        <v>-3.4107392865231257E-6</v>
      </c>
      <c r="GV498" s="240">
        <f t="shared" ca="1" si="1311"/>
        <v>-9.5589074043731699E-6</v>
      </c>
      <c r="GW498" s="240">
        <f t="shared" ca="1" si="1312"/>
        <v>2.2064031917092491E-5</v>
      </c>
      <c r="GX498" s="240">
        <f t="shared" ca="1" si="1313"/>
        <v>-3.3496938473117569E-5</v>
      </c>
      <c r="GY498" s="240">
        <f t="shared" ca="1" si="1314"/>
        <v>4.3302036518888641E-5</v>
      </c>
      <c r="GZ498" s="240">
        <f t="shared" ca="1" si="1315"/>
        <v>-5.1002840059857957E-5</v>
      </c>
      <c r="HA498" s="240">
        <f t="shared" ca="1" si="1316"/>
        <v>5.6225122849943093E-5</v>
      </c>
      <c r="HB498" s="240">
        <f t="shared" ca="1" si="1317"/>
        <v>-5.8715104192877616E-5</v>
      </c>
      <c r="HC498" s="240">
        <f t="shared" ca="1" si="1318"/>
        <v>5.8351781602907353E-5</v>
      </c>
      <c r="HD498" s="240">
        <f t="shared" ca="1" si="1319"/>
        <v>-5.515281101012025E-5</v>
      </c>
      <c r="HE498" s="240">
        <f t="shared" ca="1" si="1320"/>
        <v>4.9273648757467778E-5</v>
      </c>
      <c r="HF498" s="240">
        <f t="shared" ca="1" si="1321"/>
        <v>-4.0999997084743612E-5</v>
      </c>
      <c r="HG498" s="240">
        <f t="shared" ca="1" si="1322"/>
        <v>3.0733920216842652E-5</v>
      </c>
      <c r="HH498" s="240">
        <f t="shared" ca="1" si="1323"/>
        <v>-1.8974305755276747E-5</v>
      </c>
      <c r="HI498" s="240">
        <f t="shared" ca="1" si="1324"/>
        <v>6.2926208660092697E-6</v>
      </c>
      <c r="HJ498" s="240">
        <f t="shared" ca="1" si="1325"/>
        <v>6.6948585902963946E-6</v>
      </c>
      <c r="HK498" s="240">
        <f t="shared" ca="1" si="1326"/>
        <v>-1.935699643973355E-5</v>
      </c>
      <c r="HL498" s="240">
        <f t="shared" ca="1" si="1327"/>
        <v>3.1078466724489687E-5</v>
      </c>
      <c r="HM498" s="240">
        <f t="shared" ca="1" si="1328"/>
        <v>-4.1289655923099097E-5</v>
      </c>
      <c r="HN498" s="240">
        <f t="shared" ca="1" si="1329"/>
        <v>4.9494343740962327E-5</v>
      </c>
      <c r="HO498" s="240">
        <f t="shared" ca="1" si="1330"/>
        <v>-5.5293817302735988E-5</v>
      </c>
      <c r="HP498" s="240">
        <f t="shared" ca="1" si="1331"/>
        <v>5.8406246899516263E-5</v>
      </c>
      <c r="HQ498" s="240">
        <f t="shared" ca="1" si="1332"/>
        <v>-5.8680381712093222E-5</v>
      </c>
      <c r="HR498" s="240">
        <f t="shared" ca="1" si="1333"/>
        <v>5.6102899956411069E-5</v>
      </c>
      <c r="HS498" s="240">
        <f t="shared" ca="1" si="1334"/>
        <v>-5.0799056265521633E-5</v>
      </c>
      <c r="HT498" s="240">
        <f t="shared" ca="1" si="1335"/>
        <v>4.3026594848024676E-5</v>
      </c>
      <c r="HU498" s="240">
        <f t="shared" ca="1" si="1336"/>
        <v>-3.3163224217523841E-5</v>
      </c>
      <c r="HV498" s="240">
        <f t="shared" ca="1" si="1337"/>
        <v>2.1688262167936187E-5</v>
      </c>
      <c r="HW498" s="240">
        <f t="shared" ca="1" si="1338"/>
        <v>-9.1593429706607301E-6</v>
      </c>
      <c r="HX498" s="240">
        <f t="shared" ca="1" si="1339"/>
        <v>-3.8146812754818711E-6</v>
      </c>
      <c r="HY498" s="240">
        <f t="shared" ca="1" si="1340"/>
        <v>1.6603328262472282E-5</v>
      </c>
      <c r="HZ498" s="240">
        <f t="shared" ca="1" si="1341"/>
        <v>-2.8585124227370424E-5</v>
      </c>
      <c r="IA498" s="240">
        <f t="shared" ca="1" si="1342"/>
        <v>3.9177804929644207E-5</v>
      </c>
      <c r="IB498" s="240">
        <f t="shared" ca="1" si="1343"/>
        <v>-4.7866611212805729E-5</v>
      </c>
      <c r="IC498" s="240">
        <f t="shared" ca="1" si="1344"/>
        <v>5.4229304106477758E-5</v>
      </c>
      <c r="ID498" s="240">
        <f t="shared" ca="1" si="1345"/>
        <v>-5.7956683841591127E-5</v>
      </c>
      <c r="IE498" s="240">
        <f t="shared" ca="1" si="1346"/>
        <v>-3.7260277896398519E-5</v>
      </c>
      <c r="IF498" s="240">
        <f t="shared" ca="1" si="1347"/>
        <v>-5.6917832102671066E-5</v>
      </c>
      <c r="IG498" s="240">
        <f t="shared" ca="1" si="1348"/>
        <v>5.2202084397563292E-5</v>
      </c>
      <c r="IH498" s="240">
        <f t="shared" ca="1" si="1349"/>
        <v>-4.4949537775632374E-5</v>
      </c>
      <c r="II498" s="240">
        <f t="shared" ca="1" si="1350"/>
        <v>3.5512635106304029E-5</v>
      </c>
      <c r="IJ498" s="240">
        <f t="shared" ca="1" si="1351"/>
        <v>-2.4349969657371829E-5</v>
      </c>
      <c r="IK498" s="240">
        <f t="shared" ca="1" si="1352"/>
        <v>1.2003999415838763E-5</v>
      </c>
      <c r="IL498" s="240">
        <f t="shared" ca="1" si="1353"/>
        <v>9.2531405934810314E-7</v>
      </c>
      <c r="IM498" s="240">
        <f t="shared" ca="1" si="1354"/>
        <v>-1.3809661213153303E-5</v>
      </c>
      <c r="IN498" s="240">
        <f t="shared" ca="1" si="1355"/>
        <v>2.602291766222033E-5</v>
      </c>
      <c r="IO498" s="240">
        <f t="shared" ca="1" si="1356"/>
        <v>-3.6971571172543502E-5</v>
      </c>
      <c r="IP498" s="240">
        <f t="shared" ca="1" si="1357"/>
        <v>4.6123563825617656E-5</v>
      </c>
      <c r="IQ498" s="240">
        <f t="shared" ca="1" si="1358"/>
        <v>-5.3034147766703449E-5</v>
      </c>
      <c r="IR498" s="240">
        <f t="shared" ca="1" si="1359"/>
        <v>5.7367498055884304E-5</v>
      </c>
      <c r="IS498" s="240">
        <f t="shared" ca="1" si="1360"/>
        <v>-5.891303232951228E-5</v>
      </c>
      <c r="IT498" s="240">
        <f t="shared" ca="1" si="1361"/>
        <v>5.7595644205982605E-5</v>
      </c>
      <c r="IU498" s="240">
        <f t="shared" ca="1" si="1362"/>
        <v>-5.347935313592541E-5</v>
      </c>
      <c r="IV498" s="240">
        <f t="shared" ca="1" si="1363"/>
        <v>4.6764193329628268E-5</v>
      </c>
      <c r="IW498" s="240">
        <f t="shared" ca="1" si="1364"/>
        <v>-3.777649294657377E-5</v>
      </c>
      <c r="IX498" s="240">
        <f t="shared" ca="1" si="1365"/>
        <v>2.6953015937091264E-5</v>
      </c>
      <c r="IY498" s="240">
        <f t="shared" ca="1" si="1366"/>
        <v>-1.4819737174991282E-5</v>
      </c>
      <c r="IZ498" s="240">
        <f t="shared" ca="1" si="1367"/>
        <v>1.9662823194092593E-6</v>
      </c>
      <c r="JA498" s="240">
        <f t="shared" ca="1" si="1368"/>
        <v>1.0982725480388413E-5</v>
      </c>
      <c r="JB498" s="240">
        <f t="shared" ca="1" si="1369"/>
        <v>-2.3398019609089504E-5</v>
      </c>
    </row>
    <row r="499" spans="2:262">
      <c r="B499" s="248">
        <v>138</v>
      </c>
      <c r="C499" s="247">
        <f t="shared" si="1370"/>
        <v>2.695312500000002E-3</v>
      </c>
      <c r="D499" s="244">
        <f t="shared" ca="1" si="1113"/>
        <v>5.9169024926877229</v>
      </c>
      <c r="E499" s="243">
        <f ca="1">EN361</f>
        <v>-8.3097507312277358E-2</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5.9173894629873125</v>
      </c>
      <c r="E500" s="243">
        <f ca="1">EO361</f>
        <v>-8.2610537012687182E-2</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5.9179105623792552</v>
      </c>
      <c r="E501" s="243">
        <f ca="1">EP361</f>
        <v>-8.2089437620744818E-2</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5.9177669352795439</v>
      </c>
      <c r="E502" s="243">
        <f ca="1">EQ361</f>
        <v>-8.2233064720456411E-2</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5.9181990669718809</v>
      </c>
      <c r="E503" s="243">
        <f ca="1">ER361</f>
        <v>-8.1800933028119374E-2</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5.918635873063681</v>
      </c>
      <c r="E504" s="243">
        <f ca="1">ES361</f>
        <v>-8.1364126936318823E-2</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5.9198958642229478</v>
      </c>
      <c r="E505" s="243">
        <f ca="1">ET361</f>
        <v>-8.010413577705229E-2</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5.9211683599477372</v>
      </c>
      <c r="E506" s="243">
        <f ca="1">EU361</f>
        <v>-7.8831640052262564E-2</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5.9226607072151287</v>
      </c>
      <c r="E507" s="243">
        <f ca="1">EV361</f>
        <v>-7.7339292784871477E-2</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5.9236636221256536</v>
      </c>
      <c r="E508" s="243">
        <f ca="1">EW361</f>
        <v>-7.6336377874346578E-2</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5.9242728790646746</v>
      </c>
      <c r="E509" s="243">
        <f ca="1">EX361</f>
        <v>-7.5727120935325534E-2</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5.9244449593775466</v>
      </c>
      <c r="E510" s="243">
        <f ca="1">EY361</f>
        <v>-7.5555040622453495E-2</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5.9244284676215129</v>
      </c>
      <c r="E511" s="243">
        <f ca="1">EZ361</f>
        <v>-7.5571532378487558E-2</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5.9247155668722451</v>
      </c>
      <c r="E512" s="243">
        <f ca="1">FA361</f>
        <v>-7.5284433127754874E-2</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5.9252661499627788</v>
      </c>
      <c r="E513" s="243">
        <f ca="1">FB361</f>
        <v>-7.4733850037221661E-2</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5.9265005095478784</v>
      </c>
      <c r="E514" s="243">
        <f ca="1">FC361</f>
        <v>-7.349949045212141E-2</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5.9277235154583909</v>
      </c>
      <c r="E515" s="243">
        <f ca="1">FD361</f>
        <v>-7.2276484541608704E-2</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5.929187504438227</v>
      </c>
      <c r="E516" s="243">
        <f ca="1">FE361</f>
        <v>-7.0812495561773006E-2</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5.9299416198597568</v>
      </c>
      <c r="E517" s="243">
        <f ca="1">FF361</f>
        <v>-7.0058380140243612E-2</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5.9305700317848089</v>
      </c>
      <c r="E518" s="243">
        <f ca="1">FG361</f>
        <v>-6.9429968215190957E-2</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5.9304403994822836</v>
      </c>
      <c r="E519" s="243">
        <f ca="1">FH361</f>
        <v>-6.9559600517716688E-2</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5.9306126009345261</v>
      </c>
      <c r="E520" s="243">
        <f ca="1">FI361</f>
        <v>-6.9387399065474017E-2</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5.9306461788542135</v>
      </c>
      <c r="E521" s="243">
        <f ca="1">FJ361</f>
        <v>-6.9353821145786129E-2</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5.9315123265129248</v>
      </c>
      <c r="E522" s="243">
        <f ca="1">FK361</f>
        <v>-6.8487673487074949E-2</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5.9324583400172823</v>
      </c>
      <c r="E523" s="243">
        <f ca="1">FL361</f>
        <v>-6.7541659982718022E-2</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5.9339513760890394</v>
      </c>
      <c r="E524" s="243">
        <f ca="1">FM361</f>
        <v>-6.6048623910960766E-2</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5.9350081195559801</v>
      </c>
      <c r="E525" s="243">
        <f ca="1">FN361</f>
        <v>-6.4991880444019698E-2</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5.9359353158041257</v>
      </c>
      <c r="E526" s="243">
        <f ca="1">FO361</f>
        <v>-6.4064684195874577E-2</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5.9361410900645968</v>
      </c>
      <c r="E527" s="243">
        <f ca="1">FP361</f>
        <v>-6.3858909935402927E-2</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5.9361995801676706</v>
      </c>
      <c r="E528" s="243">
        <f ca="1">FQ361</f>
        <v>-6.38004198323293E-2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5.9360935899914189</v>
      </c>
      <c r="E529" s="243">
        <f ca="1">FR361</f>
        <v>-6.390641000858116E-2</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5.9363707938854162</v>
      </c>
      <c r="E530" s="243">
        <f ca="1">FS361</f>
        <v>-6.3629206114584086E-2</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5.9370891604838967</v>
      </c>
      <c r="E531" s="243">
        <f ca="1">FT361</f>
        <v>-6.2910839516103101E-2</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5.9381947433599347</v>
      </c>
      <c r="E532" s="243">
        <f ca="1">FU361</f>
        <v>-6.1805256640064921E-2</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5.9395436266532888</v>
      </c>
      <c r="E533" s="243">
        <f ca="1">FV361</f>
        <v>-6.045637334671132E-2</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5.9405618714096811</v>
      </c>
      <c r="E534" s="243">
        <f ca="1">FW361</f>
        <v>-5.9438128590318794E-2</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5.9413549669117813</v>
      </c>
      <c r="E535" s="243">
        <f ca="1">FX361</f>
        <v>-5.8645033088219091E-2</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5.9414067469013352</v>
      </c>
      <c r="E536" s="243">
        <f ca="1">FY361</f>
        <v>-5.8593253098664824E-2</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5.9414899838311941</v>
      </c>
      <c r="E537" s="243">
        <f ca="1">FZ361</f>
        <v>-5.8510016168805919E-2</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5.941240318104712</v>
      </c>
      <c r="E538" s="243">
        <f ca="1">GA361</f>
        <v>-5.8759681895288074E-2</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5.9417475013188881</v>
      </c>
      <c r="E539" s="243">
        <f ca="1">GB361</f>
        <v>-5.8252498681111528E-2</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5.9422873572540107</v>
      </c>
      <c r="E540" s="243">
        <f ca="1">GC361</f>
        <v>-5.7712642745989029E-2</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5.9436902659592548</v>
      </c>
      <c r="E541" s="243">
        <f ca="1">GD361</f>
        <v>-5.6309734040745595E-2</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5.9447016282252534</v>
      </c>
      <c r="E542" s="243">
        <f ca="1">GE361</f>
        <v>-5.5298371774747009E-2</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5.9459836085610105</v>
      </c>
      <c r="E543" s="243">
        <f ca="1">GF361</f>
        <v>-5.4016391438989904E-2</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5.9463191118065071</v>
      </c>
      <c r="E544" s="243">
        <f ca="1">GG361</f>
        <v>-5.3680888193493176E-2</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5.9466870436690442</v>
      </c>
      <c r="E545" s="243">
        <f ca="1">GH361</f>
        <v>-5.3312956330955619E-2</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5.9463743183756534</v>
      </c>
      <c r="E546" s="243">
        <f ca="1">GI361</f>
        <v>-5.3625681624346555E-2</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5.9465989279184885</v>
      </c>
      <c r="E547" s="243">
        <f ca="1">GJ361</f>
        <v>-5.3401072081511333E-2</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5.9468496018154378</v>
      </c>
      <c r="E548" s="243">
        <f ca="1">GK361</f>
        <v>-5.3150398184562575E-2</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5.9479819576056414</v>
      </c>
      <c r="E549" s="243">
        <f ca="1">GL361</f>
        <v>-5.201804239435881E-2</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5.9491987624660752</v>
      </c>
      <c r="E550" s="243">
        <f ca="1">GM361</f>
        <v>-5.0801237533924765E-2</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5.9510459365472856</v>
      </c>
      <c r="E551" s="243">
        <f ca="1">GN361</f>
        <v>-4.8954063452714199E-2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5.9522883645859377</v>
      </c>
      <c r="E552" s="243">
        <f ca="1">GO361</f>
        <v>-4.7711635414061933E-2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5.9628695826459728</v>
      </c>
      <c r="E553" s="243">
        <f ca="1">GP361</f>
        <v>-3.7130417354027223E-2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5.9901296452045285</v>
      </c>
      <c r="E554" s="243">
        <f ca="1">GQ361</f>
        <v>-9.8703547954715493E-3</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6.0160369444921411</v>
      </c>
      <c r="E555" s="243">
        <f ca="1">GR361</f>
        <v>1.6036944492141207E-2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6.0359717021411425</v>
      </c>
      <c r="E556" s="243">
        <f ca="1">GS361</f>
        <v>3.5971702141142467E-2</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6.0529041070903293</v>
      </c>
      <c r="E557" s="243">
        <f ca="1">GT361</f>
        <v>5.2904107090329409E-2</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6.0677340490412073</v>
      </c>
      <c r="E558" s="243">
        <f ca="1">GU361</f>
        <v>6.7734049041207514E-2</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6.0803022387135588</v>
      </c>
      <c r="E559" s="243">
        <f ca="1">GV361</f>
        <v>8.0302238713558807E-2</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6.0912541027473734</v>
      </c>
      <c r="E560" s="243">
        <f ca="1">GW361</f>
        <v>9.1254102747373042E-2</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6.0998375576158566</v>
      </c>
      <c r="E561" s="243">
        <f ca="1">GX361</f>
        <v>9.9837557615856221E-2</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6.1068844184092468</v>
      </c>
      <c r="E562" s="243">
        <f ca="1">GY361</f>
        <v>0.10688441840924644</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6.1119715664787879</v>
      </c>
      <c r="E563" s="243">
        <f ca="1">GZ361</f>
        <v>0.111971566478788</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6.1161822820008291</v>
      </c>
      <c r="E564" s="243">
        <f ca="1">HA361</f>
        <v>0.11618228200082889</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6.1194958279939247</v>
      </c>
      <c r="E565" s="243">
        <f ca="1">HB361</f>
        <v>0.11949582799392507</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6.1226305985058911</v>
      </c>
      <c r="E566" s="243">
        <f ca="1">HC361</f>
        <v>0.12263059850589077</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6.1255440260436851</v>
      </c>
      <c r="E567" s="243">
        <f ca="1">HD361</f>
        <v>0.12554402604368484</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6.1280958697292949</v>
      </c>
      <c r="E568" s="243">
        <f ca="1">HE361</f>
        <v>0.12809586972929515</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6.1302774468396883</v>
      </c>
      <c r="E569" s="243">
        <f ca="1">HF361</f>
        <v>0.13027744683968853</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6.1314099763479648</v>
      </c>
      <c r="E570" s="243">
        <f ca="1">HG361</f>
        <v>0.13140997634796467</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6.1320980798138187</v>
      </c>
      <c r="E571" s="243">
        <f ca="1">HH361</f>
        <v>0.1320980798138183</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6.1316636313514428</v>
      </c>
      <c r="E572" s="243">
        <f ca="1">HI361</f>
        <v>0.13166363135144282</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6.1314614913286087</v>
      </c>
      <c r="E573" s="243">
        <f ca="1">HJ361</f>
        <v>0.13146149132860915</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6.1307130811725399</v>
      </c>
      <c r="E574" s="243">
        <f ca="1">HK361</f>
        <v>0.13071308117253999</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6.1308907074729282</v>
      </c>
      <c r="E575" s="243">
        <f ca="1">HL361</f>
        <v>0.13089070747292814</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6.1307120176097216</v>
      </c>
      <c r="E576" s="243">
        <f ca="1">HM361</f>
        <v>0.1307120176097214</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6.1312482857076178</v>
      </c>
      <c r="E577" s="243">
        <f ca="1">HN361</f>
        <v>0.1312482857076174</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6.1309463515269478</v>
      </c>
      <c r="E578" s="243">
        <f ca="1">HO361</f>
        <v>0.13094635152694822</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6.1306882866342036</v>
      </c>
      <c r="E579" s="243">
        <f ca="1">HP361</f>
        <v>0.13068828663420345</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6.1294217238180453</v>
      </c>
      <c r="E580" s="243">
        <f ca="1">HQ361</f>
        <v>0.12942172381804526</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6.1281204027733596</v>
      </c>
      <c r="E581" s="243">
        <f ca="1">HR361</f>
        <v>0.12812040277335929</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6.1265304203413269</v>
      </c>
      <c r="E582" s="243">
        <f ca="1">HS361</f>
        <v>0.12653042034132719</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6.1253060064648377</v>
      </c>
      <c r="E583" s="243">
        <f ca="1">HT361</f>
        <v>0.12530600646483758</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6.1245669873697537</v>
      </c>
      <c r="E584" s="243">
        <f ca="1">HU361</f>
        <v>0.12456698736975347</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6.1240311543791401</v>
      </c>
      <c r="E585" s="243">
        <f ca="1">HV361</f>
        <v>0.12403115437914031</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6.1239400321904744</v>
      </c>
      <c r="E586" s="243">
        <f ca="1">HW361</f>
        <v>0.12394003219047452</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6.1231958511245477</v>
      </c>
      <c r="E587" s="243">
        <f ca="1">HX361</f>
        <v>0.12319585112454789</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6.1225613763003288</v>
      </c>
      <c r="E588" s="243">
        <f ca="1">HY361</f>
        <v>0.12256137630032907</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6.1207965691239554</v>
      </c>
      <c r="E589" s="243">
        <f ca="1">HZ361</f>
        <v>0.12079656912395555</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6.1194681417974701</v>
      </c>
      <c r="E590" s="243">
        <f ca="1">IA361</f>
        <v>0.11946814179746983</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6.1174248621870895</v>
      </c>
      <c r="E591" s="243">
        <f ca="1">IB361</f>
        <v>0.11742486218708967</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6.1165069871548443</v>
      </c>
      <c r="E592" s="243">
        <f ca="1">IC361</f>
        <v>0.11650698715484453</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6.1153153475545166</v>
      </c>
      <c r="E593" s="243">
        <f ca="1">ID361</f>
        <v>0.11531534755451679</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6.1231326725205291</v>
      </c>
      <c r="E594" s="243">
        <f ca="1">IE361</f>
        <v>0.12313267252052917</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6.1145703168656</v>
      </c>
      <c r="E595" s="243">
        <f ca="1">IF361</f>
        <v>0.11457031686559992</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6.1142223275989673</v>
      </c>
      <c r="E596" s="243">
        <f ca="1">IG361</f>
        <v>0.11422232759896696</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6.1130060830493136</v>
      </c>
      <c r="E597" s="243">
        <f ca="1">IH361</f>
        <v>0.11300608304931355</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6.111621092729469</v>
      </c>
      <c r="E598" s="243">
        <f ca="1">II361</f>
        <v>0.11162109272946912</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6.1098857569796818</v>
      </c>
      <c r="E599" s="243">
        <f ca="1">IJ361</f>
        <v>0.10988575697968216</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6.1082474486382408</v>
      </c>
      <c r="E600" s="243">
        <f ca="1">IK361</f>
        <v>0.10824744863824116</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6.1071712983577378</v>
      </c>
      <c r="E601" s="243">
        <f ca="1">IL361</f>
        <v>0.107171298357738</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6.1062878616919161</v>
      </c>
      <c r="E602" s="243">
        <f ca="1">IM361</f>
        <v>0.1062878616919158</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6.106161615189774</v>
      </c>
      <c r="E603" s="243">
        <f ca="1">IN361</f>
        <v>0.10616161518977425</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6.1055783511854367</v>
      </c>
      <c r="E604" s="243">
        <f ca="1">IO361</f>
        <v>0.10557835118543696</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6.1052575383367396</v>
      </c>
      <c r="E605" s="243">
        <f ca="1">IP361</f>
        <v>0.10525753833673943</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6.1039139578734503</v>
      </c>
      <c r="E606" s="243">
        <f ca="1">IQ361</f>
        <v>0.10391395787345037</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6.1026709666082368</v>
      </c>
      <c r="E607" s="243">
        <f ca="1">IR361</f>
        <v>0.10267096660823652</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6.1008383727686715</v>
      </c>
      <c r="E608" s="243">
        <f ca="1">IS361</f>
        <v>0.10083837276867143</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6.0994563517804519</v>
      </c>
      <c r="E609" s="243">
        <f ca="1">IT361</f>
        <v>9.9456351780451577E-2</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6.0984478298279647</v>
      </c>
      <c r="E610" s="243">
        <f ca="1">IU361</f>
        <v>9.844782982796485E-2</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6.0976877137354588</v>
      </c>
      <c r="E611" s="243">
        <f ca="1">IV361</f>
        <v>9.7687713735458939E-2</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6.0978473583559198</v>
      </c>
      <c r="E612" s="243">
        <f ca="1">IW361</f>
        <v>9.7847358355919414E-2</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6.0968705091185749</v>
      </c>
      <c r="E613" s="243">
        <f ca="1">IX361</f>
        <v>9.6870509118574907E-2</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6.0973594489201357</v>
      </c>
      <c r="E614" s="243">
        <f ca="1">IY361</f>
        <v>9.7359448920135622E-2</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6.0945673200313069</v>
      </c>
      <c r="E615" s="243">
        <f ca="1">IZ361</f>
        <v>9.4567320031307148E-2</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6.0960897105749812</v>
      </c>
      <c r="E616" s="243">
        <f ca="1">JA361</f>
        <v>9.6089710574980766E-2</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6.0802488305155871</v>
      </c>
      <c r="E617" s="243">
        <f ca="1">JB361</f>
        <v>8.0248830515587385E-2</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1.92206914860027-0.359730337991256i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0.408569575728795-0.0763834410965948i</v>
      </c>
      <c r="I626" s="245" t="str">
        <f>IMDIV(H626,IMSUM(1,IMPRODUCT(F626,G626,-1)))</f>
        <v>0.0218171874988326+0.0310649638379383i</v>
      </c>
      <c r="J626" s="240" t="str">
        <f>IMPRODUCT(1/Nt_input,O625)</f>
        <v>3.97679258230462E-15-2.5i</v>
      </c>
      <c r="K626" s="265" t="str">
        <f>IMPRODUCT(I626,J626)</f>
        <v>0.0776624095948458-0.0545429687470814i</v>
      </c>
      <c r="L626" s="238">
        <f>20*LOG(IMABS(K626))</f>
        <v>-20.454494773437055</v>
      </c>
      <c r="M626" s="238">
        <f t="shared" ref="M626:M657" si="1635">N626+Vinput2</f>
        <v>12.490085701647804</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1.74511834232151-0.653327489136534i</v>
      </c>
      <c r="G627" s="245" t="str">
        <f t="shared" si="1633"/>
        <v>-2.71697145649282+2.31061038587941i</v>
      </c>
      <c r="H627" s="245" t="str">
        <f t="shared" si="1634"/>
        <v>0.370996738596762-0.138724496575867i</v>
      </c>
      <c r="I627" s="245" t="str">
        <f t="shared" ref="I627:I689" si="1688">IMDIV(H627,IMSUM(1,IMPRODUCT(F627,G627,-1)))</f>
        <v>0.0460089484379466+0.0303569405627936i</v>
      </c>
      <c r="J627" s="240" t="str">
        <f>IMPRODUCT(1/Nt_input,P625)</f>
        <v>-1.49105581397427E-15-4.31512464649303E-17i</v>
      </c>
      <c r="K627" s="265" t="str">
        <f t="shared" ref="K627:K689" si="1689">IMPRODUCT(I627,J627)</f>
        <v>-6.72919702390963E-17-4.72492361942628E-17i</v>
      </c>
      <c r="L627" s="238">
        <f t="shared" ref="L627:L689" si="1690">20*LOG(IMABS(K627))</f>
        <v>-321.70008362070166</v>
      </c>
      <c r="M627" s="238">
        <f t="shared" si="1635"/>
        <v>12.975451610080642</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1.51288730556478-0.849800994728656i</v>
      </c>
      <c r="G628" s="245" t="str">
        <f t="shared" si="1633"/>
        <v>-2.71790358827442+1.51014794929884i</v>
      </c>
      <c r="H628" s="245" t="str">
        <f t="shared" si="1634"/>
        <v>0.321685977567795-0.180442809549345i</v>
      </c>
      <c r="I628" s="245" t="str">
        <f t="shared" si="1688"/>
        <v>0.057613725737647+0.022007101940222i</v>
      </c>
      <c r="J628" s="240" t="str">
        <f>IMPRODUCT(1/Nt_input,Q625)</f>
        <v>1.60282350543037E-15-6.93889390391806E-18i</v>
      </c>
      <c r="K628" s="265" t="str">
        <f t="shared" si="1689"/>
        <v>9.24973387932152E-17+3.48737247458872E-17i</v>
      </c>
      <c r="L628" s="238">
        <f t="shared" si="1690"/>
        <v>-320.10019458864315</v>
      </c>
      <c r="M628" s="238">
        <f t="shared" si="1635"/>
        <v>13.451423386272312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1.2751686782067-0.955379169552427i</v>
      </c>
      <c r="G629" s="245" t="str">
        <f t="shared" si="1633"/>
        <v>-2.71920786091552+1.10086655521369i</v>
      </c>
      <c r="H629" s="245" t="str">
        <f t="shared" si="1634"/>
        <v>0.271210009358054-0.202860868802703i</v>
      </c>
      <c r="I629" s="245" t="str">
        <f t="shared" si="1688"/>
        <v>0.0627937852556805+0.0141753600496801i</v>
      </c>
      <c r="J629" s="240" t="str">
        <f>IMPRODUCT(1/Nt_input,R625)</f>
        <v>4.78604108384781E-15+3.61689844741177E-16i</v>
      </c>
      <c r="K629" s="265" t="str">
        <f t="shared" si="1689"/>
        <v>2.95406552268485E-16+9.05557300159418E-17i</v>
      </c>
      <c r="L629" s="238">
        <f t="shared" si="1690"/>
        <v>-310.20154133690761</v>
      </c>
      <c r="M629" s="238">
        <f t="shared" si="1635"/>
        <v>13.91341716182545</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1.06070295041051-0.993839146805829i</v>
      </c>
      <c r="G630" s="245" t="str">
        <f t="shared" si="1633"/>
        <v>-2.72088356357637+0.848079559067659i</v>
      </c>
      <c r="H630" s="245" t="str">
        <f t="shared" si="1634"/>
        <v>0.225671443942273-0.211027390255701i</v>
      </c>
      <c r="I630" s="245" t="str">
        <f t="shared" si="1688"/>
        <v>0.0650515446533835+0.0076885097653007i</v>
      </c>
      <c r="J630" s="240" t="str">
        <f>IMPRODUCT(1/Nt_input,S625)</f>
        <v>3.07907318348663E-15+2.43160526436359E-14i</v>
      </c>
      <c r="K630" s="265" t="str">
        <f t="shared" si="1689"/>
        <v>1.33442584824557E-17+1.60547026858082E-15i</v>
      </c>
      <c r="L630" s="238">
        <f t="shared" si="1690"/>
        <v>-295.88765463051959</v>
      </c>
      <c r="M630" s="238">
        <f t="shared" si="1635"/>
        <v>14.35698368412999</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0.879685009331352-0.989647296029222i</v>
      </c>
      <c r="G631" s="245" t="str">
        <f t="shared" si="1633"/>
        <v>-2.72292978376562+0.673563274475061i</v>
      </c>
      <c r="H631" s="245" t="str">
        <f t="shared" si="1634"/>
        <v>0.187235011973643-0.210137438778797i</v>
      </c>
      <c r="I631" s="245" t="str">
        <f t="shared" si="1688"/>
        <v>0.0658386095107006+0.00230562407990998i</v>
      </c>
      <c r="J631" s="240" t="str">
        <f>IMPRODUCT(1/Nt_input,T625)</f>
        <v>1.66180410361358E-15+2.77208811461094E-15i</v>
      </c>
      <c r="K631" s="265" t="str">
        <f t="shared" si="1689"/>
        <v>1.03019478352415E-16+1.86341922464509E-16i</v>
      </c>
      <c r="L631" s="238">
        <f t="shared" si="1690"/>
        <v>-313.43553687169754</v>
      </c>
      <c r="M631" s="238">
        <f t="shared" si="1635"/>
        <v>14.777851165098012</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0.731887264867232-0.961256959729389i</v>
      </c>
      <c r="G632" s="245" t="str">
        <f t="shared" si="1633"/>
        <v>-2.72534540841988+0.543797692782584i</v>
      </c>
      <c r="H632" s="245" t="str">
        <f t="shared" si="1634"/>
        <v>0.155852388123725-0.204109303566563i</v>
      </c>
      <c r="I632" s="245" t="str">
        <f t="shared" si="1688"/>
        <v>0.0657942824129678-0.00224854827264358i</v>
      </c>
      <c r="J632" s="240" t="str">
        <f>IMPRODUCT(1/Nt_input,U625)</f>
        <v>6.93279526668702E-17+1.3990544833753E-15i</v>
      </c>
      <c r="K632" s="265" t="str">
        <f t="shared" si="1689"/>
        <v>7.70722443880471E-18+9.18938985421082E-17i</v>
      </c>
      <c r="L632" s="238">
        <f t="shared" si="1690"/>
        <v>-320.70382371377502</v>
      </c>
      <c r="M632" s="238">
        <f t="shared" si="1635"/>
        <v>15.171966420818228</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0.61289677527077-0.920694467605628i</v>
      </c>
      <c r="G633" s="245" t="str">
        <f t="shared" si="1633"/>
        <v>-2.72812912521863+0.442026658272159i</v>
      </c>
      <c r="H633" s="245" t="str">
        <f t="shared" si="1634"/>
        <v>0.1305865507143-0.195496594497249i</v>
      </c>
      <c r="I633" s="245" t="str">
        <f t="shared" si="1688"/>
        <v>0.0652320119678934-0.00617022720005919i</v>
      </c>
      <c r="J633" s="240" t="str">
        <f>IMPRODUCT(1/Nt_input,V625)</f>
        <v>-5.34387665411875E-15-9.08127739673859E-16i</v>
      </c>
      <c r="K633" s="265" t="str">
        <f t="shared" si="1689"/>
        <v>-3.54195180336884E-16-2.62660664977763E-17i</v>
      </c>
      <c r="L633" s="238">
        <f t="shared" si="1690"/>
        <v>-308.99132947201434</v>
      </c>
      <c r="M633" s="238">
        <f t="shared" si="1635"/>
        <v>15.535533905932738</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0.517401610182312-0.875175647235402i</v>
      </c>
      <c r="G634" s="245" t="str">
        <f t="shared" si="1633"/>
        <v>-2.73127942413121+0.358944589112666i</v>
      </c>
      <c r="H634" s="245" t="str">
        <f t="shared" si="1634"/>
        <v>0.110309591382848-0.185831483816501i</v>
      </c>
      <c r="I634" s="245" t="str">
        <f t="shared" si="1688"/>
        <v>0.0643229922510269-0.00959067262782568i</v>
      </c>
      <c r="J634" s="240" t="str">
        <f>IMPRODUCT(1/Nt_input,W625)</f>
        <v>1.29782726991483E-14+8.72218963721138E-15i</v>
      </c>
      <c r="K634" s="265" t="str">
        <f t="shared" si="1689"/>
        <v>9.18452999667338E-16+4.36566971714156E-16i</v>
      </c>
      <c r="L634" s="238">
        <f t="shared" si="1690"/>
        <v>-299.85417877531285</v>
      </c>
      <c r="M634" s="238">
        <f t="shared" si="1635"/>
        <v>15.865052266813684</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0.440540873353231-0.828788631175106i</v>
      </c>
      <c r="G635" s="245" t="str">
        <f t="shared" si="1633"/>
        <v>-2.73479459919279+0.288971162089874i</v>
      </c>
      <c r="H635" s="245" t="str">
        <f t="shared" si="1634"/>
        <v>0.0939893720633622-0.175982024865764i</v>
      </c>
      <c r="I635" s="245" t="str">
        <f t="shared" si="1688"/>
        <v>0.0631705789907577-0.0125985570068472i</v>
      </c>
      <c r="J635" s="240" t="str">
        <f>IMPRODUCT(1/Nt_input,X625)</f>
        <v>-3.72624701277039E-15+4.561455380081E-15i</v>
      </c>
      <c r="K635" s="265" t="str">
        <f t="shared" si="1689"/>
        <v>-1.77921425619147E-16+3.35095112812205E-16i</v>
      </c>
      <c r="L635" s="238">
        <f t="shared" si="1690"/>
        <v>-308.4180411493931</v>
      </c>
      <c r="M635" s="238">
        <f t="shared" si="1635"/>
        <v>16.157348061512728</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0.378298188618584-0.783724111074284i</v>
      </c>
      <c r="G636" s="245" t="str">
        <f t="shared" si="1633"/>
        <v>-2.73867275050553+0.228557984220754i</v>
      </c>
      <c r="H636" s="245" t="str">
        <f t="shared" si="1634"/>
        <v>0.0807730758029161-0.166413378003832i</v>
      </c>
      <c r="I636" s="245" t="str">
        <f t="shared" si="1688"/>
        <v>0.0618429749134406-0.0152558497602997i</v>
      </c>
      <c r="J636" s="240" t="str">
        <f>IMPRODUCT(1/Nt_input,Y625)</f>
        <v>-8.16682062688284E-16-4.62997695738208E-15i</v>
      </c>
      <c r="K636" s="265" t="str">
        <f t="shared" si="1689"/>
        <v>-1.21140281170559E-16-2.73872369974884E-16i</v>
      </c>
      <c r="L636" s="238">
        <f t="shared" si="1690"/>
        <v>-310.47299350666202</v>
      </c>
      <c r="M636" s="238">
        <f t="shared" si="1635"/>
        <v>16.409606321741776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0.327502268230705-0.741065684607666i</v>
      </c>
      <c r="G637" s="245" t="str">
        <f t="shared" si="1633"/>
        <v>-2.74291178646029+0.175341925627024i</v>
      </c>
      <c r="H637" s="245" t="str">
        <f t="shared" si="1634"/>
        <v>0.0699873274387369-0.157355628867558i</v>
      </c>
      <c r="I637" s="245" t="str">
        <f t="shared" si="1688"/>
        <v>0.0603886540492447-0.0176078208577998i</v>
      </c>
      <c r="J637" s="240" t="str">
        <f>IMPRODUCT(1/Nt_input,Z625)</f>
        <v>2.64625967623042E-15-9.67975699595058E-15i</v>
      </c>
      <c r="K637" s="265" t="str">
        <f t="shared" si="1689"/>
        <v>-1.0635367019387E-17-6.311423628315E-16i</v>
      </c>
      <c r="L637" s="238">
        <f t="shared" si="1690"/>
        <v>-303.99622034431439</v>
      </c>
      <c r="M637" s="238">
        <f t="shared" si="1635"/>
        <v>16.619397662556434</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0.285698857180164-0.701268373952495i</v>
      </c>
      <c r="G638" s="245" t="str">
        <f t="shared" si="1633"/>
        <v>-2.74750942617441+0.127689219202337i</v>
      </c>
      <c r="H638" s="245" t="str">
        <f t="shared" si="1634"/>
        <v>0.0611110029045268-0.148905394559364i</v>
      </c>
      <c r="I638" s="245" t="str">
        <f t="shared" si="1688"/>
        <v>0.058844105545194-0.0196891773806929i</v>
      </c>
      <c r="J638" s="240" t="str">
        <f>IMPRODUCT(1/Nt_input,AA625)</f>
        <v>1.50741371425164E-15-2.02962646689286E-15i</v>
      </c>
      <c r="K638" s="265" t="str">
        <f t="shared" si="1689"/>
        <v>4.87407361784939E-17-1.49111290041152E-16i</v>
      </c>
      <c r="L638" s="238">
        <f t="shared" si="1690"/>
        <v>-316.08891277233516</v>
      </c>
      <c r="M638" s="238">
        <f t="shared" si="1635"/>
        <v>16.784701678661044</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0.2510021660501-0.664439905201906i</v>
      </c>
      <c r="G639" s="245" t="str">
        <f t="shared" si="1633"/>
        <v>-2.75246320214046+0.084434943735851i</v>
      </c>
      <c r="H639" s="245" t="str">
        <f t="shared" si="1634"/>
        <v>0.0537436832359443-0.141085549091871i</v>
      </c>
      <c r="I639" s="245" t="str">
        <f t="shared" si="1688"/>
        <v>0.0572379427678486-0.0215278180381904i</v>
      </c>
      <c r="J639" s="240" t="str">
        <f>IMPRODUCT(1/Nt_input,AB625)</f>
        <v>2.32186638622275E-15+8.94770368908838E-15i</v>
      </c>
      <c r="K639" s="265" t="str">
        <f t="shared" si="1689"/>
        <v>3.25523392207549E-16+4.62163434588114E-16i</v>
      </c>
      <c r="L639" s="238">
        <f t="shared" si="1690"/>
        <v>-304.95446881976295</v>
      </c>
      <c r="M639" s="238">
        <f t="shared" si="1635"/>
        <v>16.903926402016154</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0.221963413766648-0.630503371947274i</v>
      </c>
      <c r="G640" s="245" t="str">
        <f t="shared" si="1633"/>
        <v>-2.75777046307973+0.0447267116058557i</v>
      </c>
      <c r="H640" s="245" t="str">
        <f t="shared" si="1634"/>
        <v>0.0475777416046875-0.133879762548312i</v>
      </c>
      <c r="I640" s="245" t="str">
        <f t="shared" si="1688"/>
        <v>0.0555932041667435-0.0231471361296033i</v>
      </c>
      <c r="J640" s="240" t="str">
        <f>IMPRODUCT(1/Nt_input,AC625)</f>
        <v>-1.26510808122829E-15-2.05131051034258E-15i</v>
      </c>
      <c r="K640" s="265" t="str">
        <f t="shared" si="1689"/>
        <v>-1.17813375479707E-16-8.47552950360094E-17i</v>
      </c>
      <c r="L640" s="238">
        <f t="shared" si="1690"/>
        <v>-316.76470463384271</v>
      </c>
      <c r="M640" s="238">
        <f t="shared" si="1635"/>
        <v>16.975923633360985</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0.197465358126618-0.599290208166827i</v>
      </c>
      <c r="G641" s="245" t="str">
        <f t="shared" si="1633"/>
        <v>-2.76342837699534+0.00792697160431133i</v>
      </c>
      <c r="H641" s="245" t="str">
        <f t="shared" si="1634"/>
        <v>0.0423759484654377-0.127252242474357i</v>
      </c>
      <c r="I641" s="245" t="str">
        <f t="shared" si="1688"/>
        <v>0.0539287179228568-0.0245674345614061i</v>
      </c>
      <c r="J641" s="240" t="str">
        <f>IMPRODUCT(1/Nt_input,AD625)</f>
        <v>-6.9133145337145E-15-4.31078783780136E-16i</v>
      </c>
      <c r="K641" s="265" t="str">
        <f t="shared" si="1689"/>
        <v>-3.83416689212005E-16+1.46594876276442E-16i</v>
      </c>
      <c r="L641" s="238">
        <f t="shared" si="1690"/>
        <v>-307.7340417919861</v>
      </c>
      <c r="M641" s="238">
        <f t="shared" si="1635"/>
        <v>17</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0.176641296734488-0.570592644233405i</v>
      </c>
      <c r="G642" s="245" t="str">
        <f t="shared" si="1633"/>
        <v>-2.76943393441767-0.0264502086893826i</v>
      </c>
      <c r="H642" s="245" t="str">
        <f t="shared" si="1634"/>
        <v>0.0379542726254683-0.121158872120855i</v>
      </c>
      <c r="I642" s="245" t="str">
        <f t="shared" si="1688"/>
        <v>0.0522599658125707-0.0258067946182054i</v>
      </c>
      <c r="J642" s="240" t="str">
        <f>IMPRODUCT(1/Nt_input,AE625)</f>
        <v>-2.5244089045702E-15+1.40946282423115E-15i</v>
      </c>
      <c r="K642" s="265" t="str">
        <f t="shared" si="1689"/>
        <v>-9.55518054228586E-17+1.38805381141021E-16i</v>
      </c>
      <c r="L642" s="238">
        <f t="shared" si="1690"/>
        <v>-315.46726294365135</v>
      </c>
      <c r="M642" s="238">
        <f t="shared" si="1635"/>
        <v>16.975923633360985</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0.158814098846222-0.544192722457019i</v>
      </c>
      <c r="G643" s="245" t="str">
        <f t="shared" si="1633"/>
        <v>-2.77578395183596-0.0587812896388748i</v>
      </c>
      <c r="H643" s="245" t="str">
        <f t="shared" si="1634"/>
        <v>0.0341689355754516-0.115553371457049i</v>
      </c>
      <c r="I643" s="245" t="str">
        <f t="shared" si="1688"/>
        <v>0.0505996712129481-0.0268816079443281i</v>
      </c>
      <c r="J643" s="240" t="str">
        <f>IMPRODUCT(1/Nt_input,AF625)</f>
        <v>9.09032370861527E-15+3.65879201935647E-14i</v>
      </c>
      <c r="K643" s="265" t="str">
        <f t="shared" si="1689"/>
        <v>1.44350951701697E-15+1.60697421413793E-15i</v>
      </c>
      <c r="L643" s="238">
        <f t="shared" si="1690"/>
        <v>-293.31047274948878</v>
      </c>
      <c r="M643" s="238">
        <f t="shared" si="1635"/>
        <v>16.903926402016154</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0.143450684251796-0.519877799168791i</v>
      </c>
      <c r="G644" s="245" t="str">
        <f t="shared" si="1633"/>
        <v>-2.78247507530859-0.0893620982871947i</v>
      </c>
      <c r="H644" s="245" t="str">
        <f t="shared" si="1634"/>
        <v>0.030906745766153-0.110390588804481i</v>
      </c>
      <c r="I644" s="245" t="str">
        <f t="shared" si="1688"/>
        <v>0.0489582302044455-0.0278069016489557i</v>
      </c>
      <c r="J644" s="240" t="str">
        <f>IMPRODUCT(1/Nt_input,AG625)</f>
        <v>-1.73828575773978E-14+1.80385220649448E-14i</v>
      </c>
      <c r="K644" s="265" t="str">
        <f t="shared" si="1689"/>
        <v>-3.49438533932894E-16+1.36649752683604E-15i</v>
      </c>
      <c r="L644" s="238">
        <f t="shared" si="1690"/>
        <v>-297.01272913485445</v>
      </c>
      <c r="M644" s="238">
        <f t="shared" si="1635"/>
        <v>16.784701678661044</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0.130128084902479-0.497448297015544i</v>
      </c>
      <c r="G645" s="245" t="str">
        <f t="shared" si="1633"/>
        <v>-2.7895037842448-0.118428016837543i</v>
      </c>
      <c r="H645" s="245" t="str">
        <f t="shared" si="1634"/>
        <v>0.0280778923064282-0.105628146919928i</v>
      </c>
      <c r="I645" s="245" t="str">
        <f t="shared" si="1688"/>
        <v>0.0473440495820601-0.028596537778195i</v>
      </c>
      <c r="J645" s="240" t="str">
        <f>IMPRODUCT(1/Nt_input,AH625)</f>
        <v>-3.56312811829358E-14+1.02340011465251E-14i</v>
      </c>
      <c r="K645" s="265" t="str">
        <f t="shared" si="1689"/>
        <v>-1.39427214258854E-15+1.50345033613726E-15i</v>
      </c>
      <c r="L645" s="238">
        <f t="shared" si="1690"/>
        <v>-293.76300339843345</v>
      </c>
      <c r="M645" s="238">
        <f t="shared" si="1635"/>
        <v>16.619397662556434</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0.118508081936641-0.476721057078336i</v>
      </c>
      <c r="G646" s="245" t="str">
        <f t="shared" si="1633"/>
        <v>-2.7968663953501-0.146168404238167i</v>
      </c>
      <c r="H646" s="245" t="str">
        <f t="shared" si="1634"/>
        <v>0.0256105595178659-0.101227154767253i</v>
      </c>
      <c r="I646" s="245" t="str">
        <f t="shared" si="1688"/>
        <v>0.0457638262306496-0.0292633380868206i</v>
      </c>
      <c r="J646" s="240" t="str">
        <f>IMPRODUCT(1/Nt_input,AI625)</f>
        <v>9.45003014100714E-14+7.63330371134075E-14i</v>
      </c>
      <c r="K646" s="265" t="str">
        <f t="shared" si="1689"/>
        <v>6.55845484471799E-15+7.27897576646339E-16i</v>
      </c>
      <c r="L646" s="238">
        <f t="shared" si="1690"/>
        <v>-283.61080008477069</v>
      </c>
      <c r="M646" s="238">
        <f t="shared" si="1635"/>
        <v>16.409606321741773</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0.108318163519441-0.457530239282907i</v>
      </c>
      <c r="G647" s="245" t="str">
        <f t="shared" si="1633"/>
        <v>-2.80455906672742-0.172737085734724i</v>
      </c>
      <c r="H647" s="245" t="str">
        <f t="shared" si="1634"/>
        <v>0.0234468836190052-0.0971523987060008i</v>
      </c>
      <c r="I647" s="245" t="str">
        <f t="shared" si="1688"/>
        <v>0.044222786510035-0.0298191658872872i</v>
      </c>
      <c r="J647" s="240" t="str">
        <f>IMPRODUCT(1/Nt_input,AJ625)</f>
        <v>1.89859385808441E-15-2.14411821630736E-15i</v>
      </c>
      <c r="K647" s="265" t="str">
        <f t="shared" si="1689"/>
        <v>2.0025294081307E-17-1.51433367338841E-16i</v>
      </c>
      <c r="L647" s="238">
        <f t="shared" si="1690"/>
        <v>-316.32027983037636</v>
      </c>
      <c r="M647" s="238">
        <f t="shared" si="1635"/>
        <v>16.157348061512725</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0.0993371432557542-0.439726903557708i</v>
      </c>
      <c r="G648" s="245" t="str">
        <f t="shared" si="1633"/>
        <v>-2.81257780212534-0.198260107038382i</v>
      </c>
      <c r="H648" s="245" t="str">
        <f t="shared" si="1634"/>
        <v>0.021539899012048-0.0933722535566097i</v>
      </c>
      <c r="I648" s="245" t="str">
        <f t="shared" si="1688"/>
        <v>0.0427248957808341-0.0302749845326311i</v>
      </c>
      <c r="J648" s="240" t="str">
        <f>IMPRODUCT(1/Nt_input,AK625)</f>
        <v>-2.94648881031881E-15-1.70747964378659E-13i</v>
      </c>
      <c r="K648" s="265" t="str">
        <f t="shared" si="1689"/>
        <v>-5.29528040788241E-15-7.20598407970981E-15i</v>
      </c>
      <c r="L648" s="238">
        <f t="shared" si="1690"/>
        <v>-280.97093534926211</v>
      </c>
      <c r="M648" s="238">
        <f t="shared" si="1635"/>
        <v>15.865052266813683</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0.0913842259559129-0.423177927036594i</v>
      </c>
      <c r="G649" s="245" t="str">
        <f t="shared" si="1633"/>
        <v>-2.82091845532597-0.222841550873823i</v>
      </c>
      <c r="H649" s="245" t="str">
        <f t="shared" si="1634"/>
        <v>0.0198512165629902-0.0898584526847256i</v>
      </c>
      <c r="I649" s="245" t="str">
        <f t="shared" si="1688"/>
        <v>0.0412730436755809-0.0306409042678762i</v>
      </c>
      <c r="J649" s="240" t="str">
        <f>IMPRODUCT(1/Nt_input,AL625)</f>
        <v>8.09829024043911E-14+4.62355848052098E-14i</v>
      </c>
      <c r="K649" s="265" t="str">
        <f t="shared" si="1689"/>
        <v>4.75911099569744E-15-5.7310604887626E-16i</v>
      </c>
      <c r="L649" s="238">
        <f t="shared" si="1690"/>
        <v>-286.38695561713183</v>
      </c>
      <c r="M649" s="238">
        <f t="shared" si="1635"/>
        <v>15.535533905932734</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0.0843106358358056-0.407764632633869i</v>
      </c>
      <c r="G650" s="245" t="str">
        <f t="shared" si="1633"/>
        <v>-2.82957673466256-0.246567958385539i</v>
      </c>
      <c r="H650" s="245" t="str">
        <f t="shared" si="1634"/>
        <v>0.0183492459760727-0.0865857967997806i</v>
      </c>
      <c r="I650" s="245" t="str">
        <f t="shared" si="1688"/>
        <v>0.039869208380878-0.0309262241979658i</v>
      </c>
      <c r="J650" s="240" t="str">
        <f>IMPRODUCT(1/Nt_input,AM625)</f>
        <v>1.13207444178524E-14+1.56584814559045E-14i</v>
      </c>
      <c r="K650" s="265" t="str">
        <f t="shared" si="1689"/>
        <v>9.35606826327011E-16+2.74183380139197E-16i</v>
      </c>
      <c r="L650" s="238">
        <f t="shared" si="1690"/>
        <v>-300.22031129009684</v>
      </c>
      <c r="M650" s="238">
        <f t="shared" si="1635"/>
        <v>15.171966420818226</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0.0779931606464203-0.393381339763486i</v>
      </c>
      <c r="G651" s="245" t="str">
        <f t="shared" si="1633"/>
        <v>-2.83854820765904-0.269511730963338i</v>
      </c>
      <c r="H651" s="245" t="str">
        <f t="shared" si="1634"/>
        <v>0.017007824986979-0.0835318462220499i</v>
      </c>
      <c r="I651" s="245" t="str">
        <f t="shared" si="1688"/>
        <v>0.0385146020453103-0.0311394729799051i</v>
      </c>
      <c r="J651" s="240" t="str">
        <f>IMPRODUCT(1/Nt_input,AN625)</f>
        <v>-8.8049420456527E-14+7.04124258898986E-14i</v>
      </c>
      <c r="K651" s="265" t="str">
        <f t="shared" si="1689"/>
        <v>-1.19858255575527E-15+5.45371911139667E-15i</v>
      </c>
      <c r="L651" s="238">
        <f t="shared" si="1690"/>
        <v>-285.06128732310162</v>
      </c>
      <c r="M651" s="238">
        <f t="shared" si="1635"/>
        <v>14.777851165098008</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0.0723291376347242-0.379933951352483i</v>
      </c>
      <c r="G652" s="245" t="str">
        <f t="shared" si="1633"/>
        <v>-2.84782830578206-0.291733776769897i</v>
      </c>
      <c r="H652" s="245" t="str">
        <f t="shared" si="1634"/>
        <v>0.0158051547071875-0.0806766208562547i</v>
      </c>
      <c r="I652" s="245" t="str">
        <f t="shared" si="1688"/>
        <v>0.0372097989042539-0.0312884499134357i</v>
      </c>
      <c r="J652" s="240" t="str">
        <f>IMPRODUCT(1/Nt_input,AO625)</f>
        <v>3.65314806942234E-14-5.68906900755284E-14i</v>
      </c>
      <c r="K652" s="265" t="str">
        <f t="shared" si="1689"/>
        <v>-4.20692456662277E-16-3.2599045411995E-15i</v>
      </c>
      <c r="L652" s="238">
        <f t="shared" si="1690"/>
        <v>-289.66417042004389</v>
      </c>
      <c r="M652" s="238">
        <f t="shared" si="1635"/>
        <v>14.356983684129986</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0.0672325319073667-0.367338634857773i</v>
      </c>
      <c r="G653" s="245" t="str">
        <f t="shared" si="1633"/>
        <v>-2.85741232929671-0.313285590743273i</v>
      </c>
      <c r="H653" s="245" t="str">
        <f t="shared" si="1634"/>
        <v>0.0147229669236026-0.0780023201253507i</v>
      </c>
      <c r="I653" s="245" t="str">
        <f t="shared" si="1688"/>
        <v>0.0359548475031799-0.0313802669578412i</v>
      </c>
      <c r="J653" s="240" t="str">
        <f>IMPRODUCT(1/Nt_input,AP625)</f>
        <v>3.75402223955039E-14-1.27350387180146E-14i</v>
      </c>
      <c r="K653" s="265" t="str">
        <f t="shared" si="1689"/>
        <v>9.5012405677606E-16-1.63590857548095E-15i</v>
      </c>
      <c r="L653" s="238">
        <f t="shared" si="1690"/>
        <v>-294.46246481494762</v>
      </c>
      <c r="M653" s="238">
        <f t="shared" si="1635"/>
        <v>13.913417161825446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0.0626308481476193-0.355520622398005i</v>
      </c>
      <c r="G654" s="245" t="str">
        <f t="shared" si="1633"/>
        <v>-2.86729545221656-0.334210904771329i</v>
      </c>
      <c r="H654" s="245" t="str">
        <f t="shared" si="1634"/>
        <v>0.0137458683481855-0.0754930681966106i</v>
      </c>
      <c r="I654" s="245" t="str">
        <f t="shared" si="1688"/>
        <v>0.0347493683333093-0.0314213915635099i</v>
      </c>
      <c r="J654" s="240" t="str">
        <f>IMPRODUCT(1/Nt_input,AQ625)</f>
        <v>3.77388482335033E-14+5.04717795335452E-14i</v>
      </c>
      <c r="K654" s="265" t="str">
        <f t="shared" si="1689"/>
        <v>2.89729468537153E-15+5.68055329947963E-16i</v>
      </c>
      <c r="L654" s="238">
        <f t="shared" si="1690"/>
        <v>-290.59632787024259</v>
      </c>
      <c r="M654" s="238">
        <f t="shared" si="1635"/>
        <v>13.451423386272307</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0.0584626824279282-0.344413136679926i</v>
      </c>
      <c r="G655" s="245" t="str">
        <f t="shared" si="1633"/>
        <v>-2.87747272733913-0.354547008282458i</v>
      </c>
      <c r="H655" s="245" t="str">
        <f t="shared" si="1634"/>
        <v>0.0128608207822443-0.0731346859182742i</v>
      </c>
      <c r="I655" s="245" t="str">
        <f t="shared" si="1688"/>
        <v>0.0335926381760425-0.0314176898894787i</v>
      </c>
      <c r="J655" s="240" t="str">
        <f>IMPRODUCT(1/Nt_input,AR625)</f>
        <v>-1.12280586846321E-14-3.086615164849E-14i</v>
      </c>
      <c r="K655" s="265" t="str">
        <f t="shared" si="1689"/>
        <v>-1.3469232933861E-15-6.84115798399943E-16i</v>
      </c>
      <c r="L655" s="238">
        <f t="shared" si="1690"/>
        <v>-296.41643105065032</v>
      </c>
      <c r="M655" s="238">
        <f t="shared" si="1635"/>
        <v>12.975451610080636</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0.0546757690012855-0.333956439364713i</v>
      </c>
      <c r="G656" s="245" t="str">
        <f t="shared" si="1633"/>
        <v>-2.88793909135739-0.374325813627126i</v>
      </c>
      <c r="H656" s="245" t="str">
        <f t="shared" si="1634"/>
        <v>0.0120567263820155-0.0709144887544789i</v>
      </c>
      <c r="I656" s="245" t="str">
        <f t="shared" si="1688"/>
        <v>0.0324836624403103-0.031374469858615i</v>
      </c>
      <c r="J656" s="240" t="str">
        <f>IMPRODUCT(1/Nt_input,AS625)</f>
        <v>2.14766830079586E-14+4.46902714487663E-14i</v>
      </c>
      <c r="K656" s="265" t="str">
        <f t="shared" si="1689"/>
        <v>2.09977489571072E-15+7.77884148411336E-16i</v>
      </c>
      <c r="L656" s="238">
        <f t="shared" si="1690"/>
        <v>-292.99801953938783</v>
      </c>
      <c r="M656" s="238">
        <f t="shared" si="1635"/>
        <v>12.490085701647798</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0.0512254123832735-0.3240969934336i</v>
      </c>
      <c r="G657" s="245" t="str">
        <f t="shared" si="1633"/>
        <v>-2.89868937003806-0.393574722031177i</v>
      </c>
      <c r="H657" s="245" t="str">
        <f t="shared" si="1634"/>
        <v>0.0113240947349139-0.0688211089262239i</v>
      </c>
      <c r="I657" s="245" t="str">
        <f t="shared" si="1688"/>
        <v>0.0314212367503922-0.0312965234985977i</v>
      </c>
      <c r="J657" s="240" t="str">
        <f>IMPRODUCT(1/Nt_input,AT625)</f>
        <v>4.49232393905791E-16-2.23232582033847E-14i</v>
      </c>
      <c r="K657" s="265" t="str">
        <f t="shared" si="1689"/>
        <v>-6.84524937522634E-16-7.15483793220889E-16i</v>
      </c>
      <c r="L657" s="238">
        <f t="shared" si="1690"/>
        <v>-300.0855618976392</v>
      </c>
      <c r="M657" s="238">
        <f t="shared" si="1635"/>
        <v>11.999999999999995</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0.0480732212696909-0.314786728904408i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0.0106547740260207-0.0668443394973416i</v>
      </c>
      <c r="I658" s="245" t="str">
        <f t="shared" si="1688"/>
        <v>0.0304039989953044-0.0311881680763168i</v>
      </c>
      <c r="J658" s="240" t="str">
        <f>IMPRODUCT(1/Nt_input,AU625)</f>
        <v>-2.57904002245058E-13+1.46733753619844E-14i</v>
      </c>
      <c r="K658" s="265" t="str">
        <f t="shared" si="1689"/>
        <v>-7.38367732810727E-15+8.48968265933715E-15i</v>
      </c>
      <c r="L658" s="238">
        <f t="shared" si="1690"/>
        <v>-278.97588927133251</v>
      </c>
      <c r="M658" s="238">
        <f t="shared" ref="M658:M689" si="1746">N658+Vinput2</f>
        <v>11.509914298352191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0.0451860803812919-0.305982400679562i</v>
      </c>
      <c r="G659" s="245" t="str">
        <f t="shared" si="1744"/>
        <v>-2.92102045128595-0.430574025143801i</v>
      </c>
      <c r="H659" s="245" t="str">
        <f t="shared" si="1745"/>
        <v>0.0100417327248073-0.0649749980231995i</v>
      </c>
      <c r="I659" s="245" t="str">
        <f t="shared" si="1688"/>
        <v>0.0294304729858748-0.031053285621953i</v>
      </c>
      <c r="J659" s="240" t="str">
        <f>IMPRODUCT(1/Nt_input,AV625)</f>
        <v>5.96423342029244E-14+6.50881258612567E-14i</v>
      </c>
      <c r="K659" s="265" t="str">
        <f t="shared" si="1689"/>
        <v>3.77650226854091E-15+6.3483890697546E-17i</v>
      </c>
      <c r="L659" s="238">
        <f t="shared" si="1690"/>
        <v>-288.45697792837217</v>
      </c>
      <c r="M659" s="238">
        <f t="shared" si="1746"/>
        <v>11.024548389919351</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0.0425353109842611-0.297645027629593i</v>
      </c>
      <c r="G660" s="245" t="str">
        <f t="shared" si="1744"/>
        <v>-2.93259039811221-0.448362446389039i</v>
      </c>
      <c r="H660" s="245" t="str">
        <f t="shared" si="1745"/>
        <v>0.00947888133430937-0.0632048074485359i</v>
      </c>
      <c r="I660" s="245" t="str">
        <f t="shared" si="1688"/>
        <v>0.0284991047864465-0.0308953605361654i</v>
      </c>
      <c r="J660" s="240" t="str">
        <f>IMPRODUCT(1/Nt_input,AW625)</f>
        <v>6.0709223021968E-16+6.28793891954681E-15i</v>
      </c>
      <c r="K660" s="265" t="str">
        <f t="shared" si="1689"/>
        <v>2.11569725032853E-16+1.60444296827598E-16i</v>
      </c>
      <c r="L660" s="238">
        <f t="shared" si="1690"/>
        <v>-311.51785497944525</v>
      </c>
      <c r="M660" s="238">
        <f t="shared" si="1746"/>
        <v>10.548576613727681</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0.0400959818953467-0.289739402793419i</v>
      </c>
      <c r="G661" s="245" t="str">
        <f t="shared" si="1744"/>
        <v>-2.94442255879685-0.465697911239635i</v>
      </c>
      <c r="H661" s="245" t="str">
        <f t="shared" si="1745"/>
        <v>0.0089609260934494-0.0615262921058698i</v>
      </c>
      <c r="I661" s="245" t="str">
        <f t="shared" si="1688"/>
        <v>0.0276082926998267-0.0307175150673634i</v>
      </c>
      <c r="J661" s="240" t="str">
        <f>IMPRODUCT(1/Nt_input,AX625)</f>
        <v>6.30085651080573E-14-3.43522953138997E-14i</v>
      </c>
      <c r="K661" s="265" t="str">
        <f t="shared" si="1689"/>
        <v>6.84341759196102E-16-2.88387477201673E-15i</v>
      </c>
      <c r="L661" s="238">
        <f t="shared" si="1690"/>
        <v>-290.56255399322356</v>
      </c>
      <c r="M661" s="238">
        <f t="shared" si="1746"/>
        <v>10.086582838174543</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0.0378463411788464-0.282233665549817i</v>
      </c>
      <c r="G662" s="245" t="str">
        <f t="shared" si="1744"/>
        <v>-2.95651128384858-0.482593742012314i</v>
      </c>
      <c r="H662" s="245" t="str">
        <f t="shared" si="1745"/>
        <v>0.00848324830645616-0.0599326868725617i</v>
      </c>
      <c r="I662" s="245" t="str">
        <f t="shared" si="1688"/>
        <v>0.0267564117914175-0.030522542529714i</v>
      </c>
      <c r="J662" s="240" t="str">
        <f>IMPRODUCT(1/Nt_input,AY625)</f>
        <v>-1.07258880867756E-13-3.06417217987855E-14i</v>
      </c>
      <c r="K662" s="265" t="str">
        <f t="shared" si="1689"/>
        <v>-3.80512604157137E-15+2.45395122652925E-15i</v>
      </c>
      <c r="L662" s="238">
        <f t="shared" si="1690"/>
        <v>-286.88227902890213</v>
      </c>
      <c r="M662" s="238">
        <f t="shared" si="1746"/>
        <v>9.6430163158700033</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0.0357673451587119-0.275098927636369i</v>
      </c>
      <c r="G663" s="245" t="str">
        <f t="shared" si="1744"/>
        <v>-2.9688508448126-0.499061553009146i</v>
      </c>
      <c r="H663" s="245" t="str">
        <f t="shared" si="1745"/>
        <v>0.00804180433568253-0.0584178577615705i</v>
      </c>
      <c r="I663" s="245" t="str">
        <f t="shared" si="1688"/>
        <v>0.025941833745417-0.03031293820343i</v>
      </c>
      <c r="J663" s="240" t="str">
        <f>IMPRODUCT(1/Nt_input,AZ625)</f>
        <v>-3.62540469108116E-14+1.28820565326038E-14i</v>
      </c>
      <c r="K663" s="265" t="str">
        <f t="shared" si="1689"/>
        <v>-5.50003473952913E-16+1.43315085249955E-15i</v>
      </c>
      <c r="L663" s="238">
        <f t="shared" si="1690"/>
        <v>-296.27746343820155</v>
      </c>
      <c r="M663" s="238">
        <f t="shared" si="1746"/>
        <v>9.2221488349019811</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0.0338422663000905-0.268308945881979i</v>
      </c>
      <c r="G664" s="245" t="str">
        <f t="shared" si="1744"/>
        <v>-2.98143543966337-0.515111491510931i</v>
      </c>
      <c r="H664" s="245" t="str">
        <f t="shared" si="1745"/>
        <v>0.00763304234116021-0.0569762324311369i</v>
      </c>
      <c r="I664" s="245" t="str">
        <f t="shared" si="1688"/>
        <v>0.0251629427555864-0.0300909279164896i</v>
      </c>
      <c r="J664" s="240" t="str">
        <f>IMPRODUCT(1/Nt_input,BA625)</f>
        <v>-1.75086250294061E-14-4.5775015722338E-14i</v>
      </c>
      <c r="K664" s="265" t="str">
        <f t="shared" si="1689"/>
        <v>-1.81798122782102E-15-6.24983326580554E-16i</v>
      </c>
      <c r="L664" s="238">
        <f t="shared" si="1690"/>
        <v>-294.32308001995705</v>
      </c>
      <c r="M664" s="238">
        <f t="shared" si="1746"/>
        <v>8.8280335791817652</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0.0320563653263945-0.261839835435836i</v>
      </c>
      <c r="G665" s="245" t="str">
        <f t="shared" si="1744"/>
        <v>-2.99425919819284-0.530752442601886i</v>
      </c>
      <c r="H665" s="245" t="str">
        <f t="shared" si="1745"/>
        <v>0.00725383265960024-0.0556027392932752i</v>
      </c>
      <c r="I665" s="245" t="str">
        <f t="shared" si="1688"/>
        <v>0.0244181480675165-0.0298584943518774i</v>
      </c>
      <c r="J665" s="240" t="str">
        <f>IMPRODUCT(1/Nt_input,BB625)</f>
        <v>3.14999152521527E-14+1.17180570802235E-14i</v>
      </c>
      <c r="K665" s="265" t="str">
        <f t="shared" si="1689"/>
        <v>1.11905313588612E-15-6.54406788792511E-16i</v>
      </c>
      <c r="L665" s="238">
        <f t="shared" si="1690"/>
        <v>-297.74554204228201</v>
      </c>
      <c r="M665" s="238">
        <f t="shared" si="1746"/>
        <v>8.4644660940672551</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0.0303966159012573-0.255669818102064i</v>
      </c>
      <c r="G666" s="245" t="str">
        <f t="shared" si="1744"/>
        <v>-3.00731618738663-0.545992203968759i</v>
      </c>
      <c r="H666" s="245" t="str">
        <f t="shared" si="1745"/>
        <v>0.00690140934475553-0.0542927540764281i</v>
      </c>
      <c r="I666" s="245" t="str">
        <f t="shared" si="1688"/>
        <v>0.0237058937099492-0.0296174011580666i</v>
      </c>
      <c r="J666" s="240" t="str">
        <f>IMPRODUCT(1/Nt_input,BC625)</f>
        <v>2.32781933377606E-14-1.8326486161957E-14i</v>
      </c>
      <c r="K666" s="265" t="str">
        <f t="shared" si="1689"/>
        <v>9.04748454816353E-18-1.1238853233517E-15i</v>
      </c>
      <c r="L666" s="238">
        <f t="shared" si="1690"/>
        <v>-298.98527856519212</v>
      </c>
      <c r="M666" s="238">
        <f t="shared" si="1746"/>
        <v>8.1349477331863085</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0.0288514725209362-0.249779001121009i</v>
      </c>
      <c r="G667" s="245" t="str">
        <f t="shared" si="1744"/>
        <v>-3.02060041677935-0.560837635648i</v>
      </c>
      <c r="H667" s="245" t="str">
        <f t="shared" si="1745"/>
        <v>0.00657332088287033-0.0530420528530068i</v>
      </c>
      <c r="I667" s="245" t="str">
        <f t="shared" si="1688"/>
        <v>0.0230246658803132-0.0293692149644022i</v>
      </c>
      <c r="J667" s="240" t="str">
        <f>IMPRODUCT(1/Nt_input,BD625)</f>
        <v>-3.95691034734031E-14-2.94599414307763E-14i</v>
      </c>
      <c r="K667" s="265" t="str">
        <f t="shared" si="1689"/>
        <v>-1.77628073937781E-15+4.83808197561829E-16i</v>
      </c>
      <c r="L667" s="238">
        <f t="shared" si="1690"/>
        <v>-294.69897210610719</v>
      </c>
      <c r="M667" s="238">
        <f t="shared" si="1746"/>
        <v>7.8426519384872684</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0.0274106740827604-0.244149182378345i</v>
      </c>
      <c r="G668" s="245" t="str">
        <f t="shared" si="1744"/>
        <v>-3.03410584378145-0.575294788770223i</v>
      </c>
      <c r="H668" s="245" t="str">
        <f t="shared" si="1745"/>
        <v>0.00626738848340042-0.0518467706784798i</v>
      </c>
      <c r="I668" s="245" t="str">
        <f t="shared" si="1688"/>
        <v>0.0223729983844434-0.0291153254189068i</v>
      </c>
      <c r="J668" s="240" t="str">
        <f>IMPRODUCT(1/Nt_input,BE625)</f>
        <v>2.37808294649248E-14+2.49678749897342E-14i</v>
      </c>
      <c r="K668" s="265" t="str">
        <f t="shared" si="1689"/>
        <v>1.25899626454418E-15-1.33780361794505E-16i</v>
      </c>
      <c r="L668" s="238">
        <f t="shared" si="1690"/>
        <v>-297.95074936219305</v>
      </c>
      <c r="M668" s="238">
        <f t="shared" si="1746"/>
        <v>7.5903936782582191</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0.0260650770327377-0.238763678579137i</v>
      </c>
      <c r="G669" s="245" t="str">
        <f t="shared" si="1744"/>
        <v>-3.04782637897075-0.589369016615823i</v>
      </c>
      <c r="H669" s="245" t="str">
        <f t="shared" si="1745"/>
        <v>0.00598167065042167-0.0507033651067259i</v>
      </c>
      <c r="I669" s="245" t="str">
        <f t="shared" si="1688"/>
        <v>0.0217494764724831-0.0288569633754008i</v>
      </c>
      <c r="J669" s="240" t="str">
        <f>IMPRODUCT(1/Nt_input,BF625)</f>
        <v>-6.06075113056617E-15+4.16567821903691E-14i</v>
      </c>
      <c r="K669" s="265" t="str">
        <f t="shared" si="1689"/>
        <v>1.07027007388471E-15+1.08090807757095E-15i</v>
      </c>
      <c r="L669" s="238">
        <f t="shared" si="1690"/>
        <v>-296.35666618516262</v>
      </c>
      <c r="M669" s="238">
        <f t="shared" si="1746"/>
        <v>7.3806023374435625</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0.0248065131363703-0.233607173403857i</v>
      </c>
      <c r="G670" s="245" t="str">
        <f t="shared" si="1744"/>
        <v>-3.06175589134029-0.603065070707389i</v>
      </c>
      <c r="H670" s="245" t="str">
        <f t="shared" si="1745"/>
        <v>0.00571443298240628-0.0496085839482515i</v>
      </c>
      <c r="I670" s="245" t="str">
        <f t="shared" si="1688"/>
        <v>0.0211527393618315-0.0285952173610938i</v>
      </c>
      <c r="J670" s="240" t="str">
        <f>IMPRODUCT(1/Nt_input,BG625)</f>
        <v>-9.71259273637067E-14-8.11165370984134E-14i</v>
      </c>
      <c r="K670" s="265" t="str">
        <f t="shared" si="1689"/>
        <v>-4.37402443670903E-15+1.06150003718593E-15i</v>
      </c>
      <c r="L670" s="238">
        <f t="shared" si="1690"/>
        <v>-286.93384737335458</v>
      </c>
      <c r="M670" s="238">
        <f t="shared" si="1746"/>
        <v>7.2152983213389517</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0.0236276678266984-0.228665583076318i</v>
      </c>
      <c r="G671" s="245" t="str">
        <f t="shared" si="1744"/>
        <v>-3.07588821349602-0.61638718419134i</v>
      </c>
      <c r="H671" s="245" t="str">
        <f t="shared" si="1745"/>
        <v>0.00546412234126298-0.0485594367255662i</v>
      </c>
      <c r="I671" s="245" t="str">
        <f t="shared" si="1688"/>
        <v>0.0205814816933475-0.0283310484561389i</v>
      </c>
      <c r="J671" s="240" t="str">
        <f>IMPRODUCT(1/Nt_input,BH625)</f>
        <v>-9.27064008242675E-15+6.11507372516584E-14i</v>
      </c>
      <c r="K671" s="265" t="str">
        <f t="shared" si="1689"/>
        <v>1.54166099106327E-15+1.52121973267437E-15i</v>
      </c>
      <c r="L671" s="238">
        <f t="shared" si="1690"/>
        <v>-293.28750483163867</v>
      </c>
      <c r="M671" s="238">
        <f t="shared" si="1746"/>
        <v>7.0960735979838461</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0.0225219758126075-0.223925937127899i</v>
      </c>
      <c r="G672" s="245" t="str">
        <f t="shared" si="1744"/>
        <v>-3.09021714679752-0.629339144378955i</v>
      </c>
      <c r="H672" s="245" t="str">
        <f t="shared" si="1745"/>
        <v>0.00522934468633428-0.0475531693552653i</v>
      </c>
      <c r="I672" s="245" t="str">
        <f t="shared" si="1688"/>
        <v>0.0200344541282115-0.0280653037140806i</v>
      </c>
      <c r="J672" s="240" t="str">
        <f>IMPRODUCT(1/Nt_input,BI625)</f>
        <v>-3.50539503023509E-15-3.99237934378683E-14i</v>
      </c>
      <c r="K672" s="265" t="str">
        <f t="shared" si="1689"/>
        <v>-1.1907020641865E-15-7.01471432093787E-16i</v>
      </c>
      <c r="L672" s="238">
        <f t="shared" si="1690"/>
        <v>-297.19004475843087</v>
      </c>
      <c r="M672" s="238">
        <f t="shared" si="1746"/>
        <v>7.0240763666390142</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0.0214835312171494-0.219376272446384i</v>
      </c>
      <c r="G673" s="245" t="str">
        <f t="shared" si="1744"/>
        <v>-3.10473646643528-0.641924356006045i</v>
      </c>
      <c r="H673" s="245" t="str">
        <f t="shared" si="1745"/>
        <v>0.00500884599362309-0.0465872416508952i</v>
      </c>
      <c r="I673" s="245" t="str">
        <f t="shared" si="1688"/>
        <v>0.0195104632594195-0.0277987282474796i</v>
      </c>
      <c r="J673" s="240" t="str">
        <f>IMPRODUCT(1/Nt_input,BJ625)</f>
        <v>-6.68631141379916E-14+3.46103354309512E-14i</v>
      </c>
      <c r="K673" s="265" t="str">
        <f t="shared" si="1689"/>
        <v>-3.42407022600531E-16+2.533973217524E-15i</v>
      </c>
      <c r="L673" s="238">
        <f t="shared" si="1690"/>
        <v>-291.84537624893483</v>
      </c>
      <c r="M673" s="238">
        <f t="shared" si="1746"/>
        <v>7</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0.0205070099898008-0.215005538957927i</v>
      </c>
      <c r="G674" s="245" t="str">
        <f t="shared" si="1744"/>
        <v>-3.11943992643816-0.654145896516976i</v>
      </c>
      <c r="H674" s="245" t="str">
        <f t="shared" si="1745"/>
        <v>0.00480149578120525-0.0456593072959407i</v>
      </c>
      <c r="I674" s="245" t="str">
        <f t="shared" si="1688"/>
        <v>0.0190083709831524-0.0275319760969267i</v>
      </c>
      <c r="J674" s="240" t="str">
        <f>IMPRODUCT(1/Nt_input,BK625)</f>
        <v>6.69931165121589E-14-3.55800458540223E-14i</v>
      </c>
      <c r="K674" s="265" t="str">
        <f t="shared" si="1689"/>
        <v>2.93841040000171E-16-2.52077159366221E-15i</v>
      </c>
      <c r="L674" s="238">
        <f t="shared" si="1690"/>
        <v>-291.91071515592756</v>
      </c>
      <c r="M674" s="238">
        <f t="shared" si="1746"/>
        <v>7.0240763666390169</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0.019587602721442-0.210803515513823i</v>
      </c>
      <c r="G675" s="245" t="str">
        <f t="shared" si="1744"/>
        <v>-3.13432126460534-0.666006564470806i</v>
      </c>
      <c r="H675" s="245" t="str">
        <f t="shared" si="1745"/>
        <v>0.00460627284350244-0.0447671959836485i</v>
      </c>
      <c r="I675" s="245" t="str">
        <f t="shared" si="1688"/>
        <v>0.0185270934507796-0.0272656199946964i</v>
      </c>
      <c r="J675" s="240" t="str">
        <f>IMPRODUCT(1/Nt_input,BL625)</f>
        <v>3.68116385355936E-14+4.72981029342458E-14i</v>
      </c>
      <c r="K675" s="265" t="str">
        <f t="shared" si="1689"/>
        <v>1.97162476830044E-15-1.27395774586253E-16i</v>
      </c>
      <c r="L675" s="238">
        <f t="shared" si="1690"/>
        <v>-294.08542043526785</v>
      </c>
      <c r="M675" s="238">
        <f t="shared" si="1746"/>
        <v>7.0960735979838496</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0.0187209563044072-0.206760734744851i</v>
      </c>
      <c r="G676" s="365" t="str">
        <f t="shared" si="1744"/>
        <v>-3.14937420735697-0.67750892199604i</v>
      </c>
      <c r="H676" s="365" t="str">
        <f t="shared" si="1745"/>
        <v>0.00442225286367324-0.0439088974609811i</v>
      </c>
      <c r="I676" s="365" t="str">
        <f t="shared" si="1688"/>
        <v>0.018065599701406-0.0270001601268234i</v>
      </c>
      <c r="J676" s="367" t="str">
        <f>IMPRODUCT(1/Nt_input,BM625)</f>
        <v>0</v>
      </c>
      <c r="K676" s="367" t="str">
        <f t="shared" si="1689"/>
        <v>0</v>
      </c>
      <c r="L676" s="367" t="e">
        <f t="shared" si="1690"/>
        <v>#NUM!</v>
      </c>
      <c r="M676" s="367">
        <f t="shared" si="1746"/>
        <v>7.2152983213389597</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0.0179031231364734-0.202868415809932i</v>
      </c>
      <c r="G677" s="365" t="str">
        <f t="shared" si="1744"/>
        <v>-3.1645924744984-0.688655332078934i</v>
      </c>
      <c r="H677" s="365" t="str">
        <f t="shared" si="1745"/>
        <v>0.00424859762784549-0.043082547248803i</v>
      </c>
      <c r="I677" s="365" t="str">
        <f t="shared" si="1688"/>
        <v>0.0176229100572357-0.0267360319897315i</v>
      </c>
      <c r="J677" s="367" t="str">
        <f>IMPRODUCT(1/Nt_input,BN625)</f>
        <v>0</v>
      </c>
      <c r="K677" s="367" t="str">
        <f t="shared" si="1689"/>
        <v>0</v>
      </c>
      <c r="L677" s="367" t="e">
        <f t="shared" si="1690"/>
        <v>#NUM!</v>
      </c>
      <c r="M677" s="367">
        <f t="shared" si="1746"/>
        <v>7.3806023374435705</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0.0171305167782649-0.199118404106526i</v>
      </c>
      <c r="G678" s="365" t="str">
        <f t="shared" si="1744"/>
        <v>-3.17996978389327-0.699447991352822i</v>
      </c>
      <c r="H678" s="365" t="str">
        <f t="shared" si="1745"/>
        <v>0.00408454560963449-0.0422864138402978i</v>
      </c>
      <c r="I678" s="365" t="str">
        <f t="shared" si="1688"/>
        <v>0.0171980943491498-0.0264736134299395i</v>
      </c>
      <c r="J678" s="367" t="str">
        <f>IMPRODUCT(1/Nt_input,BO625)</f>
        <v>0</v>
      </c>
      <c r="K678" s="367" t="str">
        <f t="shared" si="1689"/>
        <v>0</v>
      </c>
      <c r="L678" s="367" t="e">
        <f t="shared" si="1690"/>
        <v>#NUM!</v>
      </c>
      <c r="M678" s="367">
        <f t="shared" si="1746"/>
        <v>7.5903936782582306</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0.016399873147088-0.195503117131248i</v>
      </c>
      <c r="G679" s="365" t="str">
        <f t="shared" si="1744"/>
        <v>-3.19549985603994-0.709888958957796i</v>
      </c>
      <c r="H679" s="365" t="str">
        <f t="shared" si="1745"/>
        <v>0.0039294037302386-0.0415188872052816i</v>
      </c>
      <c r="I679" s="365" t="str">
        <f t="shared" si="1688"/>
        <v>0.0167902700273771-0.0262132309479384i</v>
      </c>
      <c r="J679" s="367" t="str">
        <f>IMPRODUCT(1/Nt_input,BP625)</f>
        <v>0</v>
      </c>
      <c r="K679" s="367" t="str">
        <f t="shared" si="1689"/>
        <v>0</v>
      </c>
      <c r="L679" s="367" t="e">
        <f t="shared" si="1690"/>
        <v>#NUM!</v>
      </c>
      <c r="M679" s="367">
        <f t="shared" si="1746"/>
        <v>7.8426519384872799</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0.0157082164737256-0.192015495783158i</v>
      </c>
      <c r="G680" s="365" t="str">
        <f t="shared" si="1744"/>
        <v>-3.21117641854817-0.719980181958494i</v>
      </c>
      <c r="H680" s="365" t="str">
        <f t="shared" si="1745"/>
        <v>0.00378254012987751-0.0407784684501929i</v>
      </c>
      <c r="I680" s="365" t="str">
        <f t="shared" si="1688"/>
        <v>0.0163986002016689-0.0259551653402384i</v>
      </c>
      <c r="J680" s="367" t="str">
        <f>IMPRODUCT(1/Nt_input,BQ625)</f>
        <v>0</v>
      </c>
      <c r="K680" s="367" t="str">
        <f t="shared" si="1689"/>
        <v>0</v>
      </c>
      <c r="L680" s="367" t="e">
        <f t="shared" si="1690"/>
        <v>#NUM!</v>
      </c>
      <c r="M680" s="367">
        <f t="shared" si="1746"/>
        <v>8.1349477331863245</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0.0150528293677833-0.188648960491947i</v>
      </c>
      <c r="G681" s="365" t="str">
        <f t="shared" si="1744"/>
        <v>-3.22699321051102-0.729723517738646i</v>
      </c>
      <c r="H681" s="365" t="str">
        <f t="shared" si="1745"/>
        <v>0.00364337781161965-0.0400637605025729i</v>
      </c>
      <c r="I681" s="365" t="str">
        <f t="shared" si="1688"/>
        <v>0.0160222916466299-0.0256996567468599i</v>
      </c>
      <c r="J681" s="367" t="str">
        <f>IMPRODUCT(1/Nt_input,BR625)</f>
        <v>0</v>
      </c>
      <c r="K681" s="367" t="str">
        <f t="shared" si="1689"/>
        <v>0</v>
      </c>
      <c r="L681" s="367" t="e">
        <f t="shared" si="1690"/>
        <v>#NUM!</v>
      </c>
      <c r="M681" s="367">
        <f t="shared" si="1746"/>
        <v>8.4644660940672711</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0.0144312264362938-0.185397371630624i</v>
      </c>
      <c r="G682" s="365" t="str">
        <f t="shared" si="1744"/>
        <v>-3.24294398676883-0.739120753733528i</v>
      </c>
      <c r="H682" s="365" t="str">
        <f t="shared" si="1745"/>
        <v>0.00351138903969038-0.0393734597052959i</v>
      </c>
      <c r="I682" s="365" t="str">
        <f t="shared" si="1688"/>
        <v>0.0156605928005804-0.0254469091652465i</v>
      </c>
      <c r="J682" s="367" t="str">
        <f>IMPRODUCT(1/Nt_input,BS625)</f>
        <v>0</v>
      </c>
      <c r="K682" s="367" t="str">
        <f t="shared" si="1689"/>
        <v>0</v>
      </c>
      <c r="L682" s="367" t="e">
        <f t="shared" si="1690"/>
        <v>#NUM!</v>
      </c>
      <c r="M682" s="367">
        <f t="shared" si="1746"/>
        <v>8.8280335791817848</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0.013841130983052-0.182254993739184i</v>
      </c>
      <c r="G683" s="365" t="str">
        <f t="shared" si="1744"/>
        <v>-3.25902252206171-0.748173624812176i</v>
      </c>
      <c r="H683" s="365" t="str">
        <f t="shared" si="1745"/>
        <v>0.00338609039192696-0.0387063482200061i</v>
      </c>
      <c r="I683" s="365" t="str">
        <f t="shared" si="1688"/>
        <v>0.015312791780287-0.02519709448574i</v>
      </c>
      <c r="J683" s="367" t="str">
        <f>IMPRODUCT(1/Nt_input,BT625)</f>
        <v>0</v>
      </c>
      <c r="K683" s="367" t="str">
        <f t="shared" si="1689"/>
        <v>0</v>
      </c>
      <c r="L683" s="367" t="e">
        <f t="shared" si="1690"/>
        <v>#NUM!</v>
      </c>
      <c r="M683" s="367">
        <f t="shared" si="1746"/>
        <v>9.2221488349020007</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0.0132804543854763-0.179216463143717i</v>
      </c>
      <c r="G684" s="365" t="str">
        <f t="shared" si="1744"/>
        <v>-3.27522261506773-0.756883828580082i</v>
      </c>
      <c r="H684" s="365" t="str">
        <f t="shared" si="1745"/>
        <v>0.00326703838076574-0.0380612871515212i</v>
      </c>
      <c r="I684" s="365" t="str">
        <f t="shared" si="1688"/>
        <v>0.0149782144289047-0.0249503560983553i</v>
      </c>
      <c r="J684" s="367" t="str">
        <f>IMPRODUCT(1/Nt_input,BU625)</f>
        <v>0</v>
      </c>
      <c r="K684" s="367" t="str">
        <f t="shared" si="1689"/>
        <v>0</v>
      </c>
      <c r="L684" s="367" t="e">
        <f t="shared" si="1690"/>
        <v>#NUM!</v>
      </c>
      <c r="M684" s="367">
        <f t="shared" si="1746"/>
        <v>9.6430163158700264</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0.0127472778040298-0.176276758605545i</v>
      </c>
      <c r="G685" s="365" t="str">
        <f t="shared" si="1744"/>
        <v>-3.2915380923237-0.765253038837637i</v>
      </c>
      <c r="H685" s="365" t="str">
        <f t="shared" si="1745"/>
        <v>0.00315382556951353-0.0374372103156201i</v>
      </c>
      <c r="I685" s="365" t="str">
        <f t="shared" si="1688"/>
        <v>0.0146562224103636-0.0247068121156569i</v>
      </c>
      <c r="J685" s="367" t="str">
        <f>IMPRODUCT(1/Nt_input,BV625)</f>
        <v>0</v>
      </c>
      <c r="K685" s="367" t="str">
        <f t="shared" si="1689"/>
        <v>0</v>
      </c>
      <c r="L685" s="367" t="e">
        <f t="shared" si="1690"/>
        <v>#NUM!</v>
      </c>
      <c r="M685" s="367">
        <f t="shared" si="1746"/>
        <v>10.086582838174564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0.0122398359283076-0.173431174678672i</v>
      </c>
      <c r="G686" s="365" t="str">
        <f t="shared" si="1744"/>
        <v>-3.30796281202632-0.773282917399673i</v>
      </c>
      <c r="H686" s="365" t="str">
        <f t="shared" si="1745"/>
        <v>0.00304607712107408-0.0368331185818986i</v>
      </c>
      <c r="I686" s="365" t="str">
        <f t="shared" si="1688"/>
        <v>0.0143462113600732-0.0244665582520167i</v>
      </c>
      <c r="J686" s="367" t="str">
        <f>IMPRODUCT(1/Nt_input,BW625)</f>
        <v>0</v>
      </c>
      <c r="K686" s="367" t="str">
        <f t="shared" si="1689"/>
        <v>0</v>
      </c>
      <c r="L686" s="367" t="e">
        <f t="shared" si="1690"/>
        <v>#NUM!</v>
      </c>
      <c r="M686" s="367">
        <f t="shared" si="1746"/>
        <v>10.548576613727704</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0.011756502505344-0.170675297491706i</v>
      </c>
      <c r="G687" s="365" t="str">
        <f t="shared" si="1744"/>
        <v>-3.32449066771184-0.780975124455621i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0.00294344772510221-0.036248074731426i</v>
      </c>
      <c r="I687" s="365" t="str">
        <f t="shared" si="1688"/>
        <v>0.0140476090990526-0.0242296703954207i</v>
      </c>
      <c r="J687" s="367" t="str">
        <f>IMPRODUCT(1/Nt_input,BX625)</f>
        <v>0</v>
      </c>
      <c r="K687" s="367" t="str">
        <f t="shared" si="1689"/>
        <v>0</v>
      </c>
      <c r="L687" s="367" t="e">
        <f t="shared" si="1690"/>
        <v>#NUM!</v>
      </c>
      <c r="M687" s="367">
        <f t="shared" si="1746"/>
        <v>11.024548389919374</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0.0112957774308191-0.168004982703531i</v>
      </c>
      <c r="G688" s="365" t="str">
        <f t="shared" si="1744"/>
        <v>-3.34111559181173-0.788331327627926i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0.0028456188570161-0.0356811987759631i</v>
      </c>
      <c r="I688" s="365" t="str">
        <f t="shared" si="1688"/>
        <v>0.01375987391638-0.0239962069042778i</v>
      </c>
      <c r="J688" s="367" t="str">
        <f>IMPRODUCT(1/Nt_input,BY625)</f>
        <v>0</v>
      </c>
      <c r="K688" s="367" t="str">
        <f t="shared" si="1689"/>
        <v>0</v>
      </c>
      <c r="L688" s="367" t="e">
        <f t="shared" si="1690"/>
        <v>#NUM!</v>
      </c>
      <c r="M688" s="367">
        <f t="shared" si="1746"/>
        <v>11.509914298352214</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0.0108562752136629-0.165416335410764i</v>
      </c>
      <c r="G689" s="365" t="str">
        <f t="shared" si="1744"/>
        <v>-3.35783155908367-0.795353209867086i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0.00275229632862975-0.0351316636916153i</v>
      </c>
      <c r="I689" s="365" t="str">
        <f t="shared" si="1688"/>
        <v>0.0134824929230373-0.0237662106583038i</v>
      </c>
      <c r="J689" s="367" t="str">
        <f>IMPRODUCT(1/Nt_input,BZ625)</f>
        <v>0</v>
      </c>
      <c r="K689" s="367" t="str">
        <f t="shared" si="1689"/>
        <v>0</v>
      </c>
      <c r="L689" s="367" t="e">
        <f t="shared" si="1690"/>
        <v>#NUM!</v>
      </c>
      <c r="M689" s="367">
        <f t="shared" si="1746"/>
        <v>12.000000000000016</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0.165269179374059</v>
      </c>
      <c r="H694" s="372" t="str">
        <f t="shared" si="1750"/>
        <v>0.173621907015685</v>
      </c>
      <c r="I694" s="372" t="str">
        <f t="shared" si="1750"/>
        <v>0.180302560781434</v>
      </c>
      <c r="J694" s="372" t="str">
        <f t="shared" si="1750"/>
        <v>0.18524680232339</v>
      </c>
      <c r="K694" s="372" t="str">
        <f t="shared" si="1750"/>
        <v>0.188407015892805</v>
      </c>
      <c r="L694" s="372" t="str">
        <f t="shared" si="1750"/>
        <v>0.18975276690541</v>
      </c>
      <c r="M694" s="372" t="str">
        <f t="shared" si="1750"/>
        <v>0.189271095043312</v>
      </c>
      <c r="N694" s="372" t="str">
        <f t="shared" si="1750"/>
        <v>0.186966639069788</v>
      </c>
      <c r="O694" s="372" t="str">
        <f t="shared" si="1750"/>
        <v>0.182861592155787</v>
      </c>
      <c r="P694" s="372" t="str">
        <f t="shared" si="1750"/>
        <v>0.17699548814684</v>
      </c>
      <c r="Q694" s="372" t="str">
        <f t="shared" si="1750"/>
        <v>0.169424820831598</v>
      </c>
      <c r="R694" s="372" t="str">
        <f t="shared" si="1750"/>
        <v>0.160222499874654</v>
      </c>
      <c r="S694" s="372" t="str">
        <f t="shared" si="1750"/>
        <v>0.149477148657449</v>
      </c>
      <c r="T694" s="372" t="str">
        <f t="shared" si="1750"/>
        <v>0.137292250786024</v>
      </c>
      <c r="U694" s="372" t="str">
        <f t="shared" si="1750"/>
        <v>0.123785153488139</v>
      </c>
      <c r="V694" s="372" t="str">
        <f t="shared" si="1750"/>
        <v>0.109085937494122</v>
      </c>
      <c r="W694" s="372" t="str">
        <f t="shared" si="1750"/>
        <v>0.0933361642897268</v>
      </c>
      <c r="X694" s="372" t="str">
        <f t="shared" si="1750"/>
        <v>0.0766875128004681</v>
      </c>
      <c r="Y694" s="372" t="str">
        <f t="shared" si="1750"/>
        <v>0.0593003186412408</v>
      </c>
      <c r="Z694" s="372" t="str">
        <f t="shared" si="1750"/>
        <v>0.0413420299966289</v>
      </c>
      <c r="AA694" s="372" t="str">
        <f t="shared" si="1750"/>
        <v>0.0229855950034062</v>
      </c>
      <c r="AB694" s="372" t="str">
        <f t="shared" si="1750"/>
        <v>0.00440779616500328</v>
      </c>
      <c r="AC694" s="372" t="str">
        <f t="shared" si="1750"/>
        <v>-0.014212452160052</v>
      </c>
      <c r="AD694" s="372" t="str">
        <f t="shared" si="1750"/>
        <v>-0.0326958268013637</v>
      </c>
      <c r="AE694" s="372" t="str">
        <f t="shared" si="1750"/>
        <v>-0.0508643227573139</v>
      </c>
      <c r="AF694" s="372" t="str">
        <f t="shared" si="1750"/>
        <v>-0.0685429674798375</v>
      </c>
      <c r="AG694" s="372" t="str">
        <f t="shared" si="1750"/>
        <v>-0.0855615059560962</v>
      </c>
      <c r="AH694" s="372" t="str">
        <f t="shared" si="1750"/>
        <v>-0.101756040357356</v>
      </c>
      <c r="AI694" s="372" t="str">
        <f t="shared" si="1750"/>
        <v>-0.1169706084644</v>
      </c>
      <c r="AJ694" s="372" t="str">
        <f t="shared" si="1750"/>
        <v>-0.131058685669402</v>
      </c>
      <c r="AK694" s="372" t="str">
        <f t="shared" si="1750"/>
        <v>-0.143884596087376</v>
      </c>
      <c r="AL694" s="372" t="str">
        <f t="shared" si="1750"/>
        <v>-0.155324819189653</v>
      </c>
      <c r="AM694" s="372" t="str">
        <f t="shared" si="1750"/>
        <v>-0.165269179374082</v>
      </c>
      <c r="AN694" s="372" t="str">
        <f t="shared" si="1750"/>
        <v>-0.173621907015673</v>
      </c>
      <c r="AO694" s="372" t="str">
        <f t="shared" si="1750"/>
        <v>-0.180302560781459</v>
      </c>
      <c r="AP694" s="372" t="str">
        <f t="shared" si="1750"/>
        <v>-0.185246802323373</v>
      </c>
      <c r="AQ694" s="372" t="str">
        <f t="shared" si="1750"/>
        <v>-0.188407015892794</v>
      </c>
      <c r="AR694" s="372" t="str">
        <f t="shared" si="1750"/>
        <v>-0.189752766905425</v>
      </c>
      <c r="AS694" s="372" t="str">
        <f t="shared" si="1750"/>
        <v>-0.189271095043313</v>
      </c>
      <c r="AT694" s="372" t="str">
        <f t="shared" si="1750"/>
        <v>-0.186966639069798</v>
      </c>
      <c r="AU694" s="372" t="str">
        <f t="shared" si="1750"/>
        <v>-0.18286159215577</v>
      </c>
      <c r="AV694" s="372" t="str">
        <f t="shared" si="1750"/>
        <v>-0.176995488146855</v>
      </c>
      <c r="AW694" s="372" t="str">
        <f t="shared" si="1750"/>
        <v>-0.169424820831568</v>
      </c>
      <c r="AX694" s="372" t="str">
        <f t="shared" si="1750"/>
        <v>-0.160222499874701</v>
      </c>
      <c r="AY694" s="372" t="str">
        <f t="shared" si="1750"/>
        <v>-0.149477148657415</v>
      </c>
      <c r="AZ694" s="372" t="str">
        <f t="shared" si="1750"/>
        <v>-0.137292250786005</v>
      </c>
      <c r="BA694" s="372" t="str">
        <f t="shared" si="1750"/>
        <v>-0.123785153488176</v>
      </c>
      <c r="BB694" s="372" t="str">
        <f t="shared" si="1750"/>
        <v>-0.109085937494116</v>
      </c>
      <c r="BC694" s="372" t="str">
        <f t="shared" si="1750"/>
        <v>-0.0933361642897271</v>
      </c>
      <c r="BD694" s="372" t="str">
        <f t="shared" si="1750"/>
        <v>-0.0766875128004532</v>
      </c>
      <c r="BE694" s="372" t="str">
        <f t="shared" si="1750"/>
        <v>-0.0593003186412119</v>
      </c>
      <c r="BF694" s="372" t="str">
        <f t="shared" si="1750"/>
        <v>-0.041342029996701</v>
      </c>
      <c r="BG694" s="372" t="str">
        <f t="shared" si="1750"/>
        <v>-0.022985595003361</v>
      </c>
      <c r="BH694" s="372" t="str">
        <f t="shared" si="1750"/>
        <v>-0.00440779616498934</v>
      </c>
      <c r="BI694" s="372" t="str">
        <f t="shared" si="1750"/>
        <v>0.0142124521600108</v>
      </c>
      <c r="BJ694" s="372" t="str">
        <f t="shared" si="1750"/>
        <v>0.0326958268013938</v>
      </c>
      <c r="BK694" s="372" t="str">
        <f t="shared" si="1750"/>
        <v>0.0508643227572976</v>
      </c>
      <c r="BL694" s="372" t="str">
        <f t="shared" si="1750"/>
        <v>0.0685429674798287</v>
      </c>
      <c r="BM694" s="372" t="str">
        <f t="shared" si="1750"/>
        <v>0.0855615059561048</v>
      </c>
      <c r="BN694" s="372" t="str">
        <f t="shared" si="1750"/>
        <v>0.101756040357347</v>
      </c>
      <c r="BO694" s="372" t="str">
        <f t="shared" si="1750"/>
        <v>0.11697060846443</v>
      </c>
      <c r="BP694" s="372" t="str">
        <f t="shared" si="1750"/>
        <v>0.131058685669383</v>
      </c>
      <c r="BQ694" s="372" t="str">
        <f t="shared" si="1750"/>
        <v>0.143884596087358</v>
      </c>
      <c r="BR694" s="372" t="str">
        <f t="shared" si="1750"/>
        <v>0.155324819189692</v>
      </c>
    </row>
    <row r="695" spans="1:123">
      <c r="B695" s="373">
        <v>1</v>
      </c>
      <c r="C695" s="373">
        <f>0+Div_Nt_input</f>
        <v>3.1250000000000001E-4</v>
      </c>
      <c r="D695" s="374">
        <f t="shared" ref="D695:D726" si="1751">Vo_set2+E695</f>
        <v>6.165269179374059</v>
      </c>
      <c r="E695" s="375" t="str">
        <f>G694</f>
        <v>0.165269179374059</v>
      </c>
      <c r="F695" s="317">
        <v>1</v>
      </c>
      <c r="G695" s="376">
        <f>2*IMREAL(K626)*COS(2*PI()*B626*1/Nt_input)-2*IMAGINARY(K626)*SIN(2*PI()*B626*1/Nt_input)</f>
        <v>0.16526917937404867</v>
      </c>
      <c r="H695" s="376">
        <f t="shared" ref="H695:H726" si="1752">2*IMREAL(K626)*COS(2*PI()*B626*2/Nt_input)-2*IMAGINARY(K626)*SIN(2*PI()*B626*2/Nt_input)</f>
        <v>0.17362190701571018</v>
      </c>
      <c r="I695" s="376">
        <f t="shared" ref="I695:I726" si="1753">2*IMREAL(K626)*COS(2*PI()*B626*3/Nt_input)-2*IMAGINARY(K626)*SIN(2*PI()*B626*3/Nt_input)</f>
        <v>0.18030256078142162</v>
      </c>
      <c r="J695" s="376">
        <f t="shared" ref="J695:J726" si="1754">2*IMREAL(K626)*COS(2*PI()*B626*4/Nt_input)-2*IMAGINARY(K626)*SIN(2*PI()*B626*4/Nt_input)</f>
        <v>0.18524680232340229</v>
      </c>
      <c r="K695" s="376">
        <f t="shared" ref="K695:K726" si="1755">2*IMREAL(K626)*COS(2*PI()*B626*5/Nt_input)-2*IMAGINARY(K626)*SIN(2*PI()*B626*5/Nt_input)</f>
        <v>0.18840701589280556</v>
      </c>
      <c r="L695" s="376">
        <f t="shared" ref="L695:L726" si="1756">2*IMREAL(K626)*COS(2*PI()*B626*6/Nt_input)-2*IMAGINARY(K626)*SIN(2*PI()*B626*6/Nt_input)</f>
        <v>0.1897527669054096</v>
      </c>
      <c r="M695" s="376">
        <f t="shared" ref="M695:M726" si="1757">2*IMREAL(K626)*COS(2*PI()*B626*7/Nt_input)-2*IMAGINARY(K626)*SIN(2*PI()*B626*7/Nt_input)</f>
        <v>0.18927109504330075</v>
      </c>
      <c r="N695" s="376">
        <f t="shared" ref="N695:N726" si="1758">2*IMREAL(K626)*COS(2*PI()*B626*8/Nt_input)-2*IMAGINARY(K626)*SIN(2*PI()*B626*8/Nt_input)</f>
        <v>0.1869666390698197</v>
      </c>
      <c r="O695" s="376">
        <f t="shared" ref="O695:O726" si="1759">2*IMREAL(K626)*COS(2*PI()*B626*9/Nt_input)-2*IMAGINARY(K626)*SIN(2*PI()*B626*9/Nt_input)</f>
        <v>0.18286159215573486</v>
      </c>
      <c r="P695" s="376">
        <f t="shared" ref="P695:P726" si="1760">2*IMREAL(K626)*COS(2*PI()*B626*10/Nt_input)-2*IMAGINARY(K626)*SIN(2*PI()*B626*10/Nt_input)</f>
        <v>0.17699548814687577</v>
      </c>
      <c r="Q695" s="376">
        <f t="shared" ref="Q695:Q726" si="1761">2*IMREAL(K626)*COS(2*PI()*B626*11/Nt_input)-2*IMAGINARY(K626)*SIN(2*PI()*B626*11/Nt_input)</f>
        <v>0.16942482083158644</v>
      </c>
      <c r="R695" s="376">
        <f t="shared" ref="R695:R726" si="1762">2*IMREAL(K626)*COS(2*PI()*B626*12/Nt_input)-2*IMAGINARY(K626)*SIN(2*PI()*B626*12/Nt_input)</f>
        <v>0.16022249987466072</v>
      </c>
      <c r="S695" s="376">
        <f t="shared" ref="S695:S726" si="1763">2*IMREAL(K626)*COS(2*PI()*B626*13/Nt_input)-2*IMAGINARY(K626)*SIN(2*PI()*B626*13/Nt_input)</f>
        <v>0.14947714865741424</v>
      </c>
      <c r="T695" s="376">
        <f t="shared" ref="T695:T726" si="1764">2*IMREAL(K626)*COS(2*PI()*B626*14/Nt_input)-2*IMAGINARY(K626)*SIN(2*PI()*B626*14/Nt_input)</f>
        <v>0.13729225078607557</v>
      </c>
      <c r="U695" s="377">
        <f t="shared" ref="U695:U726" si="1765">2*IMREAL(K626)*COS(2*PI()*B626*15/Nt_input)-2*IMAGINARY(K626)*SIN(2*PI()*B626*15/Nt_input)</f>
        <v>0.12378515348808841</v>
      </c>
      <c r="V695" s="376">
        <f t="shared" ref="V695:V726" si="1766">2*IMREAL(K626)*COS(2*PI()*B626*16/Nt_input)-2*IMAGINARY(K626)*SIN(2*PI()*B626*16/Nt_input)</f>
        <v>0.10908593749416282</v>
      </c>
      <c r="W695" s="376">
        <f t="shared" ref="W695:W726" si="1767">2*IMREAL(K626)*COS(2*PI()*B626*17/Nt_input)-2*IMAGINARY(K626)*SIN(2*PI()*B626*17/Nt_input)</f>
        <v>9.3336164289729129E-2</v>
      </c>
      <c r="X695" s="376">
        <f t="shared" ref="X695:X726" si="1768">2*IMREAL(K626)*COS(2*PI()*B626*18/Nt_input)-2*IMAGINARY(K626)*SIN(2*PI()*B626*18/Nt_input)</f>
        <v>7.6687512800447916E-2</v>
      </c>
      <c r="Y695" s="376">
        <f t="shared" ref="Y695:Y726" si="1769">2*IMREAL(K626)*COS(2*PI()*B626*19/Nt_input)-2*IMAGINARY(K626)*SIN(2*PI()*B626*19/Nt_input)</f>
        <v>5.9300318641239594E-2</v>
      </c>
      <c r="Z695" s="376">
        <f t="shared" ref="Z695:Z726" si="1770">2*IMREAL(K626)*COS(2*PI()*B626*20/Nt_input)-2*IMAGINARY(K626)*SIN(2*PI()*B626*20/Nt_input)</f>
        <v>4.1342029996664434E-2</v>
      </c>
      <c r="AA695" s="376">
        <f t="shared" ref="AA695:AA726" si="1771">2*IMREAL(K626)*COS(2*PI()*B626*21/Nt_input)-2*IMAGINARY(K626)*SIN(2*PI()*B626*21/Nt_input)</f>
        <v>2.2985595003368969E-2</v>
      </c>
      <c r="AB695" s="376">
        <f t="shared" ref="AB695:AB726" si="1772">2*IMREAL(K626)*COS(2*PI()*B626*22/Nt_input)-2*IMAGINARY(K626)*SIN(2*PI()*B626*22/Nt_input)</f>
        <v>4.407796164986752E-3</v>
      </c>
      <c r="AC695" s="376">
        <f t="shared" ref="AC695:AC726" si="1773">2*IMREAL(K626)*COS(2*PI()*B626*23/Nt_input)-2*IMAGINARY(K626)*SIN(2*PI()*B626*23/Nt_input)</f>
        <v>-1.4212452160010866E-2</v>
      </c>
      <c r="AD695" s="376">
        <f t="shared" ref="AD695:AD726" si="1774">2*IMREAL(K626)*COS(2*PI()*B626*24/Nt_input)-2*IMAGINARY(K626)*SIN(2*PI()*B626*24/Nt_input)</f>
        <v>-3.2695826801390923E-2</v>
      </c>
      <c r="AE695" s="376">
        <f t="shared" ref="AE695:AE726" si="1775">2*IMREAL(K626)*COS(2*PI()*B626*25/Nt_input)-2*IMAGINARY(K626)*SIN(2*PI()*B626*25/Nt_input)</f>
        <v>-5.086432275731656E-2</v>
      </c>
      <c r="AF695" s="376">
        <f t="shared" ref="AF695:AF726" si="1776">2*IMREAL(K626)*COS(2*PI()*B626*26/Nt_input)-2*IMAGINARY(K626)*SIN(2*PI()*B626*26/Nt_input)</f>
        <v>-6.8542967479822053E-2</v>
      </c>
      <c r="AG695" s="376">
        <f t="shared" ref="AG695:AG726" si="1777">2*IMREAL(K626)*COS(2*PI()*B626*27/Nt_input)-2*IMAGINARY(K626)*SIN(2*PI()*B626*27/Nt_input)</f>
        <v>-8.5561505956099321E-2</v>
      </c>
      <c r="AH695" s="376">
        <f t="shared" ref="AH695:AH726" si="1778">2*IMREAL(K626)*COS(2*PI()*B626*28/Nt_input)-2*IMAGINARY(K626)*SIN(2*PI()*B626*28/Nt_input)</f>
        <v>-0.10175604035734254</v>
      </c>
      <c r="AI695" s="376">
        <f t="shared" ref="AI695:AI726" si="1779">2*IMREAL(K626)*COS(2*PI()*B626*29/Nt_input)-2*IMAGINARY(K626)*SIN(2*PI()*B626*29/Nt_input)</f>
        <v>-0.11697060846443461</v>
      </c>
      <c r="AJ695" s="376">
        <f t="shared" ref="AJ695:AJ726" si="1780">2*IMREAL(K626)*COS(2*PI()*B626*30/Nt_input)-2*IMAGINARY(K626)*SIN(2*PI()*B626*30/Nt_input)</f>
        <v>-0.13105868566937523</v>
      </c>
      <c r="AK695" s="376">
        <f t="shared" ref="AK695:AK726" si="1781">2*IMREAL(K626)*COS(2*PI()*B626*31/Nt_input)-2*IMAGINARY(K626)*SIN(2*PI()*B626*31/Nt_input)</f>
        <v>-0.14388459608735457</v>
      </c>
      <c r="AL695" s="376">
        <f t="shared" ref="AL695:AL726" si="1782">2*IMREAL(K626)*COS(2*PI()*B626*32/Nt_input)-2*IMAGINARY(K626)*SIN(2*PI()*B626*32/Nt_input)</f>
        <v>-0.1553248191896916</v>
      </c>
      <c r="AM695" s="376">
        <f t="shared" ref="AM695:AM726" si="1783">2*IMREAL(K626)*COS(2*PI()*B626*33/Nt_input)-2*IMAGINARY(K626)*SIN(2*PI()*B626*33/Nt_input)</f>
        <v>-0.16526917937404867</v>
      </c>
      <c r="AN695" s="376">
        <f t="shared" ref="AN695:AN726" si="1784">2*IMREAL(K626)*COS(2*PI()*B626*34/Nt_input)-2*IMAGINARY(K626)*SIN(2*PI()*B626*34/Nt_input)</f>
        <v>-0.1736219070157102</v>
      </c>
      <c r="AO695" s="376">
        <f t="shared" ref="AO695:AO726" si="1785">2*IMREAL(K626)*COS(2*PI()*B626*35/Nt_input)-2*IMAGINARY(K626)*SIN(2*PI()*B626*35/Nt_input)</f>
        <v>-0.18030256078142159</v>
      </c>
      <c r="AP695" s="376">
        <f t="shared" ref="AP695:AP726" si="1786">2*IMREAL(K626)*COS(2*PI()*B626*36/Nt_input)-2*IMAGINARY(K626)*SIN(2*PI()*B626*36/Nt_input)</f>
        <v>-0.18524680232340229</v>
      </c>
      <c r="AQ695" s="376">
        <f t="shared" ref="AQ695:AQ726" si="1787">2*IMREAL(K626)*COS(2*PI()*B626*37/Nt_input)-2*IMAGINARY(K626)*SIN(2*PI()*B626*37/Nt_input)</f>
        <v>-0.18840701589280556</v>
      </c>
      <c r="AR695" s="376">
        <f t="shared" ref="AR695:AR726" si="1788">2*IMREAL(K626)*COS(2*PI()*B626*38/Nt_input)-2*IMAGINARY(K626)*SIN(2*PI()*B626*38/Nt_input)</f>
        <v>-0.1897527669054096</v>
      </c>
      <c r="AS695" s="376">
        <f t="shared" ref="AS695:AS726" si="1789">2*IMREAL(K626)*COS(2*PI()*B626*39/Nt_input)-2*IMAGINARY(K626)*SIN(2*PI()*B626*39/Nt_input)</f>
        <v>-0.18927109504330075</v>
      </c>
      <c r="AT695" s="376">
        <f t="shared" ref="AT695:AT726" si="1790">2*IMREAL(K626)*COS(2*PI()*B626*40/Nt_input)-2*IMAGINARY(K626)*SIN(2*PI()*B626*40/Nt_input)</f>
        <v>-0.1869666390698197</v>
      </c>
      <c r="AU695" s="376">
        <f t="shared" ref="AU695:AU726" si="1791">2*IMREAL(K626)*COS(2*PI()*B626*41/Nt_input)-2*IMAGINARY(K626)*SIN(2*PI()*B626*41/Nt_input)</f>
        <v>-0.18286159215573489</v>
      </c>
      <c r="AV695" s="376">
        <f t="shared" ref="AV695:AV726" si="1792">2*IMREAL(K626)*COS(2*PI()*B626*42/Nt_input)-2*IMAGINARY(K626)*SIN(2*PI()*B626*42/Nt_input)</f>
        <v>-0.17699548814687577</v>
      </c>
      <c r="AW695" s="376">
        <f t="shared" ref="AW695:AW726" si="1793">2*IMREAL(K626)*COS(2*PI()*B626*43/Nt_input)-2*IMAGINARY(K626)*SIN(2*PI()*B626*43/Nt_input)</f>
        <v>-0.16942482083158644</v>
      </c>
      <c r="AX695" s="376">
        <f t="shared" ref="AX695:AX726" si="1794">2*IMREAL(K626)*COS(2*PI()*B626*44/Nt_input)-2*IMAGINARY(K626)*SIN(2*PI()*B626*44/Nt_input)</f>
        <v>-0.16022249987466078</v>
      </c>
      <c r="AY695" s="376">
        <f t="shared" ref="AY695:AY726" si="1795">2*IMREAL(K626)*COS(2*PI()*B626*45/Nt_input)-2*IMAGINARY(K626)*SIN(2*PI()*B626*45/Nt_input)</f>
        <v>-0.14947714865741424</v>
      </c>
      <c r="AZ695" s="376">
        <f t="shared" ref="AZ695:AZ726" si="1796">2*IMREAL(K626)*COS(2*PI()*B626*46/Nt_input)-2*IMAGINARY(K626)*SIN(2*PI()*B626*46/Nt_input)</f>
        <v>-0.1372922507860756</v>
      </c>
      <c r="BA695" s="376">
        <f t="shared" ref="BA695:BA726" si="1797">2*IMREAL(K626)*COS(2*PI()*B626*47/Nt_input)-2*IMAGINARY(K626)*SIN(2*PI()*B626*47/Nt_input)</f>
        <v>-0.12378515348808837</v>
      </c>
      <c r="BB695" s="376">
        <f t="shared" ref="BB695:BB726" si="1798">2*IMREAL(K626)*COS(2*PI()*B626*48/Nt_input)-2*IMAGINARY(K626)*SIN(2*PI()*B626*48/Nt_input)</f>
        <v>-0.10908593749416283</v>
      </c>
      <c r="BC695" s="376">
        <f t="shared" ref="BC695:BC726" si="1799">2*IMREAL(K626)*COS(2*PI()*B626*49/Nt_input)-2*IMAGINARY(K626)*SIN(2*PI()*B626*49/Nt_input)</f>
        <v>-9.3336164289729226E-2</v>
      </c>
      <c r="BD695" s="376">
        <f t="shared" ref="BD695:BD726" si="1800">2*IMREAL(K626)*COS(2*PI()*B626*50/Nt_input)-2*IMAGINARY(K626)*SIN(2*PI()*B626*50/Nt_input)</f>
        <v>-7.6687512800447888E-2</v>
      </c>
      <c r="BE695" s="376">
        <f t="shared" ref="BE695:BE726" si="1801">2*IMREAL(K626)*COS(2*PI()*B626*51/Nt_input)-2*IMAGINARY(K626)*SIN(2*PI()*B626*51/Nt_input)</f>
        <v>-5.9300318641239608E-2</v>
      </c>
      <c r="BF695" s="376">
        <f t="shared" ref="BF695:BF726" si="1802">2*IMREAL(K626)*COS(2*PI()*B626*52/Nt_input)-2*IMAGINARY(K626)*SIN(2*PI()*B626*52/Nt_input)</f>
        <v>-4.1342029996664378E-2</v>
      </c>
      <c r="BG695" s="376">
        <f t="shared" ref="BG695:BG726" si="1803">2*IMREAL(K626)*COS(2*PI()*B626*53/Nt_input)-2*IMAGINARY(K626)*SIN(2*PI()*B626*53/Nt_input)</f>
        <v>-2.2985595003368983E-2</v>
      </c>
      <c r="BH695" s="376">
        <f t="shared" ref="BH695:BH726" si="1804">2*IMREAL(K626)*COS(2*PI()*B626*54/Nt_input)-2*IMAGINARY(K626)*SIN(2*PI()*B626*54/Nt_input)</f>
        <v>-4.4077961649867659E-3</v>
      </c>
      <c r="BI695" s="376">
        <f t="shared" ref="BI695:BI726" si="1805">2*IMREAL(K626)*COS(2*PI()*B626*55/Nt_input)-2*IMAGINARY(K626)*SIN(2*PI()*B626*55/Nt_input)</f>
        <v>1.4212452160010935E-2</v>
      </c>
      <c r="BJ695" s="376">
        <f t="shared" ref="BJ695:BJ726" si="1806">2*IMREAL(K626)*COS(2*PI()*B626*56/Nt_input)-2*IMAGINARY(K626)*SIN(2*PI()*B626*56/Nt_input)</f>
        <v>3.2695826801390895E-2</v>
      </c>
      <c r="BK695" s="376">
        <f t="shared" ref="BK695:BK726" si="1807">2*IMREAL(K626)*COS(2*PI()*B626*57/Nt_input)-2*IMAGINARY(K626)*SIN(2*PI()*B626*57/Nt_input)</f>
        <v>5.0864322757316463E-2</v>
      </c>
      <c r="BL695" s="376">
        <f t="shared" ref="BL695:BL726" si="1808">2*IMREAL(K626)*COS(2*PI()*B626*58/Nt_input)-2*IMAGINARY(K626)*SIN(2*PI()*B626*58/Nt_input)</f>
        <v>6.8542967479822026E-2</v>
      </c>
      <c r="BM695" s="376">
        <f t="shared" ref="BM695:BM726" si="1809">2*IMREAL(K626)*COS(2*PI()*B626*59/Nt_input)-2*IMAGINARY(K626)*SIN(2*PI()*B626*59/Nt_input)</f>
        <v>8.5561505956099307E-2</v>
      </c>
      <c r="BN695" s="376">
        <f t="shared" ref="BN695:BN726" si="1810">2*IMREAL(K626)*COS(2*PI()*B626*60/Nt_input)-2*IMAGINARY(K626)*SIN(2*PI()*B626*60/Nt_input)</f>
        <v>0.10175604035734245</v>
      </c>
      <c r="BO695" s="376">
        <f t="shared" ref="BO695:BO726" si="1811">2*IMREAL(K626)*COS(2*PI()*B626*61/Nt_input)-2*IMAGINARY(K626)*SIN(2*PI()*B626*61/Nt_input)</f>
        <v>0.11697060846443461</v>
      </c>
      <c r="BP695" s="376">
        <f t="shared" ref="BP695:BP726" si="1812">2*IMREAL(K626)*COS(2*PI()*B626*62/Nt_input)-2*IMAGINARY(K626)*SIN(2*PI()*B626*62/Nt_input)</f>
        <v>0.13105868566937523</v>
      </c>
      <c r="BQ695" s="376">
        <f t="shared" ref="BQ695:BQ726" si="1813">2*IMREAL(K626)*COS(2*PI()*B626*63/Nt_input)-2*IMAGINARY(K626)*SIN(2*PI()*B626*63/Nt_input)</f>
        <v>0.1438845960873546</v>
      </c>
      <c r="BR695" s="376">
        <f t="shared" ref="BR695:BR726" si="1814">2*IMREAL(K626)*COS(2*PI()*B626*64/Nt_input)-2*IMAGINARY(K626)*SIN(2*PI()*B626*64/Nt_input)</f>
        <v>0.15532481918969157</v>
      </c>
    </row>
    <row r="696" spans="1:123">
      <c r="B696" s="373">
        <v>2</v>
      </c>
      <c r="C696" s="373">
        <f t="shared" ref="C696:C727" si="1815">C695+Div_Nt_input</f>
        <v>6.2500000000000001E-4</v>
      </c>
      <c r="D696" s="374">
        <f t="shared" si="1751"/>
        <v>6.1736219070156846</v>
      </c>
      <c r="E696" s="375" t="str">
        <f>H694</f>
        <v>0.173621907015685</v>
      </c>
      <c r="F696" s="317">
        <v>2</v>
      </c>
      <c r="G696" s="376">
        <f t="shared" ref="G696:G726" si="1816">2*IMREAL(K627)*COS(2*PI()*B627*1/Nt_input)-2*IMAGINARY(K627)*SIN(2*PI()*B627*1/Nt_input)</f>
        <v>-1.1356221039136613E-16</v>
      </c>
      <c r="H696" s="376">
        <f t="shared" si="1752"/>
        <v>-8.8176348245620779E-17</v>
      </c>
      <c r="I696" s="376">
        <f t="shared" si="1753"/>
        <v>-5.9401918486662022E-17</v>
      </c>
      <c r="J696" s="376">
        <f t="shared" si="1754"/>
        <v>-2.8344706313240525E-17</v>
      </c>
      <c r="K696" s="376">
        <f t="shared" si="1755"/>
        <v>3.8017770279043996E-18</v>
      </c>
      <c r="L696" s="376">
        <f t="shared" si="1756"/>
        <v>3.5802160209928068E-17</v>
      </c>
      <c r="M696" s="376">
        <f t="shared" si="1757"/>
        <v>6.6426686453166954E-17</v>
      </c>
      <c r="N696" s="376">
        <f t="shared" si="1758"/>
        <v>9.4498472388525583E-17</v>
      </c>
      <c r="O696" s="376">
        <f t="shared" si="1759"/>
        <v>1.1893873502534703E-16</v>
      </c>
      <c r="P696" s="376">
        <f t="shared" si="1760"/>
        <v>1.3880824877675545E-16</v>
      </c>
      <c r="Q696" s="376">
        <f t="shared" si="1761"/>
        <v>1.533434393722359E-16</v>
      </c>
      <c r="R696" s="376">
        <f t="shared" si="1762"/>
        <v>1.6198572758863284E-16</v>
      </c>
      <c r="S696" s="376">
        <f t="shared" si="1763"/>
        <v>1.6440299513644126E-16</v>
      </c>
      <c r="T696" s="376">
        <f t="shared" si="1764"/>
        <v>1.6050234777941805E-16</v>
      </c>
      <c r="U696" s="377">
        <f t="shared" si="1765"/>
        <v>1.5043368520798551E-16</v>
      </c>
      <c r="V696" s="376">
        <f t="shared" si="1766"/>
        <v>1.3458394047819261E-16</v>
      </c>
      <c r="W696" s="376">
        <f t="shared" si="1767"/>
        <v>1.1356221039136613E-16</v>
      </c>
      <c r="X696" s="376">
        <f t="shared" si="1768"/>
        <v>8.8176348245620803E-17</v>
      </c>
      <c r="Y696" s="376">
        <f t="shared" si="1769"/>
        <v>5.9401918486662072E-17</v>
      </c>
      <c r="Z696" s="376">
        <f t="shared" si="1770"/>
        <v>2.8344706313240537E-17</v>
      </c>
      <c r="AA696" s="376">
        <f t="shared" si="1771"/>
        <v>-3.801777027904412E-18</v>
      </c>
      <c r="AB696" s="376">
        <f t="shared" si="1772"/>
        <v>-3.5802160209927975E-17</v>
      </c>
      <c r="AC696" s="376">
        <f t="shared" si="1773"/>
        <v>-6.6426686453166893E-17</v>
      </c>
      <c r="AD696" s="376">
        <f t="shared" si="1774"/>
        <v>-9.4498472388525571E-17</v>
      </c>
      <c r="AE696" s="376">
        <f t="shared" si="1775"/>
        <v>-1.1893873502534703E-16</v>
      </c>
      <c r="AF696" s="376">
        <f t="shared" si="1776"/>
        <v>-1.3880824877675548E-16</v>
      </c>
      <c r="AG696" s="376">
        <f t="shared" si="1777"/>
        <v>-1.5334343937223585E-16</v>
      </c>
      <c r="AH696" s="376">
        <f t="shared" si="1778"/>
        <v>-1.6198572758863284E-16</v>
      </c>
      <c r="AI696" s="376">
        <f t="shared" si="1779"/>
        <v>-1.6440299513644123E-16</v>
      </c>
      <c r="AJ696" s="376">
        <f t="shared" si="1780"/>
        <v>-1.605023477794181E-16</v>
      </c>
      <c r="AK696" s="376">
        <f t="shared" si="1781"/>
        <v>-1.5043368520798548E-16</v>
      </c>
      <c r="AL696" s="376">
        <f t="shared" si="1782"/>
        <v>-1.3458394047819263E-16</v>
      </c>
      <c r="AM696" s="376">
        <f t="shared" si="1783"/>
        <v>-1.1356221039136613E-16</v>
      </c>
      <c r="AN696" s="376">
        <f t="shared" si="1784"/>
        <v>-8.8176348245620754E-17</v>
      </c>
      <c r="AO696" s="376">
        <f t="shared" si="1785"/>
        <v>-5.9401918486662072E-17</v>
      </c>
      <c r="AP696" s="376">
        <f t="shared" si="1786"/>
        <v>-2.8344706313240549E-17</v>
      </c>
      <c r="AQ696" s="376">
        <f t="shared" si="1787"/>
        <v>3.8017770279043996E-18</v>
      </c>
      <c r="AR696" s="376">
        <f t="shared" si="1788"/>
        <v>3.5802160209927963E-17</v>
      </c>
      <c r="AS696" s="376">
        <f t="shared" si="1789"/>
        <v>6.642668645316688E-17</v>
      </c>
      <c r="AT696" s="376">
        <f t="shared" si="1790"/>
        <v>9.4498472388525559E-17</v>
      </c>
      <c r="AU696" s="376">
        <f t="shared" si="1791"/>
        <v>1.1893873502534694E-16</v>
      </c>
      <c r="AV696" s="376">
        <f t="shared" si="1792"/>
        <v>1.3880824877675548E-16</v>
      </c>
      <c r="AW696" s="376">
        <f t="shared" si="1793"/>
        <v>1.5334343937223585E-16</v>
      </c>
      <c r="AX696" s="376">
        <f t="shared" si="1794"/>
        <v>1.6198572758863281E-16</v>
      </c>
      <c r="AY696" s="376">
        <f t="shared" si="1795"/>
        <v>1.6440299513644126E-16</v>
      </c>
      <c r="AZ696" s="376">
        <f t="shared" si="1796"/>
        <v>1.605023477794181E-16</v>
      </c>
      <c r="BA696" s="376">
        <f t="shared" si="1797"/>
        <v>1.5043368520798548E-16</v>
      </c>
      <c r="BB696" s="376">
        <f t="shared" si="1798"/>
        <v>1.3458394047819263E-16</v>
      </c>
      <c r="BC696" s="376">
        <f t="shared" si="1799"/>
        <v>1.1356221039136626E-16</v>
      </c>
      <c r="BD696" s="376">
        <f t="shared" si="1800"/>
        <v>8.8176348245620779E-17</v>
      </c>
      <c r="BE696" s="376">
        <f t="shared" si="1801"/>
        <v>5.9401918486662108E-17</v>
      </c>
      <c r="BF696" s="376">
        <f t="shared" si="1802"/>
        <v>2.8344706313240414E-17</v>
      </c>
      <c r="BG696" s="376">
        <f t="shared" si="1803"/>
        <v>-3.8017770279043873E-18</v>
      </c>
      <c r="BH696" s="376">
        <f t="shared" si="1804"/>
        <v>-3.5802160209927932E-17</v>
      </c>
      <c r="BI696" s="376">
        <f t="shared" si="1805"/>
        <v>-6.6426686453167016E-17</v>
      </c>
      <c r="BJ696" s="376">
        <f t="shared" si="1806"/>
        <v>-9.4498472388525534E-17</v>
      </c>
      <c r="BK696" s="376">
        <f t="shared" si="1807"/>
        <v>-1.1893873502534691E-16</v>
      </c>
      <c r="BL696" s="376">
        <f t="shared" si="1808"/>
        <v>-1.3880824877675545E-16</v>
      </c>
      <c r="BM696" s="376">
        <f t="shared" si="1809"/>
        <v>-1.5334343937223585E-16</v>
      </c>
      <c r="BN696" s="376">
        <f t="shared" si="1810"/>
        <v>-1.6198572758863281E-16</v>
      </c>
      <c r="BO696" s="376">
        <f t="shared" si="1811"/>
        <v>-1.6440299513644126E-16</v>
      </c>
      <c r="BP696" s="376">
        <f t="shared" si="1812"/>
        <v>-1.605023477794181E-16</v>
      </c>
      <c r="BQ696" s="376">
        <f t="shared" si="1813"/>
        <v>-1.5043368520798546E-16</v>
      </c>
      <c r="BR696" s="376">
        <f t="shared" si="1814"/>
        <v>-1.3458394047819266E-16</v>
      </c>
    </row>
    <row r="697" spans="1:123">
      <c r="B697" s="373">
        <v>3</v>
      </c>
      <c r="C697" s="373">
        <f t="shared" si="1815"/>
        <v>9.3749999999999997E-4</v>
      </c>
      <c r="D697" s="374">
        <f t="shared" si="1751"/>
        <v>6.1803025607814339</v>
      </c>
      <c r="E697" s="375" t="str">
        <f>I694</f>
        <v>0.180302560781434</v>
      </c>
      <c r="F697" s="317">
        <v>3</v>
      </c>
      <c r="G697" s="376">
        <f t="shared" si="1816"/>
        <v>1.567822530131888E-16</v>
      </c>
      <c r="H697" s="376">
        <f t="shared" si="1752"/>
        <v>1.1506784608415561E-16</v>
      </c>
      <c r="I697" s="376">
        <f t="shared" si="1753"/>
        <v>6.3443873514319195E-17</v>
      </c>
      <c r="J697" s="376">
        <f t="shared" si="1754"/>
        <v>6.3561571577332167E-18</v>
      </c>
      <c r="K697" s="376">
        <f t="shared" si="1755"/>
        <v>-5.1278947185343362E-17</v>
      </c>
      <c r="L697" s="376">
        <f t="shared" si="1756"/>
        <v>-1.0449794302880663E-16</v>
      </c>
      <c r="M697" s="376">
        <f t="shared" si="1757"/>
        <v>-1.4871764618527954E-16</v>
      </c>
      <c r="N697" s="376">
        <f t="shared" si="1758"/>
        <v>-1.8012988551088383E-16</v>
      </c>
      <c r="O697" s="376">
        <f t="shared" si="1759"/>
        <v>-1.9602946004709956E-16</v>
      </c>
      <c r="P697" s="376">
        <f t="shared" si="1760"/>
        <v>-1.9504710911086628E-16</v>
      </c>
      <c r="Q697" s="376">
        <f t="shared" si="1761"/>
        <v>-1.7726743210519875E-16</v>
      </c>
      <c r="R697" s="376">
        <f t="shared" si="1762"/>
        <v>-1.4422160287540459E-16</v>
      </c>
      <c r="S697" s="376">
        <f t="shared" si="1763"/>
        <v>-9.8755506045655218E-17</v>
      </c>
      <c r="T697" s="376">
        <f t="shared" si="1764"/>
        <v>-4.4784651346062302E-17</v>
      </c>
      <c r="U697" s="377">
        <f t="shared" si="1765"/>
        <v>1.3043027456153584E-17</v>
      </c>
      <c r="V697" s="376">
        <f t="shared" si="1766"/>
        <v>6.9747449491774367E-17</v>
      </c>
      <c r="W697" s="376">
        <f t="shared" si="1767"/>
        <v>1.2044526801009411E-16</v>
      </c>
      <c r="X697" s="376">
        <f t="shared" si="1768"/>
        <v>1.6077042092209628E-16</v>
      </c>
      <c r="Y697" s="376">
        <f t="shared" si="1769"/>
        <v>1.8725013313590466E-16</v>
      </c>
      <c r="Z697" s="376">
        <f t="shared" si="1770"/>
        <v>1.9760398961585052E-16</v>
      </c>
      <c r="AA697" s="376">
        <f t="shared" si="1771"/>
        <v>1.9094032319412711E-16</v>
      </c>
      <c r="AB697" s="376">
        <f t="shared" si="1772"/>
        <v>1.6783300434855843E-16</v>
      </c>
      <c r="AC697" s="376">
        <f t="shared" si="1773"/>
        <v>1.3027201986238245E-16</v>
      </c>
      <c r="AD697" s="376">
        <f t="shared" si="1774"/>
        <v>8.1492096498684097E-17</v>
      </c>
      <c r="AE697" s="376">
        <f t="shared" si="1775"/>
        <v>2.5694128503562183E-17</v>
      </c>
      <c r="AF697" s="376">
        <f t="shared" si="1776"/>
        <v>-3.2316600585593473E-17</v>
      </c>
      <c r="AG697" s="376">
        <f t="shared" si="1777"/>
        <v>-8.7544245731765225E-17</v>
      </c>
      <c r="AH697" s="376">
        <f t="shared" si="1778"/>
        <v>-1.3523263921836348E-16</v>
      </c>
      <c r="AI697" s="376">
        <f t="shared" si="1779"/>
        <v>-1.7127488861938138E-16</v>
      </c>
      <c r="AJ697" s="376">
        <f t="shared" si="1780"/>
        <v>-1.9256705961749168E-16</v>
      </c>
      <c r="AK697" s="376">
        <f t="shared" si="1781"/>
        <v>-1.9727548474327209E-16</v>
      </c>
      <c r="AL697" s="376">
        <f t="shared" si="1782"/>
        <v>-1.8499467758643043E-16</v>
      </c>
      <c r="AM697" s="376">
        <f t="shared" si="1783"/>
        <v>-1.5678225301318875E-16</v>
      </c>
      <c r="AN697" s="376">
        <f t="shared" si="1784"/>
        <v>-1.1506784608415571E-16</v>
      </c>
      <c r="AO697" s="376">
        <f t="shared" si="1785"/>
        <v>-6.3443873514319158E-17</v>
      </c>
      <c r="AP697" s="376">
        <f t="shared" si="1786"/>
        <v>-6.356157157733377E-18</v>
      </c>
      <c r="AQ697" s="376">
        <f t="shared" si="1787"/>
        <v>5.1278947185343387E-17</v>
      </c>
      <c r="AR697" s="376">
        <f t="shared" si="1788"/>
        <v>1.0449794302880646E-16</v>
      </c>
      <c r="AS697" s="376">
        <f t="shared" si="1789"/>
        <v>1.4871764618527949E-16</v>
      </c>
      <c r="AT697" s="376">
        <f t="shared" si="1790"/>
        <v>1.8012988551088375E-16</v>
      </c>
      <c r="AU697" s="376">
        <f t="shared" si="1791"/>
        <v>1.9602946004709953E-16</v>
      </c>
      <c r="AV697" s="376">
        <f t="shared" si="1792"/>
        <v>1.9504710911086623E-16</v>
      </c>
      <c r="AW697" s="376">
        <f t="shared" si="1793"/>
        <v>1.772674321051988E-16</v>
      </c>
      <c r="AX697" s="376">
        <f t="shared" si="1794"/>
        <v>1.4422160287540457E-16</v>
      </c>
      <c r="AY697" s="376">
        <f t="shared" si="1795"/>
        <v>9.8755506045655354E-17</v>
      </c>
      <c r="AZ697" s="376">
        <f t="shared" si="1796"/>
        <v>4.4784651346062376E-17</v>
      </c>
      <c r="BA697" s="376">
        <f t="shared" si="1797"/>
        <v>-1.3043027456153344E-17</v>
      </c>
      <c r="BB697" s="376">
        <f t="shared" si="1798"/>
        <v>-6.9747449491774306E-17</v>
      </c>
      <c r="BC697" s="376">
        <f t="shared" si="1799"/>
        <v>-1.2044526801009418E-16</v>
      </c>
      <c r="BD697" s="376">
        <f t="shared" si="1800"/>
        <v>-1.6077042092209625E-16</v>
      </c>
      <c r="BE697" s="376">
        <f t="shared" si="1801"/>
        <v>-1.8725013313590468E-16</v>
      </c>
      <c r="BF697" s="376">
        <f t="shared" si="1802"/>
        <v>-1.9760398961585052E-16</v>
      </c>
      <c r="BG697" s="376">
        <f t="shared" si="1803"/>
        <v>-1.9094032319412714E-16</v>
      </c>
      <c r="BH697" s="376">
        <f t="shared" si="1804"/>
        <v>-1.6783300434855857E-16</v>
      </c>
      <c r="BI697" s="376">
        <f t="shared" si="1805"/>
        <v>-1.302720198623828E-16</v>
      </c>
      <c r="BJ697" s="376">
        <f t="shared" si="1806"/>
        <v>-8.1492096498683999E-17</v>
      </c>
      <c r="BK697" s="376">
        <f t="shared" si="1807"/>
        <v>-2.5694128503562245E-17</v>
      </c>
      <c r="BL697" s="376">
        <f t="shared" si="1808"/>
        <v>3.2316600585593232E-17</v>
      </c>
      <c r="BM697" s="376">
        <f t="shared" si="1809"/>
        <v>8.7544245731765471E-17</v>
      </c>
      <c r="BN697" s="376">
        <f t="shared" si="1810"/>
        <v>1.3523263921836343E-16</v>
      </c>
      <c r="BO697" s="376">
        <f t="shared" si="1811"/>
        <v>1.7127488861938133E-16</v>
      </c>
      <c r="BP697" s="376">
        <f t="shared" si="1812"/>
        <v>1.9256705961749158E-16</v>
      </c>
      <c r="BQ697" s="376">
        <f t="shared" si="1813"/>
        <v>1.9727548474327209E-16</v>
      </c>
      <c r="BR697" s="376">
        <f t="shared" si="1814"/>
        <v>1.8499467758643046E-16</v>
      </c>
    </row>
    <row r="698" spans="1:123">
      <c r="B698" s="373">
        <v>4</v>
      </c>
      <c r="C698" s="373">
        <f t="shared" si="1815"/>
        <v>1.25E-3</v>
      </c>
      <c r="D698" s="374">
        <f t="shared" si="1751"/>
        <v>6.1852468023233902</v>
      </c>
      <c r="E698" s="375" t="str">
        <f>J694</f>
        <v>0.18524680232339</v>
      </c>
      <c r="F698" s="317">
        <v>4</v>
      </c>
      <c r="G698" s="376">
        <f t="shared" si="1816"/>
        <v>4.765317796555038E-16</v>
      </c>
      <c r="H698" s="376">
        <f t="shared" si="1752"/>
        <v>2.8970281109282685E-16</v>
      </c>
      <c r="I698" s="376">
        <f t="shared" si="1753"/>
        <v>5.8769215703789095E-17</v>
      </c>
      <c r="J698" s="376">
        <f t="shared" si="1754"/>
        <v>-1.8111146003188357E-16</v>
      </c>
      <c r="K698" s="376">
        <f t="shared" si="1755"/>
        <v>-3.9341955775717543E-16</v>
      </c>
      <c r="L698" s="376">
        <f t="shared" si="1756"/>
        <v>-5.4583309417110931E-16</v>
      </c>
      <c r="M698" s="376">
        <f t="shared" si="1757"/>
        <v>-6.1514848998681185E-16</v>
      </c>
      <c r="N698" s="376">
        <f t="shared" si="1758"/>
        <v>-5.9081310453696997E-16</v>
      </c>
      <c r="O698" s="376">
        <f t="shared" si="1759"/>
        <v>-4.765317796555038E-16</v>
      </c>
      <c r="P698" s="376">
        <f t="shared" si="1760"/>
        <v>-2.897028110928269E-16</v>
      </c>
      <c r="Q698" s="376">
        <f t="shared" si="1761"/>
        <v>-5.8769215703789415E-17</v>
      </c>
      <c r="R698" s="376">
        <f t="shared" si="1762"/>
        <v>1.811114600318835E-16</v>
      </c>
      <c r="S698" s="376">
        <f t="shared" si="1763"/>
        <v>3.9341955775717558E-16</v>
      </c>
      <c r="T698" s="376">
        <f t="shared" si="1764"/>
        <v>5.4583309417110921E-16</v>
      </c>
      <c r="U698" s="377">
        <f t="shared" si="1765"/>
        <v>6.1514848998681175E-16</v>
      </c>
      <c r="V698" s="376">
        <f t="shared" si="1766"/>
        <v>5.9081310453696997E-16</v>
      </c>
      <c r="W698" s="376">
        <f t="shared" si="1767"/>
        <v>4.765317796555038E-16</v>
      </c>
      <c r="X698" s="376">
        <f t="shared" si="1768"/>
        <v>2.897028110928269E-16</v>
      </c>
      <c r="Y698" s="376">
        <f t="shared" si="1769"/>
        <v>5.8769215703789465E-17</v>
      </c>
      <c r="Z698" s="376">
        <f t="shared" si="1770"/>
        <v>-1.8111146003188342E-16</v>
      </c>
      <c r="AA698" s="376">
        <f t="shared" si="1771"/>
        <v>-3.9341955775717553E-16</v>
      </c>
      <c r="AB698" s="376">
        <f t="shared" si="1772"/>
        <v>-5.4583309417110901E-16</v>
      </c>
      <c r="AC698" s="376">
        <f t="shared" si="1773"/>
        <v>-6.1514848998681175E-16</v>
      </c>
      <c r="AD698" s="376">
        <f t="shared" si="1774"/>
        <v>-5.9081310453697007E-16</v>
      </c>
      <c r="AE698" s="376">
        <f t="shared" si="1775"/>
        <v>-4.765317796555038E-16</v>
      </c>
      <c r="AF698" s="376">
        <f t="shared" si="1776"/>
        <v>-2.8970281109282651E-16</v>
      </c>
      <c r="AG698" s="376">
        <f t="shared" si="1777"/>
        <v>-5.8769215703789588E-17</v>
      </c>
      <c r="AH698" s="376">
        <f t="shared" si="1778"/>
        <v>1.8111146003188335E-16</v>
      </c>
      <c r="AI698" s="376">
        <f t="shared" si="1779"/>
        <v>3.9341955775717543E-16</v>
      </c>
      <c r="AJ698" s="376">
        <f t="shared" si="1780"/>
        <v>5.4583309417110891E-16</v>
      </c>
      <c r="AK698" s="376">
        <f t="shared" si="1781"/>
        <v>6.1514848998681175E-16</v>
      </c>
      <c r="AL698" s="376">
        <f t="shared" si="1782"/>
        <v>5.9081310453697007E-16</v>
      </c>
      <c r="AM698" s="376">
        <f t="shared" si="1783"/>
        <v>4.765317796555038E-16</v>
      </c>
      <c r="AN698" s="376">
        <f t="shared" si="1784"/>
        <v>2.897028110928266E-16</v>
      </c>
      <c r="AO698" s="376">
        <f t="shared" si="1785"/>
        <v>5.8769215703789637E-17</v>
      </c>
      <c r="AP698" s="376">
        <f t="shared" si="1786"/>
        <v>-1.8111146003188327E-16</v>
      </c>
      <c r="AQ698" s="376">
        <f t="shared" si="1787"/>
        <v>-3.9341955775717543E-16</v>
      </c>
      <c r="AR698" s="376">
        <f t="shared" si="1788"/>
        <v>-5.4583309417110881E-16</v>
      </c>
      <c r="AS698" s="376">
        <f t="shared" si="1789"/>
        <v>-6.1514848998681175E-16</v>
      </c>
      <c r="AT698" s="376">
        <f t="shared" si="1790"/>
        <v>-5.9081310453697007E-16</v>
      </c>
      <c r="AU698" s="376">
        <f t="shared" si="1791"/>
        <v>-4.7653177965550459E-16</v>
      </c>
      <c r="AV698" s="376">
        <f t="shared" si="1792"/>
        <v>-2.8970281109282665E-16</v>
      </c>
      <c r="AW698" s="376">
        <f t="shared" si="1793"/>
        <v>-5.8769215703789711E-17</v>
      </c>
      <c r="AX698" s="376">
        <f t="shared" si="1794"/>
        <v>1.8111146003188214E-16</v>
      </c>
      <c r="AY698" s="376">
        <f t="shared" si="1795"/>
        <v>3.9341955775717538E-16</v>
      </c>
      <c r="AZ698" s="376">
        <f t="shared" si="1796"/>
        <v>5.4583309417110881E-16</v>
      </c>
      <c r="BA698" s="376">
        <f t="shared" si="1797"/>
        <v>6.1514848998681185E-16</v>
      </c>
      <c r="BB698" s="376">
        <f t="shared" si="1798"/>
        <v>5.9081310453697007E-16</v>
      </c>
      <c r="BC698" s="376">
        <f t="shared" si="1799"/>
        <v>4.7653177965550459E-16</v>
      </c>
      <c r="BD698" s="376">
        <f t="shared" si="1800"/>
        <v>2.897028110928267E-16</v>
      </c>
      <c r="BE698" s="376">
        <f t="shared" si="1801"/>
        <v>5.876921570378981E-17</v>
      </c>
      <c r="BF698" s="376">
        <f t="shared" si="1802"/>
        <v>-1.8111146003188416E-16</v>
      </c>
      <c r="BG698" s="376">
        <f t="shared" si="1803"/>
        <v>-3.9341955775717528E-16</v>
      </c>
      <c r="BH698" s="376">
        <f t="shared" si="1804"/>
        <v>-5.4583309417110881E-16</v>
      </c>
      <c r="BI698" s="376">
        <f t="shared" si="1805"/>
        <v>-6.1514848998681185E-16</v>
      </c>
      <c r="BJ698" s="376">
        <f t="shared" si="1806"/>
        <v>-5.9081310453697017E-16</v>
      </c>
      <c r="BK698" s="376">
        <f t="shared" si="1807"/>
        <v>-4.7653177965550469E-16</v>
      </c>
      <c r="BL698" s="376">
        <f t="shared" si="1808"/>
        <v>-2.897028110928268E-16</v>
      </c>
      <c r="BM698" s="376">
        <f t="shared" si="1809"/>
        <v>-5.8769215703789859E-17</v>
      </c>
      <c r="BN698" s="376">
        <f t="shared" si="1810"/>
        <v>1.8111146003188199E-16</v>
      </c>
      <c r="BO698" s="376">
        <f t="shared" si="1811"/>
        <v>3.9341955775717523E-16</v>
      </c>
      <c r="BP698" s="376">
        <f t="shared" si="1812"/>
        <v>5.4583309417110881E-16</v>
      </c>
      <c r="BQ698" s="376">
        <f t="shared" si="1813"/>
        <v>6.1514848998681175E-16</v>
      </c>
      <c r="BR698" s="376">
        <f t="shared" si="1814"/>
        <v>5.9081310453697017E-16</v>
      </c>
    </row>
    <row r="699" spans="1:123">
      <c r="B699" s="373">
        <v>5</v>
      </c>
      <c r="C699" s="373">
        <f t="shared" si="1815"/>
        <v>1.5625000000000001E-3</v>
      </c>
      <c r="D699" s="374">
        <f t="shared" si="1751"/>
        <v>6.1884070158928051</v>
      </c>
      <c r="E699" s="375" t="str">
        <f>K694</f>
        <v>0.188407015892805</v>
      </c>
      <c r="F699" s="317">
        <v>5</v>
      </c>
      <c r="G699" s="376">
        <f t="shared" si="1816"/>
        <v>-1.4900897207350361E-15</v>
      </c>
      <c r="H699" s="376">
        <f t="shared" si="1752"/>
        <v>-2.6549721379711719E-15</v>
      </c>
      <c r="I699" s="376">
        <f t="shared" si="1753"/>
        <v>-3.192863048723346E-15</v>
      </c>
      <c r="J699" s="376">
        <f t="shared" si="1754"/>
        <v>-2.9767354956713024E-15</v>
      </c>
      <c r="K699" s="376">
        <f t="shared" si="1755"/>
        <v>-2.0576296152227782E-15</v>
      </c>
      <c r="L699" s="376">
        <f t="shared" si="1756"/>
        <v>-6.5259912796448234E-16</v>
      </c>
      <c r="M699" s="376">
        <f t="shared" si="1757"/>
        <v>9.06547519128639E-16</v>
      </c>
      <c r="N699" s="376">
        <f t="shared" si="1758"/>
        <v>2.25160619648807E-15</v>
      </c>
      <c r="O699" s="376">
        <f t="shared" si="1759"/>
        <v>3.0649312481140592E-15</v>
      </c>
      <c r="P699" s="376">
        <f t="shared" si="1760"/>
        <v>3.1544498864669959E-15</v>
      </c>
      <c r="Q699" s="376">
        <f t="shared" si="1761"/>
        <v>2.4990216162789366E-15</v>
      </c>
      <c r="R699" s="376">
        <f t="shared" si="1762"/>
        <v>1.2534307204581854E-15</v>
      </c>
      <c r="S699" s="376">
        <f t="shared" si="1763"/>
        <v>-2.8816720475983368E-16</v>
      </c>
      <c r="T699" s="376">
        <f t="shared" si="1764"/>
        <v>-1.761712291589233E-15</v>
      </c>
      <c r="U699" s="377">
        <f t="shared" si="1765"/>
        <v>-2.8192158584729945E-15</v>
      </c>
      <c r="V699" s="376">
        <f t="shared" si="1766"/>
        <v>-3.2109405371616402E-15</v>
      </c>
      <c r="W699" s="376">
        <f t="shared" si="1767"/>
        <v>-2.844377618088965E-15</v>
      </c>
      <c r="X699" s="376">
        <f t="shared" si="1768"/>
        <v>-1.8060936732967241E-15</v>
      </c>
      <c r="Y699" s="376">
        <f t="shared" si="1769"/>
        <v>-3.4128721368185891E-16</v>
      </c>
      <c r="Z699" s="376">
        <f t="shared" si="1770"/>
        <v>1.2041167713042597E-15</v>
      </c>
      <c r="AA699" s="376">
        <f t="shared" si="1771"/>
        <v>2.4651595844252826E-15</v>
      </c>
      <c r="AB699" s="376">
        <f t="shared" si="1772"/>
        <v>3.1440365437293616E-15</v>
      </c>
      <c r="AC699" s="376">
        <f t="shared" si="1773"/>
        <v>3.0804257831811781E-15</v>
      </c>
      <c r="AD699" s="376">
        <f t="shared" si="1774"/>
        <v>2.2893494591394755E-15</v>
      </c>
      <c r="AE699" s="376">
        <f t="shared" si="1775"/>
        <v>9.5762615589783755E-16</v>
      </c>
      <c r="AF699" s="376">
        <f t="shared" si="1776"/>
        <v>-6.0024771877452367E-16</v>
      </c>
      <c r="AG699" s="376">
        <f t="shared" si="1777"/>
        <v>-2.0163686100255251E-15</v>
      </c>
      <c r="AH699" s="376">
        <f t="shared" si="1778"/>
        <v>-2.9563089891175686E-15</v>
      </c>
      <c r="AI699" s="376">
        <f t="shared" si="1779"/>
        <v>-3.1980949129484214E-15</v>
      </c>
      <c r="AJ699" s="376">
        <f t="shared" si="1780"/>
        <v>-2.6846268291494602E-15</v>
      </c>
      <c r="AK699" s="376">
        <f t="shared" si="1781"/>
        <v>-1.5371640619855923E-15</v>
      </c>
      <c r="AL699" s="376">
        <f t="shared" si="1782"/>
        <v>-2.6688516964913365E-17</v>
      </c>
      <c r="AM699" s="376">
        <f t="shared" si="1783"/>
        <v>1.4900897207350294E-15</v>
      </c>
      <c r="AN699" s="376">
        <f t="shared" si="1784"/>
        <v>2.6549721379711711E-15</v>
      </c>
      <c r="AO699" s="376">
        <f t="shared" si="1785"/>
        <v>3.192863048723346E-15</v>
      </c>
      <c r="AP699" s="376">
        <f t="shared" si="1786"/>
        <v>2.9767354956713028E-15</v>
      </c>
      <c r="AQ699" s="376">
        <f t="shared" si="1787"/>
        <v>2.0576296152227833E-15</v>
      </c>
      <c r="AR699" s="376">
        <f t="shared" si="1788"/>
        <v>6.5259912796448145E-16</v>
      </c>
      <c r="AS699" s="376">
        <f t="shared" si="1789"/>
        <v>-9.0654751912863446E-16</v>
      </c>
      <c r="AT699" s="376">
        <f t="shared" si="1790"/>
        <v>-2.2516061964880703E-15</v>
      </c>
      <c r="AU699" s="376">
        <f t="shared" si="1791"/>
        <v>-3.0649312481140577E-15</v>
      </c>
      <c r="AV699" s="376">
        <f t="shared" si="1792"/>
        <v>-3.1544498864669959E-15</v>
      </c>
      <c r="AW699" s="376">
        <f t="shared" si="1793"/>
        <v>-2.4990216162789402E-15</v>
      </c>
      <c r="AX699" s="376">
        <f t="shared" si="1794"/>
        <v>-1.2534307204581821E-15</v>
      </c>
      <c r="AY699" s="376">
        <f t="shared" si="1795"/>
        <v>2.8816720475983171E-16</v>
      </c>
      <c r="AZ699" s="376">
        <f t="shared" si="1796"/>
        <v>1.7617122915892358E-15</v>
      </c>
      <c r="BA699" s="376">
        <f t="shared" si="1797"/>
        <v>2.8192158584729941E-15</v>
      </c>
      <c r="BB699" s="376">
        <f t="shared" si="1798"/>
        <v>3.2109405371616402E-15</v>
      </c>
      <c r="BC699" s="376">
        <f t="shared" si="1799"/>
        <v>2.8443776180889658E-15</v>
      </c>
      <c r="BD699" s="376">
        <f t="shared" si="1800"/>
        <v>1.8060936732967304E-15</v>
      </c>
      <c r="BE699" s="376">
        <f t="shared" si="1801"/>
        <v>3.4128721368186089E-16</v>
      </c>
      <c r="BF699" s="376">
        <f t="shared" si="1802"/>
        <v>-1.2041167713042526E-15</v>
      </c>
      <c r="BG699" s="376">
        <f t="shared" si="1803"/>
        <v>-2.4651595844252814E-15</v>
      </c>
      <c r="BH699" s="376">
        <f t="shared" si="1804"/>
        <v>-3.1440365437293596E-15</v>
      </c>
      <c r="BI699" s="376">
        <f t="shared" si="1805"/>
        <v>-3.0804257831811788E-15</v>
      </c>
      <c r="BJ699" s="376">
        <f t="shared" si="1806"/>
        <v>-2.2893494591394771E-15</v>
      </c>
      <c r="BK699" s="376">
        <f t="shared" si="1807"/>
        <v>-9.57626155897834E-16</v>
      </c>
      <c r="BL699" s="376">
        <f t="shared" si="1808"/>
        <v>6.002477187745217E-16</v>
      </c>
      <c r="BM699" s="376">
        <f t="shared" si="1809"/>
        <v>2.0163686100255279E-15</v>
      </c>
      <c r="BN699" s="376">
        <f t="shared" si="1810"/>
        <v>2.9563089891175679E-15</v>
      </c>
      <c r="BO699" s="376">
        <f t="shared" si="1811"/>
        <v>3.198094912948421E-15</v>
      </c>
      <c r="BP699" s="376">
        <f t="shared" si="1812"/>
        <v>2.684626829149461E-15</v>
      </c>
      <c r="BQ699" s="376">
        <f t="shared" si="1813"/>
        <v>1.5371640619855893E-15</v>
      </c>
      <c r="BR699" s="376">
        <f t="shared" si="1814"/>
        <v>2.6688516964915335E-17</v>
      </c>
    </row>
    <row r="700" spans="1:123">
      <c r="B700" s="373">
        <v>6</v>
      </c>
      <c r="C700" s="373">
        <f t="shared" si="1815"/>
        <v>1.8750000000000001E-3</v>
      </c>
      <c r="D700" s="374">
        <f t="shared" si="1751"/>
        <v>6.1897527669054098</v>
      </c>
      <c r="E700" s="375" t="str">
        <f>L694</f>
        <v>0.18975276690541</v>
      </c>
      <c r="F700" s="317">
        <v>6</v>
      </c>
      <c r="G700" s="376">
        <f t="shared" si="1816"/>
        <v>-3.5736919119269934E-17</v>
      </c>
      <c r="H700" s="376">
        <f t="shared" si="1752"/>
        <v>-2.6546728127480356E-16</v>
      </c>
      <c r="I700" s="376">
        <f t="shared" si="1753"/>
        <v>-4.0571903576187337E-16</v>
      </c>
      <c r="J700" s="376">
        <f t="shared" si="1754"/>
        <v>-4.092188174625711E-16</v>
      </c>
      <c r="K700" s="376">
        <f t="shared" si="1755"/>
        <v>-2.7478698724314681E-16</v>
      </c>
      <c r="L700" s="376">
        <f t="shared" si="1756"/>
        <v>-4.7735242035116164E-17</v>
      </c>
      <c r="M700" s="376">
        <f t="shared" si="1757"/>
        <v>1.954061808669344E-16</v>
      </c>
      <c r="N700" s="376">
        <f t="shared" si="1758"/>
        <v>3.7268384492901797E-16</v>
      </c>
      <c r="O700" s="376">
        <f t="shared" si="1759"/>
        <v>4.243444032421707E-16</v>
      </c>
      <c r="P700" s="376">
        <f t="shared" si="1760"/>
        <v>3.3297510796402724E-16</v>
      </c>
      <c r="Q700" s="376">
        <f t="shared" si="1761"/>
        <v>1.2937296460832482E-16</v>
      </c>
      <c r="R700" s="376">
        <f t="shared" si="1762"/>
        <v>-1.1783573051339752E-16</v>
      </c>
      <c r="S700" s="376">
        <f t="shared" si="1763"/>
        <v>-3.2532662293904844E-16</v>
      </c>
      <c r="T700" s="376">
        <f t="shared" si="1764"/>
        <v>-4.2316267158025654E-16</v>
      </c>
      <c r="U700" s="377">
        <f t="shared" si="1765"/>
        <v>-3.7836718202044173E-16</v>
      </c>
      <c r="V700" s="376">
        <f t="shared" si="1766"/>
        <v>-2.0603895670483014E-16</v>
      </c>
      <c r="W700" s="376">
        <f t="shared" si="1767"/>
        <v>3.5736919119269712E-17</v>
      </c>
      <c r="X700" s="376">
        <f t="shared" si="1768"/>
        <v>2.6546728127480327E-16</v>
      </c>
      <c r="Y700" s="376">
        <f t="shared" si="1769"/>
        <v>4.0571903576187322E-16</v>
      </c>
      <c r="Z700" s="376">
        <f t="shared" si="1770"/>
        <v>4.092188174625713E-16</v>
      </c>
      <c r="AA700" s="376">
        <f t="shared" si="1771"/>
        <v>2.7478698724314662E-16</v>
      </c>
      <c r="AB700" s="376">
        <f t="shared" si="1772"/>
        <v>4.7735242035116115E-17</v>
      </c>
      <c r="AC700" s="376">
        <f t="shared" si="1773"/>
        <v>-1.9540618086693422E-16</v>
      </c>
      <c r="AD700" s="376">
        <f t="shared" si="1774"/>
        <v>-3.7268384492901792E-16</v>
      </c>
      <c r="AE700" s="376">
        <f t="shared" si="1775"/>
        <v>-4.2434440324217065E-16</v>
      </c>
      <c r="AF700" s="376">
        <f t="shared" si="1776"/>
        <v>-3.3297510796402734E-16</v>
      </c>
      <c r="AG700" s="376">
        <f t="shared" si="1777"/>
        <v>-1.2937296460832531E-16</v>
      </c>
      <c r="AH700" s="376">
        <f t="shared" si="1778"/>
        <v>1.1783573051339769E-16</v>
      </c>
      <c r="AI700" s="376">
        <f t="shared" si="1779"/>
        <v>3.253266229390481E-16</v>
      </c>
      <c r="AJ700" s="376">
        <f t="shared" si="1780"/>
        <v>4.2316267158025654E-16</v>
      </c>
      <c r="AK700" s="376">
        <f t="shared" si="1781"/>
        <v>3.7836718202044217E-16</v>
      </c>
      <c r="AL700" s="376">
        <f t="shared" si="1782"/>
        <v>2.0603895670483026E-16</v>
      </c>
      <c r="AM700" s="376">
        <f t="shared" si="1783"/>
        <v>-3.5736919119270254E-17</v>
      </c>
      <c r="AN700" s="376">
        <f t="shared" si="1784"/>
        <v>-2.6546728127480322E-16</v>
      </c>
      <c r="AO700" s="376">
        <f t="shared" si="1785"/>
        <v>-4.0571903576187347E-16</v>
      </c>
      <c r="AP700" s="376">
        <f t="shared" si="1786"/>
        <v>-4.092188174625713E-16</v>
      </c>
      <c r="AQ700" s="376">
        <f t="shared" si="1787"/>
        <v>-2.7478698724314672E-16</v>
      </c>
      <c r="AR700" s="376">
        <f t="shared" si="1788"/>
        <v>-4.7735242035117052E-17</v>
      </c>
      <c r="AS700" s="376">
        <f t="shared" si="1789"/>
        <v>1.9540618086693413E-16</v>
      </c>
      <c r="AT700" s="376">
        <f t="shared" si="1790"/>
        <v>3.7268384492901748E-16</v>
      </c>
      <c r="AU700" s="376">
        <f t="shared" si="1791"/>
        <v>4.243444032421707E-16</v>
      </c>
      <c r="AV700" s="376">
        <f t="shared" si="1792"/>
        <v>3.3297510796402695E-16</v>
      </c>
      <c r="AW700" s="376">
        <f t="shared" si="1793"/>
        <v>1.2937296460832546E-16</v>
      </c>
      <c r="AX700" s="376">
        <f t="shared" si="1794"/>
        <v>-1.1783573051339754E-16</v>
      </c>
      <c r="AY700" s="376">
        <f t="shared" si="1795"/>
        <v>-3.25326622939048E-16</v>
      </c>
      <c r="AZ700" s="376">
        <f t="shared" si="1796"/>
        <v>-4.2316267158025649E-16</v>
      </c>
      <c r="BA700" s="376">
        <f t="shared" si="1797"/>
        <v>-3.7836718202044227E-16</v>
      </c>
      <c r="BB700" s="376">
        <f t="shared" si="1798"/>
        <v>-2.0603895670483041E-16</v>
      </c>
      <c r="BC700" s="376">
        <f t="shared" si="1799"/>
        <v>3.5736919119270156E-17</v>
      </c>
      <c r="BD700" s="376">
        <f t="shared" si="1800"/>
        <v>2.6546728127480307E-16</v>
      </c>
      <c r="BE700" s="376">
        <f t="shared" si="1801"/>
        <v>4.0571903576187337E-16</v>
      </c>
      <c r="BF700" s="376">
        <f t="shared" si="1802"/>
        <v>4.0921881746257135E-16</v>
      </c>
      <c r="BG700" s="376">
        <f t="shared" si="1803"/>
        <v>2.7478698724314686E-16</v>
      </c>
      <c r="BH700" s="376">
        <f t="shared" si="1804"/>
        <v>4.77352420351172E-17</v>
      </c>
      <c r="BI700" s="376">
        <f t="shared" si="1805"/>
        <v>-1.9540618086693265E-16</v>
      </c>
      <c r="BJ700" s="376">
        <f t="shared" si="1806"/>
        <v>-3.7268384492901812E-16</v>
      </c>
      <c r="BK700" s="376">
        <f t="shared" si="1807"/>
        <v>-4.243444032421707E-16</v>
      </c>
      <c r="BL700" s="376">
        <f t="shared" si="1808"/>
        <v>-3.3297510796402803E-16</v>
      </c>
      <c r="BM700" s="376">
        <f t="shared" si="1809"/>
        <v>-1.2937296460832418E-16</v>
      </c>
      <c r="BN700" s="376">
        <f t="shared" si="1810"/>
        <v>1.1783573051339737E-16</v>
      </c>
      <c r="BO700" s="376">
        <f t="shared" si="1811"/>
        <v>3.253266229390479E-16</v>
      </c>
      <c r="BP700" s="376">
        <f t="shared" si="1812"/>
        <v>4.2316267158025629E-16</v>
      </c>
      <c r="BQ700" s="376">
        <f t="shared" si="1813"/>
        <v>3.7836718202044163E-16</v>
      </c>
      <c r="BR700" s="376">
        <f t="shared" si="1814"/>
        <v>2.0603895670483053E-16</v>
      </c>
    </row>
    <row r="701" spans="1:123">
      <c r="B701" s="373">
        <v>7</v>
      </c>
      <c r="C701" s="373">
        <f t="shared" si="1815"/>
        <v>2.1875000000000002E-3</v>
      </c>
      <c r="D701" s="374">
        <f t="shared" si="1751"/>
        <v>6.1892710950433116</v>
      </c>
      <c r="E701" s="375" t="str">
        <f>M694</f>
        <v>0.189271095043312</v>
      </c>
      <c r="F701" s="317">
        <v>7</v>
      </c>
      <c r="G701" s="376">
        <f t="shared" si="1816"/>
        <v>-1.0467821406624012E-16</v>
      </c>
      <c r="H701" s="376">
        <f t="shared" si="1752"/>
        <v>-1.7724915630270121E-16</v>
      </c>
      <c r="I701" s="376">
        <f t="shared" si="1753"/>
        <v>-1.6935268727718729E-16</v>
      </c>
      <c r="J701" s="376">
        <f t="shared" si="1754"/>
        <v>-8.4573638837971497E-17</v>
      </c>
      <c r="K701" s="376">
        <f t="shared" si="1755"/>
        <v>3.8600073475833796E-17</v>
      </c>
      <c r="L701" s="376">
        <f t="shared" si="1756"/>
        <v>1.4425015943275004E-16</v>
      </c>
      <c r="M701" s="376">
        <f t="shared" si="1757"/>
        <v>1.8441368880568054E-16</v>
      </c>
      <c r="N701" s="376">
        <f t="shared" si="1758"/>
        <v>1.4085725894719761E-16</v>
      </c>
      <c r="O701" s="376">
        <f t="shared" si="1759"/>
        <v>3.3354578390730708E-17</v>
      </c>
      <c r="P701" s="376">
        <f t="shared" si="1760"/>
        <v>-8.9290383420114095E-17</v>
      </c>
      <c r="Q701" s="376">
        <f t="shared" si="1761"/>
        <v>-1.7139937792776083E-16</v>
      </c>
      <c r="R701" s="376">
        <f t="shared" si="1762"/>
        <v>-1.7569663825594486E-16</v>
      </c>
      <c r="S701" s="376">
        <f t="shared" si="1763"/>
        <v>-1.0023129805731266E-16</v>
      </c>
      <c r="T701" s="376">
        <f t="shared" si="1764"/>
        <v>2.0736955951107014E-17</v>
      </c>
      <c r="U701" s="377">
        <f t="shared" si="1765"/>
        <v>1.3229106549956959E-16</v>
      </c>
      <c r="V701" s="376">
        <f t="shared" si="1766"/>
        <v>1.8378779708421639E-16</v>
      </c>
      <c r="W701" s="376">
        <f t="shared" si="1767"/>
        <v>1.5184871119364817E-16</v>
      </c>
      <c r="X701" s="376">
        <f t="shared" si="1768"/>
        <v>5.0973485080481993E-17</v>
      </c>
      <c r="Y701" s="376">
        <f t="shared" si="1769"/>
        <v>-7.3042637570563761E-17</v>
      </c>
      <c r="Z701" s="376">
        <f t="shared" si="1770"/>
        <v>-1.6389892984694521E-16</v>
      </c>
      <c r="AA701" s="376">
        <f t="shared" si="1771"/>
        <v>-1.8034853456274535E-16</v>
      </c>
      <c r="AB701" s="376">
        <f t="shared" si="1772"/>
        <v>-1.1492367508436084E-16</v>
      </c>
      <c r="AC701" s="376">
        <f t="shared" si="1773"/>
        <v>2.6741302045979917E-18</v>
      </c>
      <c r="AD701" s="376">
        <f t="shared" si="1774"/>
        <v>1.1905793628797565E-16</v>
      </c>
      <c r="AE701" s="376">
        <f t="shared" si="1775"/>
        <v>1.8139192840820153E-16</v>
      </c>
      <c r="AF701" s="376">
        <f t="shared" si="1776"/>
        <v>1.6137777734235456E-16</v>
      </c>
      <c r="AG701" s="376">
        <f t="shared" si="1777"/>
        <v>6.8101489243966854E-17</v>
      </c>
      <c r="AH701" s="376">
        <f t="shared" si="1778"/>
        <v>-5.609145119204128E-17</v>
      </c>
      <c r="AI701" s="376">
        <f t="shared" si="1779"/>
        <v>-1.5482004547543469E-16</v>
      </c>
      <c r="AJ701" s="376">
        <f t="shared" si="1780"/>
        <v>-1.8326357589316916E-16</v>
      </c>
      <c r="AK701" s="376">
        <f t="shared" si="1781"/>
        <v>-1.2850927429667555E-16</v>
      </c>
      <c r="AL701" s="376">
        <f t="shared" si="1782"/>
        <v>-1.5414448877609577E-17</v>
      </c>
      <c r="AM701" s="376">
        <f t="shared" si="1783"/>
        <v>1.0467821406624015E-16</v>
      </c>
      <c r="AN701" s="376">
        <f t="shared" si="1784"/>
        <v>1.7724915630270113E-16</v>
      </c>
      <c r="AO701" s="376">
        <f t="shared" si="1785"/>
        <v>1.6935268727718734E-16</v>
      </c>
      <c r="AP701" s="376">
        <f t="shared" si="1786"/>
        <v>8.4573638837971436E-17</v>
      </c>
      <c r="AQ701" s="376">
        <f t="shared" si="1787"/>
        <v>-3.8600073475833488E-17</v>
      </c>
      <c r="AR701" s="376">
        <f t="shared" si="1788"/>
        <v>-1.4425015943274997E-16</v>
      </c>
      <c r="AS701" s="376">
        <f t="shared" si="1789"/>
        <v>-1.8441368880568056E-16</v>
      </c>
      <c r="AT701" s="376">
        <f t="shared" si="1790"/>
        <v>-1.4085725894719781E-16</v>
      </c>
      <c r="AU701" s="376">
        <f t="shared" si="1791"/>
        <v>-3.3354578390730869E-17</v>
      </c>
      <c r="AV701" s="376">
        <f t="shared" si="1792"/>
        <v>8.9290383420114243E-17</v>
      </c>
      <c r="AW701" s="376">
        <f t="shared" si="1793"/>
        <v>1.7139937792776071E-16</v>
      </c>
      <c r="AX701" s="376">
        <f t="shared" si="1794"/>
        <v>1.7569663825594488E-16</v>
      </c>
      <c r="AY701" s="376">
        <f t="shared" si="1795"/>
        <v>1.0023129805731252E-16</v>
      </c>
      <c r="AZ701" s="376">
        <f t="shared" si="1796"/>
        <v>-2.0736955951106857E-17</v>
      </c>
      <c r="BA701" s="376">
        <f t="shared" si="1797"/>
        <v>-1.3229106549956947E-16</v>
      </c>
      <c r="BB701" s="376">
        <f t="shared" si="1798"/>
        <v>-1.8378779708421639E-16</v>
      </c>
      <c r="BC701" s="376">
        <f t="shared" si="1799"/>
        <v>-1.518487111936479E-16</v>
      </c>
      <c r="BD701" s="376">
        <f t="shared" si="1800"/>
        <v>-5.0973485080482776E-17</v>
      </c>
      <c r="BE701" s="376">
        <f t="shared" si="1801"/>
        <v>7.3042637570563318E-17</v>
      </c>
      <c r="BF701" s="376">
        <f t="shared" si="1802"/>
        <v>1.6389892984694514E-16</v>
      </c>
      <c r="BG701" s="376">
        <f t="shared" si="1803"/>
        <v>1.803485345627454E-16</v>
      </c>
      <c r="BH701" s="376">
        <f t="shared" si="1804"/>
        <v>1.1492367508436069E-16</v>
      </c>
      <c r="BI701" s="376">
        <f t="shared" si="1805"/>
        <v>-2.6741302045984847E-18</v>
      </c>
      <c r="BJ701" s="376">
        <f t="shared" si="1806"/>
        <v>-1.1905793628797503E-16</v>
      </c>
      <c r="BK701" s="376">
        <f t="shared" si="1807"/>
        <v>-1.8139192840820151E-16</v>
      </c>
      <c r="BL701" s="376">
        <f t="shared" si="1808"/>
        <v>-1.6137777734235463E-16</v>
      </c>
      <c r="BM701" s="376">
        <f t="shared" si="1809"/>
        <v>-6.8101489243967002E-17</v>
      </c>
      <c r="BN701" s="376">
        <f t="shared" si="1810"/>
        <v>5.6091451192041761E-17</v>
      </c>
      <c r="BO701" s="376">
        <f t="shared" si="1811"/>
        <v>1.5482004547543497E-16</v>
      </c>
      <c r="BP701" s="376">
        <f t="shared" si="1812"/>
        <v>1.8326357589316924E-16</v>
      </c>
      <c r="BQ701" s="376">
        <f t="shared" si="1813"/>
        <v>1.2850927429667568E-16</v>
      </c>
      <c r="BR701" s="376">
        <f t="shared" si="1814"/>
        <v>1.5414448877609734E-17</v>
      </c>
    </row>
    <row r="702" spans="1:123">
      <c r="B702" s="373">
        <v>8</v>
      </c>
      <c r="C702" s="373">
        <f t="shared" si="1815"/>
        <v>2.5000000000000001E-3</v>
      </c>
      <c r="D702" s="374">
        <f t="shared" si="1751"/>
        <v>6.1869666390697882</v>
      </c>
      <c r="E702" s="375" t="str">
        <f>N694</f>
        <v>0.186966639069788</v>
      </c>
      <c r="F702" s="317">
        <v>8</v>
      </c>
      <c r="G702" s="376">
        <f t="shared" si="1816"/>
        <v>-4.6376180028825671E-16</v>
      </c>
      <c r="H702" s="376">
        <f t="shared" si="1752"/>
        <v>5.2532132995552558E-17</v>
      </c>
      <c r="I702" s="376">
        <f t="shared" si="1753"/>
        <v>5.3805345523095432E-16</v>
      </c>
      <c r="J702" s="376">
        <f t="shared" si="1754"/>
        <v>7.0839036067376797E-16</v>
      </c>
      <c r="K702" s="376">
        <f t="shared" si="1755"/>
        <v>4.6376180028825681E-16</v>
      </c>
      <c r="L702" s="376">
        <f t="shared" si="1756"/>
        <v>-5.2532132995552472E-17</v>
      </c>
      <c r="M702" s="376">
        <f t="shared" si="1757"/>
        <v>-5.3805345523095422E-16</v>
      </c>
      <c r="N702" s="376">
        <f t="shared" si="1758"/>
        <v>-7.0839036067376797E-16</v>
      </c>
      <c r="O702" s="376">
        <f t="shared" si="1759"/>
        <v>-4.6376180028825681E-16</v>
      </c>
      <c r="P702" s="376">
        <f t="shared" si="1760"/>
        <v>5.2532132995552386E-17</v>
      </c>
      <c r="Q702" s="376">
        <f t="shared" si="1761"/>
        <v>5.3805345523095383E-16</v>
      </c>
      <c r="R702" s="376">
        <f t="shared" si="1762"/>
        <v>7.0839036067376797E-16</v>
      </c>
      <c r="S702" s="376">
        <f t="shared" si="1763"/>
        <v>4.6376180028825642E-16</v>
      </c>
      <c r="T702" s="376">
        <f t="shared" si="1764"/>
        <v>-5.2532132995552299E-17</v>
      </c>
      <c r="U702" s="377">
        <f t="shared" si="1765"/>
        <v>-5.3805345523095373E-16</v>
      </c>
      <c r="V702" s="376">
        <f t="shared" si="1766"/>
        <v>-7.0839036067376797E-16</v>
      </c>
      <c r="W702" s="376">
        <f t="shared" si="1767"/>
        <v>-4.6376180028825652E-16</v>
      </c>
      <c r="X702" s="376">
        <f t="shared" si="1768"/>
        <v>5.2532132995552213E-17</v>
      </c>
      <c r="Y702" s="376">
        <f t="shared" si="1769"/>
        <v>5.3805345523095363E-16</v>
      </c>
      <c r="Z702" s="376">
        <f t="shared" si="1770"/>
        <v>7.0839036067376797E-16</v>
      </c>
      <c r="AA702" s="376">
        <f t="shared" si="1771"/>
        <v>4.6376180028825652E-16</v>
      </c>
      <c r="AB702" s="376">
        <f t="shared" si="1772"/>
        <v>-5.2532132995550863E-17</v>
      </c>
      <c r="AC702" s="376">
        <f t="shared" si="1773"/>
        <v>-5.3805345523095353E-16</v>
      </c>
      <c r="AD702" s="376">
        <f t="shared" si="1774"/>
        <v>-7.0839036067376797E-16</v>
      </c>
      <c r="AE702" s="376">
        <f t="shared" si="1775"/>
        <v>-4.6376180028825662E-16</v>
      </c>
      <c r="AF702" s="376">
        <f t="shared" si="1776"/>
        <v>5.2532132995553298E-17</v>
      </c>
      <c r="AG702" s="376">
        <f t="shared" si="1777"/>
        <v>5.3805345523095353E-16</v>
      </c>
      <c r="AH702" s="376">
        <f t="shared" si="1778"/>
        <v>7.0839036067376797E-16</v>
      </c>
      <c r="AI702" s="376">
        <f t="shared" si="1779"/>
        <v>4.6376180028825671E-16</v>
      </c>
      <c r="AJ702" s="376">
        <f t="shared" si="1780"/>
        <v>-5.2532132995550691E-17</v>
      </c>
      <c r="AK702" s="376">
        <f t="shared" si="1781"/>
        <v>-5.3805345523095343E-16</v>
      </c>
      <c r="AL702" s="376">
        <f t="shared" si="1782"/>
        <v>-7.0839036067376807E-16</v>
      </c>
      <c r="AM702" s="376">
        <f t="shared" si="1783"/>
        <v>-4.6376180028825671E-16</v>
      </c>
      <c r="AN702" s="376">
        <f t="shared" si="1784"/>
        <v>5.2532132995553119E-17</v>
      </c>
      <c r="AO702" s="376">
        <f t="shared" si="1785"/>
        <v>5.3805345523095353E-16</v>
      </c>
      <c r="AP702" s="376">
        <f t="shared" si="1786"/>
        <v>7.0839036067376807E-16</v>
      </c>
      <c r="AQ702" s="376">
        <f t="shared" si="1787"/>
        <v>4.6376180028825681E-16</v>
      </c>
      <c r="AR702" s="376">
        <f t="shared" si="1788"/>
        <v>-5.2532132995550518E-17</v>
      </c>
      <c r="AS702" s="376">
        <f t="shared" si="1789"/>
        <v>-5.3805345523095343E-16</v>
      </c>
      <c r="AT702" s="376">
        <f t="shared" si="1790"/>
        <v>-7.0839036067376807E-16</v>
      </c>
      <c r="AU702" s="376">
        <f t="shared" si="1791"/>
        <v>-4.6376180028825888E-16</v>
      </c>
      <c r="AV702" s="376">
        <f t="shared" si="1792"/>
        <v>5.2532132995552946E-17</v>
      </c>
      <c r="AW702" s="376">
        <f t="shared" si="1793"/>
        <v>5.3805345523095343E-16</v>
      </c>
      <c r="AX702" s="376">
        <f t="shared" si="1794"/>
        <v>7.0839036067376826E-16</v>
      </c>
      <c r="AY702" s="376">
        <f t="shared" si="1795"/>
        <v>4.6376180028825691E-16</v>
      </c>
      <c r="AZ702" s="376">
        <f t="shared" si="1796"/>
        <v>-5.2532132995550346E-17</v>
      </c>
      <c r="BA702" s="376">
        <f t="shared" si="1797"/>
        <v>-5.3805345523095491E-16</v>
      </c>
      <c r="BB702" s="376">
        <f t="shared" si="1798"/>
        <v>-7.0839036067376807E-16</v>
      </c>
      <c r="BC702" s="376">
        <f t="shared" si="1799"/>
        <v>-4.6376180028825898E-16</v>
      </c>
      <c r="BD702" s="376">
        <f t="shared" si="1800"/>
        <v>5.2532132995552774E-17</v>
      </c>
      <c r="BE702" s="376">
        <f t="shared" si="1801"/>
        <v>5.3805345523095324E-16</v>
      </c>
      <c r="BF702" s="376">
        <f t="shared" si="1802"/>
        <v>7.0839036067376787E-16</v>
      </c>
      <c r="BG702" s="376">
        <f t="shared" si="1803"/>
        <v>4.6376180028825701E-16</v>
      </c>
      <c r="BH702" s="376">
        <f t="shared" si="1804"/>
        <v>-5.2532132995550173E-17</v>
      </c>
      <c r="BI702" s="376">
        <f t="shared" si="1805"/>
        <v>-5.3805345523095481E-16</v>
      </c>
      <c r="BJ702" s="376">
        <f t="shared" si="1806"/>
        <v>-7.0839036067376807E-16</v>
      </c>
      <c r="BK702" s="376">
        <f t="shared" si="1807"/>
        <v>-4.6376180028825908E-16</v>
      </c>
      <c r="BL702" s="376">
        <f t="shared" si="1808"/>
        <v>5.2532132995552601E-17</v>
      </c>
      <c r="BM702" s="376">
        <f t="shared" si="1809"/>
        <v>5.3805345523095314E-16</v>
      </c>
      <c r="BN702" s="376">
        <f t="shared" si="1810"/>
        <v>7.0839036067376826E-16</v>
      </c>
      <c r="BO702" s="376">
        <f t="shared" si="1811"/>
        <v>4.6376180028825731E-16</v>
      </c>
      <c r="BP702" s="376">
        <f t="shared" si="1812"/>
        <v>-5.2532132995550001E-17</v>
      </c>
      <c r="BQ702" s="376">
        <f t="shared" si="1813"/>
        <v>-5.3805345523095471E-16</v>
      </c>
      <c r="BR702" s="376">
        <f t="shared" si="1814"/>
        <v>-7.0839036067376807E-16</v>
      </c>
    </row>
    <row r="703" spans="1:123">
      <c r="B703" s="373">
        <v>9</v>
      </c>
      <c r="C703" s="373">
        <f t="shared" si="1815"/>
        <v>2.8124999999999999E-3</v>
      </c>
      <c r="D703" s="374">
        <f t="shared" si="1751"/>
        <v>6.1828615921557866</v>
      </c>
      <c r="E703" s="375" t="str">
        <f>O694</f>
        <v>0.182861592155787</v>
      </c>
      <c r="F703" s="317">
        <v>9</v>
      </c>
      <c r="G703" s="376">
        <f t="shared" si="1816"/>
        <v>4.9037916416191442E-16</v>
      </c>
      <c r="H703" s="376">
        <f t="shared" si="1752"/>
        <v>-1.214719502458475E-15</v>
      </c>
      <c r="I703" s="376">
        <f t="shared" si="1753"/>
        <v>-2.0315989531664375E-15</v>
      </c>
      <c r="J703" s="376">
        <f t="shared" si="1754"/>
        <v>-1.3629459615468862E-15</v>
      </c>
      <c r="K703" s="376">
        <f t="shared" si="1755"/>
        <v>3.0231142379982408E-16</v>
      </c>
      <c r="L703" s="376">
        <f t="shared" si="1756"/>
        <v>1.7465146355160018E-15</v>
      </c>
      <c r="M703" s="376">
        <f t="shared" si="1757"/>
        <v>1.9136428871299137E-15</v>
      </c>
      <c r="N703" s="376">
        <f t="shared" si="1758"/>
        <v>6.8148975624949079E-16</v>
      </c>
      <c r="O703" s="376">
        <f t="shared" si="1759"/>
        <v>-1.0489778379479197E-15</v>
      </c>
      <c r="P703" s="376">
        <f t="shared" si="1760"/>
        <v>-2.0124187475108136E-15</v>
      </c>
      <c r="Q703" s="376">
        <f t="shared" si="1761"/>
        <v>-1.5043520387438292E-15</v>
      </c>
      <c r="R703" s="376">
        <f t="shared" si="1762"/>
        <v>1.0371708671686432E-16</v>
      </c>
      <c r="S703" s="376">
        <f t="shared" si="1763"/>
        <v>1.6359468852762262E-15</v>
      </c>
      <c r="T703" s="376">
        <f t="shared" si="1764"/>
        <v>1.9719503478184773E-15</v>
      </c>
      <c r="U703" s="377">
        <f t="shared" si="1765"/>
        <v>8.6603722944418978E-16</v>
      </c>
      <c r="V703" s="376">
        <f t="shared" si="1766"/>
        <v>-8.7313394342831103E-16</v>
      </c>
      <c r="W703" s="376">
        <f t="shared" si="1767"/>
        <v>-1.9738578492166707E-15</v>
      </c>
      <c r="X703" s="376">
        <f t="shared" si="1768"/>
        <v>-1.6312703834451963E-15</v>
      </c>
      <c r="Y703" s="376">
        <f t="shared" si="1769"/>
        <v>-9.5876102608703853E-17</v>
      </c>
      <c r="Z703" s="376">
        <f t="shared" si="1770"/>
        <v>1.509624072231704E-15</v>
      </c>
      <c r="AA703" s="376">
        <f t="shared" si="1771"/>
        <v>2.0112668486798368E-15</v>
      </c>
      <c r="AB703" s="376">
        <f t="shared" si="1772"/>
        <v>1.0422442906952296E-15</v>
      </c>
      <c r="AC703" s="376">
        <f t="shared" si="1773"/>
        <v>-6.8888129172991924E-16</v>
      </c>
      <c r="AD703" s="376">
        <f t="shared" si="1774"/>
        <v>-1.9162876208141106E-15</v>
      </c>
      <c r="AE703" s="376">
        <f t="shared" si="1775"/>
        <v>-1.7424787026108838E-15</v>
      </c>
      <c r="AF703" s="376">
        <f t="shared" si="1776"/>
        <v>-2.9454595265494142E-16</v>
      </c>
      <c r="AG703" s="376">
        <f t="shared" si="1777"/>
        <v>1.3687627541271282E-15</v>
      </c>
      <c r="AH703" s="376">
        <f t="shared" si="1778"/>
        <v>2.0312137503181108E-15</v>
      </c>
      <c r="AI703" s="376">
        <f t="shared" si="1779"/>
        <v>1.2084139696781987E-15</v>
      </c>
      <c r="AJ703" s="376">
        <f t="shared" si="1780"/>
        <v>-4.9799433661135129E-16</v>
      </c>
      <c r="AK703" s="376">
        <f t="shared" si="1781"/>
        <v>-1.8402624950737407E-15</v>
      </c>
      <c r="AL703" s="376">
        <f t="shared" si="1782"/>
        <v>-1.8369059993346767E-15</v>
      </c>
      <c r="AM703" s="376">
        <f t="shared" si="1783"/>
        <v>-4.903791641619156E-16</v>
      </c>
      <c r="AN703" s="376">
        <f t="shared" si="1784"/>
        <v>1.214719502458475E-15</v>
      </c>
      <c r="AO703" s="376">
        <f t="shared" si="1785"/>
        <v>2.0315989531664375E-15</v>
      </c>
      <c r="AP703" s="376">
        <f t="shared" si="1786"/>
        <v>1.3629459615468897E-15</v>
      </c>
      <c r="AQ703" s="376">
        <f t="shared" si="1787"/>
        <v>-3.0231142379982013E-16</v>
      </c>
      <c r="AR703" s="376">
        <f t="shared" si="1788"/>
        <v>-1.7465146355160006E-15</v>
      </c>
      <c r="AS703" s="376">
        <f t="shared" si="1789"/>
        <v>-1.9136428871299141E-15</v>
      </c>
      <c r="AT703" s="376">
        <f t="shared" si="1790"/>
        <v>-6.8148975624949138E-16</v>
      </c>
      <c r="AU703" s="376">
        <f t="shared" si="1791"/>
        <v>1.0489778379479209E-15</v>
      </c>
      <c r="AV703" s="376">
        <f t="shared" si="1792"/>
        <v>2.012418747510814E-15</v>
      </c>
      <c r="AW703" s="376">
        <f t="shared" si="1793"/>
        <v>1.5043520387438285E-15</v>
      </c>
      <c r="AX703" s="376">
        <f t="shared" si="1794"/>
        <v>-1.0371708671686945E-16</v>
      </c>
      <c r="AY703" s="376">
        <f t="shared" si="1795"/>
        <v>-1.6359468852762203E-15</v>
      </c>
      <c r="AZ703" s="376">
        <f t="shared" si="1796"/>
        <v>-1.9719503478184797E-15</v>
      </c>
      <c r="BA703" s="376">
        <f t="shared" si="1797"/>
        <v>-8.6603722944419491E-16</v>
      </c>
      <c r="BB703" s="376">
        <f t="shared" si="1798"/>
        <v>8.7313394342830571E-16</v>
      </c>
      <c r="BC703" s="376">
        <f t="shared" si="1799"/>
        <v>1.9738578492166695E-15</v>
      </c>
      <c r="BD703" s="376">
        <f t="shared" si="1800"/>
        <v>1.6312703834451977E-15</v>
      </c>
      <c r="BE703" s="376">
        <f t="shared" si="1801"/>
        <v>9.587610260870622E-17</v>
      </c>
      <c r="BF703" s="376">
        <f t="shared" si="1802"/>
        <v>-1.5096240722317024E-15</v>
      </c>
      <c r="BG703" s="376">
        <f t="shared" si="1803"/>
        <v>-2.0112668486798371E-15</v>
      </c>
      <c r="BH703" s="376">
        <f t="shared" si="1804"/>
        <v>-1.0422442906952316E-15</v>
      </c>
      <c r="BI703" s="376">
        <f t="shared" si="1805"/>
        <v>6.8888129172992387E-16</v>
      </c>
      <c r="BJ703" s="376">
        <f t="shared" si="1806"/>
        <v>1.9162876208141122E-15</v>
      </c>
      <c r="BK703" s="376">
        <f t="shared" si="1807"/>
        <v>1.7424787026108812E-15</v>
      </c>
      <c r="BL703" s="376">
        <f t="shared" si="1808"/>
        <v>2.9454595265495078E-16</v>
      </c>
      <c r="BM703" s="376">
        <f t="shared" si="1809"/>
        <v>-1.3687627541271211E-15</v>
      </c>
      <c r="BN703" s="376">
        <f t="shared" si="1810"/>
        <v>-2.0312137503181112E-15</v>
      </c>
      <c r="BO703" s="376">
        <f t="shared" si="1811"/>
        <v>-1.2084139696782007E-15</v>
      </c>
      <c r="BP703" s="376">
        <f t="shared" si="1812"/>
        <v>4.9799433661134912E-16</v>
      </c>
      <c r="BQ703" s="376">
        <f t="shared" si="1813"/>
        <v>1.8402624950737396E-15</v>
      </c>
      <c r="BR703" s="376">
        <f t="shared" si="1814"/>
        <v>1.8369059993346779E-15</v>
      </c>
    </row>
    <row r="704" spans="1:123">
      <c r="B704" s="373">
        <v>10</v>
      </c>
      <c r="C704" s="373">
        <f t="shared" si="1815"/>
        <v>3.1249999999999997E-3</v>
      </c>
      <c r="D704" s="374">
        <f t="shared" si="1751"/>
        <v>6.1769954881468401</v>
      </c>
      <c r="E704" s="375" t="str">
        <f>P694</f>
        <v>0.17699548814684</v>
      </c>
      <c r="F704" s="317">
        <v>10</v>
      </c>
      <c r="G704" s="376">
        <f t="shared" si="1816"/>
        <v>-7.5493850284970221E-16</v>
      </c>
      <c r="H704" s="376">
        <f t="shared" si="1752"/>
        <v>-4.8299986864906336E-16</v>
      </c>
      <c r="I704" s="376">
        <f t="shared" si="1753"/>
        <v>2.1825780370210717E-16</v>
      </c>
      <c r="J704" s="376">
        <f t="shared" si="1754"/>
        <v>7.2551494637131618E-16</v>
      </c>
      <c r="K704" s="376">
        <f t="shared" si="1755"/>
        <v>5.878912119273252E-16</v>
      </c>
      <c r="L704" s="376">
        <f t="shared" si="1756"/>
        <v>-7.2285231170034756E-17</v>
      </c>
      <c r="M704" s="376">
        <f t="shared" si="1757"/>
        <v>-6.682102573773497E-16</v>
      </c>
      <c r="N704" s="376">
        <f t="shared" si="1758"/>
        <v>-6.7019022562441014E-16</v>
      </c>
      <c r="O704" s="376">
        <f t="shared" si="1759"/>
        <v>-7.6465222257876757E-17</v>
      </c>
      <c r="P704" s="376">
        <f t="shared" si="1760"/>
        <v>5.8522662292900155E-16</v>
      </c>
      <c r="Q704" s="376">
        <f t="shared" si="1761"/>
        <v>7.2673420479775727E-16</v>
      </c>
      <c r="R704" s="376">
        <f t="shared" si="1762"/>
        <v>2.2227716007661008E-16</v>
      </c>
      <c r="S704" s="376">
        <f t="shared" si="1763"/>
        <v>-4.7975305756036235E-16</v>
      </c>
      <c r="T704" s="376">
        <f t="shared" si="1764"/>
        <v>-7.5535019603796415E-16</v>
      </c>
      <c r="U704" s="377">
        <f t="shared" si="1765"/>
        <v>-3.5954711128806542E-16</v>
      </c>
      <c r="V704" s="376">
        <f t="shared" si="1766"/>
        <v>3.5584285123829361E-16</v>
      </c>
      <c r="W704" s="376">
        <f t="shared" si="1767"/>
        <v>7.5493850284970221E-16</v>
      </c>
      <c r="X704" s="376">
        <f t="shared" si="1768"/>
        <v>4.8299986864906346E-16</v>
      </c>
      <c r="Y704" s="376">
        <f t="shared" si="1769"/>
        <v>-2.1825780370210736E-16</v>
      </c>
      <c r="Z704" s="376">
        <f t="shared" si="1770"/>
        <v>-7.2551494637131618E-16</v>
      </c>
      <c r="AA704" s="376">
        <f t="shared" si="1771"/>
        <v>-5.878912119273251E-16</v>
      </c>
      <c r="AB704" s="376">
        <f t="shared" si="1772"/>
        <v>7.2285231170035594E-17</v>
      </c>
      <c r="AC704" s="376">
        <f t="shared" si="1773"/>
        <v>6.6821025737735009E-16</v>
      </c>
      <c r="AD704" s="376">
        <f t="shared" si="1774"/>
        <v>6.7019022562441103E-16</v>
      </c>
      <c r="AE704" s="376">
        <f t="shared" si="1775"/>
        <v>7.6465222257878532E-17</v>
      </c>
      <c r="AF704" s="376">
        <f t="shared" si="1776"/>
        <v>-5.8522662292900047E-16</v>
      </c>
      <c r="AG704" s="376">
        <f t="shared" si="1777"/>
        <v>-7.2673420479775767E-16</v>
      </c>
      <c r="AH704" s="376">
        <f t="shared" si="1778"/>
        <v>-2.2227716007661053E-16</v>
      </c>
      <c r="AI704" s="376">
        <f t="shared" si="1779"/>
        <v>4.7975305756036196E-16</v>
      </c>
      <c r="AJ704" s="376">
        <f t="shared" si="1780"/>
        <v>7.5535019603796425E-16</v>
      </c>
      <c r="AK704" s="376">
        <f t="shared" si="1781"/>
        <v>3.5954711128806577E-16</v>
      </c>
      <c r="AL704" s="376">
        <f t="shared" si="1782"/>
        <v>-3.5584285123829317E-16</v>
      </c>
      <c r="AM704" s="376">
        <f t="shared" si="1783"/>
        <v>-7.5493850284970191E-16</v>
      </c>
      <c r="AN704" s="376">
        <f t="shared" si="1784"/>
        <v>-4.8299986864906385E-16</v>
      </c>
      <c r="AO704" s="376">
        <f t="shared" si="1785"/>
        <v>2.1825780370210433E-16</v>
      </c>
      <c r="AP704" s="376">
        <f t="shared" si="1786"/>
        <v>7.2551494637131609E-16</v>
      </c>
      <c r="AQ704" s="376">
        <f t="shared" si="1787"/>
        <v>5.8789121192732717E-16</v>
      </c>
      <c r="AR704" s="376">
        <f t="shared" si="1788"/>
        <v>-7.228523117003515E-17</v>
      </c>
      <c r="AS704" s="376">
        <f t="shared" si="1789"/>
        <v>-6.6821025737734861E-16</v>
      </c>
      <c r="AT704" s="376">
        <f t="shared" si="1790"/>
        <v>-6.7019022562440994E-16</v>
      </c>
      <c r="AU704" s="376">
        <f t="shared" si="1791"/>
        <v>-7.6465222257879074E-17</v>
      </c>
      <c r="AV704" s="376">
        <f t="shared" si="1792"/>
        <v>5.8522662292900195E-16</v>
      </c>
      <c r="AW704" s="376">
        <f t="shared" si="1793"/>
        <v>7.2673420479775787E-16</v>
      </c>
      <c r="AX704" s="376">
        <f t="shared" si="1794"/>
        <v>2.2227716007660831E-16</v>
      </c>
      <c r="AY704" s="376">
        <f t="shared" si="1795"/>
        <v>-4.7975305756036166E-16</v>
      </c>
      <c r="AZ704" s="376">
        <f t="shared" si="1796"/>
        <v>-7.5535019603796405E-16</v>
      </c>
      <c r="BA704" s="376">
        <f t="shared" si="1797"/>
        <v>-3.5954711128806626E-16</v>
      </c>
      <c r="BB704" s="376">
        <f t="shared" si="1798"/>
        <v>3.558428512382904E-16</v>
      </c>
      <c r="BC704" s="376">
        <f t="shared" si="1799"/>
        <v>7.5493850284970211E-16</v>
      </c>
      <c r="BD704" s="376">
        <f t="shared" si="1800"/>
        <v>4.8299986864906622E-16</v>
      </c>
      <c r="BE704" s="376">
        <f t="shared" si="1801"/>
        <v>-2.1825780370210645E-16</v>
      </c>
      <c r="BF704" s="376">
        <f t="shared" si="1802"/>
        <v>-7.255149463713151E-16</v>
      </c>
      <c r="BG704" s="376">
        <f t="shared" si="1803"/>
        <v>-5.8789121192732579E-16</v>
      </c>
      <c r="BH704" s="376">
        <f t="shared" si="1804"/>
        <v>7.2285231170031995E-17</v>
      </c>
      <c r="BI704" s="376">
        <f t="shared" si="1805"/>
        <v>6.682102573773497E-16</v>
      </c>
      <c r="BJ704" s="376">
        <f t="shared" si="1806"/>
        <v>6.7019022562441142E-16</v>
      </c>
      <c r="BK704" s="376">
        <f t="shared" si="1807"/>
        <v>7.6465222257876855E-17</v>
      </c>
      <c r="BL704" s="376">
        <f t="shared" si="1808"/>
        <v>-5.8522662292899988E-16</v>
      </c>
      <c r="BM704" s="376">
        <f t="shared" si="1809"/>
        <v>-7.2673420479775718E-16</v>
      </c>
      <c r="BN704" s="376">
        <f t="shared" si="1810"/>
        <v>-2.2227716007661146E-16</v>
      </c>
      <c r="BO704" s="376">
        <f t="shared" si="1811"/>
        <v>4.7975305756036334E-16</v>
      </c>
      <c r="BP704" s="376">
        <f t="shared" si="1812"/>
        <v>7.5535019603796435E-16</v>
      </c>
      <c r="BQ704" s="376">
        <f t="shared" si="1813"/>
        <v>3.5954711128806424E-16</v>
      </c>
      <c r="BR704" s="376">
        <f t="shared" si="1814"/>
        <v>-3.5584285123829238E-16</v>
      </c>
    </row>
    <row r="705" spans="2:70">
      <c r="B705" s="373">
        <v>11</v>
      </c>
      <c r="C705" s="373">
        <f t="shared" si="1815"/>
        <v>3.4374999999999996E-3</v>
      </c>
      <c r="D705" s="374">
        <f t="shared" si="1751"/>
        <v>6.1694248208315976</v>
      </c>
      <c r="E705" s="375" t="str">
        <f>Q694</f>
        <v>0.169424820831598</v>
      </c>
      <c r="F705" s="317">
        <v>11</v>
      </c>
      <c r="G705" s="376">
        <f t="shared" si="1816"/>
        <v>3.6885746711268956E-16</v>
      </c>
      <c r="H705" s="376">
        <f t="shared" si="1752"/>
        <v>5.9003697504276728E-16</v>
      </c>
      <c r="I705" s="376">
        <f t="shared" si="1753"/>
        <v>1.8742554217099687E-16</v>
      </c>
      <c r="J705" s="376">
        <f t="shared" si="1754"/>
        <v>-4.1333339708826458E-16</v>
      </c>
      <c r="K705" s="376">
        <f t="shared" si="1755"/>
        <v>-5.7711357138822142E-16</v>
      </c>
      <c r="L705" s="376">
        <f t="shared" si="1756"/>
        <v>-1.3076551157254562E-16</v>
      </c>
      <c r="M705" s="376">
        <f t="shared" si="1757"/>
        <v>4.53828700498861E-16</v>
      </c>
      <c r="N705" s="376">
        <f t="shared" si="1758"/>
        <v>5.5863224855883786E-16</v>
      </c>
      <c r="O705" s="376">
        <f t="shared" si="1759"/>
        <v>7.2846137613950781E-17</v>
      </c>
      <c r="P705" s="376">
        <f t="shared" si="1760"/>
        <v>-4.899533854356498E-16</v>
      </c>
      <c r="Q705" s="376">
        <f t="shared" si="1761"/>
        <v>-5.3477099179638225E-16</v>
      </c>
      <c r="R705" s="376">
        <f t="shared" si="1762"/>
        <v>-1.4225215528384123E-17</v>
      </c>
      <c r="S705" s="376">
        <f t="shared" si="1763"/>
        <v>5.2135955143492866E-16</v>
      </c>
      <c r="T705" s="376">
        <f t="shared" si="1764"/>
        <v>5.0575959804736675E-16</v>
      </c>
      <c r="U705" s="377">
        <f t="shared" si="1765"/>
        <v>-4.4532703159014684E-17</v>
      </c>
      <c r="V705" s="376">
        <f t="shared" si="1766"/>
        <v>-5.4774473994976744E-16</v>
      </c>
      <c r="W705" s="376">
        <f t="shared" si="1767"/>
        <v>-4.7187746289283553E-16</v>
      </c>
      <c r="X705" s="376">
        <f t="shared" si="1768"/>
        <v>1.028617475709404E-16</v>
      </c>
      <c r="Y705" s="376">
        <f t="shared" si="1769"/>
        <v>5.6885484719115709E-16</v>
      </c>
      <c r="Z705" s="376">
        <f t="shared" si="1770"/>
        <v>4.3345088981618576E-16</v>
      </c>
      <c r="AA705" s="376">
        <f t="shared" si="1771"/>
        <v>-1.6020017712380696E-16</v>
      </c>
      <c r="AB705" s="376">
        <f t="shared" si="1772"/>
        <v>-5.8448657128640473E-16</v>
      </c>
      <c r="AC705" s="376">
        <f t="shared" si="1773"/>
        <v>-3.908499477222472E-16</v>
      </c>
      <c r="AD705" s="376">
        <f t="shared" si="1774"/>
        <v>2.1599579139664634E-16</v>
      </c>
      <c r="AE705" s="376">
        <f t="shared" si="1775"/>
        <v>5.9448937018730323E-16</v>
      </c>
      <c r="AF705" s="376">
        <f t="shared" si="1776"/>
        <v>3.4448490697142837E-16</v>
      </c>
      <c r="AG705" s="376">
        <f t="shared" si="1777"/>
        <v>-2.697112481230257E-16</v>
      </c>
      <c r="AH705" s="376">
        <f t="shared" si="1778"/>
        <v>-5.9876691147235112E-16</v>
      </c>
      <c r="AI705" s="376">
        <f t="shared" si="1779"/>
        <v>-2.9480228825186906E-16</v>
      </c>
      <c r="AJ705" s="376">
        <f t="shared" si="1780"/>
        <v>3.2082923809081458E-16</v>
      </c>
      <c r="AK705" s="376">
        <f t="shared" si="1781"/>
        <v>5.9727800008063133E-16</v>
      </c>
      <c r="AL705" s="376">
        <f t="shared" si="1782"/>
        <v>2.4228056234112066E-16</v>
      </c>
      <c r="AM705" s="376">
        <f t="shared" si="1783"/>
        <v>-3.6885746711268725E-16</v>
      </c>
      <c r="AN705" s="376">
        <f t="shared" si="1784"/>
        <v>-5.9003697504276777E-16</v>
      </c>
      <c r="AO705" s="376">
        <f t="shared" si="1785"/>
        <v>-1.8742554217099963E-16</v>
      </c>
      <c r="AP705" s="376">
        <f t="shared" si="1786"/>
        <v>4.1333339708826251E-16</v>
      </c>
      <c r="AQ705" s="376">
        <f t="shared" si="1787"/>
        <v>5.7711357138822221E-16</v>
      </c>
      <c r="AR705" s="376">
        <f t="shared" si="1788"/>
        <v>1.3076551157254851E-16</v>
      </c>
      <c r="AS705" s="376">
        <f t="shared" si="1789"/>
        <v>-4.5382870049885903E-16</v>
      </c>
      <c r="AT705" s="376">
        <f t="shared" si="1790"/>
        <v>-5.5863224855883894E-16</v>
      </c>
      <c r="AU705" s="376">
        <f t="shared" si="1791"/>
        <v>-7.2846137613953764E-17</v>
      </c>
      <c r="AV705" s="376">
        <f t="shared" si="1792"/>
        <v>4.8995338543564822E-16</v>
      </c>
      <c r="AW705" s="376">
        <f t="shared" si="1793"/>
        <v>5.3477099179638353E-16</v>
      </c>
      <c r="AX705" s="376">
        <f t="shared" si="1794"/>
        <v>1.4225215528387032E-17</v>
      </c>
      <c r="AY705" s="376">
        <f t="shared" si="1795"/>
        <v>-5.2135955143492728E-16</v>
      </c>
      <c r="AZ705" s="376">
        <f t="shared" si="1796"/>
        <v>-5.0575959804736833E-16</v>
      </c>
      <c r="BA705" s="376">
        <f t="shared" si="1797"/>
        <v>4.4532703159011775E-17</v>
      </c>
      <c r="BB705" s="376">
        <f t="shared" si="1798"/>
        <v>5.4774473994976626E-16</v>
      </c>
      <c r="BC705" s="376">
        <f t="shared" si="1799"/>
        <v>4.718774628928373E-16</v>
      </c>
      <c r="BD705" s="376">
        <f t="shared" si="1800"/>
        <v>-1.0286174757093754E-16</v>
      </c>
      <c r="BE705" s="376">
        <f t="shared" si="1801"/>
        <v>-5.688548471911563E-16</v>
      </c>
      <c r="BF705" s="376">
        <f t="shared" si="1802"/>
        <v>-4.3345088981618783E-16</v>
      </c>
      <c r="BG705" s="376">
        <f t="shared" si="1803"/>
        <v>1.6020017712380415E-16</v>
      </c>
      <c r="BH705" s="376">
        <f t="shared" si="1804"/>
        <v>5.8448657128640404E-16</v>
      </c>
      <c r="BI705" s="376">
        <f t="shared" si="1805"/>
        <v>3.9084994772224947E-16</v>
      </c>
      <c r="BJ705" s="376">
        <f t="shared" si="1806"/>
        <v>-2.159957913966436E-16</v>
      </c>
      <c r="BK705" s="376">
        <f t="shared" si="1807"/>
        <v>-5.9448937018730283E-16</v>
      </c>
      <c r="BL705" s="376">
        <f t="shared" si="1808"/>
        <v>-3.4448490697143083E-16</v>
      </c>
      <c r="BM705" s="376">
        <f t="shared" si="1809"/>
        <v>2.6971124812302309E-16</v>
      </c>
      <c r="BN705" s="376">
        <f t="shared" si="1810"/>
        <v>5.9876691147235103E-16</v>
      </c>
      <c r="BO705" s="376">
        <f t="shared" si="1811"/>
        <v>2.9480228825187167E-16</v>
      </c>
      <c r="BP705" s="376">
        <f t="shared" si="1812"/>
        <v>-3.2082923809081212E-16</v>
      </c>
      <c r="BQ705" s="376">
        <f t="shared" si="1813"/>
        <v>-5.9727800008063152E-16</v>
      </c>
      <c r="BR705" s="376">
        <f t="shared" si="1814"/>
        <v>-2.4228056234112338E-16</v>
      </c>
    </row>
    <row r="706" spans="2:70">
      <c r="B706" s="373">
        <v>12</v>
      </c>
      <c r="C706" s="373">
        <f t="shared" si="1815"/>
        <v>3.7499999999999994E-3</v>
      </c>
      <c r="D706" s="374">
        <f t="shared" si="1751"/>
        <v>6.1602224998746538</v>
      </c>
      <c r="E706" s="375" t="str">
        <f>R694</f>
        <v>0.160222499874654</v>
      </c>
      <c r="F706" s="317">
        <v>12</v>
      </c>
      <c r="G706" s="376">
        <f t="shared" si="1816"/>
        <v>1.1580590647307873E-15</v>
      </c>
      <c r="H706" s="376">
        <f t="shared" si="1752"/>
        <v>9.0761076958414076E-16</v>
      </c>
      <c r="I706" s="376">
        <f t="shared" si="1753"/>
        <v>-4.6340385561882794E-16</v>
      </c>
      <c r="J706" s="376">
        <f t="shared" si="1754"/>
        <v>-1.2622847256629999E-15</v>
      </c>
      <c r="K706" s="376">
        <f t="shared" si="1755"/>
        <v>-5.0270704725865775E-16</v>
      </c>
      <c r="L706" s="376">
        <f t="shared" si="1756"/>
        <v>8.7752940902487532E-16</v>
      </c>
      <c r="M706" s="376">
        <f t="shared" si="1757"/>
        <v>1.1743389797525531E-15</v>
      </c>
      <c r="N706" s="376">
        <f t="shared" si="1758"/>
        <v>2.1270734038774465E-17</v>
      </c>
      <c r="O706" s="376">
        <f t="shared" si="1759"/>
        <v>-1.1580590647307869E-15</v>
      </c>
      <c r="P706" s="376">
        <f t="shared" si="1760"/>
        <v>-9.0761076958414195E-16</v>
      </c>
      <c r="Q706" s="376">
        <f t="shared" si="1761"/>
        <v>4.6340385561882804E-16</v>
      </c>
      <c r="R706" s="376">
        <f t="shared" si="1762"/>
        <v>1.2622847256629999E-15</v>
      </c>
      <c r="S706" s="376">
        <f t="shared" si="1763"/>
        <v>5.0270704725865824E-16</v>
      </c>
      <c r="T706" s="376">
        <f t="shared" si="1764"/>
        <v>-8.7752940902487571E-16</v>
      </c>
      <c r="U706" s="377">
        <f t="shared" si="1765"/>
        <v>-1.1743389797525533E-15</v>
      </c>
      <c r="V706" s="376">
        <f t="shared" si="1766"/>
        <v>-2.1270734038774927E-17</v>
      </c>
      <c r="W706" s="376">
        <f t="shared" si="1767"/>
        <v>1.1580590647307865E-15</v>
      </c>
      <c r="X706" s="376">
        <f t="shared" si="1768"/>
        <v>9.0761076958414214E-16</v>
      </c>
      <c r="Y706" s="376">
        <f t="shared" si="1769"/>
        <v>-4.6340385561882548E-16</v>
      </c>
      <c r="Z706" s="376">
        <f t="shared" si="1770"/>
        <v>-1.2622847256629999E-15</v>
      </c>
      <c r="AA706" s="376">
        <f t="shared" si="1771"/>
        <v>-5.0270704725865656E-16</v>
      </c>
      <c r="AB706" s="376">
        <f t="shared" si="1772"/>
        <v>8.7752940902487532E-16</v>
      </c>
      <c r="AC706" s="376">
        <f t="shared" si="1773"/>
        <v>1.1743389797525533E-15</v>
      </c>
      <c r="AD706" s="376">
        <f t="shared" si="1774"/>
        <v>2.1270734038775392E-17</v>
      </c>
      <c r="AE706" s="376">
        <f t="shared" si="1775"/>
        <v>-1.1580590647307863E-15</v>
      </c>
      <c r="AF706" s="376">
        <f t="shared" si="1776"/>
        <v>-9.0761076958414254E-16</v>
      </c>
      <c r="AG706" s="376">
        <f t="shared" si="1777"/>
        <v>4.6340385561882509E-16</v>
      </c>
      <c r="AH706" s="376">
        <f t="shared" si="1778"/>
        <v>1.2622847256629999E-15</v>
      </c>
      <c r="AI706" s="376">
        <f t="shared" si="1779"/>
        <v>5.02707047258661E-16</v>
      </c>
      <c r="AJ706" s="376">
        <f t="shared" si="1780"/>
        <v>-8.7752940902487483E-16</v>
      </c>
      <c r="AK706" s="376">
        <f t="shared" si="1781"/>
        <v>-1.1743389797525553E-15</v>
      </c>
      <c r="AL706" s="376">
        <f t="shared" si="1782"/>
        <v>-2.1270734038775855E-17</v>
      </c>
      <c r="AM706" s="376">
        <f t="shared" si="1783"/>
        <v>1.1580590647307881E-15</v>
      </c>
      <c r="AN706" s="376">
        <f t="shared" si="1784"/>
        <v>9.0761076958414293E-16</v>
      </c>
      <c r="AO706" s="376">
        <f t="shared" si="1785"/>
        <v>-4.6340385561882883E-16</v>
      </c>
      <c r="AP706" s="376">
        <f t="shared" si="1786"/>
        <v>-1.2622847256629999E-15</v>
      </c>
      <c r="AQ706" s="376">
        <f t="shared" si="1787"/>
        <v>-5.0270704725865745E-16</v>
      </c>
      <c r="AR706" s="376">
        <f t="shared" si="1788"/>
        <v>8.7752940902487147E-16</v>
      </c>
      <c r="AS706" s="376">
        <f t="shared" si="1789"/>
        <v>1.1743389797525539E-15</v>
      </c>
      <c r="AT706" s="376">
        <f t="shared" si="1790"/>
        <v>2.1270734038780803E-17</v>
      </c>
      <c r="AU706" s="376">
        <f t="shared" si="1791"/>
        <v>-1.1580590647307859E-15</v>
      </c>
      <c r="AV706" s="376">
        <f t="shared" si="1792"/>
        <v>-9.0761076958414017E-16</v>
      </c>
      <c r="AW706" s="376">
        <f t="shared" si="1793"/>
        <v>4.634038556188242E-16</v>
      </c>
      <c r="AX706" s="376">
        <f t="shared" si="1794"/>
        <v>1.2622847256629999E-15</v>
      </c>
      <c r="AY706" s="376">
        <f t="shared" si="1795"/>
        <v>5.0270704725866189E-16</v>
      </c>
      <c r="AZ706" s="376">
        <f t="shared" si="1796"/>
        <v>-8.7752940902487423E-16</v>
      </c>
      <c r="BA706" s="376">
        <f t="shared" si="1797"/>
        <v>-1.1743389797525557E-15</v>
      </c>
      <c r="BB706" s="376">
        <f t="shared" si="1798"/>
        <v>-2.1270734038776782E-17</v>
      </c>
      <c r="BC706" s="376">
        <f t="shared" si="1799"/>
        <v>1.1580590647307877E-15</v>
      </c>
      <c r="BD706" s="376">
        <f t="shared" si="1800"/>
        <v>9.0761076958414333E-16</v>
      </c>
      <c r="BE706" s="376">
        <f t="shared" si="1801"/>
        <v>-4.6340385561882794E-16</v>
      </c>
      <c r="BF706" s="376">
        <f t="shared" si="1802"/>
        <v>-1.2622847256629999E-15</v>
      </c>
      <c r="BG706" s="376">
        <f t="shared" si="1803"/>
        <v>-5.0270704725865824E-16</v>
      </c>
      <c r="BH706" s="376">
        <f t="shared" si="1804"/>
        <v>8.7752940902487088E-16</v>
      </c>
      <c r="BI706" s="376">
        <f t="shared" si="1805"/>
        <v>1.1743389797525575E-15</v>
      </c>
      <c r="BJ706" s="376">
        <f t="shared" si="1806"/>
        <v>2.1270734038772764E-17</v>
      </c>
      <c r="BK706" s="376">
        <f t="shared" si="1807"/>
        <v>-1.1580590647307857E-15</v>
      </c>
      <c r="BL706" s="376">
        <f t="shared" si="1808"/>
        <v>-9.0761076958414688E-16</v>
      </c>
      <c r="BM706" s="376">
        <f t="shared" si="1809"/>
        <v>4.6340385561883169E-16</v>
      </c>
      <c r="BN706" s="376">
        <f t="shared" si="1810"/>
        <v>1.2622847256629999E-15</v>
      </c>
      <c r="BO706" s="376">
        <f t="shared" si="1811"/>
        <v>5.0270704725866268E-16</v>
      </c>
      <c r="BP706" s="376">
        <f t="shared" si="1812"/>
        <v>-8.7752940902486723E-16</v>
      </c>
      <c r="BQ706" s="376">
        <f t="shared" si="1813"/>
        <v>-1.1743389797525527E-15</v>
      </c>
      <c r="BR706" s="376">
        <f t="shared" si="1814"/>
        <v>-2.127073403877771E-17</v>
      </c>
    </row>
    <row r="707" spans="2:70">
      <c r="B707" s="373">
        <v>13</v>
      </c>
      <c r="C707" s="373">
        <f t="shared" si="1815"/>
        <v>4.0624999999999993E-3</v>
      </c>
      <c r="D707" s="374">
        <f t="shared" si="1751"/>
        <v>6.1494771486574491</v>
      </c>
      <c r="E707" s="375" t="str">
        <f>S694</f>
        <v>0.149477148657449</v>
      </c>
      <c r="F707" s="317">
        <v>13</v>
      </c>
      <c r="G707" s="376">
        <f t="shared" si="1816"/>
        <v>3.1367859364832353E-16</v>
      </c>
      <c r="H707" s="376">
        <f t="shared" si="1752"/>
        <v>8.4630706280686655E-17</v>
      </c>
      <c r="I707" s="376">
        <f t="shared" si="1753"/>
        <v>-2.6454459913131087E-16</v>
      </c>
      <c r="J707" s="376">
        <f t="shared" si="1754"/>
        <v>-2.3821719343717402E-16</v>
      </c>
      <c r="K707" s="376">
        <f t="shared" si="1755"/>
        <v>1.2624299690456311E-16</v>
      </c>
      <c r="L707" s="376">
        <f t="shared" si="1756"/>
        <v>3.1151000866132844E-16</v>
      </c>
      <c r="M707" s="376">
        <f t="shared" si="1757"/>
        <v>5.4610167747013571E-17</v>
      </c>
      <c r="N707" s="376">
        <f t="shared" si="1758"/>
        <v>-2.798050188228205E-16</v>
      </c>
      <c r="O707" s="376">
        <f t="shared" si="1759"/>
        <v>-2.170563869133364E-16</v>
      </c>
      <c r="P707" s="376">
        <f t="shared" si="1760"/>
        <v>1.5378873238050548E-16</v>
      </c>
      <c r="Q707" s="376">
        <f t="shared" si="1761"/>
        <v>3.0634141200223198E-16</v>
      </c>
      <c r="R707" s="376">
        <f t="shared" si="1762"/>
        <v>2.4063703444982902E-17</v>
      </c>
      <c r="S707" s="376">
        <f t="shared" si="1763"/>
        <v>-2.9237076322608406E-16</v>
      </c>
      <c r="T707" s="376">
        <f t="shared" si="1764"/>
        <v>-1.9380520872843177E-16</v>
      </c>
      <c r="U707" s="377">
        <f t="shared" si="1765"/>
        <v>1.7985339829415109E-16</v>
      </c>
      <c r="V707" s="376">
        <f t="shared" si="1766"/>
        <v>2.982225800823039E-16</v>
      </c>
      <c r="W707" s="376">
        <f t="shared" si="1767"/>
        <v>-6.7145074757813333E-18</v>
      </c>
      <c r="X707" s="376">
        <f t="shared" si="1768"/>
        <v>-3.0212081735336364E-16</v>
      </c>
      <c r="Y707" s="376">
        <f t="shared" si="1769"/>
        <v>-1.6868758043876929E-16</v>
      </c>
      <c r="Z707" s="376">
        <f t="shared" si="1770"/>
        <v>2.0418597766435506E-16</v>
      </c>
      <c r="AA707" s="376">
        <f t="shared" si="1771"/>
        <v>2.8723170169113794E-16</v>
      </c>
      <c r="AB707" s="376">
        <f t="shared" si="1772"/>
        <v>-3.7428054019031734E-17</v>
      </c>
      <c r="AC707" s="376">
        <f t="shared" si="1773"/>
        <v>-3.0896128285349198E-16</v>
      </c>
      <c r="AD707" s="376">
        <f t="shared" si="1774"/>
        <v>-1.4194539853546993E-16</v>
      </c>
      <c r="AE707" s="376">
        <f t="shared" si="1775"/>
        <v>2.2655213445024186E-16</v>
      </c>
      <c r="AF707" s="376">
        <f t="shared" si="1776"/>
        <v>2.7347462499586631E-16</v>
      </c>
      <c r="AG707" s="376">
        <f t="shared" si="1777"/>
        <v>-6.7781147941821103E-17</v>
      </c>
      <c r="AH707" s="376">
        <f t="shared" si="1778"/>
        <v>-3.1282628230432362E-16</v>
      </c>
      <c r="AI707" s="376">
        <f t="shared" si="1779"/>
        <v>-1.1383620484902505E-16</v>
      </c>
      <c r="AJ707" s="376">
        <f t="shared" si="1780"/>
        <v>2.4673647033537922E-16</v>
      </c>
      <c r="AK707" s="376">
        <f t="shared" si="1781"/>
        <v>2.5708383816544705E-16</v>
      </c>
      <c r="AL707" s="376">
        <f t="shared" si="1782"/>
        <v>-9.7481472356988382E-17</v>
      </c>
      <c r="AM707" s="376">
        <f t="shared" si="1783"/>
        <v>-3.1367859364832353E-16</v>
      </c>
      <c r="AN707" s="376">
        <f t="shared" si="1784"/>
        <v>-8.4630706280686593E-17</v>
      </c>
      <c r="AO707" s="376">
        <f t="shared" si="1785"/>
        <v>2.6454459913131073E-16</v>
      </c>
      <c r="AP707" s="376">
        <f t="shared" si="1786"/>
        <v>2.3821719343717436E-16</v>
      </c>
      <c r="AQ707" s="376">
        <f t="shared" si="1787"/>
        <v>-1.2624299690456444E-16</v>
      </c>
      <c r="AR707" s="376">
        <f t="shared" si="1788"/>
        <v>-3.1151000866132824E-16</v>
      </c>
      <c r="AS707" s="376">
        <f t="shared" si="1789"/>
        <v>-5.4610167747012954E-17</v>
      </c>
      <c r="AT707" s="376">
        <f t="shared" si="1790"/>
        <v>2.7980501882282075E-16</v>
      </c>
      <c r="AU707" s="376">
        <f t="shared" si="1791"/>
        <v>2.1705638691333598E-16</v>
      </c>
      <c r="AV707" s="376">
        <f t="shared" si="1792"/>
        <v>-1.5378873238050553E-16</v>
      </c>
      <c r="AW707" s="376">
        <f t="shared" si="1793"/>
        <v>-3.0634141200223213E-16</v>
      </c>
      <c r="AX707" s="376">
        <f t="shared" si="1794"/>
        <v>-2.4063703444981189E-17</v>
      </c>
      <c r="AY707" s="376">
        <f t="shared" si="1795"/>
        <v>2.9237076322608465E-16</v>
      </c>
      <c r="AZ707" s="376">
        <f t="shared" si="1796"/>
        <v>1.9380520872843132E-16</v>
      </c>
      <c r="BA707" s="376">
        <f t="shared" si="1797"/>
        <v>-1.7985339829415161E-16</v>
      </c>
      <c r="BB707" s="376">
        <f t="shared" si="1798"/>
        <v>-2.982225800823037E-16</v>
      </c>
      <c r="BC707" s="376">
        <f t="shared" si="1799"/>
        <v>6.7145074757819373E-18</v>
      </c>
      <c r="BD707" s="376">
        <f t="shared" si="1800"/>
        <v>3.0212081735336379E-16</v>
      </c>
      <c r="BE707" s="376">
        <f t="shared" si="1801"/>
        <v>1.6868758043876782E-16</v>
      </c>
      <c r="BF707" s="376">
        <f t="shared" si="1802"/>
        <v>-2.0418597766435466E-16</v>
      </c>
      <c r="BG707" s="376">
        <f t="shared" si="1803"/>
        <v>-2.8723170169113725E-16</v>
      </c>
      <c r="BH707" s="376">
        <f t="shared" si="1804"/>
        <v>3.7428054019030132E-17</v>
      </c>
      <c r="BI707" s="376">
        <f t="shared" si="1805"/>
        <v>3.0896128285349208E-16</v>
      </c>
      <c r="BJ707" s="376">
        <f t="shared" si="1806"/>
        <v>1.4194539853546736E-16</v>
      </c>
      <c r="BK707" s="376">
        <f t="shared" si="1807"/>
        <v>-2.2655213445024231E-16</v>
      </c>
      <c r="BL707" s="376">
        <f t="shared" si="1808"/>
        <v>-2.7347462499586493E-16</v>
      </c>
      <c r="BM707" s="376">
        <f t="shared" si="1809"/>
        <v>6.7781147941821695E-17</v>
      </c>
      <c r="BN707" s="376">
        <f t="shared" si="1810"/>
        <v>3.1282628230432367E-16</v>
      </c>
      <c r="BO707" s="376">
        <f t="shared" si="1811"/>
        <v>1.1383620484902655E-16</v>
      </c>
      <c r="BP707" s="376">
        <f t="shared" si="1812"/>
        <v>-2.4673647033537962E-16</v>
      </c>
      <c r="BQ707" s="376">
        <f t="shared" si="1813"/>
        <v>-2.5708383816544793E-16</v>
      </c>
      <c r="BR707" s="376">
        <f t="shared" si="1814"/>
        <v>9.7481472356988974E-17</v>
      </c>
    </row>
    <row r="708" spans="2:70">
      <c r="B708" s="373">
        <v>14</v>
      </c>
      <c r="C708" s="373">
        <f t="shared" si="1815"/>
        <v>4.3749999999999995E-3</v>
      </c>
      <c r="D708" s="374">
        <f t="shared" si="1751"/>
        <v>6.1372922507860244</v>
      </c>
      <c r="E708" s="375" t="str">
        <f>T694</f>
        <v>0.137292250786024</v>
      </c>
      <c r="F708" s="317">
        <v>14</v>
      </c>
      <c r="G708" s="376">
        <f t="shared" si="1816"/>
        <v>-7.7955326075014058E-16</v>
      </c>
      <c r="H708" s="376">
        <f t="shared" si="1752"/>
        <v>-9.5521337775203354E-16</v>
      </c>
      <c r="I708" s="376">
        <f t="shared" si="1753"/>
        <v>4.0684748983062506E-16</v>
      </c>
      <c r="J708" s="376">
        <f t="shared" si="1754"/>
        <v>1.1139573933570537E-15</v>
      </c>
      <c r="K708" s="376">
        <f t="shared" si="1755"/>
        <v>2.7797123333924391E-17</v>
      </c>
      <c r="L708" s="376">
        <f t="shared" si="1756"/>
        <v>-1.1031114938723794E-15</v>
      </c>
      <c r="M708" s="376">
        <f t="shared" si="1757"/>
        <v>-4.5820987645243455E-16</v>
      </c>
      <c r="N708" s="376">
        <f t="shared" si="1758"/>
        <v>9.243268691762278E-16</v>
      </c>
      <c r="O708" s="376">
        <f t="shared" si="1759"/>
        <v>8.1886432956393314E-16</v>
      </c>
      <c r="P708" s="376">
        <f t="shared" si="1760"/>
        <v>-6.0482185769192966E-16</v>
      </c>
      <c r="Q708" s="376">
        <f t="shared" si="1761"/>
        <v>-1.0548541115229567E-15</v>
      </c>
      <c r="R708" s="376">
        <f t="shared" si="1762"/>
        <v>1.9323820109782981E-16</v>
      </c>
      <c r="S708" s="376">
        <f t="shared" si="1763"/>
        <v>1.1302519172789425E-15</v>
      </c>
      <c r="T708" s="376">
        <f t="shared" si="1764"/>
        <v>2.4776421990476332E-16</v>
      </c>
      <c r="U708" s="377">
        <f t="shared" si="1765"/>
        <v>-1.0335791143883534E-15</v>
      </c>
      <c r="V708" s="376">
        <f t="shared" si="1766"/>
        <v>-6.5104678441509877E-16</v>
      </c>
      <c r="W708" s="376">
        <f t="shared" si="1767"/>
        <v>7.79553260750139E-16</v>
      </c>
      <c r="X708" s="376">
        <f t="shared" si="1768"/>
        <v>9.5521337775203315E-16</v>
      </c>
      <c r="Y708" s="376">
        <f t="shared" si="1769"/>
        <v>-4.0684748983062422E-16</v>
      </c>
      <c r="Z708" s="376">
        <f t="shared" si="1770"/>
        <v>-1.1139573933570541E-15</v>
      </c>
      <c r="AA708" s="376">
        <f t="shared" si="1771"/>
        <v>-2.7797123333923405E-17</v>
      </c>
      <c r="AB708" s="376">
        <f t="shared" si="1772"/>
        <v>1.103111493872379E-15</v>
      </c>
      <c r="AC708" s="376">
        <f t="shared" si="1773"/>
        <v>4.5820987645243534E-16</v>
      </c>
      <c r="AD708" s="376">
        <f t="shared" si="1774"/>
        <v>-9.243268691762284E-16</v>
      </c>
      <c r="AE708" s="376">
        <f t="shared" si="1775"/>
        <v>-8.1886432956393669E-16</v>
      </c>
      <c r="AF708" s="376">
        <f t="shared" si="1776"/>
        <v>6.0482185769192877E-16</v>
      </c>
      <c r="AG708" s="376">
        <f t="shared" si="1777"/>
        <v>1.0548541115229565E-15</v>
      </c>
      <c r="AH708" s="376">
        <f t="shared" si="1778"/>
        <v>-1.9323820109782497E-16</v>
      </c>
      <c r="AI708" s="376">
        <f t="shared" si="1779"/>
        <v>-1.1302519172789425E-15</v>
      </c>
      <c r="AJ708" s="376">
        <f t="shared" si="1780"/>
        <v>-2.4776421990476032E-16</v>
      </c>
      <c r="AK708" s="376">
        <f t="shared" si="1781"/>
        <v>1.0335791143883513E-15</v>
      </c>
      <c r="AL708" s="376">
        <f t="shared" si="1782"/>
        <v>6.5104678441509956E-16</v>
      </c>
      <c r="AM708" s="376">
        <f t="shared" si="1783"/>
        <v>-7.7955326075014107E-16</v>
      </c>
      <c r="AN708" s="376">
        <f t="shared" si="1784"/>
        <v>-9.5521337775203591E-16</v>
      </c>
      <c r="AO708" s="376">
        <f t="shared" si="1785"/>
        <v>4.0684748983062333E-16</v>
      </c>
      <c r="AP708" s="376">
        <f t="shared" si="1786"/>
        <v>1.1139573933570533E-15</v>
      </c>
      <c r="AQ708" s="376">
        <f t="shared" si="1787"/>
        <v>2.7797123333928335E-17</v>
      </c>
      <c r="AR708" s="376">
        <f t="shared" si="1788"/>
        <v>-1.1031114938723788E-15</v>
      </c>
      <c r="AS708" s="376">
        <f t="shared" si="1789"/>
        <v>-4.5820987645243258E-16</v>
      </c>
      <c r="AT708" s="376">
        <f t="shared" si="1790"/>
        <v>9.2432686917622544E-16</v>
      </c>
      <c r="AU708" s="376">
        <f t="shared" si="1791"/>
        <v>8.1886432956393452E-16</v>
      </c>
      <c r="AV708" s="376">
        <f t="shared" si="1792"/>
        <v>-6.0482185769193133E-16</v>
      </c>
      <c r="AW708" s="376">
        <f t="shared" si="1793"/>
        <v>-1.0548541115229581E-15</v>
      </c>
      <c r="AX708" s="376">
        <f t="shared" si="1794"/>
        <v>1.9323820109782783E-16</v>
      </c>
      <c r="AY708" s="376">
        <f t="shared" si="1795"/>
        <v>1.1302519172789425E-15</v>
      </c>
      <c r="AZ708" s="376">
        <f t="shared" si="1796"/>
        <v>2.4776421990476515E-16</v>
      </c>
      <c r="BA708" s="376">
        <f t="shared" si="1797"/>
        <v>-1.0335791143883526E-15</v>
      </c>
      <c r="BB708" s="376">
        <f t="shared" si="1798"/>
        <v>-6.510467844150971E-16</v>
      </c>
      <c r="BC708" s="376">
        <f t="shared" si="1799"/>
        <v>7.7955326075014344E-16</v>
      </c>
      <c r="BD708" s="376">
        <f t="shared" si="1800"/>
        <v>9.5521337775203847E-16</v>
      </c>
      <c r="BE708" s="376">
        <f t="shared" si="1801"/>
        <v>-4.0684748983061865E-16</v>
      </c>
      <c r="BF708" s="376">
        <f t="shared" si="1802"/>
        <v>-1.1139573933570545E-15</v>
      </c>
      <c r="BG708" s="376">
        <f t="shared" si="1803"/>
        <v>-2.7797123333925278E-17</v>
      </c>
      <c r="BH708" s="376">
        <f t="shared" si="1804"/>
        <v>1.1031114938723794E-15</v>
      </c>
      <c r="BI708" s="376">
        <f t="shared" si="1805"/>
        <v>4.5820987645242982E-16</v>
      </c>
      <c r="BJ708" s="376">
        <f t="shared" si="1806"/>
        <v>-9.2432686917622248E-16</v>
      </c>
      <c r="BK708" s="376">
        <f t="shared" si="1807"/>
        <v>-8.1886432956393807E-16</v>
      </c>
      <c r="BL708" s="376">
        <f t="shared" si="1808"/>
        <v>6.0482185769192709E-16</v>
      </c>
      <c r="BM708" s="376">
        <f t="shared" si="1809"/>
        <v>1.0548541115229569E-15</v>
      </c>
      <c r="BN708" s="376">
        <f t="shared" si="1810"/>
        <v>-1.9323820109783079E-16</v>
      </c>
      <c r="BO708" s="376">
        <f t="shared" si="1811"/>
        <v>-1.1302519172789425E-15</v>
      </c>
      <c r="BP708" s="376">
        <f t="shared" si="1812"/>
        <v>-2.4776421990477003E-16</v>
      </c>
      <c r="BQ708" s="376">
        <f t="shared" si="1813"/>
        <v>1.0335791143883505E-15</v>
      </c>
      <c r="BR708" s="376">
        <f t="shared" si="1814"/>
        <v>6.5104678441510114E-16</v>
      </c>
    </row>
    <row r="709" spans="2:70">
      <c r="B709" s="373">
        <v>15</v>
      </c>
      <c r="C709" s="373">
        <f t="shared" si="1815"/>
        <v>4.6874999999999998E-3</v>
      </c>
      <c r="D709" s="374">
        <f t="shared" si="1751"/>
        <v>6.1237851534881393</v>
      </c>
      <c r="E709" s="375" t="str">
        <f>U694</f>
        <v>0.123785153488139</v>
      </c>
      <c r="F709" s="317">
        <v>15</v>
      </c>
      <c r="G709" s="376">
        <f t="shared" si="1816"/>
        <v>1.4559888993467748E-16</v>
      </c>
      <c r="H709" s="376">
        <f t="shared" si="1752"/>
        <v>2.641691246125251E-16</v>
      </c>
      <c r="I709" s="376">
        <f t="shared" si="1753"/>
        <v>-9.3812685618911177E-17</v>
      </c>
      <c r="J709" s="376">
        <f t="shared" si="1754"/>
        <v>-2.8255962695452869E-16</v>
      </c>
      <c r="K709" s="376">
        <f t="shared" si="1755"/>
        <v>3.8421312405570664E-17</v>
      </c>
      <c r="L709" s="376">
        <f t="shared" si="1756"/>
        <v>2.9009152129393415E-16</v>
      </c>
      <c r="M709" s="376">
        <f t="shared" si="1757"/>
        <v>1.8446570296596229E-17</v>
      </c>
      <c r="N709" s="376">
        <f t="shared" si="1758"/>
        <v>-2.8647536115521296E-16</v>
      </c>
      <c r="O709" s="376">
        <f t="shared" si="1759"/>
        <v>-7.4605561647220177E-17</v>
      </c>
      <c r="P709" s="376">
        <f t="shared" si="1760"/>
        <v>2.7185011354453048E-16</v>
      </c>
      <c r="Q709" s="376">
        <f t="shared" si="1761"/>
        <v>1.2789750310302297E-16</v>
      </c>
      <c r="R709" s="376">
        <f t="shared" si="1762"/>
        <v>-2.4677781852563128E-16</v>
      </c>
      <c r="S709" s="376">
        <f t="shared" si="1763"/>
        <v>-1.7627441524032218E-16</v>
      </c>
      <c r="T709" s="376">
        <f t="shared" si="1764"/>
        <v>2.122219903353875E-16</v>
      </c>
      <c r="U709" s="377">
        <f t="shared" si="1765"/>
        <v>2.1787720045576677E-16</v>
      </c>
      <c r="V709" s="376">
        <f t="shared" si="1766"/>
        <v>-1.6951059007201815E-16</v>
      </c>
      <c r="W709" s="376">
        <f t="shared" si="1767"/>
        <v>-2.5110708704463856E-16</v>
      </c>
      <c r="X709" s="376">
        <f t="shared" si="1768"/>
        <v>1.2028499289481531E-16</v>
      </c>
      <c r="Y709" s="376">
        <f t="shared" si="1769"/>
        <v>2.7468706910086099E-16</v>
      </c>
      <c r="Z709" s="376">
        <f t="shared" si="1770"/>
        <v>-6.6436910897265902E-17</v>
      </c>
      <c r="AA709" s="376">
        <f t="shared" si="1771"/>
        <v>-2.8771098113782049E-16</v>
      </c>
      <c r="AB709" s="376">
        <f t="shared" si="1772"/>
        <v>1.0035695672182384E-17</v>
      </c>
      <c r="AC709" s="376">
        <f t="shared" si="1773"/>
        <v>2.8967832151983067E-16</v>
      </c>
      <c r="AD709" s="376">
        <f t="shared" si="1774"/>
        <v>4.6751185709500122E-17</v>
      </c>
      <c r="AE709" s="376">
        <f t="shared" si="1775"/>
        <v>-2.8051348645930823E-16</v>
      </c>
      <c r="AF709" s="376">
        <f t="shared" si="1776"/>
        <v>-1.0174144524273152E-16</v>
      </c>
      <c r="AG709" s="376">
        <f t="shared" si="1777"/>
        <v>2.6056867542792968E-16</v>
      </c>
      <c r="AH709" s="376">
        <f t="shared" si="1778"/>
        <v>1.5282183809254656E-16</v>
      </c>
      <c r="AI709" s="376">
        <f t="shared" si="1779"/>
        <v>-2.3061035632845217E-16</v>
      </c>
      <c r="AJ709" s="376">
        <f t="shared" si="1780"/>
        <v>-1.9802937340793744E-16</v>
      </c>
      <c r="AK709" s="376">
        <f t="shared" si="1781"/>
        <v>1.9178981056305129E-16</v>
      </c>
      <c r="AL709" s="376">
        <f t="shared" si="1782"/>
        <v>2.3562675095941494E-16</v>
      </c>
      <c r="AM709" s="376">
        <f t="shared" si="1783"/>
        <v>-1.455988899346758E-16</v>
      </c>
      <c r="AN709" s="376">
        <f t="shared" si="1784"/>
        <v>-2.6416912461252604E-16</v>
      </c>
      <c r="AO709" s="376">
        <f t="shared" si="1785"/>
        <v>9.3812685618910659E-17</v>
      </c>
      <c r="AP709" s="376">
        <f t="shared" si="1786"/>
        <v>2.8255962695452893E-16</v>
      </c>
      <c r="AQ709" s="376">
        <f t="shared" si="1787"/>
        <v>-3.8421312405569086E-17</v>
      </c>
      <c r="AR709" s="376">
        <f t="shared" si="1788"/>
        <v>-2.900915212939342E-16</v>
      </c>
      <c r="AS709" s="376">
        <f t="shared" si="1789"/>
        <v>-1.84465702965983E-17</v>
      </c>
      <c r="AT709" s="376">
        <f t="shared" si="1790"/>
        <v>2.8647536115521286E-16</v>
      </c>
      <c r="AU709" s="376">
        <f t="shared" si="1791"/>
        <v>7.4605561647221188E-17</v>
      </c>
      <c r="AV709" s="376">
        <f t="shared" si="1792"/>
        <v>-2.7185011354452993E-16</v>
      </c>
      <c r="AW709" s="376">
        <f t="shared" si="1793"/>
        <v>-1.2789750310302436E-16</v>
      </c>
      <c r="AX709" s="376">
        <f t="shared" si="1794"/>
        <v>2.4677781852563044E-16</v>
      </c>
      <c r="AY709" s="376">
        <f t="shared" si="1795"/>
        <v>1.7627441524032423E-16</v>
      </c>
      <c r="AZ709" s="376">
        <f t="shared" si="1796"/>
        <v>-2.1222199033538573E-16</v>
      </c>
      <c r="BA709" s="376">
        <f t="shared" si="1797"/>
        <v>-2.1787720045576916E-16</v>
      </c>
      <c r="BB709" s="376">
        <f t="shared" si="1798"/>
        <v>1.6951059007201522E-16</v>
      </c>
      <c r="BC709" s="376">
        <f t="shared" si="1799"/>
        <v>2.5110708704463826E-16</v>
      </c>
      <c r="BD709" s="376">
        <f t="shared" si="1800"/>
        <v>-1.2028499289481482E-16</v>
      </c>
      <c r="BE709" s="376">
        <f t="shared" si="1801"/>
        <v>-2.7468706910086119E-16</v>
      </c>
      <c r="BF709" s="376">
        <f t="shared" si="1802"/>
        <v>6.6436910897264361E-17</v>
      </c>
      <c r="BG709" s="376">
        <f t="shared" si="1803"/>
        <v>2.8771098113782074E-16</v>
      </c>
      <c r="BH709" s="376">
        <f t="shared" si="1804"/>
        <v>-1.0035695672180831E-17</v>
      </c>
      <c r="BI709" s="376">
        <f t="shared" si="1805"/>
        <v>-2.8967832151983057E-16</v>
      </c>
      <c r="BJ709" s="376">
        <f t="shared" si="1806"/>
        <v>-4.675118570950165E-17</v>
      </c>
      <c r="BK709" s="376">
        <f t="shared" si="1807"/>
        <v>2.8051348645930724E-16</v>
      </c>
      <c r="BL709" s="376">
        <f t="shared" si="1808"/>
        <v>1.0174144524273492E-16</v>
      </c>
      <c r="BM709" s="376">
        <f t="shared" si="1809"/>
        <v>-2.6056867542792988E-16</v>
      </c>
      <c r="BN709" s="376">
        <f t="shared" si="1810"/>
        <v>-1.5282183809254612E-16</v>
      </c>
      <c r="BO709" s="376">
        <f t="shared" si="1811"/>
        <v>2.3061035632845246E-16</v>
      </c>
      <c r="BP709" s="376">
        <f t="shared" si="1812"/>
        <v>1.9802937340793862E-16</v>
      </c>
      <c r="BQ709" s="376">
        <f t="shared" si="1813"/>
        <v>-1.9178981056305013E-16</v>
      </c>
      <c r="BR709" s="376">
        <f t="shared" si="1814"/>
        <v>-2.3562675095941583E-16</v>
      </c>
    </row>
    <row r="710" spans="2:70">
      <c r="B710" s="373">
        <v>16</v>
      </c>
      <c r="C710" s="373">
        <f t="shared" si="1815"/>
        <v>5.0000000000000001E-3</v>
      </c>
      <c r="D710" s="374">
        <f t="shared" si="1751"/>
        <v>6.1090859374941218</v>
      </c>
      <c r="E710" s="375" t="str">
        <f>V694</f>
        <v>0.109085937494122</v>
      </c>
      <c r="F710" s="317">
        <v>16</v>
      </c>
      <c r="G710" s="376">
        <f t="shared" si="1816"/>
        <v>-2.9318975255288403E-16</v>
      </c>
      <c r="H710" s="376">
        <f t="shared" si="1752"/>
        <v>7.6683337842401E-16</v>
      </c>
      <c r="I710" s="376">
        <f t="shared" si="1753"/>
        <v>2.9318975255288413E-16</v>
      </c>
      <c r="J710" s="376">
        <f t="shared" si="1754"/>
        <v>-7.668333784240099E-16</v>
      </c>
      <c r="K710" s="376">
        <f t="shared" si="1755"/>
        <v>-2.9318975255288423E-16</v>
      </c>
      <c r="L710" s="376">
        <f t="shared" si="1756"/>
        <v>7.668333784240099E-16</v>
      </c>
      <c r="M710" s="376">
        <f t="shared" si="1757"/>
        <v>2.9318975255288433E-16</v>
      </c>
      <c r="N710" s="376">
        <f t="shared" si="1758"/>
        <v>-7.668333784240099E-16</v>
      </c>
      <c r="O710" s="376">
        <f t="shared" si="1759"/>
        <v>-2.9318975255288443E-16</v>
      </c>
      <c r="P710" s="376">
        <f t="shared" si="1760"/>
        <v>7.668333784240098E-16</v>
      </c>
      <c r="Q710" s="376">
        <f t="shared" si="1761"/>
        <v>2.9318975255288586E-16</v>
      </c>
      <c r="R710" s="376">
        <f t="shared" si="1762"/>
        <v>-7.668333784240098E-16</v>
      </c>
      <c r="S710" s="376">
        <f t="shared" si="1763"/>
        <v>-2.9318975255288325E-16</v>
      </c>
      <c r="T710" s="376">
        <f t="shared" si="1764"/>
        <v>7.668333784240097E-16</v>
      </c>
      <c r="U710" s="377">
        <f t="shared" si="1765"/>
        <v>2.9318975255288606E-16</v>
      </c>
      <c r="V710" s="376">
        <f t="shared" si="1766"/>
        <v>-7.668333784240097E-16</v>
      </c>
      <c r="W710" s="376">
        <f t="shared" si="1767"/>
        <v>-2.9318975255288344E-16</v>
      </c>
      <c r="X710" s="376">
        <f t="shared" si="1768"/>
        <v>7.668333784240097E-16</v>
      </c>
      <c r="Y710" s="376">
        <f t="shared" si="1769"/>
        <v>2.9318975255288625E-16</v>
      </c>
      <c r="Z710" s="376">
        <f t="shared" si="1770"/>
        <v>-7.668333784240096E-16</v>
      </c>
      <c r="AA710" s="376">
        <f t="shared" si="1771"/>
        <v>-2.9318975255288359E-16</v>
      </c>
      <c r="AB710" s="376">
        <f t="shared" si="1772"/>
        <v>7.6683337842400852E-16</v>
      </c>
      <c r="AC710" s="376">
        <f t="shared" si="1773"/>
        <v>2.9318975255288645E-16</v>
      </c>
      <c r="AD710" s="376">
        <f t="shared" si="1774"/>
        <v>-7.668333784240096E-16</v>
      </c>
      <c r="AE710" s="376">
        <f t="shared" si="1775"/>
        <v>-2.9318975255288379E-16</v>
      </c>
      <c r="AF710" s="376">
        <f t="shared" si="1776"/>
        <v>7.6683337842401059E-16</v>
      </c>
      <c r="AG710" s="376">
        <f t="shared" si="1777"/>
        <v>2.931897525528866E-16</v>
      </c>
      <c r="AH710" s="376">
        <f t="shared" si="1778"/>
        <v>-7.668333784240095E-16</v>
      </c>
      <c r="AI710" s="376">
        <f t="shared" si="1779"/>
        <v>-2.9318975255288399E-16</v>
      </c>
      <c r="AJ710" s="376">
        <f t="shared" si="1780"/>
        <v>7.6683337842400842E-16</v>
      </c>
      <c r="AK710" s="376">
        <f t="shared" si="1781"/>
        <v>2.931897525528868E-16</v>
      </c>
      <c r="AL710" s="376">
        <f t="shared" si="1782"/>
        <v>-7.6683337842400941E-16</v>
      </c>
      <c r="AM710" s="376">
        <f t="shared" si="1783"/>
        <v>-2.9318975255288418E-16</v>
      </c>
      <c r="AN710" s="376">
        <f t="shared" si="1784"/>
        <v>7.6683337842401039E-16</v>
      </c>
      <c r="AO710" s="376">
        <f t="shared" si="1785"/>
        <v>2.9318975255288699E-16</v>
      </c>
      <c r="AP710" s="376">
        <f t="shared" si="1786"/>
        <v>-7.6683337842400931E-16</v>
      </c>
      <c r="AQ710" s="376">
        <f t="shared" si="1787"/>
        <v>-2.9318975255288438E-16</v>
      </c>
      <c r="AR710" s="376">
        <f t="shared" si="1788"/>
        <v>7.6683337842400832E-16</v>
      </c>
      <c r="AS710" s="376">
        <f t="shared" si="1789"/>
        <v>2.9318975255288719E-16</v>
      </c>
      <c r="AT710" s="376">
        <f t="shared" si="1790"/>
        <v>-7.6683337842400931E-16</v>
      </c>
      <c r="AU710" s="376">
        <f t="shared" si="1791"/>
        <v>-2.9318975255289E-16</v>
      </c>
      <c r="AV710" s="376">
        <f t="shared" si="1792"/>
        <v>7.6683337842401029E-16</v>
      </c>
      <c r="AW710" s="376">
        <f t="shared" si="1793"/>
        <v>2.9318975255288739E-16</v>
      </c>
      <c r="AX710" s="376">
        <f t="shared" si="1794"/>
        <v>-7.6683337842400714E-16</v>
      </c>
      <c r="AY710" s="376">
        <f t="shared" si="1795"/>
        <v>-2.9318975255288472E-16</v>
      </c>
      <c r="AZ710" s="376">
        <f t="shared" si="1796"/>
        <v>7.6683337842400812E-16</v>
      </c>
      <c r="BA710" s="376">
        <f t="shared" si="1797"/>
        <v>2.9318975255288211E-16</v>
      </c>
      <c r="BB710" s="376">
        <f t="shared" si="1798"/>
        <v>-7.6683337842400911E-16</v>
      </c>
      <c r="BC710" s="376">
        <f t="shared" si="1799"/>
        <v>-2.9318975255289039E-16</v>
      </c>
      <c r="BD710" s="376">
        <f t="shared" si="1800"/>
        <v>7.668333784240101E-16</v>
      </c>
      <c r="BE710" s="376">
        <f t="shared" si="1801"/>
        <v>2.9318975255288773E-16</v>
      </c>
      <c r="BF710" s="376">
        <f t="shared" si="1802"/>
        <v>-7.6683337842401118E-16</v>
      </c>
      <c r="BG710" s="376">
        <f t="shared" si="1803"/>
        <v>-2.9318975255288512E-16</v>
      </c>
      <c r="BH710" s="376">
        <f t="shared" si="1804"/>
        <v>7.6683337842400802E-16</v>
      </c>
      <c r="BI710" s="376">
        <f t="shared" si="1805"/>
        <v>2.9318975255288251E-16</v>
      </c>
      <c r="BJ710" s="376">
        <f t="shared" si="1806"/>
        <v>-7.6683337842400901E-16</v>
      </c>
      <c r="BK710" s="376">
        <f t="shared" si="1807"/>
        <v>-2.9318975255289074E-16</v>
      </c>
      <c r="BL710" s="376">
        <f t="shared" si="1808"/>
        <v>7.6683337842401E-16</v>
      </c>
      <c r="BM710" s="376">
        <f t="shared" si="1809"/>
        <v>2.9318975255288813E-16</v>
      </c>
      <c r="BN710" s="376">
        <f t="shared" si="1810"/>
        <v>-7.6683337842400684E-16</v>
      </c>
      <c r="BO710" s="376">
        <f t="shared" si="1811"/>
        <v>-2.9318975255288546E-16</v>
      </c>
      <c r="BP710" s="376">
        <f t="shared" si="1812"/>
        <v>7.6683337842400783E-16</v>
      </c>
      <c r="BQ710" s="376">
        <f t="shared" si="1813"/>
        <v>2.9318975255288285E-16</v>
      </c>
      <c r="BR710" s="376">
        <f t="shared" si="1814"/>
        <v>-7.6683337842400881E-16</v>
      </c>
    </row>
    <row r="711" spans="2:70">
      <c r="B711" s="373">
        <v>17</v>
      </c>
      <c r="C711" s="373">
        <f t="shared" si="1815"/>
        <v>5.3125000000000004E-3</v>
      </c>
      <c r="D711" s="374">
        <f t="shared" si="1751"/>
        <v>6.0933361642897266</v>
      </c>
      <c r="E711" s="375" t="str">
        <f>W694</f>
        <v>0.0933361642897268</v>
      </c>
      <c r="F711" s="317">
        <v>17</v>
      </c>
      <c r="G711" s="376">
        <f t="shared" si="1816"/>
        <v>-2.5754256114116384E-16</v>
      </c>
      <c r="H711" s="376">
        <f t="shared" si="1752"/>
        <v>2.4159078155813302E-16</v>
      </c>
      <c r="I711" s="376">
        <f t="shared" si="1753"/>
        <v>2.1018248606454017E-16</v>
      </c>
      <c r="J711" s="376">
        <f t="shared" si="1754"/>
        <v>-2.82793754020941E-16</v>
      </c>
      <c r="K711" s="376">
        <f t="shared" si="1755"/>
        <v>-1.5474521592015277E-16</v>
      </c>
      <c r="L711" s="376">
        <f t="shared" si="1756"/>
        <v>3.131291211092886E-16</v>
      </c>
      <c r="M711" s="376">
        <f t="shared" si="1757"/>
        <v>9.3361173910070244E-17</v>
      </c>
      <c r="N711" s="376">
        <f t="shared" si="1758"/>
        <v>-3.3143111167824028E-16</v>
      </c>
      <c r="O711" s="376">
        <f t="shared" si="1759"/>
        <v>-2.838931434417381E-17</v>
      </c>
      <c r="P711" s="376">
        <f t="shared" si="1760"/>
        <v>3.3699639049410605E-16</v>
      </c>
      <c r="Q711" s="376">
        <f t="shared" si="1761"/>
        <v>-3.7673530651058895E-17</v>
      </c>
      <c r="R711" s="376">
        <f t="shared" si="1762"/>
        <v>-3.2961108701303626E-16</v>
      </c>
      <c r="S711" s="376">
        <f t="shared" si="1763"/>
        <v>1.0228860299093023E-16</v>
      </c>
      <c r="T711" s="376">
        <f t="shared" si="1764"/>
        <v>3.0955901430608277E-16</v>
      </c>
      <c r="U711" s="377">
        <f t="shared" si="1765"/>
        <v>-1.6297278168196954E-16</v>
      </c>
      <c r="V711" s="376">
        <f t="shared" si="1766"/>
        <v>-2.7761076228204187E-16</v>
      </c>
      <c r="W711" s="376">
        <f t="shared" si="1767"/>
        <v>2.1739400776916071E-16</v>
      </c>
      <c r="X711" s="376">
        <f t="shared" si="1768"/>
        <v>2.3499408434941128E-16</v>
      </c>
      <c r="Y711" s="376">
        <f t="shared" si="1769"/>
        <v>-2.6346090405374614E-16</v>
      </c>
      <c r="Z711" s="376">
        <f t="shared" si="1770"/>
        <v>-1.8334671554143371E-16</v>
      </c>
      <c r="AA711" s="376">
        <f t="shared" si="1771"/>
        <v>2.9940314554612389E-16</v>
      </c>
      <c r="AB711" s="376">
        <f t="shared" si="1772"/>
        <v>1.2465343527722048E-16</v>
      </c>
      <c r="AC711" s="376">
        <f t="shared" si="1773"/>
        <v>-3.2383949206238163E-16</v>
      </c>
      <c r="AD711" s="376">
        <f t="shared" si="1774"/>
        <v>-6.1169793401755336E-17</v>
      </c>
      <c r="AE711" s="376">
        <f t="shared" si="1775"/>
        <v>3.3583086850996217E-16</v>
      </c>
      <c r="AF711" s="376">
        <f t="shared" si="1776"/>
        <v>-4.6645693297215795E-18</v>
      </c>
      <c r="AG711" s="376">
        <f t="shared" si="1777"/>
        <v>-3.349164530168256E-16</v>
      </c>
      <c r="AH711" s="376">
        <f t="shared" si="1778"/>
        <v>7.0319675277780246E-17</v>
      </c>
      <c r="AI711" s="376">
        <f t="shared" si="1779"/>
        <v>3.2113138605756305E-16</v>
      </c>
      <c r="AJ711" s="376">
        <f t="shared" si="1780"/>
        <v>-1.3327243554063978E-16</v>
      </c>
      <c r="AK711" s="376">
        <f t="shared" si="1781"/>
        <v>-2.9500542002466405E-16</v>
      </c>
      <c r="AL711" s="376">
        <f t="shared" si="1782"/>
        <v>1.9110361084571762E-16</v>
      </c>
      <c r="AM711" s="376">
        <f t="shared" si="1783"/>
        <v>2.5754256114116399E-16</v>
      </c>
      <c r="AN711" s="376">
        <f t="shared" si="1784"/>
        <v>-2.4159078155813396E-16</v>
      </c>
      <c r="AO711" s="376">
        <f t="shared" si="1785"/>
        <v>-2.101824860645398E-16</v>
      </c>
      <c r="AP711" s="376">
        <f t="shared" si="1786"/>
        <v>2.827937540209409E-16</v>
      </c>
      <c r="AQ711" s="376">
        <f t="shared" si="1787"/>
        <v>1.5474521592015125E-16</v>
      </c>
      <c r="AR711" s="376">
        <f t="shared" si="1788"/>
        <v>-3.1312912110928879E-16</v>
      </c>
      <c r="AS711" s="376">
        <f t="shared" si="1789"/>
        <v>-9.336117391006805E-17</v>
      </c>
      <c r="AT711" s="376">
        <f t="shared" si="1790"/>
        <v>3.3143111167824013E-16</v>
      </c>
      <c r="AU711" s="376">
        <f t="shared" si="1791"/>
        <v>2.838931434417275E-17</v>
      </c>
      <c r="AV711" s="376">
        <f t="shared" si="1792"/>
        <v>-3.36996390494106E-16</v>
      </c>
      <c r="AW711" s="376">
        <f t="shared" si="1793"/>
        <v>3.767353065105818E-17</v>
      </c>
      <c r="AX711" s="376">
        <f t="shared" si="1794"/>
        <v>3.2961108701303611E-16</v>
      </c>
      <c r="AY711" s="376">
        <f t="shared" si="1795"/>
        <v>-1.0228860299093298E-16</v>
      </c>
      <c r="AZ711" s="376">
        <f t="shared" si="1796"/>
        <v>-3.0955901430608307E-16</v>
      </c>
      <c r="BA711" s="376">
        <f t="shared" si="1797"/>
        <v>1.6297278168197104E-16</v>
      </c>
      <c r="BB711" s="376">
        <f t="shared" si="1798"/>
        <v>2.7761076228204025E-16</v>
      </c>
      <c r="BC711" s="376">
        <f t="shared" si="1799"/>
        <v>-2.1739400776916017E-16</v>
      </c>
      <c r="BD711" s="376">
        <f t="shared" si="1800"/>
        <v>-2.3499408434941009E-16</v>
      </c>
      <c r="BE711" s="376">
        <f t="shared" si="1801"/>
        <v>2.6346090405374496E-16</v>
      </c>
      <c r="BF711" s="376">
        <f t="shared" si="1802"/>
        <v>1.8334671554143331E-16</v>
      </c>
      <c r="BG711" s="376">
        <f t="shared" si="1803"/>
        <v>-2.9940314554612413E-16</v>
      </c>
      <c r="BH711" s="376">
        <f t="shared" si="1804"/>
        <v>-1.2465343527722223E-16</v>
      </c>
      <c r="BI711" s="376">
        <f t="shared" si="1805"/>
        <v>3.2383949206238173E-16</v>
      </c>
      <c r="BJ711" s="376">
        <f t="shared" si="1806"/>
        <v>6.1169793401754843E-17</v>
      </c>
      <c r="BK711" s="376">
        <f t="shared" si="1807"/>
        <v>-3.3583086850996202E-16</v>
      </c>
      <c r="BL711" s="376">
        <f t="shared" si="1808"/>
        <v>4.6645693297220726E-18</v>
      </c>
      <c r="BM711" s="376">
        <f t="shared" si="1809"/>
        <v>3.349164530168253E-16</v>
      </c>
      <c r="BN711" s="376">
        <f t="shared" si="1810"/>
        <v>-7.0319675277778372E-17</v>
      </c>
      <c r="BO711" s="376">
        <f t="shared" si="1811"/>
        <v>-3.2113138605756286E-16</v>
      </c>
      <c r="BP711" s="376">
        <f t="shared" si="1812"/>
        <v>1.3327243554064242E-16</v>
      </c>
      <c r="BQ711" s="376">
        <f t="shared" si="1813"/>
        <v>2.9500542002466494E-16</v>
      </c>
      <c r="BR711" s="376">
        <f t="shared" si="1814"/>
        <v>-1.9110361084571801E-16</v>
      </c>
    </row>
    <row r="712" spans="2:70">
      <c r="B712" s="373">
        <v>18</v>
      </c>
      <c r="C712" s="373">
        <f t="shared" si="1815"/>
        <v>5.6250000000000007E-3</v>
      </c>
      <c r="D712" s="374">
        <f t="shared" si="1751"/>
        <v>6.0766875128004685</v>
      </c>
      <c r="E712" s="375" t="str">
        <f>X694</f>
        <v>0.0766875128004681</v>
      </c>
      <c r="F712" s="317">
        <v>18</v>
      </c>
      <c r="G712" s="376">
        <f t="shared" si="1816"/>
        <v>-3.7154227834444336E-15</v>
      </c>
      <c r="H712" s="376">
        <f t="shared" si="1752"/>
        <v>-1.437332979537472E-15</v>
      </c>
      <c r="I712" s="376">
        <f t="shared" si="1753"/>
        <v>4.2762422910891659E-15</v>
      </c>
      <c r="J712" s="376">
        <f t="shared" si="1754"/>
        <v>-2.3117399163767114E-16</v>
      </c>
      <c r="K712" s="376">
        <f t="shared" si="1755"/>
        <v>-4.1860426741484728E-15</v>
      </c>
      <c r="L712" s="376">
        <f t="shared" si="1756"/>
        <v>1.8644868181834291E-15</v>
      </c>
      <c r="M712" s="376">
        <f t="shared" si="1757"/>
        <v>3.4585560066400074E-15</v>
      </c>
      <c r="N712" s="376">
        <f t="shared" si="1758"/>
        <v>-3.2139484282758585E-15</v>
      </c>
      <c r="O712" s="376">
        <f t="shared" si="1759"/>
        <v>-2.2045355390088792E-15</v>
      </c>
      <c r="P712" s="376">
        <f t="shared" si="1760"/>
        <v>4.0741155246783404E-15</v>
      </c>
      <c r="Q712" s="376">
        <f t="shared" si="1761"/>
        <v>6.148945197280615E-16</v>
      </c>
      <c r="R712" s="376">
        <f t="shared" si="1762"/>
        <v>-4.314035464397742E-15</v>
      </c>
      <c r="S712" s="376">
        <f t="shared" si="1763"/>
        <v>1.0683586161486386E-15</v>
      </c>
      <c r="T712" s="376">
        <f t="shared" si="1764"/>
        <v>3.8971826114914538E-15</v>
      </c>
      <c r="U712" s="377">
        <f t="shared" si="1765"/>
        <v>-2.588963837411681E-15</v>
      </c>
      <c r="V712" s="376">
        <f t="shared" si="1766"/>
        <v>-2.8870190340339435E-15</v>
      </c>
      <c r="W712" s="376">
        <f t="shared" si="1767"/>
        <v>3.7154227834444336E-15</v>
      </c>
      <c r="X712" s="376">
        <f t="shared" si="1768"/>
        <v>1.4373329795374817E-15</v>
      </c>
      <c r="Y712" s="376">
        <f t="shared" si="1769"/>
        <v>-4.2762422910891659E-15</v>
      </c>
      <c r="Z712" s="376">
        <f t="shared" si="1770"/>
        <v>2.3117399163766956E-16</v>
      </c>
      <c r="AA712" s="376">
        <f t="shared" si="1771"/>
        <v>4.186042674148472E-15</v>
      </c>
      <c r="AB712" s="376">
        <f t="shared" si="1772"/>
        <v>-1.8644868181834389E-15</v>
      </c>
      <c r="AC712" s="376">
        <f t="shared" si="1773"/>
        <v>-3.4585560066400196E-15</v>
      </c>
      <c r="AD712" s="376">
        <f t="shared" si="1774"/>
        <v>3.2139484282758502E-15</v>
      </c>
      <c r="AE712" s="376">
        <f t="shared" si="1775"/>
        <v>2.2045355390088832E-15</v>
      </c>
      <c r="AF712" s="376">
        <f t="shared" si="1776"/>
        <v>-4.0741155246783389E-15</v>
      </c>
      <c r="AG712" s="376">
        <f t="shared" si="1777"/>
        <v>-6.1489451972806662E-16</v>
      </c>
      <c r="AH712" s="376">
        <f t="shared" si="1778"/>
        <v>4.314035464397742E-15</v>
      </c>
      <c r="AI712" s="376">
        <f t="shared" si="1779"/>
        <v>-1.0683586161486187E-15</v>
      </c>
      <c r="AJ712" s="376">
        <f t="shared" si="1780"/>
        <v>-3.8971826114914625E-15</v>
      </c>
      <c r="AK712" s="376">
        <f t="shared" si="1781"/>
        <v>2.588963837411677E-15</v>
      </c>
      <c r="AL712" s="376">
        <f t="shared" si="1782"/>
        <v>2.887019034033947E-15</v>
      </c>
      <c r="AM712" s="376">
        <f t="shared" si="1783"/>
        <v>-3.7154227834444312E-15</v>
      </c>
      <c r="AN712" s="376">
        <f t="shared" si="1784"/>
        <v>-1.437332979537472E-15</v>
      </c>
      <c r="AO712" s="376">
        <f t="shared" si="1785"/>
        <v>4.2762422910891675E-15</v>
      </c>
      <c r="AP712" s="376">
        <f t="shared" si="1786"/>
        <v>-2.3117399163764984E-16</v>
      </c>
      <c r="AQ712" s="376">
        <f t="shared" si="1787"/>
        <v>-4.1860426741484767E-15</v>
      </c>
      <c r="AR712" s="376">
        <f t="shared" si="1788"/>
        <v>1.8644868181834208E-15</v>
      </c>
      <c r="AS712" s="376">
        <f t="shared" si="1789"/>
        <v>3.4585560066400137E-15</v>
      </c>
      <c r="AT712" s="376">
        <f t="shared" si="1790"/>
        <v>-3.2139484282758573E-15</v>
      </c>
      <c r="AU712" s="376">
        <f t="shared" si="1791"/>
        <v>-2.2045355390088741E-15</v>
      </c>
      <c r="AV712" s="376">
        <f t="shared" si="1792"/>
        <v>4.074115524678342E-15</v>
      </c>
      <c r="AW712" s="376">
        <f t="shared" si="1793"/>
        <v>6.1489451972805558E-16</v>
      </c>
      <c r="AX712" s="376">
        <f t="shared" si="1794"/>
        <v>-4.3140354643977412E-15</v>
      </c>
      <c r="AY712" s="376">
        <f t="shared" si="1795"/>
        <v>1.0683586161485992E-15</v>
      </c>
      <c r="AZ712" s="376">
        <f t="shared" si="1796"/>
        <v>3.8971826114914712E-15</v>
      </c>
      <c r="BA712" s="376">
        <f t="shared" si="1797"/>
        <v>-2.5889638374116609E-15</v>
      </c>
      <c r="BB712" s="376">
        <f t="shared" si="1798"/>
        <v>-2.887019034033962E-15</v>
      </c>
      <c r="BC712" s="376">
        <f t="shared" si="1799"/>
        <v>3.7154227834444209E-15</v>
      </c>
      <c r="BD712" s="376">
        <f t="shared" si="1800"/>
        <v>1.4373329795374911E-15</v>
      </c>
      <c r="BE712" s="376">
        <f t="shared" si="1801"/>
        <v>-4.2762422910891643E-15</v>
      </c>
      <c r="BF712" s="376">
        <f t="shared" si="1802"/>
        <v>2.3117399163766009E-16</v>
      </c>
      <c r="BG712" s="376">
        <f t="shared" si="1803"/>
        <v>4.1860426741484743E-15</v>
      </c>
      <c r="BH712" s="376">
        <f t="shared" si="1804"/>
        <v>-1.8644868181834303E-15</v>
      </c>
      <c r="BI712" s="376">
        <f t="shared" si="1805"/>
        <v>-3.458556006640007E-15</v>
      </c>
      <c r="BJ712" s="376">
        <f t="shared" si="1806"/>
        <v>3.2139484282758644E-15</v>
      </c>
      <c r="BK712" s="376">
        <f t="shared" si="1807"/>
        <v>2.204535539008865E-15</v>
      </c>
      <c r="BL712" s="376">
        <f t="shared" si="1808"/>
        <v>-4.0741155246783247E-15</v>
      </c>
      <c r="BM712" s="376">
        <f t="shared" si="1809"/>
        <v>-6.1489451972810607E-16</v>
      </c>
      <c r="BN712" s="376">
        <f t="shared" si="1810"/>
        <v>4.3140354643977436E-15</v>
      </c>
      <c r="BO712" s="376">
        <f t="shared" si="1811"/>
        <v>-1.0683586161486092E-15</v>
      </c>
      <c r="BP712" s="376">
        <f t="shared" si="1812"/>
        <v>-3.8971826114914665E-15</v>
      </c>
      <c r="BQ712" s="376">
        <f t="shared" si="1813"/>
        <v>2.5889638374116695E-15</v>
      </c>
      <c r="BR712" s="376">
        <f t="shared" si="1814"/>
        <v>2.8870190340339541E-15</v>
      </c>
    </row>
    <row r="713" spans="2:70">
      <c r="B713" s="373">
        <v>19</v>
      </c>
      <c r="C713" s="373">
        <f t="shared" si="1815"/>
        <v>5.9375000000000009E-3</v>
      </c>
      <c r="D713" s="374">
        <f t="shared" si="1751"/>
        <v>6.0593003186412409</v>
      </c>
      <c r="E713" s="375" t="str">
        <f>Y694</f>
        <v>0.0593003186412408</v>
      </c>
      <c r="F713" s="317">
        <v>19</v>
      </c>
      <c r="G713" s="376">
        <f t="shared" si="1816"/>
        <v>-2.412439900129461E-15</v>
      </c>
      <c r="H713" s="376">
        <f t="shared" si="1752"/>
        <v>2.0994657434755233E-15</v>
      </c>
      <c r="I713" s="376">
        <f t="shared" si="1753"/>
        <v>1.1935544286262776E-15</v>
      </c>
      <c r="J713" s="376">
        <f t="shared" si="1754"/>
        <v>-2.7924068676743498E-15</v>
      </c>
      <c r="K713" s="376">
        <f t="shared" si="1755"/>
        <v>4.2763142406570928E-16</v>
      </c>
      <c r="L713" s="376">
        <f t="shared" si="1756"/>
        <v>2.54413716783679E-15</v>
      </c>
      <c r="M713" s="376">
        <f t="shared" si="1757"/>
        <v>-1.9046794973788729E-15</v>
      </c>
      <c r="N713" s="376">
        <f t="shared" si="1758"/>
        <v>-1.4383386214971539E-15</v>
      </c>
      <c r="O713" s="376">
        <f t="shared" si="1759"/>
        <v>2.7397348224267341E-15</v>
      </c>
      <c r="P713" s="376">
        <f t="shared" si="1760"/>
        <v>-1.522674558847624E-16</v>
      </c>
      <c r="Q713" s="376">
        <f t="shared" si="1761"/>
        <v>-2.651333003851005E-15</v>
      </c>
      <c r="R713" s="376">
        <f t="shared" si="1762"/>
        <v>1.6915501465187422E-15</v>
      </c>
      <c r="S713" s="376">
        <f t="shared" si="1763"/>
        <v>1.6692708271671394E-15</v>
      </c>
      <c r="T713" s="376">
        <f t="shared" si="1764"/>
        <v>-2.660677633147746E-15</v>
      </c>
      <c r="U713" s="377">
        <f t="shared" si="1765"/>
        <v>-1.2456293113422309E-16</v>
      </c>
      <c r="V713" s="376">
        <f t="shared" si="1766"/>
        <v>2.7329950536720818E-15</v>
      </c>
      <c r="W713" s="376">
        <f t="shared" si="1767"/>
        <v>-1.4621302430522653E-15</v>
      </c>
      <c r="X713" s="376">
        <f t="shared" si="1768"/>
        <v>-1.8841270422552491E-15</v>
      </c>
      <c r="Y713" s="376">
        <f t="shared" si="1769"/>
        <v>2.5559966637872032E-15</v>
      </c>
      <c r="Z713" s="376">
        <f t="shared" si="1770"/>
        <v>4.0019370903334151E-16</v>
      </c>
      <c r="AA713" s="376">
        <f t="shared" si="1771"/>
        <v>-2.7883368671192291E-15</v>
      </c>
      <c r="AB713" s="376">
        <f t="shared" si="1772"/>
        <v>1.2186292260634914E-15</v>
      </c>
      <c r="AC713" s="376">
        <f t="shared" si="1773"/>
        <v>2.08083808395783E-15</v>
      </c>
      <c r="AD713" s="376">
        <f t="shared" si="1774"/>
        <v>-2.4267000493044832E-15</v>
      </c>
      <c r="AE713" s="376">
        <f t="shared" si="1775"/>
        <v>-6.719704027463637E-16</v>
      </c>
      <c r="AF713" s="376">
        <f t="shared" si="1776"/>
        <v>2.816825472276037E-15</v>
      </c>
      <c r="AG713" s="376">
        <f t="shared" si="1777"/>
        <v>-9.6339214345723624E-16</v>
      </c>
      <c r="AH713" s="376">
        <f t="shared" si="1778"/>
        <v>-2.2575095174101053E-15</v>
      </c>
      <c r="AI713" s="376">
        <f t="shared" si="1779"/>
        <v>2.2740329867777748E-15</v>
      </c>
      <c r="AJ713" s="376">
        <f t="shared" si="1780"/>
        <v>9.3727565414453075E-16</v>
      </c>
      <c r="AK713" s="376">
        <f t="shared" si="1781"/>
        <v>-2.8181865083013912E-15</v>
      </c>
      <c r="AL713" s="376">
        <f t="shared" si="1782"/>
        <v>6.9887706786577189E-16</v>
      </c>
      <c r="AM713" s="376">
        <f t="shared" si="1783"/>
        <v>2.4124399001294736E-15</v>
      </c>
      <c r="AN713" s="376">
        <f t="shared" si="1784"/>
        <v>-2.0994657434755154E-15</v>
      </c>
      <c r="AO713" s="376">
        <f t="shared" si="1785"/>
        <v>-1.1935544286262771E-15</v>
      </c>
      <c r="AP713" s="376">
        <f t="shared" si="1786"/>
        <v>2.7924068676743486E-15</v>
      </c>
      <c r="AQ713" s="376">
        <f t="shared" si="1787"/>
        <v>-4.2763142406569277E-16</v>
      </c>
      <c r="AR713" s="376">
        <f t="shared" si="1788"/>
        <v>-2.5441371678367995E-15</v>
      </c>
      <c r="AS713" s="376">
        <f t="shared" si="1789"/>
        <v>1.9046794973788536E-15</v>
      </c>
      <c r="AT713" s="376">
        <f t="shared" si="1790"/>
        <v>1.438338621497151E-15</v>
      </c>
      <c r="AU713" s="376">
        <f t="shared" si="1791"/>
        <v>-2.7397348224267329E-15</v>
      </c>
      <c r="AV713" s="376">
        <f t="shared" si="1792"/>
        <v>1.5226745588474584E-16</v>
      </c>
      <c r="AW713" s="376">
        <f t="shared" si="1793"/>
        <v>2.6513330038510102E-15</v>
      </c>
      <c r="AX713" s="376">
        <f t="shared" si="1794"/>
        <v>-1.6915501465187209E-15</v>
      </c>
      <c r="AY713" s="376">
        <f t="shared" si="1795"/>
        <v>-1.6692708271671684E-15</v>
      </c>
      <c r="AZ713" s="376">
        <f t="shared" si="1796"/>
        <v>2.6606776331477472E-15</v>
      </c>
      <c r="BA713" s="376">
        <f t="shared" si="1797"/>
        <v>1.2456293113422969E-16</v>
      </c>
      <c r="BB713" s="376">
        <f t="shared" si="1798"/>
        <v>-2.7329950536720861E-15</v>
      </c>
      <c r="BC713" s="376">
        <f t="shared" si="1799"/>
        <v>1.4621302430522424E-15</v>
      </c>
      <c r="BD713" s="376">
        <f t="shared" si="1800"/>
        <v>1.8841270422552763E-15</v>
      </c>
      <c r="BE713" s="376">
        <f t="shared" si="1801"/>
        <v>-2.5559966637872048E-15</v>
      </c>
      <c r="BF713" s="376">
        <f t="shared" si="1802"/>
        <v>-4.0019370903335817E-16</v>
      </c>
      <c r="BG713" s="376">
        <f t="shared" si="1803"/>
        <v>2.7883368671192315E-15</v>
      </c>
      <c r="BH713" s="376">
        <f t="shared" si="1804"/>
        <v>-1.2186292260634764E-15</v>
      </c>
      <c r="BI713" s="376">
        <f t="shared" si="1805"/>
        <v>-2.0808380839578552E-15</v>
      </c>
      <c r="BJ713" s="376">
        <f t="shared" si="1806"/>
        <v>2.4267000493044647E-15</v>
      </c>
      <c r="BK713" s="376">
        <f t="shared" si="1807"/>
        <v>6.7197040274636035E-16</v>
      </c>
      <c r="BL713" s="376">
        <f t="shared" si="1808"/>
        <v>-2.8168254722760385E-15</v>
      </c>
      <c r="BM713" s="376">
        <f t="shared" si="1809"/>
        <v>9.6339214345722085E-16</v>
      </c>
      <c r="BN713" s="376">
        <f t="shared" si="1810"/>
        <v>2.2575095174101152E-15</v>
      </c>
      <c r="BO713" s="376">
        <f t="shared" si="1811"/>
        <v>-2.2740329867777531E-15</v>
      </c>
      <c r="BP713" s="376">
        <f t="shared" si="1812"/>
        <v>-9.3727565414452739E-16</v>
      </c>
      <c r="BQ713" s="376">
        <f t="shared" si="1813"/>
        <v>2.8181865083013904E-15</v>
      </c>
      <c r="BR713" s="376">
        <f t="shared" si="1814"/>
        <v>-6.9887706786575582E-16</v>
      </c>
    </row>
    <row r="714" spans="2:70">
      <c r="B714" s="373">
        <v>20</v>
      </c>
      <c r="C714" s="373">
        <f t="shared" si="1815"/>
        <v>6.2500000000000012E-3</v>
      </c>
      <c r="D714" s="374">
        <f t="shared" si="1751"/>
        <v>6.0413420299966285</v>
      </c>
      <c r="E714" s="375" t="str">
        <f>Z694</f>
        <v>0.0413420299966289</v>
      </c>
      <c r="F714" s="317">
        <v>20</v>
      </c>
      <c r="G714" s="376">
        <f t="shared" si="1816"/>
        <v>-1.7108842890552368E-15</v>
      </c>
      <c r="H714" s="376">
        <f t="shared" si="1752"/>
        <v>4.0979984294074095E-15</v>
      </c>
      <c r="I714" s="376">
        <f t="shared" si="1753"/>
        <v>-1.4255879205295094E-15</v>
      </c>
      <c r="J714" s="376">
        <f t="shared" si="1754"/>
        <v>-3.006900672274521E-15</v>
      </c>
      <c r="K714" s="376">
        <f t="shared" si="1755"/>
        <v>3.726970060623331E-15</v>
      </c>
      <c r="L714" s="376">
        <f t="shared" si="1756"/>
        <v>1.5440128203200045E-16</v>
      </c>
      <c r="M714" s="376">
        <f t="shared" si="1757"/>
        <v>-3.8451436857624799E-15</v>
      </c>
      <c r="N714" s="376">
        <f t="shared" si="1758"/>
        <v>2.7885442851770781E-15</v>
      </c>
      <c r="O714" s="376">
        <f t="shared" si="1759"/>
        <v>1.7108842890552376E-15</v>
      </c>
      <c r="P714" s="376">
        <f t="shared" si="1760"/>
        <v>-4.0979984294074095E-15</v>
      </c>
      <c r="Q714" s="376">
        <f t="shared" si="1761"/>
        <v>1.4255879205295137E-15</v>
      </c>
      <c r="R714" s="376">
        <f t="shared" si="1762"/>
        <v>3.0069006722745277E-15</v>
      </c>
      <c r="S714" s="376">
        <f t="shared" si="1763"/>
        <v>-3.7269700606233262E-15</v>
      </c>
      <c r="T714" s="376">
        <f t="shared" si="1764"/>
        <v>-1.5440128203200282E-16</v>
      </c>
      <c r="U714" s="377">
        <f t="shared" si="1765"/>
        <v>3.8451436857624807E-15</v>
      </c>
      <c r="V714" s="376">
        <f t="shared" si="1766"/>
        <v>-2.7885442851770766E-15</v>
      </c>
      <c r="W714" s="376">
        <f t="shared" si="1767"/>
        <v>-1.71088428905524E-15</v>
      </c>
      <c r="X714" s="376">
        <f t="shared" si="1768"/>
        <v>4.0979984294074087E-15</v>
      </c>
      <c r="Y714" s="376">
        <f t="shared" si="1769"/>
        <v>-1.4255879205295114E-15</v>
      </c>
      <c r="Z714" s="376">
        <f t="shared" si="1770"/>
        <v>-3.0069006722745194E-15</v>
      </c>
      <c r="AA714" s="376">
        <f t="shared" si="1771"/>
        <v>3.7269700606233317E-15</v>
      </c>
      <c r="AB714" s="376">
        <f t="shared" si="1772"/>
        <v>1.5440128203199059E-16</v>
      </c>
      <c r="AC714" s="376">
        <f t="shared" si="1773"/>
        <v>-3.8451436857624768E-15</v>
      </c>
      <c r="AD714" s="376">
        <f t="shared" si="1774"/>
        <v>2.7885442851770639E-15</v>
      </c>
      <c r="AE714" s="376">
        <f t="shared" si="1775"/>
        <v>1.7108842890552556E-15</v>
      </c>
      <c r="AF714" s="376">
        <f t="shared" si="1776"/>
        <v>-4.0979984294074079E-15</v>
      </c>
      <c r="AG714" s="376">
        <f t="shared" si="1777"/>
        <v>1.425587920529495E-15</v>
      </c>
      <c r="AH714" s="376">
        <f t="shared" si="1778"/>
        <v>3.0069006722745312E-15</v>
      </c>
      <c r="AI714" s="376">
        <f t="shared" si="1779"/>
        <v>-3.7269700606233246E-15</v>
      </c>
      <c r="AJ714" s="376">
        <f t="shared" si="1780"/>
        <v>-1.5440128203200794E-16</v>
      </c>
      <c r="AK714" s="376">
        <f t="shared" si="1781"/>
        <v>3.8451436857624823E-15</v>
      </c>
      <c r="AL714" s="376">
        <f t="shared" si="1782"/>
        <v>-2.7885442851770726E-15</v>
      </c>
      <c r="AM714" s="376">
        <f t="shared" si="1783"/>
        <v>-1.7108842890552709E-15</v>
      </c>
      <c r="AN714" s="376">
        <f t="shared" si="1784"/>
        <v>4.0979984294074079E-15</v>
      </c>
      <c r="AO714" s="376">
        <f t="shared" si="1785"/>
        <v>-1.425587920529479E-15</v>
      </c>
      <c r="AP714" s="376">
        <f t="shared" si="1786"/>
        <v>-3.0069006722745229E-15</v>
      </c>
      <c r="AQ714" s="376">
        <f t="shared" si="1787"/>
        <v>3.7269700606233168E-15</v>
      </c>
      <c r="AR714" s="376">
        <f t="shared" si="1788"/>
        <v>1.5440128203199572E-16</v>
      </c>
      <c r="AS714" s="376">
        <f t="shared" si="1789"/>
        <v>-3.8451436857624878E-15</v>
      </c>
      <c r="AT714" s="376">
        <f t="shared" si="1790"/>
        <v>2.7885442851770817E-15</v>
      </c>
      <c r="AU714" s="376">
        <f t="shared" si="1791"/>
        <v>1.7108842890552603E-15</v>
      </c>
      <c r="AV714" s="376">
        <f t="shared" si="1792"/>
        <v>-4.0979984294074095E-15</v>
      </c>
      <c r="AW714" s="376">
        <f t="shared" si="1793"/>
        <v>1.4255879205294903E-15</v>
      </c>
      <c r="AX714" s="376">
        <f t="shared" si="1794"/>
        <v>3.0069006722745146E-15</v>
      </c>
      <c r="AY714" s="376">
        <f t="shared" si="1795"/>
        <v>-3.7269700606233223E-15</v>
      </c>
      <c r="AZ714" s="376">
        <f t="shared" si="1796"/>
        <v>-1.5440128203198349E-16</v>
      </c>
      <c r="BA714" s="376">
        <f t="shared" si="1797"/>
        <v>3.8451436857624839E-15</v>
      </c>
      <c r="BB714" s="376">
        <f t="shared" si="1798"/>
        <v>-2.7885442851770478E-15</v>
      </c>
      <c r="BC714" s="376">
        <f t="shared" si="1799"/>
        <v>-1.7108842890552491E-15</v>
      </c>
      <c r="BD714" s="376">
        <f t="shared" si="1800"/>
        <v>4.0979984294074079E-15</v>
      </c>
      <c r="BE714" s="376">
        <f t="shared" si="1801"/>
        <v>-1.4255879205295017E-15</v>
      </c>
      <c r="BF714" s="376">
        <f t="shared" si="1802"/>
        <v>-3.0069006722745462E-15</v>
      </c>
      <c r="BG714" s="376">
        <f t="shared" si="1803"/>
        <v>3.726970060623327E-15</v>
      </c>
      <c r="BH714" s="376">
        <f t="shared" si="1804"/>
        <v>1.5440128203203003E-16</v>
      </c>
      <c r="BI714" s="376">
        <f t="shared" si="1805"/>
        <v>-3.8451436857624799E-15</v>
      </c>
      <c r="BJ714" s="376">
        <f t="shared" si="1806"/>
        <v>2.7885442851770564E-15</v>
      </c>
      <c r="BK714" s="376">
        <f t="shared" si="1807"/>
        <v>1.710884289055238E-15</v>
      </c>
      <c r="BL714" s="376">
        <f t="shared" si="1808"/>
        <v>-4.0979984294074079E-15</v>
      </c>
      <c r="BM714" s="376">
        <f t="shared" si="1809"/>
        <v>1.425587920529513E-15</v>
      </c>
      <c r="BN714" s="376">
        <f t="shared" si="1810"/>
        <v>3.0069006722745379E-15</v>
      </c>
      <c r="BO714" s="376">
        <f t="shared" si="1811"/>
        <v>-3.7269700606233325E-15</v>
      </c>
      <c r="BP714" s="376">
        <f t="shared" si="1812"/>
        <v>-1.5440128203201741E-16</v>
      </c>
      <c r="BQ714" s="376">
        <f t="shared" si="1813"/>
        <v>3.8451436857624752E-15</v>
      </c>
      <c r="BR714" s="376">
        <f t="shared" si="1814"/>
        <v>-2.7885442851770655E-15</v>
      </c>
    </row>
    <row r="715" spans="2:70">
      <c r="B715" s="373">
        <v>21</v>
      </c>
      <c r="C715" s="373">
        <f t="shared" si="1815"/>
        <v>6.5625000000000015E-3</v>
      </c>
      <c r="D715" s="374">
        <f t="shared" si="1751"/>
        <v>6.0229855950034059</v>
      </c>
      <c r="E715" s="375" t="str">
        <f>AA694</f>
        <v>0.0229855950034062</v>
      </c>
      <c r="F715" s="317">
        <v>21</v>
      </c>
      <c r="G715" s="376">
        <f t="shared" si="1816"/>
        <v>-7.4671651270655174E-15</v>
      </c>
      <c r="H715" s="376">
        <f t="shared" si="1752"/>
        <v>-6.0769151409568372E-15</v>
      </c>
      <c r="I715" s="376">
        <f t="shared" si="1753"/>
        <v>1.3196441061896621E-14</v>
      </c>
      <c r="J715" s="376">
        <f t="shared" si="1754"/>
        <v>-6.3646033676325025E-15</v>
      </c>
      <c r="K715" s="376">
        <f t="shared" si="1755"/>
        <v>-7.1959345445091843E-15</v>
      </c>
      <c r="L715" s="376">
        <f t="shared" si="1756"/>
        <v>1.3148883493022705E-14</v>
      </c>
      <c r="M715" s="376">
        <f t="shared" si="1757"/>
        <v>-5.2007469985230738E-15</v>
      </c>
      <c r="N715" s="376">
        <f t="shared" si="1758"/>
        <v>-8.2456531646999477E-15</v>
      </c>
      <c r="O715" s="376">
        <f t="shared" si="1759"/>
        <v>1.2974694988200106E-14</v>
      </c>
      <c r="P715" s="376">
        <f t="shared" si="1760"/>
        <v>-3.9868045928003655E-15</v>
      </c>
      <c r="Q715" s="376">
        <f t="shared" si="1761"/>
        <v>-9.2159616373821214E-15</v>
      </c>
      <c r="R715" s="376">
        <f t="shared" si="1762"/>
        <v>1.2675553077951385E-14</v>
      </c>
      <c r="S715" s="376">
        <f t="shared" si="1763"/>
        <v>-2.7344670794399073E-15</v>
      </c>
      <c r="T715" s="376">
        <f t="shared" si="1764"/>
        <v>-1.009751536153921E-14</v>
      </c>
      <c r="U715" s="377">
        <f t="shared" si="1765"/>
        <v>1.2254338662399842E-14</v>
      </c>
      <c r="V715" s="376">
        <f t="shared" si="1766"/>
        <v>-1.4557951532926845E-15</v>
      </c>
      <c r="W715" s="376">
        <f t="shared" si="1767"/>
        <v>-1.0881824492901266E-14</v>
      </c>
      <c r="X715" s="376">
        <f t="shared" si="1768"/>
        <v>1.1715108266626457E-14</v>
      </c>
      <c r="Y715" s="376">
        <f t="shared" si="1769"/>
        <v>-1.6310312400062393E-16</v>
      </c>
      <c r="Z715" s="376">
        <f t="shared" si="1770"/>
        <v>-1.1561335705786371E-14</v>
      </c>
      <c r="AA715" s="376">
        <f t="shared" si="1771"/>
        <v>1.1063054974115875E-14</v>
      </c>
      <c r="AB715" s="376">
        <f t="shared" si="1772"/>
        <v>1.1311596775367068E-15</v>
      </c>
      <c r="AC715" s="376">
        <f t="shared" si="1773"/>
        <v>-1.2129504935755769E-14</v>
      </c>
      <c r="AD715" s="376">
        <f t="shared" si="1774"/>
        <v>1.0304458414523481E-14</v>
      </c>
      <c r="AE715" s="376">
        <f t="shared" si="1775"/>
        <v>2.4145287930245795E-15</v>
      </c>
      <c r="AF715" s="376">
        <f t="shared" si="1776"/>
        <v>-1.2580860402531928E-14</v>
      </c>
      <c r="AG715" s="376">
        <f t="shared" si="1777"/>
        <v>9.4466242874092566E-15</v>
      </c>
      <c r="AH715" s="376">
        <f t="shared" si="1778"/>
        <v>3.6746446763200176E-15</v>
      </c>
      <c r="AI715" s="376">
        <f t="shared" si="1779"/>
        <v>-1.2911055306233842E-14</v>
      </c>
      <c r="AJ715" s="376">
        <f t="shared" si="1780"/>
        <v>8.4978140043572219E-15</v>
      </c>
      <c r="AK715" s="376">
        <f t="shared" si="1781"/>
        <v>4.8993717226173768E-15</v>
      </c>
      <c r="AL715" s="376">
        <f t="shared" si="1782"/>
        <v>-1.3116909689435978E-14</v>
      </c>
      <c r="AM715" s="376">
        <f t="shared" si="1783"/>
        <v>7.4671651270655663E-15</v>
      </c>
      <c r="AN715" s="376">
        <f t="shared" si="1784"/>
        <v>6.0769151409567426E-15</v>
      </c>
      <c r="AO715" s="376">
        <f t="shared" si="1785"/>
        <v>-1.3196441061896619E-14</v>
      </c>
      <c r="AP715" s="376">
        <f t="shared" si="1786"/>
        <v>6.3646033676325136E-15</v>
      </c>
      <c r="AQ715" s="376">
        <f t="shared" si="1787"/>
        <v>7.1959345445091338E-15</v>
      </c>
      <c r="AR715" s="376">
        <f t="shared" si="1788"/>
        <v>-1.3148883493022701E-14</v>
      </c>
      <c r="AS715" s="376">
        <f t="shared" si="1789"/>
        <v>5.2007469985230423E-15</v>
      </c>
      <c r="AT715" s="376">
        <f t="shared" si="1790"/>
        <v>8.2456531646999382E-15</v>
      </c>
      <c r="AU715" s="376">
        <f t="shared" si="1791"/>
        <v>-1.2974694988200117E-14</v>
      </c>
      <c r="AV715" s="376">
        <f t="shared" si="1792"/>
        <v>3.9868045928004672E-15</v>
      </c>
      <c r="AW715" s="376">
        <f t="shared" si="1793"/>
        <v>9.215961637382145E-15</v>
      </c>
      <c r="AX715" s="376">
        <f t="shared" si="1794"/>
        <v>-1.267555307795139E-14</v>
      </c>
      <c r="AY715" s="376">
        <f t="shared" si="1795"/>
        <v>2.7344670794399657E-15</v>
      </c>
      <c r="AZ715" s="376">
        <f t="shared" si="1796"/>
        <v>1.0097515361539262E-14</v>
      </c>
      <c r="BA715" s="376">
        <f t="shared" si="1797"/>
        <v>-1.225433866239983E-14</v>
      </c>
      <c r="BB715" s="376">
        <f t="shared" si="1798"/>
        <v>1.4557951532926973E-15</v>
      </c>
      <c r="BC715" s="376">
        <f t="shared" si="1799"/>
        <v>1.0881824492901258E-14</v>
      </c>
      <c r="BD715" s="376">
        <f t="shared" si="1800"/>
        <v>-1.1715108266626506E-14</v>
      </c>
      <c r="BE715" s="376">
        <f t="shared" si="1801"/>
        <v>1.6310312400063675E-16</v>
      </c>
      <c r="BF715" s="376">
        <f t="shared" si="1802"/>
        <v>1.1561335705786367E-14</v>
      </c>
      <c r="BG715" s="376">
        <f t="shared" si="1803"/>
        <v>-1.1063054974115881E-14</v>
      </c>
      <c r="BH715" s="376">
        <f t="shared" si="1804"/>
        <v>-1.1311596775367868E-15</v>
      </c>
      <c r="BI715" s="376">
        <f t="shared" si="1805"/>
        <v>1.2129504935755765E-14</v>
      </c>
      <c r="BJ715" s="376">
        <f t="shared" si="1806"/>
        <v>-1.0304458414523487E-14</v>
      </c>
      <c r="BK715" s="376">
        <f t="shared" si="1807"/>
        <v>-2.4145287930245665E-15</v>
      </c>
      <c r="BL715" s="376">
        <f t="shared" si="1808"/>
        <v>1.2580860402531896E-14</v>
      </c>
      <c r="BM715" s="376">
        <f t="shared" si="1809"/>
        <v>-9.4466242874092677E-15</v>
      </c>
      <c r="BN715" s="376">
        <f t="shared" si="1810"/>
        <v>-3.6746446763200049E-15</v>
      </c>
      <c r="BO715" s="376">
        <f t="shared" si="1811"/>
        <v>1.2911055306233839E-14</v>
      </c>
      <c r="BP715" s="376">
        <f t="shared" si="1812"/>
        <v>-8.4978140043571604E-15</v>
      </c>
      <c r="BQ715" s="376">
        <f t="shared" si="1813"/>
        <v>-4.8993717226171907E-15</v>
      </c>
      <c r="BR715" s="376">
        <f t="shared" si="1814"/>
        <v>1.3116909689435977E-14</v>
      </c>
    </row>
    <row r="716" spans="2:70">
      <c r="B716" s="373">
        <v>22</v>
      </c>
      <c r="C716" s="373">
        <f t="shared" si="1815"/>
        <v>6.8750000000000018E-3</v>
      </c>
      <c r="D716" s="374">
        <f t="shared" si="1751"/>
        <v>6.0044077961650029</v>
      </c>
      <c r="E716" s="375" t="str">
        <f>AB694</f>
        <v>0.00440779616500328</v>
      </c>
      <c r="F716" s="317">
        <v>22</v>
      </c>
      <c r="G716" s="376">
        <f t="shared" si="1816"/>
        <v>2.295735718637146E-16</v>
      </c>
      <c r="H716" s="376">
        <f t="shared" si="1752"/>
        <v>-2.9513907379354647E-16</v>
      </c>
      <c r="I716" s="376">
        <f t="shared" si="1753"/>
        <v>9.8367396137625676E-17</v>
      </c>
      <c r="J716" s="376">
        <f t="shared" si="1754"/>
        <v>1.8583907940612209E-16</v>
      </c>
      <c r="K716" s="376">
        <f t="shared" si="1755"/>
        <v>-3.048607174372408E-16</v>
      </c>
      <c r="L716" s="376">
        <f t="shared" si="1756"/>
        <v>1.529040002441397E-16</v>
      </c>
      <c r="M716" s="376">
        <f t="shared" si="1757"/>
        <v>1.3496289534670883E-16</v>
      </c>
      <c r="N716" s="376">
        <f t="shared" si="1758"/>
        <v>-3.0286673467768211E-16</v>
      </c>
      <c r="O716" s="376">
        <f t="shared" si="1759"/>
        <v>2.0156458937082276E-16</v>
      </c>
      <c r="P716" s="376">
        <f t="shared" si="1760"/>
        <v>7.8900162907185316E-17</v>
      </c>
      <c r="Q716" s="376">
        <f t="shared" si="1761"/>
        <v>-2.8923375315408178E-16</v>
      </c>
      <c r="R716" s="376">
        <f t="shared" si="1762"/>
        <v>2.4247916436670917E-16</v>
      </c>
      <c r="S716" s="376">
        <f t="shared" si="1763"/>
        <v>1.9805341454859802E-17</v>
      </c>
      <c r="T716" s="376">
        <f t="shared" si="1764"/>
        <v>-2.6448568070092764E-16</v>
      </c>
      <c r="U716" s="377">
        <f t="shared" si="1765"/>
        <v>2.7407540105986505E-16</v>
      </c>
      <c r="V716" s="376">
        <f t="shared" si="1766"/>
        <v>-4.0050588162612516E-17</v>
      </c>
      <c r="W716" s="376">
        <f t="shared" si="1767"/>
        <v>-2.2957357186371554E-16</v>
      </c>
      <c r="X716" s="376">
        <f t="shared" si="1768"/>
        <v>2.9513907379354608E-16</v>
      </c>
      <c r="Y716" s="376">
        <f t="shared" si="1769"/>
        <v>-9.8367396137624259E-17</v>
      </c>
      <c r="Z716" s="376">
        <f t="shared" si="1770"/>
        <v>-1.858390794061233E-16</v>
      </c>
      <c r="AA716" s="376">
        <f t="shared" si="1771"/>
        <v>3.0486071743724075E-16</v>
      </c>
      <c r="AB716" s="376">
        <f t="shared" si="1772"/>
        <v>-1.5290400024413845E-16</v>
      </c>
      <c r="AC716" s="376">
        <f t="shared" si="1773"/>
        <v>-1.3496289534671019E-16</v>
      </c>
      <c r="AD716" s="376">
        <f t="shared" si="1774"/>
        <v>3.0286673467768231E-16</v>
      </c>
      <c r="AE716" s="376">
        <f t="shared" si="1775"/>
        <v>-2.0156458937082165E-16</v>
      </c>
      <c r="AF716" s="376">
        <f t="shared" si="1776"/>
        <v>-7.8900162907186746E-17</v>
      </c>
      <c r="AG716" s="376">
        <f t="shared" si="1777"/>
        <v>2.8923375315408228E-16</v>
      </c>
      <c r="AH716" s="376">
        <f t="shared" si="1778"/>
        <v>-2.4247916436670828E-16</v>
      </c>
      <c r="AI716" s="376">
        <f t="shared" si="1779"/>
        <v>-1.9805341454861294E-17</v>
      </c>
      <c r="AJ716" s="376">
        <f t="shared" si="1780"/>
        <v>2.6448568070092843E-16</v>
      </c>
      <c r="AK716" s="376">
        <f t="shared" si="1781"/>
        <v>-2.740754010598644E-16</v>
      </c>
      <c r="AL716" s="376">
        <f t="shared" si="1782"/>
        <v>4.0050588162611031E-17</v>
      </c>
      <c r="AM716" s="376">
        <f t="shared" si="1783"/>
        <v>2.2957357186371653E-16</v>
      </c>
      <c r="AN716" s="376">
        <f t="shared" si="1784"/>
        <v>-2.9513907379354573E-16</v>
      </c>
      <c r="AO716" s="376">
        <f t="shared" si="1785"/>
        <v>9.8367396137622841E-17</v>
      </c>
      <c r="AP716" s="376">
        <f t="shared" si="1786"/>
        <v>1.858390794061245E-16</v>
      </c>
      <c r="AQ716" s="376">
        <f t="shared" si="1787"/>
        <v>-3.048607174372406E-16</v>
      </c>
      <c r="AR716" s="376">
        <f t="shared" si="1788"/>
        <v>1.5290400024413712E-16</v>
      </c>
      <c r="AS716" s="376">
        <f t="shared" si="1789"/>
        <v>1.3496289534671154E-16</v>
      </c>
      <c r="AT716" s="376">
        <f t="shared" si="1790"/>
        <v>-3.028667346776825E-16</v>
      </c>
      <c r="AU716" s="376">
        <f t="shared" si="1791"/>
        <v>2.0156458937082049E-16</v>
      </c>
      <c r="AV716" s="376">
        <f t="shared" si="1792"/>
        <v>7.8900162907188212E-17</v>
      </c>
      <c r="AW716" s="376">
        <f t="shared" si="1793"/>
        <v>-2.8923375315408277E-16</v>
      </c>
      <c r="AX716" s="376">
        <f t="shared" si="1794"/>
        <v>2.424791643667074E-16</v>
      </c>
      <c r="AY716" s="376">
        <f t="shared" si="1795"/>
        <v>1.9805341454862791E-17</v>
      </c>
      <c r="AZ716" s="376">
        <f t="shared" si="1796"/>
        <v>-2.6448568070092922E-16</v>
      </c>
      <c r="BA716" s="376">
        <f t="shared" si="1797"/>
        <v>2.7407540105986371E-16</v>
      </c>
      <c r="BB716" s="376">
        <f t="shared" si="1798"/>
        <v>-4.0050588162609551E-17</v>
      </c>
      <c r="BC716" s="376">
        <f t="shared" si="1799"/>
        <v>-2.2957357186371756E-16</v>
      </c>
      <c r="BD716" s="376">
        <f t="shared" si="1800"/>
        <v>2.9513907379354529E-16</v>
      </c>
      <c r="BE716" s="376">
        <f t="shared" si="1801"/>
        <v>-9.8367396137621424E-17</v>
      </c>
      <c r="BF716" s="376">
        <f t="shared" si="1802"/>
        <v>-1.8583907940612569E-16</v>
      </c>
      <c r="BG716" s="376">
        <f t="shared" si="1803"/>
        <v>3.0486071743724055E-16</v>
      </c>
      <c r="BH716" s="376">
        <f t="shared" si="1804"/>
        <v>-1.5290400024413583E-16</v>
      </c>
      <c r="BI716" s="376">
        <f t="shared" si="1805"/>
        <v>-1.349628953467129E-16</v>
      </c>
      <c r="BJ716" s="376">
        <f t="shared" si="1806"/>
        <v>3.028667346776827E-16</v>
      </c>
      <c r="BK716" s="376">
        <f t="shared" si="1807"/>
        <v>-2.0156458937081941E-16</v>
      </c>
      <c r="BL716" s="376">
        <f t="shared" si="1808"/>
        <v>-7.8900162907189667E-17</v>
      </c>
      <c r="BM716" s="376">
        <f t="shared" si="1809"/>
        <v>2.8923375315408321E-16</v>
      </c>
      <c r="BN716" s="376">
        <f t="shared" si="1810"/>
        <v>-2.4247916436670646E-16</v>
      </c>
      <c r="BO716" s="376">
        <f t="shared" si="1811"/>
        <v>-1.9805341454864283E-17</v>
      </c>
      <c r="BP716" s="376">
        <f t="shared" si="1812"/>
        <v>2.6448568070092991E-16</v>
      </c>
      <c r="BQ716" s="376">
        <f t="shared" si="1813"/>
        <v>-2.7407540105986302E-16</v>
      </c>
      <c r="BR716" s="376">
        <f t="shared" si="1814"/>
        <v>4.0050588162608066E-17</v>
      </c>
    </row>
    <row r="717" spans="2:70">
      <c r="B717" s="373">
        <v>23</v>
      </c>
      <c r="C717" s="373">
        <f t="shared" si="1815"/>
        <v>7.187500000000002E-3</v>
      </c>
      <c r="D717" s="374">
        <f t="shared" si="1751"/>
        <v>5.9857875478399478</v>
      </c>
      <c r="E717" s="375" t="str">
        <f>AC694</f>
        <v>-0.014212452160052</v>
      </c>
      <c r="F717" s="317">
        <v>23</v>
      </c>
      <c r="G717" s="376">
        <f t="shared" si="1816"/>
        <v>1.7859182697810152E-14</v>
      </c>
      <c r="H717" s="376">
        <f t="shared" si="1752"/>
        <v>-1.2068930312519847E-14</v>
      </c>
      <c r="I717" s="376">
        <f t="shared" si="1753"/>
        <v>-2.5462860232068692E-15</v>
      </c>
      <c r="J717" s="376">
        <f t="shared" si="1754"/>
        <v>1.5299623817884247E-14</v>
      </c>
      <c r="K717" s="376">
        <f t="shared" si="1755"/>
        <v>-1.6865671177384953E-14</v>
      </c>
      <c r="L717" s="376">
        <f t="shared" si="1756"/>
        <v>6.0993132378065221E-15</v>
      </c>
      <c r="M717" s="376">
        <f t="shared" si="1757"/>
        <v>9.1269444652352114E-15</v>
      </c>
      <c r="N717" s="376">
        <f t="shared" si="1758"/>
        <v>-1.7679457785166061E-14</v>
      </c>
      <c r="O717" s="376">
        <f t="shared" si="1759"/>
        <v>1.3304514107892825E-14</v>
      </c>
      <c r="P717" s="376">
        <f t="shared" si="1760"/>
        <v>7.9886898695070598E-16</v>
      </c>
      <c r="Q717" s="376">
        <f t="shared" si="1761"/>
        <v>-1.4318108348389112E-14</v>
      </c>
      <c r="R717" s="376">
        <f t="shared" si="1762"/>
        <v>1.7367754569340252E-14</v>
      </c>
      <c r="S717" s="376">
        <f t="shared" si="1763"/>
        <v>-7.7178653711947537E-15</v>
      </c>
      <c r="T717" s="376">
        <f t="shared" si="1764"/>
        <v>-7.5754306502100326E-15</v>
      </c>
      <c r="U717" s="377">
        <f t="shared" si="1765"/>
        <v>1.732947002947613E-14</v>
      </c>
      <c r="V717" s="376">
        <f t="shared" si="1766"/>
        <v>-1.4411968159419585E-14</v>
      </c>
      <c r="W717" s="376">
        <f t="shared" si="1767"/>
        <v>9.5624159435609746E-16</v>
      </c>
      <c r="X717" s="376">
        <f t="shared" si="1768"/>
        <v>1.3198701668424777E-14</v>
      </c>
      <c r="Y717" s="376">
        <f t="shared" si="1769"/>
        <v>-1.7702576990612391E-14</v>
      </c>
      <c r="Z717" s="376">
        <f t="shared" si="1770"/>
        <v>9.2620902420439533E-15</v>
      </c>
      <c r="AA717" s="376">
        <f t="shared" si="1771"/>
        <v>5.9509612968716977E-15</v>
      </c>
      <c r="AB717" s="376">
        <f t="shared" si="1772"/>
        <v>-1.681259000415039E-14</v>
      </c>
      <c r="AC717" s="376">
        <f t="shared" si="1773"/>
        <v>1.5380627079187947E-14</v>
      </c>
      <c r="AD717" s="376">
        <f t="shared" si="1774"/>
        <v>-2.7021430463743618E-15</v>
      </c>
      <c r="AE717" s="376">
        <f t="shared" si="1775"/>
        <v>-1.1952184276249255E-14</v>
      </c>
      <c r="AF717" s="376">
        <f t="shared" si="1776"/>
        <v>1.7866913918251986E-14</v>
      </c>
      <c r="AG717" s="376">
        <f t="shared" si="1777"/>
        <v>-1.0717116120688774E-14</v>
      </c>
      <c r="AH717" s="376">
        <f t="shared" si="1778"/>
        <v>-4.2691809331181332E-15</v>
      </c>
      <c r="AI717" s="376">
        <f t="shared" si="1779"/>
        <v>1.6133795546388105E-14</v>
      </c>
      <c r="AJ717" s="376">
        <f t="shared" si="1780"/>
        <v>-1.620116215227766E-14</v>
      </c>
      <c r="AK717" s="376">
        <f t="shared" si="1781"/>
        <v>4.4220213837143916E-15</v>
      </c>
      <c r="AL717" s="376">
        <f t="shared" si="1782"/>
        <v>1.0590560815764911E-14</v>
      </c>
      <c r="AM717" s="376">
        <f t="shared" si="1783"/>
        <v>-1.7859182697810161E-14</v>
      </c>
      <c r="AN717" s="376">
        <f t="shared" si="1784"/>
        <v>1.2068930312519844E-14</v>
      </c>
      <c r="AO717" s="376">
        <f t="shared" si="1785"/>
        <v>2.5462860232069512E-15</v>
      </c>
      <c r="AP717" s="376">
        <f t="shared" si="1786"/>
        <v>-1.5299623817884322E-14</v>
      </c>
      <c r="AQ717" s="376">
        <f t="shared" si="1787"/>
        <v>1.6865671177384883E-14</v>
      </c>
      <c r="AR717" s="376">
        <f t="shared" si="1788"/>
        <v>-6.0993132378064755E-15</v>
      </c>
      <c r="AS717" s="376">
        <f t="shared" si="1789"/>
        <v>-9.1269444652353108E-15</v>
      </c>
      <c r="AT717" s="376">
        <f t="shared" si="1790"/>
        <v>1.7679457785166089E-14</v>
      </c>
      <c r="AU717" s="376">
        <f t="shared" si="1791"/>
        <v>-1.3304514107892833E-14</v>
      </c>
      <c r="AV717" s="376">
        <f t="shared" si="1792"/>
        <v>-7.9886898695075647E-16</v>
      </c>
      <c r="AW717" s="376">
        <f t="shared" si="1793"/>
        <v>1.4318108348389181E-14</v>
      </c>
      <c r="AX717" s="376">
        <f t="shared" si="1794"/>
        <v>-1.7367754569340195E-14</v>
      </c>
      <c r="AY717" s="376">
        <f t="shared" si="1795"/>
        <v>7.7178653711947095E-15</v>
      </c>
      <c r="AZ717" s="376">
        <f t="shared" si="1796"/>
        <v>7.5754306502101383E-15</v>
      </c>
      <c r="BA717" s="376">
        <f t="shared" si="1797"/>
        <v>-1.7329470029476155E-14</v>
      </c>
      <c r="BB717" s="376">
        <f t="shared" si="1798"/>
        <v>1.4411968159419595E-14</v>
      </c>
      <c r="BC717" s="376">
        <f t="shared" si="1799"/>
        <v>-9.5624159435598228E-16</v>
      </c>
      <c r="BD717" s="376">
        <f t="shared" si="1800"/>
        <v>-1.3198701668424855E-14</v>
      </c>
      <c r="BE717" s="376">
        <f t="shared" si="1801"/>
        <v>1.7702576990612359E-14</v>
      </c>
      <c r="BF717" s="376">
        <f t="shared" si="1802"/>
        <v>-9.262090242043966E-15</v>
      </c>
      <c r="BG717" s="376">
        <f t="shared" si="1803"/>
        <v>-5.9509612968718042E-15</v>
      </c>
      <c r="BH717" s="376">
        <f t="shared" si="1804"/>
        <v>1.6812590004150431E-14</v>
      </c>
      <c r="BI717" s="376">
        <f t="shared" si="1805"/>
        <v>-1.5380627079187824E-14</v>
      </c>
      <c r="BJ717" s="376">
        <f t="shared" si="1806"/>
        <v>2.7021430463742466E-15</v>
      </c>
      <c r="BK717" s="376">
        <f t="shared" si="1807"/>
        <v>1.1952184276249151E-14</v>
      </c>
      <c r="BL717" s="376">
        <f t="shared" si="1808"/>
        <v>-1.7866913918251973E-14</v>
      </c>
      <c r="BM717" s="376">
        <f t="shared" si="1809"/>
        <v>1.0717116120688784E-14</v>
      </c>
      <c r="BN717" s="376">
        <f t="shared" si="1810"/>
        <v>4.2691809331184913E-15</v>
      </c>
      <c r="BO717" s="376">
        <f t="shared" si="1811"/>
        <v>-1.6133795546388156E-14</v>
      </c>
      <c r="BP717" s="376">
        <f t="shared" si="1812"/>
        <v>1.6201162152277716E-14</v>
      </c>
      <c r="BQ717" s="376">
        <f t="shared" si="1813"/>
        <v>-4.4220213837140358E-15</v>
      </c>
      <c r="BR717" s="376">
        <f t="shared" si="1814"/>
        <v>-1.0590560815765002E-14</v>
      </c>
    </row>
    <row r="718" spans="2:70">
      <c r="B718" s="373">
        <v>24</v>
      </c>
      <c r="C718" s="373">
        <f t="shared" si="1815"/>
        <v>7.5000000000000023E-3</v>
      </c>
      <c r="D718" s="374">
        <f t="shared" si="1751"/>
        <v>5.9673041731986363</v>
      </c>
      <c r="E718" s="375" t="str">
        <f>AD694</f>
        <v>-0.0326958268013637</v>
      </c>
      <c r="F718" s="317">
        <v>24</v>
      </c>
      <c r="G718" s="376">
        <f t="shared" si="1816"/>
        <v>-5.919904967955378E-15</v>
      </c>
      <c r="H718" s="376">
        <f t="shared" si="1752"/>
        <v>-1.1462120977525218E-15</v>
      </c>
      <c r="I718" s="376">
        <f t="shared" si="1753"/>
        <v>7.5408936619531094E-15</v>
      </c>
      <c r="J718" s="376">
        <f t="shared" si="1754"/>
        <v>-9.5182219913948795E-15</v>
      </c>
      <c r="K718" s="376">
        <f t="shared" si="1755"/>
        <v>5.9199049679553693E-15</v>
      </c>
      <c r="L718" s="376">
        <f t="shared" si="1756"/>
        <v>1.1462120977525254E-15</v>
      </c>
      <c r="M718" s="376">
        <f t="shared" si="1757"/>
        <v>-7.5408936619531079E-15</v>
      </c>
      <c r="N718" s="376">
        <f t="shared" si="1758"/>
        <v>9.518221991394878E-15</v>
      </c>
      <c r="O718" s="376">
        <f t="shared" si="1759"/>
        <v>-5.9199049679553669E-15</v>
      </c>
      <c r="P718" s="376">
        <f t="shared" si="1760"/>
        <v>-1.1462120977525457E-15</v>
      </c>
      <c r="Q718" s="376">
        <f t="shared" si="1761"/>
        <v>7.5408936619531094E-15</v>
      </c>
      <c r="R718" s="376">
        <f t="shared" si="1762"/>
        <v>-9.518221991394878E-15</v>
      </c>
      <c r="S718" s="376">
        <f t="shared" si="1763"/>
        <v>5.919904967955363E-15</v>
      </c>
      <c r="T718" s="376">
        <f t="shared" si="1764"/>
        <v>1.1462120977525153E-15</v>
      </c>
      <c r="U718" s="377">
        <f t="shared" si="1765"/>
        <v>-7.5408936619531126E-15</v>
      </c>
      <c r="V718" s="376">
        <f t="shared" si="1766"/>
        <v>9.518221991394878E-15</v>
      </c>
      <c r="W718" s="376">
        <f t="shared" si="1767"/>
        <v>-5.9199049679553606E-15</v>
      </c>
      <c r="X718" s="376">
        <f t="shared" si="1768"/>
        <v>-1.1462120977525528E-15</v>
      </c>
      <c r="Y718" s="376">
        <f t="shared" si="1769"/>
        <v>7.5408936619531347E-15</v>
      </c>
      <c r="Z718" s="376">
        <f t="shared" si="1770"/>
        <v>-9.5182219913948732E-15</v>
      </c>
      <c r="AA718" s="376">
        <f t="shared" si="1771"/>
        <v>5.9199049679553843E-15</v>
      </c>
      <c r="AB718" s="376">
        <f t="shared" si="1772"/>
        <v>1.1462120977525224E-15</v>
      </c>
      <c r="AC718" s="376">
        <f t="shared" si="1773"/>
        <v>-7.5408936619531158E-15</v>
      </c>
      <c r="AD718" s="376">
        <f t="shared" si="1774"/>
        <v>9.5182219913948764E-15</v>
      </c>
      <c r="AE718" s="376">
        <f t="shared" si="1775"/>
        <v>-5.9199049679553543E-15</v>
      </c>
      <c r="AF718" s="376">
        <f t="shared" si="1776"/>
        <v>-1.1462120977525597E-15</v>
      </c>
      <c r="AG718" s="376">
        <f t="shared" si="1777"/>
        <v>7.5408936619531378E-15</v>
      </c>
      <c r="AH718" s="376">
        <f t="shared" si="1778"/>
        <v>-9.5182219913948811E-15</v>
      </c>
      <c r="AI718" s="376">
        <f t="shared" si="1779"/>
        <v>5.9199049679553251E-15</v>
      </c>
      <c r="AJ718" s="376">
        <f t="shared" si="1780"/>
        <v>1.1462120977525293E-15</v>
      </c>
      <c r="AK718" s="376">
        <f t="shared" si="1781"/>
        <v>-7.5408936619531615E-15</v>
      </c>
      <c r="AL718" s="376">
        <f t="shared" si="1782"/>
        <v>9.5182219913948764E-15</v>
      </c>
      <c r="AM718" s="376">
        <f t="shared" si="1783"/>
        <v>-5.9199049679554032E-15</v>
      </c>
      <c r="AN718" s="376">
        <f t="shared" si="1784"/>
        <v>-1.1462120977525668E-15</v>
      </c>
      <c r="AO718" s="376">
        <f t="shared" si="1785"/>
        <v>7.5408936619531016E-15</v>
      </c>
      <c r="AP718" s="376">
        <f t="shared" si="1786"/>
        <v>-9.5182219913948717E-15</v>
      </c>
      <c r="AQ718" s="376">
        <f t="shared" si="1787"/>
        <v>5.9199049679553732E-15</v>
      </c>
      <c r="AR718" s="376">
        <f t="shared" si="1788"/>
        <v>1.1462120977526041E-15</v>
      </c>
      <c r="AS718" s="376">
        <f t="shared" si="1789"/>
        <v>-7.5408936619531236E-15</v>
      </c>
      <c r="AT718" s="376">
        <f t="shared" si="1790"/>
        <v>9.5182219913948669E-15</v>
      </c>
      <c r="AU718" s="376">
        <f t="shared" si="1791"/>
        <v>-5.9199049679553432E-15</v>
      </c>
      <c r="AV718" s="376">
        <f t="shared" si="1792"/>
        <v>-1.1462120977525061E-15</v>
      </c>
      <c r="AW718" s="376">
        <f t="shared" si="1793"/>
        <v>7.5408936619531489E-15</v>
      </c>
      <c r="AX718" s="376">
        <f t="shared" si="1794"/>
        <v>-9.5182219913948795E-15</v>
      </c>
      <c r="AY718" s="376">
        <f t="shared" si="1795"/>
        <v>5.9199049679553141E-15</v>
      </c>
      <c r="AZ718" s="376">
        <f t="shared" si="1796"/>
        <v>1.1462120977525433E-15</v>
      </c>
      <c r="BA718" s="376">
        <f t="shared" si="1797"/>
        <v>-7.540893661953171E-15</v>
      </c>
      <c r="BB718" s="376">
        <f t="shared" si="1798"/>
        <v>9.5182219913948748E-15</v>
      </c>
      <c r="BC718" s="376">
        <f t="shared" si="1799"/>
        <v>-5.9199049679553914E-15</v>
      </c>
      <c r="BD718" s="376">
        <f t="shared" si="1800"/>
        <v>-1.1462120977525806E-15</v>
      </c>
      <c r="BE718" s="376">
        <f t="shared" si="1801"/>
        <v>7.5408936619531094E-15</v>
      </c>
      <c r="BF718" s="376">
        <f t="shared" si="1802"/>
        <v>-9.5182219913948701E-15</v>
      </c>
      <c r="BG718" s="376">
        <f t="shared" si="1803"/>
        <v>5.919904967955363E-15</v>
      </c>
      <c r="BH718" s="376">
        <f t="shared" si="1804"/>
        <v>1.1462120977526181E-15</v>
      </c>
      <c r="BI718" s="376">
        <f t="shared" si="1805"/>
        <v>-7.5408936619532183E-15</v>
      </c>
      <c r="BJ718" s="376">
        <f t="shared" si="1806"/>
        <v>9.5182219913948811E-15</v>
      </c>
      <c r="BK718" s="376">
        <f t="shared" si="1807"/>
        <v>-5.919904967955333E-15</v>
      </c>
      <c r="BL718" s="376">
        <f t="shared" si="1808"/>
        <v>-1.1462120977526553E-15</v>
      </c>
      <c r="BM718" s="376">
        <f t="shared" si="1809"/>
        <v>7.5408936619530732E-15</v>
      </c>
      <c r="BN718" s="376">
        <f t="shared" si="1810"/>
        <v>-9.518221991394878E-15</v>
      </c>
      <c r="BO718" s="376">
        <f t="shared" si="1811"/>
        <v>5.9199049679553038E-15</v>
      </c>
      <c r="BP718" s="376">
        <f t="shared" si="1812"/>
        <v>1.1462120977526926E-15</v>
      </c>
      <c r="BQ718" s="376">
        <f t="shared" si="1813"/>
        <v>-7.5408936619530968E-15</v>
      </c>
      <c r="BR718" s="376">
        <f t="shared" si="1814"/>
        <v>9.5182219913948732E-15</v>
      </c>
    </row>
    <row r="719" spans="2:70">
      <c r="B719" s="373">
        <v>25</v>
      </c>
      <c r="C719" s="373">
        <f t="shared" si="1815"/>
        <v>7.8125000000000017E-3</v>
      </c>
      <c r="D719" s="374">
        <f t="shared" si="1751"/>
        <v>5.949135677242686</v>
      </c>
      <c r="E719" s="375" t="str">
        <f>AE694</f>
        <v>-0.0508643227573139</v>
      </c>
      <c r="F719" s="317">
        <v>25</v>
      </c>
      <c r="G719" s="376">
        <f t="shared" si="1816"/>
        <v>-1.7943479039558172E-15</v>
      </c>
      <c r="H719" s="376">
        <f t="shared" si="1752"/>
        <v>9.0288572080070442E-16</v>
      </c>
      <c r="I719" s="376">
        <f t="shared" si="1753"/>
        <v>3.9846770321402992E-16</v>
      </c>
      <c r="J719" s="376">
        <f t="shared" si="1754"/>
        <v>-1.518925120624475E-15</v>
      </c>
      <c r="K719" s="376">
        <f t="shared" si="1755"/>
        <v>1.9498222890219215E-15</v>
      </c>
      <c r="L719" s="376">
        <f t="shared" si="1756"/>
        <v>-1.4955409026027338E-15</v>
      </c>
      <c r="M719" s="376">
        <f t="shared" si="1757"/>
        <v>3.6231521326499541E-16</v>
      </c>
      <c r="N719" s="376">
        <f t="shared" si="1758"/>
        <v>9.3539400807035735E-16</v>
      </c>
      <c r="O719" s="376">
        <f t="shared" si="1759"/>
        <v>-1.808453905767503E-15</v>
      </c>
      <c r="P719" s="376">
        <f t="shared" si="1760"/>
        <v>1.8605135390955415E-15</v>
      </c>
      <c r="Q719" s="376">
        <f t="shared" si="1761"/>
        <v>-1.0679389229200061E-15</v>
      </c>
      <c r="R719" s="376">
        <f t="shared" si="1762"/>
        <v>-2.094576371553295E-16</v>
      </c>
      <c r="S719" s="376">
        <f t="shared" si="1763"/>
        <v>1.3917648090354587E-15</v>
      </c>
      <c r="T719" s="376">
        <f t="shared" si="1764"/>
        <v>-1.9422398548582806E-15</v>
      </c>
      <c r="U719" s="377">
        <f t="shared" si="1765"/>
        <v>1.6109786124508905E-15</v>
      </c>
      <c r="V719" s="376">
        <f t="shared" si="1766"/>
        <v>-5.483667602783945E-16</v>
      </c>
      <c r="W719" s="376">
        <f t="shared" si="1767"/>
        <v>-7.6319213650717496E-16</v>
      </c>
      <c r="X719" s="376">
        <f t="shared" si="1768"/>
        <v>1.728277759166977E-15</v>
      </c>
      <c r="Y719" s="376">
        <f t="shared" si="1769"/>
        <v>-1.9087614117936177E-15</v>
      </c>
      <c r="Z719" s="376">
        <f t="shared" si="1770"/>
        <v>1.2227072894167926E-15</v>
      </c>
      <c r="AA719" s="376">
        <f t="shared" si="1771"/>
        <v>1.8430379549631831E-17</v>
      </c>
      <c r="AB719" s="376">
        <f t="shared" si="1772"/>
        <v>-1.2512010415193985E-15</v>
      </c>
      <c r="AC719" s="376">
        <f t="shared" si="1773"/>
        <v>1.9159525891560492E-15</v>
      </c>
      <c r="AD719" s="376">
        <f t="shared" si="1774"/>
        <v>-1.710901717610655E-15</v>
      </c>
      <c r="AE719" s="376">
        <f t="shared" si="1775"/>
        <v>7.2913723562254887E-16</v>
      </c>
      <c r="AF719" s="376">
        <f t="shared" si="1776"/>
        <v>5.8364030746617463E-16</v>
      </c>
      <c r="AG719" s="376">
        <f t="shared" si="1777"/>
        <v>-1.6314573529729402E-15</v>
      </c>
      <c r="AH719" s="376">
        <f t="shared" si="1778"/>
        <v>1.9386268686609965E-15</v>
      </c>
      <c r="AI719" s="376">
        <f t="shared" si="1779"/>
        <v>-1.3657003163166856E-15</v>
      </c>
      <c r="AJ719" s="376">
        <f t="shared" si="1780"/>
        <v>1.7277437268619927E-16</v>
      </c>
      <c r="AK719" s="376">
        <f t="shared" si="1781"/>
        <v>1.0985875239974426E-15</v>
      </c>
      <c r="AL719" s="376">
        <f t="shared" si="1782"/>
        <v>-1.8712136526540216E-15</v>
      </c>
      <c r="AM719" s="376">
        <f t="shared" si="1783"/>
        <v>1.7943479039558196E-15</v>
      </c>
      <c r="AN719" s="376">
        <f t="shared" si="1784"/>
        <v>-9.0288572080071309E-16</v>
      </c>
      <c r="AO719" s="376">
        <f t="shared" si="1785"/>
        <v>-3.9846770321401552E-16</v>
      </c>
      <c r="AP719" s="376">
        <f t="shared" si="1786"/>
        <v>1.5189251206244809E-15</v>
      </c>
      <c r="AQ719" s="376">
        <f t="shared" si="1787"/>
        <v>-1.9498222890219215E-15</v>
      </c>
      <c r="AR719" s="376">
        <f t="shared" si="1788"/>
        <v>1.4955409026027346E-15</v>
      </c>
      <c r="AS719" s="376">
        <f t="shared" si="1789"/>
        <v>-3.6231521326499635E-16</v>
      </c>
      <c r="AT719" s="376">
        <f t="shared" si="1790"/>
        <v>-9.3539400807035045E-16</v>
      </c>
      <c r="AU719" s="376">
        <f t="shared" si="1791"/>
        <v>1.8084539057674975E-15</v>
      </c>
      <c r="AV719" s="376">
        <f t="shared" si="1792"/>
        <v>-1.8605135390955375E-15</v>
      </c>
      <c r="AW719" s="376">
        <f t="shared" si="1793"/>
        <v>1.0679389229200009E-15</v>
      </c>
      <c r="AX719" s="376">
        <f t="shared" si="1794"/>
        <v>2.0945763715532861E-16</v>
      </c>
      <c r="AY719" s="376">
        <f t="shared" si="1795"/>
        <v>-1.3917648090354581E-15</v>
      </c>
      <c r="AZ719" s="376">
        <f t="shared" si="1796"/>
        <v>1.9422398548582802E-15</v>
      </c>
      <c r="BA719" s="376">
        <f t="shared" si="1797"/>
        <v>-1.6109786124508988E-15</v>
      </c>
      <c r="BB719" s="376">
        <f t="shared" si="1798"/>
        <v>5.4836676027838208E-16</v>
      </c>
      <c r="BC719" s="376">
        <f t="shared" si="1799"/>
        <v>7.6319213650718669E-16</v>
      </c>
      <c r="BD719" s="376">
        <f t="shared" si="1800"/>
        <v>-1.7282777591669768E-15</v>
      </c>
      <c r="BE719" s="376">
        <f t="shared" si="1801"/>
        <v>1.9087614117936177E-15</v>
      </c>
      <c r="BF719" s="376">
        <f t="shared" si="1802"/>
        <v>-1.2227072894167934E-15</v>
      </c>
      <c r="BG719" s="376">
        <f t="shared" si="1803"/>
        <v>-1.843037954961704E-17</v>
      </c>
      <c r="BH719" s="376">
        <f t="shared" si="1804"/>
        <v>1.251201041519387E-15</v>
      </c>
      <c r="BI719" s="376">
        <f t="shared" si="1805"/>
        <v>-1.9159525891560465E-15</v>
      </c>
      <c r="BJ719" s="376">
        <f t="shared" si="1806"/>
        <v>1.7109017176106688E-15</v>
      </c>
      <c r="BK719" s="376">
        <f t="shared" si="1807"/>
        <v>-7.2913723562257549E-16</v>
      </c>
      <c r="BL719" s="376">
        <f t="shared" si="1808"/>
        <v>-5.8364030746620027E-16</v>
      </c>
      <c r="BM719" s="376">
        <f t="shared" si="1809"/>
        <v>1.6314573529729546E-15</v>
      </c>
      <c r="BN719" s="376">
        <f t="shared" si="1810"/>
        <v>-1.9386268686609937E-15</v>
      </c>
      <c r="BO719" s="376">
        <f t="shared" si="1811"/>
        <v>1.3657003163166864E-15</v>
      </c>
      <c r="BP719" s="376">
        <f t="shared" si="1812"/>
        <v>-1.7277437268620021E-16</v>
      </c>
      <c r="BQ719" s="376">
        <f t="shared" si="1813"/>
        <v>-1.0985875239974418E-15</v>
      </c>
      <c r="BR719" s="376">
        <f t="shared" si="1814"/>
        <v>1.8712136526540216E-15</v>
      </c>
    </row>
    <row r="720" spans="2:70">
      <c r="B720" s="373">
        <v>26</v>
      </c>
      <c r="C720" s="373">
        <f t="shared" si="1815"/>
        <v>8.125000000000002E-3</v>
      </c>
      <c r="D720" s="374">
        <f t="shared" si="1751"/>
        <v>5.9314570325201625</v>
      </c>
      <c r="E720" s="375" t="str">
        <f>AF694</f>
        <v>-0.0685429674798375</v>
      </c>
      <c r="F720" s="317">
        <v>26</v>
      </c>
      <c r="G720" s="376">
        <f t="shared" si="1816"/>
        <v>-4.0666780491913549E-15</v>
      </c>
      <c r="H720" s="376">
        <f t="shared" si="1752"/>
        <v>9.1598035533513537E-15</v>
      </c>
      <c r="I720" s="376">
        <f t="shared" si="1753"/>
        <v>-1.1165518569353699E-14</v>
      </c>
      <c r="J720" s="376">
        <f t="shared" si="1754"/>
        <v>9.4077752386834283E-15</v>
      </c>
      <c r="K720" s="376">
        <f t="shared" si="1755"/>
        <v>-4.4790398913214914E-15</v>
      </c>
      <c r="L720" s="376">
        <f t="shared" si="1756"/>
        <v>-1.9594041148339983E-15</v>
      </c>
      <c r="M720" s="376">
        <f t="shared" si="1757"/>
        <v>7.7374098507315498E-15</v>
      </c>
      <c r="N720" s="376">
        <f t="shared" si="1758"/>
        <v>-1.0907438222793339E-14</v>
      </c>
      <c r="O720" s="376">
        <f t="shared" si="1759"/>
        <v>1.040099700990831E-14</v>
      </c>
      <c r="P720" s="376">
        <f t="shared" si="1760"/>
        <v>-6.3887876799834653E-15</v>
      </c>
      <c r="Q720" s="376">
        <f t="shared" si="1761"/>
        <v>2.2316862080996243E-16</v>
      </c>
      <c r="R720" s="376">
        <f t="shared" si="1762"/>
        <v>6.0176718267375919E-15</v>
      </c>
      <c r="S720" s="376">
        <f t="shared" si="1763"/>
        <v>-1.0230191142292862E-14</v>
      </c>
      <c r="T720" s="376">
        <f t="shared" si="1764"/>
        <v>1.099451429898876E-14</v>
      </c>
      <c r="U720" s="377">
        <f t="shared" si="1765"/>
        <v>-8.0530179409770962E-15</v>
      </c>
      <c r="V720" s="376">
        <f t="shared" si="1766"/>
        <v>2.3971651115105613E-15</v>
      </c>
      <c r="W720" s="376">
        <f t="shared" si="1767"/>
        <v>4.0666780491913517E-15</v>
      </c>
      <c r="X720" s="376">
        <f t="shared" si="1768"/>
        <v>-9.1598035533513647E-15</v>
      </c>
      <c r="Y720" s="376">
        <f t="shared" si="1769"/>
        <v>1.1165518569353698E-14</v>
      </c>
      <c r="Z720" s="376">
        <f t="shared" si="1770"/>
        <v>-9.4077752386834393E-15</v>
      </c>
      <c r="AA720" s="376">
        <f t="shared" si="1771"/>
        <v>4.479039891321493E-15</v>
      </c>
      <c r="AB720" s="376">
        <f t="shared" si="1772"/>
        <v>1.9594041148339372E-15</v>
      </c>
      <c r="AC720" s="376">
        <f t="shared" si="1773"/>
        <v>-7.7374098507315341E-15</v>
      </c>
      <c r="AD720" s="376">
        <f t="shared" si="1774"/>
        <v>1.0907438222793334E-14</v>
      </c>
      <c r="AE720" s="376">
        <f t="shared" si="1775"/>
        <v>-1.0400997009908318E-14</v>
      </c>
      <c r="AF720" s="376">
        <f t="shared" si="1776"/>
        <v>6.3887876799834511E-15</v>
      </c>
      <c r="AG720" s="376">
        <f t="shared" si="1777"/>
        <v>-2.2316862080990484E-16</v>
      </c>
      <c r="AH720" s="376">
        <f t="shared" si="1778"/>
        <v>-6.0176718267375074E-15</v>
      </c>
      <c r="AI720" s="376">
        <f t="shared" si="1779"/>
        <v>1.0230191142292821E-14</v>
      </c>
      <c r="AJ720" s="376">
        <f t="shared" si="1780"/>
        <v>-1.0994514298988763E-14</v>
      </c>
      <c r="AK720" s="376">
        <f t="shared" si="1781"/>
        <v>8.0530179409771119E-15</v>
      </c>
      <c r="AL720" s="376">
        <f t="shared" si="1782"/>
        <v>-2.3971651115105826E-15</v>
      </c>
      <c r="AM720" s="376">
        <f t="shared" si="1783"/>
        <v>-4.0666780491913312E-15</v>
      </c>
      <c r="AN720" s="376">
        <f t="shared" si="1784"/>
        <v>9.1598035533513505E-15</v>
      </c>
      <c r="AO720" s="376">
        <f t="shared" si="1785"/>
        <v>-1.1165518569353699E-14</v>
      </c>
      <c r="AP720" s="376">
        <f t="shared" si="1786"/>
        <v>9.4077752386834078E-15</v>
      </c>
      <c r="AQ720" s="376">
        <f t="shared" si="1787"/>
        <v>-4.4790398913215861E-15</v>
      </c>
      <c r="AR720" s="376">
        <f t="shared" si="1788"/>
        <v>-1.9594041148339159E-15</v>
      </c>
      <c r="AS720" s="376">
        <f t="shared" si="1789"/>
        <v>7.7374098507315167E-15</v>
      </c>
      <c r="AT720" s="376">
        <f t="shared" si="1790"/>
        <v>-1.090743822279333E-14</v>
      </c>
      <c r="AU720" s="376">
        <f t="shared" si="1791"/>
        <v>1.0400997009908325E-14</v>
      </c>
      <c r="AV720" s="376">
        <f t="shared" si="1792"/>
        <v>-6.3887876799834693E-15</v>
      </c>
      <c r="AW720" s="376">
        <f t="shared" si="1793"/>
        <v>2.2316862080992654E-16</v>
      </c>
      <c r="AX720" s="376">
        <f t="shared" si="1794"/>
        <v>6.0176718267374885E-15</v>
      </c>
      <c r="AY720" s="376">
        <f t="shared" si="1795"/>
        <v>-1.0230191142292813E-14</v>
      </c>
      <c r="AZ720" s="376">
        <f t="shared" si="1796"/>
        <v>1.0994514298988766E-14</v>
      </c>
      <c r="BA720" s="376">
        <f t="shared" si="1797"/>
        <v>-8.0530179409771277E-15</v>
      </c>
      <c r="BB720" s="376">
        <f t="shared" si="1798"/>
        <v>2.3971651115106043E-15</v>
      </c>
      <c r="BC720" s="376">
        <f t="shared" si="1799"/>
        <v>4.0666780491913123E-15</v>
      </c>
      <c r="BD720" s="376">
        <f t="shared" si="1800"/>
        <v>-9.1598035533513379E-15</v>
      </c>
      <c r="BE720" s="376">
        <f t="shared" si="1801"/>
        <v>1.1165518569353696E-14</v>
      </c>
      <c r="BF720" s="376">
        <f t="shared" si="1802"/>
        <v>-9.4077752386834204E-15</v>
      </c>
      <c r="BG720" s="376">
        <f t="shared" si="1803"/>
        <v>4.479039891321605E-15</v>
      </c>
      <c r="BH720" s="376">
        <f t="shared" si="1804"/>
        <v>1.95940411483405E-15</v>
      </c>
      <c r="BI720" s="376">
        <f t="shared" si="1805"/>
        <v>-7.7374098507315025E-15</v>
      </c>
      <c r="BJ720" s="376">
        <f t="shared" si="1806"/>
        <v>1.090743822279329E-14</v>
      </c>
      <c r="BK720" s="376">
        <f t="shared" si="1807"/>
        <v>-1.0400997009908335E-14</v>
      </c>
      <c r="BL720" s="376">
        <f t="shared" si="1808"/>
        <v>6.3887876799836168E-15</v>
      </c>
      <c r="BM720" s="376">
        <f t="shared" si="1809"/>
        <v>-2.2316862080994862E-16</v>
      </c>
      <c r="BN720" s="376">
        <f t="shared" si="1810"/>
        <v>-6.0176718267374688E-15</v>
      </c>
      <c r="BO720" s="376">
        <f t="shared" si="1811"/>
        <v>1.0230191142292868E-14</v>
      </c>
      <c r="BP720" s="376">
        <f t="shared" si="1812"/>
        <v>-1.0994514298988771E-14</v>
      </c>
      <c r="BQ720" s="376">
        <f t="shared" si="1813"/>
        <v>8.0530179409770331E-15</v>
      </c>
      <c r="BR720" s="376">
        <f t="shared" si="1814"/>
        <v>-2.3971651115106256E-15</v>
      </c>
    </row>
    <row r="721" spans="2:70">
      <c r="B721" s="373">
        <v>27</v>
      </c>
      <c r="C721" s="373">
        <f t="shared" si="1815"/>
        <v>8.4375000000000023E-3</v>
      </c>
      <c r="D721" s="374">
        <f t="shared" si="1751"/>
        <v>5.9144384940439041</v>
      </c>
      <c r="E721" s="375" t="str">
        <f>AG694</f>
        <v>-0.0855615059560962</v>
      </c>
      <c r="F721" s="317">
        <v>27</v>
      </c>
      <c r="G721" s="376">
        <f t="shared" si="1816"/>
        <v>3.8154519727342137E-15</v>
      </c>
      <c r="H721" s="376">
        <f t="shared" si="1752"/>
        <v>-5.8884715423838112E-15</v>
      </c>
      <c r="I721" s="376">
        <f t="shared" si="1753"/>
        <v>6.5708845627426634E-15</v>
      </c>
      <c r="J721" s="376">
        <f t="shared" si="1754"/>
        <v>-5.7015341005383828E-15</v>
      </c>
      <c r="K721" s="376">
        <f t="shared" si="1755"/>
        <v>3.4857237626014793E-15</v>
      </c>
      <c r="L721" s="376">
        <f t="shared" si="1756"/>
        <v>-4.4673371522681988E-16</v>
      </c>
      <c r="M721" s="376">
        <f t="shared" si="1757"/>
        <v>-2.6977558366817401E-15</v>
      </c>
      <c r="N721" s="376">
        <f t="shared" si="1758"/>
        <v>5.2051501920058293E-15</v>
      </c>
      <c r="O721" s="376">
        <f t="shared" si="1759"/>
        <v>-6.4833094402319962E-15</v>
      </c>
      <c r="P721" s="376">
        <f t="shared" si="1760"/>
        <v>6.2303867253762271E-15</v>
      </c>
      <c r="Q721" s="376">
        <f t="shared" si="1761"/>
        <v>-4.5061116362140126E-15</v>
      </c>
      <c r="R721" s="376">
        <f t="shared" si="1762"/>
        <v>1.7176846176331809E-15</v>
      </c>
      <c r="S721" s="376">
        <f t="shared" si="1763"/>
        <v>1.4763864567444594E-15</v>
      </c>
      <c r="T721" s="376">
        <f t="shared" si="1764"/>
        <v>-4.3217978388309418E-15</v>
      </c>
      <c r="U721" s="377">
        <f t="shared" si="1765"/>
        <v>6.1465843718150457E-15</v>
      </c>
      <c r="V721" s="376">
        <f t="shared" si="1766"/>
        <v>-6.5198090823989969E-15</v>
      </c>
      <c r="W721" s="376">
        <f t="shared" si="1767"/>
        <v>5.3533321667033875E-15</v>
      </c>
      <c r="X721" s="376">
        <f t="shared" si="1768"/>
        <v>-2.9226258634725518E-15</v>
      </c>
      <c r="Y721" s="376">
        <f t="shared" si="1769"/>
        <v>-1.9828037324159835E-16</v>
      </c>
      <c r="Z721" s="376">
        <f t="shared" si="1770"/>
        <v>3.2723612184018983E-15</v>
      </c>
      <c r="AA721" s="376">
        <f t="shared" si="1771"/>
        <v>-5.5736495130334584E-15</v>
      </c>
      <c r="AB721" s="376">
        <f t="shared" si="1772"/>
        <v>6.5586788327362356E-15</v>
      </c>
      <c r="AC721" s="376">
        <f t="shared" si="1773"/>
        <v>-5.9948271442095939E-15</v>
      </c>
      <c r="AD721" s="376">
        <f t="shared" si="1774"/>
        <v>4.0152522364061007E-15</v>
      </c>
      <c r="AE721" s="376">
        <f t="shared" si="1775"/>
        <v>-1.0874455138080229E-15</v>
      </c>
      <c r="AF721" s="376">
        <f t="shared" si="1776"/>
        <v>-2.0971695915109816E-15</v>
      </c>
      <c r="AG721" s="376">
        <f t="shared" si="1777"/>
        <v>4.7865224292046806E-15</v>
      </c>
      <c r="AH721" s="376">
        <f t="shared" si="1778"/>
        <v>-6.3455022336808958E-15</v>
      </c>
      <c r="AI721" s="376">
        <f t="shared" si="1779"/>
        <v>6.405944276501641E-15</v>
      </c>
      <c r="AJ721" s="376">
        <f t="shared" si="1780"/>
        <v>-4.953574717673966E-15</v>
      </c>
      <c r="AK721" s="376">
        <f t="shared" si="1781"/>
        <v>2.3313814796085611E-15</v>
      </c>
      <c r="AL721" s="376">
        <f t="shared" si="1782"/>
        <v>8.4138491332459875E-16</v>
      </c>
      <c r="AM721" s="376">
        <f t="shared" si="1783"/>
        <v>-3.8154519727342784E-15</v>
      </c>
      <c r="AN721" s="376">
        <f t="shared" si="1784"/>
        <v>5.8884715423838214E-15</v>
      </c>
      <c r="AO721" s="376">
        <f t="shared" si="1785"/>
        <v>-6.5708845627426619E-15</v>
      </c>
      <c r="AP721" s="376">
        <f t="shared" si="1786"/>
        <v>5.7015341005383836E-15</v>
      </c>
      <c r="AQ721" s="376">
        <f t="shared" si="1787"/>
        <v>-3.4857237626014506E-15</v>
      </c>
      <c r="AR721" s="376">
        <f t="shared" si="1788"/>
        <v>4.4673371522675145E-16</v>
      </c>
      <c r="AS721" s="376">
        <f t="shared" si="1789"/>
        <v>2.6977558366817385E-15</v>
      </c>
      <c r="AT721" s="376">
        <f t="shared" si="1790"/>
        <v>-5.2051501920058569E-15</v>
      </c>
      <c r="AU721" s="376">
        <f t="shared" si="1791"/>
        <v>6.4833094402320112E-15</v>
      </c>
      <c r="AV721" s="376">
        <f t="shared" si="1792"/>
        <v>-6.2303867253762216E-15</v>
      </c>
      <c r="AW721" s="376">
        <f t="shared" si="1793"/>
        <v>4.5061116362139811E-15</v>
      </c>
      <c r="AX721" s="376">
        <f t="shared" si="1794"/>
        <v>-1.7176846176330926E-15</v>
      </c>
      <c r="AY721" s="376">
        <f t="shared" si="1795"/>
        <v>-1.4763864567445033E-15</v>
      </c>
      <c r="AZ721" s="376">
        <f t="shared" si="1796"/>
        <v>4.3217978388309757E-15</v>
      </c>
      <c r="BA721" s="376">
        <f t="shared" si="1797"/>
        <v>-6.1465843718150457E-15</v>
      </c>
      <c r="BB721" s="376">
        <f t="shared" si="1798"/>
        <v>6.5198090823989914E-15</v>
      </c>
      <c r="BC721" s="376">
        <f t="shared" si="1799"/>
        <v>-5.3533321667033347E-15</v>
      </c>
      <c r="BD721" s="376">
        <f t="shared" si="1800"/>
        <v>2.9226258634724275E-15</v>
      </c>
      <c r="BE721" s="376">
        <f t="shared" si="1801"/>
        <v>1.9828037324154993E-16</v>
      </c>
      <c r="BF721" s="376">
        <f t="shared" si="1802"/>
        <v>-3.2723612184018971E-15</v>
      </c>
      <c r="BG721" s="376">
        <f t="shared" si="1803"/>
        <v>5.573649513033482E-15</v>
      </c>
      <c r="BH721" s="376">
        <f t="shared" si="1804"/>
        <v>-6.5586788327362387E-15</v>
      </c>
      <c r="BI721" s="376">
        <f t="shared" si="1805"/>
        <v>5.994827144209556E-15</v>
      </c>
      <c r="BJ721" s="376">
        <f t="shared" si="1806"/>
        <v>-4.015252236405991E-15</v>
      </c>
      <c r="BK721" s="376">
        <f t="shared" si="1807"/>
        <v>1.0874455138080702E-15</v>
      </c>
      <c r="BL721" s="376">
        <f t="shared" si="1808"/>
        <v>2.0971695915110246E-15</v>
      </c>
      <c r="BM721" s="376">
        <f t="shared" si="1809"/>
        <v>-4.7865224292047113E-15</v>
      </c>
      <c r="BN721" s="376">
        <f t="shared" si="1810"/>
        <v>6.3455022336809077E-15</v>
      </c>
      <c r="BO721" s="376">
        <f t="shared" si="1811"/>
        <v>-6.4059442765016103E-15</v>
      </c>
      <c r="BP721" s="376">
        <f t="shared" si="1812"/>
        <v>4.9535747176739983E-15</v>
      </c>
      <c r="BQ721" s="376">
        <f t="shared" si="1813"/>
        <v>-2.3313814796085185E-15</v>
      </c>
      <c r="BR721" s="376">
        <f t="shared" si="1814"/>
        <v>-8.4138491332464342E-16</v>
      </c>
    </row>
    <row r="722" spans="2:70">
      <c r="B722" s="373">
        <v>28</v>
      </c>
      <c r="C722" s="373">
        <f t="shared" si="1815"/>
        <v>8.7500000000000026E-3</v>
      </c>
      <c r="D722" s="374">
        <f t="shared" si="1751"/>
        <v>5.8982439596426444</v>
      </c>
      <c r="E722" s="375" t="str">
        <f>AH694</f>
        <v>-0.101756040357356</v>
      </c>
      <c r="F722" s="317">
        <v>28</v>
      </c>
      <c r="G722" s="376">
        <f t="shared" si="1816"/>
        <v>-5.0353012140291782E-16</v>
      </c>
      <c r="H722" s="376">
        <f t="shared" si="1752"/>
        <v>-9.6984576721796166E-16</v>
      </c>
      <c r="I722" s="376">
        <f t="shared" si="1753"/>
        <v>2.2955714294536776E-15</v>
      </c>
      <c r="J722" s="376">
        <f t="shared" si="1754"/>
        <v>-3.2718171509619008E-15</v>
      </c>
      <c r="K722" s="376">
        <f t="shared" si="1755"/>
        <v>3.7499583703325027E-15</v>
      </c>
      <c r="L722" s="376">
        <f t="shared" si="1756"/>
        <v>-3.657202421277258E-15</v>
      </c>
      <c r="M722" s="376">
        <f t="shared" si="1757"/>
        <v>3.0076705562050514E-15</v>
      </c>
      <c r="N722" s="376">
        <f t="shared" si="1758"/>
        <v>-1.9002481135521172E-15</v>
      </c>
      <c r="O722" s="376">
        <f t="shared" si="1759"/>
        <v>5.035301214029194E-16</v>
      </c>
      <c r="P722" s="376">
        <f t="shared" si="1760"/>
        <v>9.6984576721796837E-16</v>
      </c>
      <c r="Q722" s="376">
        <f t="shared" si="1761"/>
        <v>-2.2955714294536804E-15</v>
      </c>
      <c r="R722" s="376">
        <f t="shared" si="1762"/>
        <v>3.2718171509618992E-15</v>
      </c>
      <c r="S722" s="376">
        <f t="shared" si="1763"/>
        <v>-3.7499583703325035E-15</v>
      </c>
      <c r="T722" s="376">
        <f t="shared" si="1764"/>
        <v>3.6572024212772541E-15</v>
      </c>
      <c r="U722" s="377">
        <f t="shared" si="1765"/>
        <v>-3.0076705562050577E-15</v>
      </c>
      <c r="V722" s="376">
        <f t="shared" si="1766"/>
        <v>1.9002481135521144E-15</v>
      </c>
      <c r="W722" s="376">
        <f t="shared" si="1767"/>
        <v>-5.0353012140290303E-16</v>
      </c>
      <c r="X722" s="376">
        <f t="shared" si="1768"/>
        <v>-9.6984576721795851E-16</v>
      </c>
      <c r="Y722" s="376">
        <f t="shared" si="1769"/>
        <v>2.2955714294536831E-15</v>
      </c>
      <c r="Z722" s="376">
        <f t="shared" si="1770"/>
        <v>-3.2718171509619075E-15</v>
      </c>
      <c r="AA722" s="376">
        <f t="shared" si="1771"/>
        <v>3.7499583703325019E-15</v>
      </c>
      <c r="AB722" s="376">
        <f t="shared" si="1772"/>
        <v>-3.6572024212772564E-15</v>
      </c>
      <c r="AC722" s="376">
        <f t="shared" si="1773"/>
        <v>3.0076705562050475E-15</v>
      </c>
      <c r="AD722" s="376">
        <f t="shared" si="1774"/>
        <v>-1.9002481135521231E-15</v>
      </c>
      <c r="AE722" s="376">
        <f t="shared" si="1775"/>
        <v>5.0353012140288647E-16</v>
      </c>
      <c r="AF722" s="376">
        <f t="shared" si="1776"/>
        <v>9.6984576721797468E-16</v>
      </c>
      <c r="AG722" s="376">
        <f t="shared" si="1777"/>
        <v>-2.2955714294536749E-15</v>
      </c>
      <c r="AH722" s="376">
        <f t="shared" si="1778"/>
        <v>3.2718171509619158E-15</v>
      </c>
      <c r="AI722" s="376">
        <f t="shared" si="1779"/>
        <v>-3.7499583703325043E-15</v>
      </c>
      <c r="AJ722" s="376">
        <f t="shared" si="1780"/>
        <v>3.6572024212772596E-15</v>
      </c>
      <c r="AK722" s="376">
        <f t="shared" si="1781"/>
        <v>-3.0076705562050372E-15</v>
      </c>
      <c r="AL722" s="376">
        <f t="shared" si="1782"/>
        <v>1.9002481135521089E-15</v>
      </c>
      <c r="AM722" s="376">
        <f t="shared" si="1783"/>
        <v>-5.0353012140292335E-16</v>
      </c>
      <c r="AN722" s="376">
        <f t="shared" si="1784"/>
        <v>-9.6984576721799026E-16</v>
      </c>
      <c r="AO722" s="376">
        <f t="shared" si="1785"/>
        <v>2.2955714294536883E-15</v>
      </c>
      <c r="AP722" s="376">
        <f t="shared" si="1786"/>
        <v>-3.2718171509618973E-15</v>
      </c>
      <c r="AQ722" s="376">
        <f t="shared" si="1787"/>
        <v>3.7499583703325066E-15</v>
      </c>
      <c r="AR722" s="376">
        <f t="shared" si="1788"/>
        <v>-3.6572024212772549E-15</v>
      </c>
      <c r="AS722" s="376">
        <f t="shared" si="1789"/>
        <v>3.0076705562050597E-15</v>
      </c>
      <c r="AT722" s="376">
        <f t="shared" si="1790"/>
        <v>-1.9002481135520943E-15</v>
      </c>
      <c r="AU722" s="376">
        <f t="shared" si="1791"/>
        <v>5.0353012140290678E-16</v>
      </c>
      <c r="AV722" s="376">
        <f t="shared" si="1792"/>
        <v>9.6984576721795476E-16</v>
      </c>
      <c r="AW722" s="376">
        <f t="shared" si="1793"/>
        <v>-2.2955714294537013E-15</v>
      </c>
      <c r="AX722" s="376">
        <f t="shared" si="1794"/>
        <v>3.2718171509619055E-15</v>
      </c>
      <c r="AY722" s="376">
        <f t="shared" si="1795"/>
        <v>-3.7499583703325011E-15</v>
      </c>
      <c r="AZ722" s="376">
        <f t="shared" si="1796"/>
        <v>3.6572024212772509E-15</v>
      </c>
      <c r="BA722" s="376">
        <f t="shared" si="1797"/>
        <v>-3.0076705562050498E-15</v>
      </c>
      <c r="BB722" s="376">
        <f t="shared" si="1798"/>
        <v>1.9002481135521263E-15</v>
      </c>
      <c r="BC722" s="376">
        <f t="shared" si="1799"/>
        <v>-5.0353012140294327E-16</v>
      </c>
      <c r="BD722" s="376">
        <f t="shared" si="1800"/>
        <v>-9.698457672180226E-16</v>
      </c>
      <c r="BE722" s="376">
        <f t="shared" si="1801"/>
        <v>2.2955714294537147E-15</v>
      </c>
      <c r="BF722" s="376">
        <f t="shared" si="1802"/>
        <v>-3.2718171509619138E-15</v>
      </c>
      <c r="BG722" s="376">
        <f t="shared" si="1803"/>
        <v>3.7499583703325035E-15</v>
      </c>
      <c r="BH722" s="376">
        <f t="shared" si="1804"/>
        <v>-3.6572024212772604E-15</v>
      </c>
      <c r="BI722" s="376">
        <f t="shared" si="1805"/>
        <v>3.0076705562050719E-15</v>
      </c>
      <c r="BJ722" s="376">
        <f t="shared" si="1806"/>
        <v>-1.9002481135520655E-15</v>
      </c>
      <c r="BK722" s="376">
        <f t="shared" si="1807"/>
        <v>5.0353012140287345E-16</v>
      </c>
      <c r="BL722" s="376">
        <f t="shared" si="1808"/>
        <v>9.698457672179871E-16</v>
      </c>
      <c r="BM722" s="376">
        <f t="shared" si="1809"/>
        <v>-2.2955714294536855E-15</v>
      </c>
      <c r="BN722" s="376">
        <f t="shared" si="1810"/>
        <v>3.2718171509618953E-15</v>
      </c>
      <c r="BO722" s="376">
        <f t="shared" si="1811"/>
        <v>-3.7499583703324988E-15</v>
      </c>
      <c r="BP722" s="376">
        <f t="shared" si="1812"/>
        <v>3.6572024212772422E-15</v>
      </c>
      <c r="BQ722" s="376">
        <f t="shared" si="1813"/>
        <v>-3.0076705562050293E-15</v>
      </c>
      <c r="BR722" s="376">
        <f t="shared" si="1814"/>
        <v>1.9002481135520975E-15</v>
      </c>
    </row>
    <row r="723" spans="2:70">
      <c r="B723" s="373">
        <v>29</v>
      </c>
      <c r="C723" s="373">
        <f t="shared" si="1815"/>
        <v>9.0625000000000028E-3</v>
      </c>
      <c r="D723" s="374">
        <f t="shared" si="1751"/>
        <v>5.8830293915356</v>
      </c>
      <c r="E723" s="375" t="str">
        <f>AI694</f>
        <v>-0.1169706084644</v>
      </c>
      <c r="F723" s="317">
        <v>29</v>
      </c>
      <c r="G723" s="376">
        <f t="shared" si="1816"/>
        <v>-5.874871814102395E-15</v>
      </c>
      <c r="H723" s="376">
        <f t="shared" si="1752"/>
        <v>5.4492142415986149E-15</v>
      </c>
      <c r="I723" s="376">
        <f t="shared" si="1753"/>
        <v>-4.5542739975618264E-15</v>
      </c>
      <c r="J723" s="376">
        <f t="shared" si="1754"/>
        <v>3.2671227348879577E-15</v>
      </c>
      <c r="K723" s="376">
        <f t="shared" si="1755"/>
        <v>-1.6986090560422044E-15</v>
      </c>
      <c r="L723" s="376">
        <f t="shared" si="1756"/>
        <v>-1.6187694154382913E-17</v>
      </c>
      <c r="M723" s="376">
        <f t="shared" si="1757"/>
        <v>1.7295903709998355E-15</v>
      </c>
      <c r="N723" s="376">
        <f t="shared" si="1758"/>
        <v>-3.2940418864531747E-15</v>
      </c>
      <c r="O723" s="376">
        <f t="shared" si="1759"/>
        <v>4.5748127264770846E-15</v>
      </c>
      <c r="P723" s="376">
        <f t="shared" si="1760"/>
        <v>-5.4616037663207547E-15</v>
      </c>
      <c r="Q723" s="376">
        <f t="shared" si="1761"/>
        <v>5.8780451570814791E-15</v>
      </c>
      <c r="R723" s="376">
        <f t="shared" si="1762"/>
        <v>-5.7882732458125053E-15</v>
      </c>
      <c r="S723" s="376">
        <f t="shared" si="1763"/>
        <v>5.2000191292336853E-15</v>
      </c>
      <c r="T723" s="376">
        <f t="shared" si="1764"/>
        <v>-4.1639428568730791E-15</v>
      </c>
      <c r="U723" s="377">
        <f t="shared" si="1765"/>
        <v>2.7692706216180314E-15</v>
      </c>
      <c r="V723" s="376">
        <f t="shared" si="1766"/>
        <v>-1.1361106598959261E-15</v>
      </c>
      <c r="W723" s="376">
        <f t="shared" si="1767"/>
        <v>-5.9489038899853321E-16</v>
      </c>
      <c r="X723" s="376">
        <f t="shared" si="1768"/>
        <v>2.2746598770401676E-15</v>
      </c>
      <c r="Y723" s="376">
        <f t="shared" si="1769"/>
        <v>-3.7585371838242741E-15</v>
      </c>
      <c r="Z723" s="376">
        <f t="shared" si="1770"/>
        <v>4.9187317920614172E-15</v>
      </c>
      <c r="AA723" s="376">
        <f t="shared" si="1771"/>
        <v>-5.6553285211196254E-15</v>
      </c>
      <c r="AB723" s="376">
        <f t="shared" si="1772"/>
        <v>5.9048921552908625E-15</v>
      </c>
      <c r="AC723" s="376">
        <f t="shared" si="1773"/>
        <v>-5.6459304419734394E-15</v>
      </c>
      <c r="AD723" s="376">
        <f t="shared" si="1774"/>
        <v>4.9007449900346159E-15</v>
      </c>
      <c r="AE723" s="376">
        <f t="shared" si="1775"/>
        <v>-3.7335106702299207E-15</v>
      </c>
      <c r="AF723" s="376">
        <f t="shared" si="1776"/>
        <v>2.2447489184245937E-15</v>
      </c>
      <c r="AG723" s="376">
        <f t="shared" si="1777"/>
        <v>-5.6267089703356762E-16</v>
      </c>
      <c r="AH723" s="376">
        <f t="shared" si="1778"/>
        <v>-1.1678639641965027E-15</v>
      </c>
      <c r="AI723" s="376">
        <f t="shared" si="1779"/>
        <v>2.797823165009068E-15</v>
      </c>
      <c r="AJ723" s="376">
        <f t="shared" si="1780"/>
        <v>-4.1868357134897558E-15</v>
      </c>
      <c r="AK723" s="376">
        <f t="shared" si="1781"/>
        <v>5.2152807816359126E-15</v>
      </c>
      <c r="AL723" s="376">
        <f t="shared" si="1782"/>
        <v>-5.7945893707430599E-15</v>
      </c>
      <c r="AM723" s="376">
        <f t="shared" si="1783"/>
        <v>5.8748718141023966E-15</v>
      </c>
      <c r="AN723" s="376">
        <f t="shared" si="1784"/>
        <v>-5.4492142415986196E-15</v>
      </c>
      <c r="AO723" s="376">
        <f t="shared" si="1785"/>
        <v>4.5542739975618398E-15</v>
      </c>
      <c r="AP723" s="376">
        <f t="shared" si="1786"/>
        <v>-3.2671227348879751E-15</v>
      </c>
      <c r="AQ723" s="376">
        <f t="shared" si="1787"/>
        <v>1.6986090560422243E-15</v>
      </c>
      <c r="AR723" s="376">
        <f t="shared" si="1788"/>
        <v>1.6187694154340906E-17</v>
      </c>
      <c r="AS723" s="376">
        <f t="shared" si="1789"/>
        <v>-1.7295903709997953E-15</v>
      </c>
      <c r="AT723" s="376">
        <f t="shared" si="1790"/>
        <v>3.2940418864531392E-15</v>
      </c>
      <c r="AU723" s="376">
        <f t="shared" si="1791"/>
        <v>-4.5748127264771115E-15</v>
      </c>
      <c r="AV723" s="376">
        <f t="shared" si="1792"/>
        <v>5.4616037663207712E-15</v>
      </c>
      <c r="AW723" s="376">
        <f t="shared" si="1793"/>
        <v>-5.8780451570814807E-15</v>
      </c>
      <c r="AX723" s="376">
        <f t="shared" si="1794"/>
        <v>5.7882732458125053E-15</v>
      </c>
      <c r="AY723" s="376">
        <f t="shared" si="1795"/>
        <v>-5.2000191292336853E-15</v>
      </c>
      <c r="AZ723" s="376">
        <f t="shared" si="1796"/>
        <v>4.163942856873139E-15</v>
      </c>
      <c r="BA723" s="376">
        <f t="shared" si="1797"/>
        <v>-2.7692706216180314E-15</v>
      </c>
      <c r="BB723" s="376">
        <f t="shared" si="1798"/>
        <v>1.1361106598958437E-15</v>
      </c>
      <c r="BC723" s="376">
        <f t="shared" si="1799"/>
        <v>5.9489038899853321E-16</v>
      </c>
      <c r="BD723" s="376">
        <f t="shared" si="1800"/>
        <v>-2.2746598770402457E-15</v>
      </c>
      <c r="BE723" s="376">
        <f t="shared" si="1801"/>
        <v>3.7585371838242741E-15</v>
      </c>
      <c r="BF723" s="376">
        <f t="shared" si="1802"/>
        <v>-4.9187317920614638E-15</v>
      </c>
      <c r="BG723" s="376">
        <f t="shared" si="1803"/>
        <v>5.6553285211196127E-15</v>
      </c>
      <c r="BH723" s="376">
        <f t="shared" si="1804"/>
        <v>-5.9048921552908625E-15</v>
      </c>
      <c r="BI723" s="376">
        <f t="shared" si="1805"/>
        <v>5.6459304419734394E-15</v>
      </c>
      <c r="BJ723" s="376">
        <f t="shared" si="1806"/>
        <v>-4.9007449900346159E-15</v>
      </c>
      <c r="BK723" s="376">
        <f t="shared" si="1807"/>
        <v>3.7335106702299854E-15</v>
      </c>
      <c r="BL723" s="376">
        <f t="shared" si="1808"/>
        <v>-2.2447489184245937E-15</v>
      </c>
      <c r="BM723" s="376">
        <f t="shared" si="1809"/>
        <v>5.6267089703365114E-16</v>
      </c>
      <c r="BN723" s="376">
        <f t="shared" si="1810"/>
        <v>1.1678639641965027E-15</v>
      </c>
      <c r="BO723" s="376">
        <f t="shared" si="1811"/>
        <v>-2.7978231650089938E-15</v>
      </c>
      <c r="BP723" s="376">
        <f t="shared" si="1812"/>
        <v>4.1868357134897558E-15</v>
      </c>
      <c r="BQ723" s="376">
        <f t="shared" si="1813"/>
        <v>-5.2152807816358724E-15</v>
      </c>
      <c r="BR723" s="376">
        <f t="shared" si="1814"/>
        <v>5.7945893707430599E-15</v>
      </c>
    </row>
    <row r="724" spans="2:70">
      <c r="B724" s="373">
        <v>30</v>
      </c>
      <c r="C724" s="373">
        <f t="shared" si="1815"/>
        <v>9.3750000000000031E-3</v>
      </c>
      <c r="D724" s="374">
        <f t="shared" si="1751"/>
        <v>5.8689413143305984</v>
      </c>
      <c r="E724" s="375" t="str">
        <f>AJ694</f>
        <v>-0.131058685669402</v>
      </c>
      <c r="F724" s="317">
        <v>30</v>
      </c>
      <c r="G724" s="376">
        <f t="shared" si="1816"/>
        <v>2.9090138227829893E-15</v>
      </c>
      <c r="H724" s="376">
        <f t="shared" si="1752"/>
        <v>-3.0123892889779741E-15</v>
      </c>
      <c r="I724" s="376">
        <f t="shared" si="1753"/>
        <v>3.0000003241649108E-15</v>
      </c>
      <c r="J724" s="376">
        <f t="shared" si="1754"/>
        <v>-2.8723230293137545E-15</v>
      </c>
      <c r="K724" s="376">
        <f t="shared" si="1755"/>
        <v>2.6342639712633836E-15</v>
      </c>
      <c r="L724" s="376">
        <f t="shared" si="1756"/>
        <v>-2.2949716261096098E-15</v>
      </c>
      <c r="M724" s="376">
        <f t="shared" si="1757"/>
        <v>1.867484808399365E-15</v>
      </c>
      <c r="N724" s="376">
        <f t="shared" si="1758"/>
        <v>-1.3682315967998787E-15</v>
      </c>
      <c r="O724" s="376">
        <f t="shared" si="1759"/>
        <v>8.1639801224849317E-16</v>
      </c>
      <c r="P724" s="376">
        <f t="shared" si="1760"/>
        <v>-2.3319070992767824E-16</v>
      </c>
      <c r="Q724" s="376">
        <f t="shared" si="1761"/>
        <v>-3.5897798060081139E-16</v>
      </c>
      <c r="R724" s="376">
        <f t="shared" si="1762"/>
        <v>9.3735134865198235E-16</v>
      </c>
      <c r="S724" s="376">
        <f t="shared" si="1763"/>
        <v>-1.4797028300471299E-15</v>
      </c>
      <c r="T724" s="376">
        <f t="shared" si="1764"/>
        <v>1.9651901615104926E-15</v>
      </c>
      <c r="U724" s="377">
        <f t="shared" si="1765"/>
        <v>-2.3751563371583309E-15</v>
      </c>
      <c r="V724" s="376">
        <f t="shared" si="1766"/>
        <v>2.6938465867722076E-15</v>
      </c>
      <c r="W724" s="376">
        <f t="shared" si="1767"/>
        <v>-2.9090138227829952E-15</v>
      </c>
      <c r="X724" s="376">
        <f t="shared" si="1768"/>
        <v>3.0123892889779744E-15</v>
      </c>
      <c r="Y724" s="376">
        <f t="shared" si="1769"/>
        <v>-3.0000003241649089E-15</v>
      </c>
      <c r="Z724" s="376">
        <f t="shared" si="1770"/>
        <v>2.8723230293137525E-15</v>
      </c>
      <c r="AA724" s="376">
        <f t="shared" si="1771"/>
        <v>-2.6342639712633757E-15</v>
      </c>
      <c r="AB724" s="376">
        <f t="shared" si="1772"/>
        <v>2.2949716261095991E-15</v>
      </c>
      <c r="AC724" s="376">
        <f t="shared" si="1773"/>
        <v>-1.8674848083993437E-15</v>
      </c>
      <c r="AD724" s="376">
        <f t="shared" si="1774"/>
        <v>1.368231596799845E-15</v>
      </c>
      <c r="AE724" s="376">
        <f t="shared" si="1775"/>
        <v>-8.1639801224848785E-16</v>
      </c>
      <c r="AF724" s="376">
        <f t="shared" si="1776"/>
        <v>2.3319070992766187E-16</v>
      </c>
      <c r="AG724" s="376">
        <f t="shared" si="1777"/>
        <v>3.5897798060082756E-16</v>
      </c>
      <c r="AH724" s="376">
        <f t="shared" si="1778"/>
        <v>-9.3735134865199773E-16</v>
      </c>
      <c r="AI724" s="376">
        <f t="shared" si="1779"/>
        <v>1.4797028300471627E-15</v>
      </c>
      <c r="AJ724" s="376">
        <f t="shared" si="1780"/>
        <v>-1.9651901615104886E-15</v>
      </c>
      <c r="AK724" s="376">
        <f t="shared" si="1781"/>
        <v>2.3751563371583408E-15</v>
      </c>
      <c r="AL724" s="376">
        <f t="shared" si="1782"/>
        <v>-2.6938465867722147E-15</v>
      </c>
      <c r="AM724" s="376">
        <f t="shared" si="1783"/>
        <v>2.9090138227829999E-15</v>
      </c>
      <c r="AN724" s="376">
        <f t="shared" si="1784"/>
        <v>-3.0123892889779776E-15</v>
      </c>
      <c r="AO724" s="376">
        <f t="shared" si="1785"/>
        <v>3.0000003241649093E-15</v>
      </c>
      <c r="AP724" s="376">
        <f t="shared" si="1786"/>
        <v>-2.8723230293137474E-15</v>
      </c>
      <c r="AQ724" s="376">
        <f t="shared" si="1787"/>
        <v>2.6342639712633678E-15</v>
      </c>
      <c r="AR724" s="376">
        <f t="shared" si="1788"/>
        <v>-2.2949716261095885E-15</v>
      </c>
      <c r="AS724" s="376">
        <f t="shared" si="1789"/>
        <v>1.8674848083993307E-15</v>
      </c>
      <c r="AT724" s="376">
        <f t="shared" si="1790"/>
        <v>-1.3682315967998688E-15</v>
      </c>
      <c r="AU724" s="376">
        <f t="shared" si="1791"/>
        <v>8.1639801224847217E-16</v>
      </c>
      <c r="AV724" s="376">
        <f t="shared" si="1792"/>
        <v>-2.331907099276457E-16</v>
      </c>
      <c r="AW724" s="376">
        <f t="shared" si="1793"/>
        <v>-3.5897798060084393E-16</v>
      </c>
      <c r="AX724" s="376">
        <f t="shared" si="1794"/>
        <v>9.3735134865201311E-16</v>
      </c>
      <c r="AY724" s="376">
        <f t="shared" si="1795"/>
        <v>-1.4797028300471773E-15</v>
      </c>
      <c r="AZ724" s="376">
        <f t="shared" si="1796"/>
        <v>1.9651901615105336E-15</v>
      </c>
      <c r="BA724" s="376">
        <f t="shared" si="1797"/>
        <v>-2.3751563371583775E-15</v>
      </c>
      <c r="BB724" s="376">
        <f t="shared" si="1798"/>
        <v>2.6938465867722415E-15</v>
      </c>
      <c r="BC724" s="376">
        <f t="shared" si="1799"/>
        <v>-2.9090138227829924E-15</v>
      </c>
      <c r="BD724" s="376">
        <f t="shared" si="1800"/>
        <v>3.0123892889779756E-15</v>
      </c>
      <c r="BE724" s="376">
        <f t="shared" si="1801"/>
        <v>-3.0000003241649069E-15</v>
      </c>
      <c r="BF724" s="376">
        <f t="shared" si="1802"/>
        <v>2.8723230293137426E-15</v>
      </c>
      <c r="BG724" s="376">
        <f t="shared" si="1803"/>
        <v>-2.6342639712633596E-15</v>
      </c>
      <c r="BH724" s="376">
        <f t="shared" si="1804"/>
        <v>2.2949716261095778E-15</v>
      </c>
      <c r="BI724" s="376">
        <f t="shared" si="1805"/>
        <v>-1.867484808399318E-15</v>
      </c>
      <c r="BJ724" s="376">
        <f t="shared" si="1806"/>
        <v>1.368231596799816E-15</v>
      </c>
      <c r="BK724" s="376">
        <f t="shared" si="1807"/>
        <v>-8.1639801224841508E-16</v>
      </c>
      <c r="BL724" s="376">
        <f t="shared" si="1808"/>
        <v>2.3319070992758653E-16</v>
      </c>
      <c r="BM724" s="376">
        <f t="shared" si="1809"/>
        <v>3.589779806008175E-16</v>
      </c>
      <c r="BN724" s="376">
        <f t="shared" si="1810"/>
        <v>-9.3735134865198767E-16</v>
      </c>
      <c r="BO724" s="376">
        <f t="shared" si="1811"/>
        <v>1.4797028300471542E-15</v>
      </c>
      <c r="BP724" s="376">
        <f t="shared" si="1812"/>
        <v>-1.9651901615105131E-15</v>
      </c>
      <c r="BQ724" s="376">
        <f t="shared" si="1813"/>
        <v>2.3751563371583613E-15</v>
      </c>
      <c r="BR724" s="376">
        <f t="shared" si="1814"/>
        <v>-2.6938465867722297E-15</v>
      </c>
    </row>
    <row r="725" spans="2:70">
      <c r="B725" s="373">
        <v>31</v>
      </c>
      <c r="C725" s="373">
        <f t="shared" si="1815"/>
        <v>9.6875000000000034E-3</v>
      </c>
      <c r="D725" s="374">
        <f t="shared" si="1751"/>
        <v>5.8561154039126242</v>
      </c>
      <c r="E725" s="375" t="str">
        <f>AK694</f>
        <v>-0.143884596087376</v>
      </c>
      <c r="F725" s="317">
        <v>31</v>
      </c>
      <c r="G725" s="376">
        <f t="shared" si="1816"/>
        <v>-4.3318197707919772E-15</v>
      </c>
      <c r="H725" s="376">
        <f t="shared" si="1752"/>
        <v>4.4223719577562238E-15</v>
      </c>
      <c r="I725" s="376">
        <f t="shared" si="1753"/>
        <v>-4.4703342852528546E-15</v>
      </c>
      <c r="J725" s="376">
        <f t="shared" si="1754"/>
        <v>4.4752448498492018E-15</v>
      </c>
      <c r="K725" s="376">
        <f t="shared" si="1755"/>
        <v>-4.4370563601238143E-15</v>
      </c>
      <c r="L725" s="376">
        <f t="shared" si="1756"/>
        <v>4.356136592108699E-15</v>
      </c>
      <c r="M725" s="376">
        <f t="shared" si="1757"/>
        <v>-4.2332648474050882E-15</v>
      </c>
      <c r="N725" s="376">
        <f t="shared" si="1758"/>
        <v>4.0696244480830049E-15</v>
      </c>
      <c r="O725" s="376">
        <f t="shared" si="1759"/>
        <v>-3.8667913406428629E-15</v>
      </c>
      <c r="P725" s="376">
        <f t="shared" si="1760"/>
        <v>3.6267189187891657E-15</v>
      </c>
      <c r="Q725" s="376">
        <f t="shared" si="1761"/>
        <v>-3.3517192111812893E-15</v>
      </c>
      <c r="R725" s="376">
        <f t="shared" si="1762"/>
        <v>3.0444406153336496E-15</v>
      </c>
      <c r="S725" s="376">
        <f t="shared" si="1763"/>
        <v>-2.7078423920998166E-15</v>
      </c>
      <c r="T725" s="376">
        <f t="shared" si="1764"/>
        <v>2.3451661663728382E-15</v>
      </c>
      <c r="U725" s="377">
        <f t="shared" si="1765"/>
        <v>-1.9599047084654566E-15</v>
      </c>
      <c r="V725" s="376">
        <f t="shared" si="1766"/>
        <v>1.5557682968226566E-15</v>
      </c>
      <c r="W725" s="376">
        <f t="shared" si="1767"/>
        <v>-1.136648986011993E-15</v>
      </c>
      <c r="X725" s="376">
        <f t="shared" si="1768"/>
        <v>7.0658312411049303E-16</v>
      </c>
      <c r="Y725" s="376">
        <f t="shared" si="1769"/>
        <v>-2.6971248046618341E-16</v>
      </c>
      <c r="Z725" s="376">
        <f t="shared" si="1770"/>
        <v>-1.697556418048552E-16</v>
      </c>
      <c r="AA725" s="376">
        <f t="shared" si="1771"/>
        <v>6.0758892444743949E-16</v>
      </c>
      <c r="AB725" s="376">
        <f t="shared" si="1772"/>
        <v>-1.0395707936057346E-15</v>
      </c>
      <c r="AC725" s="376">
        <f t="shared" si="1773"/>
        <v>1.4615410277343423E-15</v>
      </c>
      <c r="AD725" s="376">
        <f t="shared" si="1774"/>
        <v>-1.8694358228063315E-15</v>
      </c>
      <c r="AE725" s="376">
        <f t="shared" si="1775"/>
        <v>2.2593269289670657E-15</v>
      </c>
      <c r="AF725" s="376">
        <f t="shared" si="1776"/>
        <v>-2.627459481728169E-15</v>
      </c>
      <c r="AG725" s="376">
        <f t="shared" si="1777"/>
        <v>2.9702881633647236E-15</v>
      </c>
      <c r="AH725" s="376">
        <f t="shared" si="1778"/>
        <v>-3.2845113462634467E-15</v>
      </c>
      <c r="AI725" s="376">
        <f t="shared" si="1779"/>
        <v>3.5671028894010686E-15</v>
      </c>
      <c r="AJ725" s="376">
        <f t="shared" si="1780"/>
        <v>-3.8153412817370046E-15</v>
      </c>
      <c r="AK725" s="376">
        <f t="shared" si="1781"/>
        <v>4.0268358518520787E-15</v>
      </c>
      <c r="AL725" s="376">
        <f t="shared" si="1782"/>
        <v>-4.199549791421451E-15</v>
      </c>
      <c r="AM725" s="376">
        <f t="shared" si="1783"/>
        <v>4.331819770791993E-15</v>
      </c>
      <c r="AN725" s="376">
        <f t="shared" si="1784"/>
        <v>-4.4223719577562285E-15</v>
      </c>
      <c r="AO725" s="376">
        <f t="shared" si="1785"/>
        <v>4.4703342852528578E-15</v>
      </c>
      <c r="AP725" s="376">
        <f t="shared" si="1786"/>
        <v>-4.475244849849201E-15</v>
      </c>
      <c r="AQ725" s="376">
        <f t="shared" si="1787"/>
        <v>4.4370563601238064E-15</v>
      </c>
      <c r="AR725" s="376">
        <f t="shared" si="1788"/>
        <v>-4.3561365921086951E-15</v>
      </c>
      <c r="AS725" s="376">
        <f t="shared" si="1789"/>
        <v>4.2332648474050716E-15</v>
      </c>
      <c r="AT725" s="376">
        <f t="shared" si="1790"/>
        <v>-4.0696244480829978E-15</v>
      </c>
      <c r="AU725" s="376">
        <f t="shared" si="1791"/>
        <v>3.8667913406428384E-15</v>
      </c>
      <c r="AV725" s="376">
        <f t="shared" si="1792"/>
        <v>-3.6267189187891554E-15</v>
      </c>
      <c r="AW725" s="376">
        <f t="shared" si="1793"/>
        <v>3.3517192111813098E-15</v>
      </c>
      <c r="AX725" s="376">
        <f t="shared" si="1794"/>
        <v>-3.0444406153336023E-15</v>
      </c>
      <c r="AY725" s="376">
        <f t="shared" si="1795"/>
        <v>2.7078423920997902E-15</v>
      </c>
      <c r="AZ725" s="376">
        <f t="shared" si="1796"/>
        <v>-2.345166166372837E-15</v>
      </c>
      <c r="BA725" s="376">
        <f t="shared" si="1797"/>
        <v>1.9599047084654842E-15</v>
      </c>
      <c r="BB725" s="376">
        <f t="shared" si="1798"/>
        <v>-1.5557682968225958E-15</v>
      </c>
      <c r="BC725" s="376">
        <f t="shared" si="1799"/>
        <v>1.1366489860119609E-15</v>
      </c>
      <c r="BD725" s="376">
        <f t="shared" si="1800"/>
        <v>-7.0658312411049204E-16</v>
      </c>
      <c r="BE725" s="376">
        <f t="shared" si="1801"/>
        <v>2.6971248046608697E-16</v>
      </c>
      <c r="BF725" s="376">
        <f t="shared" si="1802"/>
        <v>1.6975564180491968E-16</v>
      </c>
      <c r="BG725" s="376">
        <f t="shared" si="1803"/>
        <v>-6.0758892444747223E-16</v>
      </c>
      <c r="BH725" s="376">
        <f t="shared" si="1804"/>
        <v>1.0395707936057046E-15</v>
      </c>
      <c r="BI725" s="376">
        <f t="shared" si="1805"/>
        <v>-1.4615410277344334E-15</v>
      </c>
      <c r="BJ725" s="376">
        <f t="shared" si="1806"/>
        <v>1.8694358228063615E-15</v>
      </c>
      <c r="BK725" s="376">
        <f t="shared" si="1807"/>
        <v>-2.2593269289670941E-15</v>
      </c>
      <c r="BL725" s="376">
        <f t="shared" si="1808"/>
        <v>2.6274594817281446E-15</v>
      </c>
      <c r="BM725" s="376">
        <f t="shared" si="1809"/>
        <v>-2.9702881633647954E-15</v>
      </c>
      <c r="BN725" s="376">
        <f t="shared" si="1810"/>
        <v>3.2845113462634696E-15</v>
      </c>
      <c r="BO725" s="376">
        <f t="shared" si="1811"/>
        <v>-3.5671028894010883E-15</v>
      </c>
      <c r="BP725" s="376">
        <f t="shared" si="1812"/>
        <v>3.8153412817369888E-15</v>
      </c>
      <c r="BQ725" s="376">
        <f t="shared" si="1813"/>
        <v>-4.0268358518521213E-15</v>
      </c>
      <c r="BR725" s="376">
        <f t="shared" si="1814"/>
        <v>4.1995497914214629E-15</v>
      </c>
    </row>
    <row r="726" spans="2:70">
      <c r="B726" s="373">
        <v>32</v>
      </c>
      <c r="C726" s="373">
        <f t="shared" si="1815"/>
        <v>1.0000000000000004E-2</v>
      </c>
      <c r="D726" s="374">
        <f t="shared" si="1751"/>
        <v>5.8446751808103468</v>
      </c>
      <c r="E726" s="375" t="str">
        <f>AL694</f>
        <v>-0.155324819189653</v>
      </c>
      <c r="F726" s="317">
        <v>32</v>
      </c>
      <c r="G726" s="376">
        <f t="shared" si="1816"/>
        <v>1.3690498750452682E-15</v>
      </c>
      <c r="H726" s="376">
        <f t="shared" si="1752"/>
        <v>-1.3690498750452684E-15</v>
      </c>
      <c r="I726" s="376">
        <f t="shared" si="1753"/>
        <v>1.3690498750452686E-15</v>
      </c>
      <c r="J726" s="376">
        <f t="shared" si="1754"/>
        <v>-1.3690498750452688E-15</v>
      </c>
      <c r="K726" s="376">
        <f t="shared" si="1755"/>
        <v>1.3690498750452688E-15</v>
      </c>
      <c r="L726" s="376">
        <f t="shared" si="1756"/>
        <v>-1.369049875045269E-15</v>
      </c>
      <c r="M726" s="376">
        <f t="shared" si="1757"/>
        <v>1.3690498750452692E-15</v>
      </c>
      <c r="N726" s="376">
        <f t="shared" si="1758"/>
        <v>-1.3690498750452694E-15</v>
      </c>
      <c r="O726" s="376">
        <f t="shared" si="1759"/>
        <v>1.3690498750452696E-15</v>
      </c>
      <c r="P726" s="376">
        <f t="shared" si="1760"/>
        <v>-1.3690498750452698E-15</v>
      </c>
      <c r="Q726" s="376">
        <f t="shared" si="1761"/>
        <v>1.3690498750452751E-15</v>
      </c>
      <c r="R726" s="376">
        <f t="shared" si="1762"/>
        <v>-1.3690498750452702E-15</v>
      </c>
      <c r="S726" s="376">
        <f t="shared" si="1763"/>
        <v>1.3690498750452653E-15</v>
      </c>
      <c r="T726" s="376">
        <f t="shared" si="1764"/>
        <v>-1.3690498750452704E-15</v>
      </c>
      <c r="U726" s="377">
        <f t="shared" si="1765"/>
        <v>1.3690498750452757E-15</v>
      </c>
      <c r="V726" s="376">
        <f t="shared" si="1766"/>
        <v>-1.3690498750452708E-15</v>
      </c>
      <c r="W726" s="376">
        <f t="shared" si="1767"/>
        <v>1.3690498750452659E-15</v>
      </c>
      <c r="X726" s="376">
        <f t="shared" si="1768"/>
        <v>-1.3690498750452712E-15</v>
      </c>
      <c r="Y726" s="376">
        <f t="shared" si="1769"/>
        <v>1.3690498750452765E-15</v>
      </c>
      <c r="Z726" s="376">
        <f t="shared" si="1770"/>
        <v>-1.3690498750452716E-15</v>
      </c>
      <c r="AA726" s="376">
        <f t="shared" si="1771"/>
        <v>1.3690498750452667E-15</v>
      </c>
      <c r="AB726" s="376">
        <f t="shared" si="1772"/>
        <v>-1.369049875045282E-15</v>
      </c>
      <c r="AC726" s="376">
        <f t="shared" si="1773"/>
        <v>1.3690498750452771E-15</v>
      </c>
      <c r="AD726" s="376">
        <f t="shared" si="1774"/>
        <v>-1.3690498750452722E-15</v>
      </c>
      <c r="AE726" s="376">
        <f t="shared" si="1775"/>
        <v>1.3690498750452673E-15</v>
      </c>
      <c r="AF726" s="376">
        <f t="shared" si="1776"/>
        <v>-1.3690498750452625E-15</v>
      </c>
      <c r="AG726" s="376">
        <f t="shared" si="1777"/>
        <v>1.3690498750452779E-15</v>
      </c>
      <c r="AH726" s="376">
        <f t="shared" si="1778"/>
        <v>-1.369049875045273E-15</v>
      </c>
      <c r="AI726" s="376">
        <f t="shared" si="1779"/>
        <v>1.369049875045268E-15</v>
      </c>
      <c r="AJ726" s="376">
        <f t="shared" si="1780"/>
        <v>-1.3690498750452834E-15</v>
      </c>
      <c r="AK726" s="376">
        <f t="shared" si="1781"/>
        <v>1.3690498750452785E-15</v>
      </c>
      <c r="AL726" s="376">
        <f t="shared" si="1782"/>
        <v>-1.3690498750452736E-15</v>
      </c>
      <c r="AM726" s="376">
        <f t="shared" si="1783"/>
        <v>1.3690498750452688E-15</v>
      </c>
      <c r="AN726" s="376">
        <f t="shared" si="1784"/>
        <v>-1.3690498750452639E-15</v>
      </c>
      <c r="AO726" s="376">
        <f t="shared" si="1785"/>
        <v>1.3690498750452793E-15</v>
      </c>
      <c r="AP726" s="376">
        <f t="shared" si="1786"/>
        <v>-1.3690498750452744E-15</v>
      </c>
      <c r="AQ726" s="376">
        <f t="shared" si="1787"/>
        <v>1.3690498750452694E-15</v>
      </c>
      <c r="AR726" s="376">
        <f t="shared" si="1788"/>
        <v>-1.3690498750452848E-15</v>
      </c>
      <c r="AS726" s="376">
        <f t="shared" si="1789"/>
        <v>1.3690498750452799E-15</v>
      </c>
      <c r="AT726" s="376">
        <f t="shared" si="1790"/>
        <v>-1.3690498750452751E-15</v>
      </c>
      <c r="AU726" s="376">
        <f t="shared" si="1791"/>
        <v>1.3690498750452905E-15</v>
      </c>
      <c r="AV726" s="376">
        <f t="shared" si="1792"/>
        <v>-1.3690498750452653E-15</v>
      </c>
      <c r="AW726" s="376">
        <f t="shared" si="1793"/>
        <v>1.3690498750452807E-15</v>
      </c>
      <c r="AX726" s="376">
        <f t="shared" si="1794"/>
        <v>-1.3690498750452961E-15</v>
      </c>
      <c r="AY726" s="376">
        <f t="shared" si="1795"/>
        <v>1.3690498750452708E-15</v>
      </c>
      <c r="AZ726" s="376">
        <f t="shared" si="1796"/>
        <v>-1.3690498750452862E-15</v>
      </c>
      <c r="BA726" s="376">
        <f t="shared" si="1797"/>
        <v>1.3690498750452609E-15</v>
      </c>
      <c r="BB726" s="376">
        <f t="shared" si="1798"/>
        <v>-1.3690498750452765E-15</v>
      </c>
      <c r="BC726" s="376">
        <f t="shared" si="1799"/>
        <v>1.3690498750452919E-15</v>
      </c>
      <c r="BD726" s="376">
        <f t="shared" si="1800"/>
        <v>-1.3690498750452667E-15</v>
      </c>
      <c r="BE726" s="376">
        <f t="shared" si="1801"/>
        <v>1.369049875045282E-15</v>
      </c>
      <c r="BF726" s="376">
        <f t="shared" si="1802"/>
        <v>-1.3690498750452568E-15</v>
      </c>
      <c r="BG726" s="376">
        <f t="shared" si="1803"/>
        <v>1.3690498750452722E-15</v>
      </c>
      <c r="BH726" s="376">
        <f t="shared" si="1804"/>
        <v>-1.3690498750452878E-15</v>
      </c>
      <c r="BI726" s="376">
        <f t="shared" si="1805"/>
        <v>1.3690498750452625E-15</v>
      </c>
      <c r="BJ726" s="376">
        <f t="shared" si="1806"/>
        <v>-1.3690498750452779E-15</v>
      </c>
      <c r="BK726" s="376">
        <f t="shared" si="1807"/>
        <v>1.3690498750452933E-15</v>
      </c>
      <c r="BL726" s="376">
        <f t="shared" si="1808"/>
        <v>-1.369049875045268E-15</v>
      </c>
      <c r="BM726" s="376">
        <f t="shared" si="1809"/>
        <v>1.3690498750452834E-15</v>
      </c>
      <c r="BN726" s="376">
        <f t="shared" si="1810"/>
        <v>-1.3690498750452988E-15</v>
      </c>
      <c r="BO726" s="376">
        <f t="shared" si="1811"/>
        <v>1.3690498750452736E-15</v>
      </c>
      <c r="BP726" s="376">
        <f t="shared" si="1812"/>
        <v>-1.3690498750452891E-15</v>
      </c>
      <c r="BQ726" s="376">
        <f t="shared" si="1813"/>
        <v>1.3690498750452639E-15</v>
      </c>
      <c r="BR726" s="376">
        <f t="shared" si="1814"/>
        <v>-1.3690498750452793E-15</v>
      </c>
    </row>
    <row r="727" spans="2:70">
      <c r="B727" s="373">
        <v>33</v>
      </c>
      <c r="C727" s="373">
        <f t="shared" si="1815"/>
        <v>1.0312500000000004E-2</v>
      </c>
      <c r="D727" s="374">
        <f t="shared" ref="D727:D758" si="1817">Vo_set2+E727</f>
        <v>5.8347308206259179</v>
      </c>
      <c r="E727" s="375" t="str">
        <f>AM694</f>
        <v>-0.165269179374082</v>
      </c>
      <c r="F727" s="317">
        <v>33</v>
      </c>
      <c r="G727" s="376">
        <f t="shared" ref="G727:G744" si="1818">2*IMREAL(K658)*COS(2*PI()*B658*1/Nt_input)-2*IMAGINARY(K658)*SIN(2*PI()*B658*1/Nt_input)</f>
        <v>1.6360514640363635E-14</v>
      </c>
      <c r="H727" s="376">
        <f t="shared" ref="H727:H744" si="1819">2*IMREAL(K658)*COS(2*PI()*B658*2/Nt_input)-2*IMAGINARY(K658)*SIN(2*PI()*B658*2/Nt_input)</f>
        <v>-1.7796113924958978E-14</v>
      </c>
      <c r="I727" s="376">
        <f t="shared" ref="I727:I744" si="1820">2*IMREAL(K658)*COS(2*PI()*B658*3/Nt_input)-2*IMAGINARY(K658)*SIN(2*PI()*B658*3/Nt_input)</f>
        <v>1.9060326904111525E-14</v>
      </c>
      <c r="J727" s="376">
        <f t="shared" ref="J727:J744" si="1821">2*IMREAL(K658)*COS(2*PI()*B658*4/Nt_input)-2*IMAGINARY(K658)*SIN(2*PI()*B658*4/Nt_input)</f>
        <v>-2.0140978515742909E-14</v>
      </c>
      <c r="K727" s="376">
        <f t="shared" ref="K727:K744" si="1822">2*IMREAL(K658)*COS(2*PI()*B658*5/Nt_input)-2*IMAGINARY(K658)*SIN(2*PI()*B658*5/Nt_input)</f>
        <v>2.1027661494088883E-14</v>
      </c>
      <c r="L727" s="376">
        <f t="shared" ref="L727:L744" si="1823">2*IMREAL(K658)*COS(2*PI()*B658*6/Nt_input)-2*IMAGINARY(K658)*SIN(2*PI()*B658*6/Nt_input)</f>
        <v>-2.1711836597357727E-14</v>
      </c>
      <c r="M727" s="376">
        <f t="shared" ref="M727:M744" si="1824">2*IMREAL(K658)*COS(2*PI()*B658*7/Nt_input)-2*IMAGINARY(K658)*SIN(2*PI()*B658*7/Nt_input)</f>
        <v>2.2186914845296817E-14</v>
      </c>
      <c r="N727" s="376">
        <f t="shared" ref="N727:N744" si="1825">2*IMREAL(K658)*COS(2*PI()*B658*8/Nt_input)-2*IMAGINARY(K658)*SIN(2*PI()*B658*8/Nt_input)</f>
        <v>-2.2448320974674322E-14</v>
      </c>
      <c r="O727" s="376">
        <f t="shared" ref="O727:O744" si="1826">2*IMREAL(K658)*COS(2*PI()*B658*9/Nt_input)-2*IMAGINARY(K658)*SIN(2*PI()*B658*9/Nt_input)</f>
        <v>2.2493537501565196E-14</v>
      </c>
      <c r="P727" s="376">
        <f t="shared" ref="P727:P744" si="1827">2*IMREAL(K658)*COS(2*PI()*B658*10/Nt_input)-2*IMAGINARY(K658)*SIN(2*PI()*B658*10/Nt_input)</f>
        <v>-2.2322128966097615E-14</v>
      </c>
      <c r="Q727" s="376">
        <f t="shared" ref="Q727:Q744" si="1828">2*IMREAL(K658)*COS(2*PI()*B658*11/Nt_input)-2*IMAGINARY(K658)*SIN(2*PI()*B658*11/Nt_input)</f>
        <v>2.1935746126169575E-14</v>
      </c>
      <c r="R727" s="376">
        <f t="shared" ref="R727:R744" si="1829">2*IMREAL(K658)*COS(2*PI()*B658*12/Nt_input)-2*IMAGINARY(K658)*SIN(2*PI()*B658*12/Nt_input)</f>
        <v>-2.1338110059747927E-14</v>
      </c>
      <c r="S727" s="376">
        <f t="shared" ref="S727:S744" si="1830">2*IMREAL(K658)*COS(2*PI()*B658*13/Nt_input)-2*IMAGINARY(K658)*SIN(2*PI()*B658*13/Nt_input)</f>
        <v>2.0534976328853413E-14</v>
      </c>
      <c r="T727" s="376">
        <f t="shared" ref="T727:T744" si="1831">2*IMREAL(K658)*COS(2*PI()*B658*14/Nt_input)-2*IMAGINARY(K658)*SIN(2*PI()*B658*14/Nt_input)</f>
        <v>-1.9534079550352115E-14</v>
      </c>
      <c r="U727" s="377">
        <f t="shared" ref="U727:U744" si="1832">2*IMREAL(K658)*COS(2*PI()*B658*15/Nt_input)-2*IMAGINARY(K658)*SIN(2*PI()*B658*15/Nt_input)</f>
        <v>1.834505890736683E-14</v>
      </c>
      <c r="V727" s="376">
        <f t="shared" ref="V727:V744" si="1833">2*IMREAL(K658)*COS(2*PI()*B658*16/Nt_input)-2*IMAGINARY(K658)*SIN(2*PI()*B658*16/Nt_input)</f>
        <v>-1.6979365318674302E-14</v>
      </c>
      <c r="W727" s="376">
        <f t="shared" ref="W727:W744" si="1834">2*IMREAL(K658)*COS(2*PI()*B658*17/Nt_input)-2*IMAGINARY(K658)*SIN(2*PI()*B658*17/Nt_input)</f>
        <v>1.5450151160097703E-14</v>
      </c>
      <c r="X727" s="376">
        <f t="shared" ref="X727:X744" si="1835">2*IMREAL(K658)*COS(2*PI()*B658*18/Nt_input)-2*IMAGINARY(K658)*SIN(2*PI()*B658*18/Nt_input)</f>
        <v>-1.3772143599937614E-14</v>
      </c>
      <c r="Y727" s="376">
        <f t="shared" ref="Y727:Y744" si="1836">2*IMREAL(K658)*COS(2*PI()*B658*19/Nt_input)-2*IMAGINARY(K658)*SIN(2*PI()*B658*19/Nt_input)</f>
        <v>1.196150276829062E-14</v>
      </c>
      <c r="Z727" s="376">
        <f t="shared" ref="Z727:Z744" si="1837">2*IMREAL(K658)*COS(2*PI()*B658*20/Nt_input)-2*IMAGINARY(K658)*SIN(2*PI()*B658*20/Nt_input)</f>
        <v>-1.0035666126162296E-14</v>
      </c>
      <c r="AA727" s="376">
        <f t="shared" ref="AA727:AA744" si="1838">2*IMREAL(K658)*COS(2*PI()*B658*21/Nt_input)-2*IMAGINARY(K658)*SIN(2*PI()*B658*21/Nt_input)</f>
        <v>8.0131805331860156E-15</v>
      </c>
      <c r="AB727" s="376">
        <f t="shared" ref="AB727:AB744" si="1839">2*IMREAL(K658)*COS(2*PI()*B658*22/Nt_input)-2*IMAGINARY(K658)*SIN(2*PI()*B658*22/Nt_input)</f>
        <v>-5.9135236312250916E-15</v>
      </c>
      <c r="AC727" s="376">
        <f t="shared" ref="AC727:AC744" si="1840">2*IMREAL(K658)*COS(2*PI()*B658*23/Nt_input)-2*IMAGINARY(K658)*SIN(2*PI()*B658*23/Nt_input)</f>
        <v>3.7569162640346285E-15</v>
      </c>
      <c r="AD727" s="376">
        <f t="shared" ref="AD727:AD744" si="1841">2*IMREAL(K658)*COS(2*PI()*B658*24/Nt_input)-2*IMAGINARY(K658)*SIN(2*PI()*B658*24/Nt_input)</f>
        <v>-1.5641277394821712E-15</v>
      </c>
      <c r="AE727" s="376">
        <f t="shared" ref="AE727:AE744" si="1842">2*IMREAL(K658)*COS(2*PI()*B658*25/Nt_input)-2*IMAGINARY(K658)*SIN(2*PI()*B658*25/Nt_input)</f>
        <v>-6.4372419024069662E-16</v>
      </c>
      <c r="AF727" s="376">
        <f t="shared" ref="AF727:AF744" si="1843">2*IMREAL(K658)*COS(2*PI()*B658*26/Nt_input)-2*IMAGINARY(K658)*SIN(2*PI()*B658*26/Nt_input)</f>
        <v>2.8453767041161069E-15</v>
      </c>
      <c r="AG727" s="376">
        <f t="shared" ref="AG727:AG744" si="1844">2*IMREAL(K658)*COS(2*PI()*B658*27/Nt_input)-2*IMAGINARY(K658)*SIN(2*PI()*B658*27/Nt_input)</f>
        <v>-5.019626684889754E-15</v>
      </c>
      <c r="AH727" s="376">
        <f t="shared" ref="AH727:AH744" si="1845">2*IMREAL(K658)*COS(2*PI()*B658*28/Nt_input)-2*IMAGINARY(K658)*SIN(2*PI()*B658*28/Nt_input)</f>
        <v>7.1455349166808447E-15</v>
      </c>
      <c r="AI727" s="376">
        <f t="shared" ref="AI727:AI744" si="1846">2*IMREAL(K658)*COS(2*PI()*B658*29/Nt_input)-2*IMAGINARY(K658)*SIN(2*PI()*B658*29/Nt_input)</f>
        <v>-9.2026277410775791E-15</v>
      </c>
      <c r="AJ727" s="376">
        <f t="shared" ref="AJ727:AJ744" si="1847">2*IMREAL(K658)*COS(2*PI()*B658*30/Nt_input)-2*IMAGINARY(K658)*SIN(2*PI()*B658*30/Nt_input)</f>
        <v>1.1171094229659688E-14</v>
      </c>
      <c r="AK727" s="376">
        <f t="shared" ref="AK727:AK744" si="1848">2*IMREAL(K658)*COS(2*PI()*B658*31/Nt_input)-2*IMAGINARY(K658)*SIN(2*PI()*B658*31/Nt_input)</f>
        <v>-1.3031976974068886E-14</v>
      </c>
      <c r="AL727" s="376">
        <f t="shared" ref="AL727:AL744" si="1849">2*IMREAL(K658)*COS(2*PI()*B658*32/Nt_input)-2*IMAGINARY(K658)*SIN(2*PI()*B658*32/Nt_input)</f>
        <v>1.4767354656214531E-14</v>
      </c>
      <c r="AM727" s="376">
        <f t="shared" ref="AM727:AM744" si="1850">2*IMREAL(K658)*COS(2*PI()*B658*33/Nt_input)-2*IMAGINARY(K658)*SIN(2*PI()*B658*33/Nt_input)</f>
        <v>-1.6360514640363619E-14</v>
      </c>
      <c r="AN727" s="376">
        <f t="shared" ref="AN727:AN744" si="1851">2*IMREAL(K658)*COS(2*PI()*B658*34/Nt_input)-2*IMAGINARY(K658)*SIN(2*PI()*B658*34/Nt_input)</f>
        <v>1.7796113924958959E-14</v>
      </c>
      <c r="AO727" s="376">
        <f t="shared" ref="AO727:AO744" si="1852">2*IMREAL(K658)*COS(2*PI()*B658*35/Nt_input)-2*IMAGINARY(K658)*SIN(2*PI()*B658*35/Nt_input)</f>
        <v>-1.9060326904111496E-14</v>
      </c>
      <c r="AP727" s="376">
        <f t="shared" ref="AP727:AP744" si="1853">2*IMREAL(K658)*COS(2*PI()*B658*36/Nt_input)-2*IMAGINARY(K658)*SIN(2*PI()*B658*36/Nt_input)</f>
        <v>2.0140978515742887E-14</v>
      </c>
      <c r="AQ727" s="376">
        <f t="shared" ref="AQ727:AQ744" si="1854">2*IMREAL(K658)*COS(2*PI()*B658*37/Nt_input)-2*IMAGINARY(K658)*SIN(2*PI()*B658*37/Nt_input)</f>
        <v>-2.1027661494088852E-14</v>
      </c>
      <c r="AR727" s="376">
        <f t="shared" ref="AR727:AR744" si="1855">2*IMREAL(K658)*COS(2*PI()*B658*38/Nt_input)-2*IMAGINARY(K658)*SIN(2*PI()*B658*38/Nt_input)</f>
        <v>2.1711836597357701E-14</v>
      </c>
      <c r="AS727" s="376">
        <f t="shared" ref="AS727:AS744" si="1856">2*IMREAL(K658)*COS(2*PI()*B658*39/Nt_input)-2*IMAGINARY(K658)*SIN(2*PI()*B658*39/Nt_input)</f>
        <v>-2.2186914845296802E-14</v>
      </c>
      <c r="AT727" s="376">
        <f t="shared" ref="AT727:AT744" si="1857">2*IMREAL(K658)*COS(2*PI()*B658*40/Nt_input)-2*IMAGINARY(K658)*SIN(2*PI()*B658*40/Nt_input)</f>
        <v>2.2448320974674335E-14</v>
      </c>
      <c r="AU727" s="376">
        <f t="shared" ref="AU727:AU744" si="1858">2*IMREAL(K658)*COS(2*PI()*B658*41/Nt_input)-2*IMAGINARY(K658)*SIN(2*PI()*B658*41/Nt_input)</f>
        <v>-2.2493537501565189E-14</v>
      </c>
      <c r="AV727" s="376">
        <f t="shared" ref="AV727:AV744" si="1859">2*IMREAL(K658)*COS(2*PI()*B658*42/Nt_input)-2*IMAGINARY(K658)*SIN(2*PI()*B658*42/Nt_input)</f>
        <v>2.2322128966097597E-14</v>
      </c>
      <c r="AW727" s="376">
        <f t="shared" ref="AW727:AW744" si="1860">2*IMREAL(K658)*COS(2*PI()*B658*43/Nt_input)-2*IMAGINARY(K658)*SIN(2*PI()*B658*43/Nt_input)</f>
        <v>-2.1935746126169544E-14</v>
      </c>
      <c r="AX727" s="376">
        <f t="shared" ref="AX727:AX744" si="1861">2*IMREAL(K658)*COS(2*PI()*B658*44/Nt_input)-2*IMAGINARY(K658)*SIN(2*PI()*B658*44/Nt_input)</f>
        <v>2.1338110059747877E-14</v>
      </c>
      <c r="AY727" s="376">
        <f t="shared" ref="AY727:AY744" si="1862">2*IMREAL(K658)*COS(2*PI()*B658*45/Nt_input)-2*IMAGINARY(K658)*SIN(2*PI()*B658*45/Nt_input)</f>
        <v>-2.0534976328853356E-14</v>
      </c>
      <c r="AZ727" s="376">
        <f t="shared" ref="AZ727:AZ744" si="1863">2*IMREAL(K658)*COS(2*PI()*B658*46/Nt_input)-2*IMAGINARY(K658)*SIN(2*PI()*B658*46/Nt_input)</f>
        <v>1.9534079550352042E-14</v>
      </c>
      <c r="BA727" s="376">
        <f t="shared" ref="BA727:BA744" si="1864">2*IMREAL(K658)*COS(2*PI()*B658*47/Nt_input)-2*IMAGINARY(K658)*SIN(2*PI()*B658*47/Nt_input)</f>
        <v>-1.8345058907366745E-14</v>
      </c>
      <c r="BB727" s="376">
        <f t="shared" ref="BB727:BB744" si="1865">2*IMREAL(K658)*COS(2*PI()*B658*48/Nt_input)-2*IMAGINARY(K658)*SIN(2*PI()*B658*48/Nt_input)</f>
        <v>1.6979365318674204E-14</v>
      </c>
      <c r="BC727" s="376">
        <f t="shared" ref="BC727:BC744" si="1866">2*IMREAL(K658)*COS(2*PI()*B658*49/Nt_input)-2*IMAGINARY(K658)*SIN(2*PI()*B658*49/Nt_input)</f>
        <v>-1.5450151160097593E-14</v>
      </c>
      <c r="BD727" s="376">
        <f t="shared" ref="BD727:BD744" si="1867">2*IMREAL(K658)*COS(2*PI()*B658*50/Nt_input)-2*IMAGINARY(K658)*SIN(2*PI()*B658*50/Nt_input)</f>
        <v>1.3772143599937497E-14</v>
      </c>
      <c r="BE727" s="376">
        <f t="shared" ref="BE727:BE744" si="1868">2*IMREAL(K658)*COS(2*PI()*B658*51/Nt_input)-2*IMAGINARY(K658)*SIN(2*PI()*B658*51/Nt_input)</f>
        <v>-1.1961502768290491E-14</v>
      </c>
      <c r="BF727" s="376">
        <f t="shared" ref="BF727:BF744" si="1869">2*IMREAL(K658)*COS(2*PI()*B658*52/Nt_input)-2*IMAGINARY(K658)*SIN(2*PI()*B658*52/Nt_input)</f>
        <v>1.0035666126162305E-14</v>
      </c>
      <c r="BG727" s="376">
        <f t="shared" ref="BG727:BG744" si="1870">2*IMREAL(K658)*COS(2*PI()*B658*53/Nt_input)-2*IMAGINARY(K658)*SIN(2*PI()*B658*53/Nt_input)</f>
        <v>-8.0131805331860251E-15</v>
      </c>
      <c r="BH727" s="376">
        <f t="shared" ref="BH727:BH744" si="1871">2*IMREAL(K658)*COS(2*PI()*B658*54/Nt_input)-2*IMAGINARY(K658)*SIN(2*PI()*B658*54/Nt_input)</f>
        <v>5.9135236312251042E-15</v>
      </c>
      <c r="BI727" s="376">
        <f t="shared" ref="BI727:BI744" si="1872">2*IMREAL(K658)*COS(2*PI()*B658*55/Nt_input)-2*IMAGINARY(K658)*SIN(2*PI()*B658*55/Nt_input)</f>
        <v>-3.7569162640346396E-15</v>
      </c>
      <c r="BJ727" s="376">
        <f t="shared" ref="BJ727:BJ744" si="1873">2*IMREAL(K658)*COS(2*PI()*B658*56/Nt_input)-2*IMAGINARY(K658)*SIN(2*PI()*B658*56/Nt_input)</f>
        <v>1.5641277394821807E-15</v>
      </c>
      <c r="BK727" s="376">
        <f t="shared" ref="BK727:BK744" si="1874">2*IMREAL(K658)*COS(2*PI()*B658*57/Nt_input)-2*IMAGINARY(K658)*SIN(2*PI()*B658*57/Nt_input)</f>
        <v>6.43724190240684E-16</v>
      </c>
      <c r="BL727" s="376">
        <f t="shared" ref="BL727:BL744" si="1875">2*IMREAL(K658)*COS(2*PI()*B658*58/Nt_input)-2*IMAGINARY(K658)*SIN(2*PI()*B658*58/Nt_input)</f>
        <v>-2.8453767041160974E-15</v>
      </c>
      <c r="BM727" s="376">
        <f t="shared" ref="BM727:BM744" si="1876">2*IMREAL(K658)*COS(2*PI()*B658*59/Nt_input)-2*IMAGINARY(K658)*SIN(2*PI()*B658*59/Nt_input)</f>
        <v>5.019626684889743E-15</v>
      </c>
      <c r="BN727" s="376">
        <f t="shared" ref="BN727:BN744" si="1877">2*IMREAL(K658)*COS(2*PI()*B658*60/Nt_input)-2*IMAGINARY(K658)*SIN(2*PI()*B658*60/Nt_input)</f>
        <v>-7.1455349166808337E-15</v>
      </c>
      <c r="BO727" s="376">
        <f t="shared" ref="BO727:BO744" si="1878">2*IMREAL(K658)*COS(2*PI()*B658*61/Nt_input)-2*IMAGINARY(K658)*SIN(2*PI()*B658*61/Nt_input)</f>
        <v>9.2026277410775665E-15</v>
      </c>
      <c r="BP727" s="376">
        <f t="shared" ref="BP727:BP744" si="1879">2*IMREAL(K658)*COS(2*PI()*B658*62/Nt_input)-2*IMAGINARY(K658)*SIN(2*PI()*B658*62/Nt_input)</f>
        <v>-1.1171094229659677E-14</v>
      </c>
      <c r="BQ727" s="376">
        <f t="shared" ref="BQ727:BQ744" si="1880">2*IMREAL(K658)*COS(2*PI()*B658*63/Nt_input)-2*IMAGINARY(K658)*SIN(2*PI()*B658*63/Nt_input)</f>
        <v>1.3031976974068878E-14</v>
      </c>
      <c r="BR727" s="376">
        <f t="shared" ref="BR727:BR744" si="1881">2*IMREAL(K658)*COS(2*PI()*B658*64/Nt_input)-2*IMAGINARY(K658)*SIN(2*PI()*B658*64/Nt_input)</f>
        <v>-1.4767354656214524E-14</v>
      </c>
    </row>
    <row r="728" spans="2:70">
      <c r="B728" s="373">
        <v>34</v>
      </c>
      <c r="C728" s="373">
        <f t="shared" ref="C728:C758" si="1882">C727+Div_Nt_input</f>
        <v>1.0625000000000004E-2</v>
      </c>
      <c r="D728" s="374">
        <f t="shared" si="1817"/>
        <v>5.826378092984327</v>
      </c>
      <c r="E728" s="375" t="str">
        <f>AN694</f>
        <v>-0.173621907015673</v>
      </c>
      <c r="F728" s="317">
        <v>34</v>
      </c>
      <c r="G728" s="376">
        <f t="shared" si="1818"/>
        <v>-7.3831054874306234E-15</v>
      </c>
      <c r="H728" s="376">
        <f t="shared" si="1819"/>
        <v>6.9294778343907268E-15</v>
      </c>
      <c r="I728" s="376">
        <f t="shared" si="1820"/>
        <v>-6.2095542342711281E-15</v>
      </c>
      <c r="J728" s="376">
        <f t="shared" si="1821"/>
        <v>5.2510009472866326E-15</v>
      </c>
      <c r="K728" s="376">
        <f t="shared" si="1822"/>
        <v>-4.0906546386931717E-15</v>
      </c>
      <c r="L728" s="376">
        <f t="shared" si="1823"/>
        <v>2.7731067664002577E-15</v>
      </c>
      <c r="M728" s="376">
        <f t="shared" si="1824"/>
        <v>-1.3489899562507974E-15</v>
      </c>
      <c r="N728" s="376">
        <f t="shared" si="1825"/>
        <v>-1.2696778139509755E-16</v>
      </c>
      <c r="O728" s="376">
        <f t="shared" si="1826"/>
        <v>1.5980462184063313E-15</v>
      </c>
      <c r="P728" s="376">
        <f t="shared" si="1827"/>
        <v>-3.0077126354388544E-15</v>
      </c>
      <c r="Q728" s="376">
        <f t="shared" si="1828"/>
        <v>4.3017943426361633E-15</v>
      </c>
      <c r="R728" s="376">
        <f t="shared" si="1829"/>
        <v>-5.4305605057200213E-15</v>
      </c>
      <c r="S728" s="376">
        <f t="shared" si="1830"/>
        <v>6.3506332740624418E-15</v>
      </c>
      <c r="T728" s="376">
        <f t="shared" si="1831"/>
        <v>-7.0266547671588431E-15</v>
      </c>
      <c r="U728" s="377">
        <f t="shared" si="1832"/>
        <v>7.4326458581467052E-15</v>
      </c>
      <c r="V728" s="376">
        <f t="shared" si="1833"/>
        <v>-7.5530045370818207E-15</v>
      </c>
      <c r="W728" s="376">
        <f t="shared" si="1834"/>
        <v>7.3831054874306171E-15</v>
      </c>
      <c r="X728" s="376">
        <f t="shared" si="1835"/>
        <v>-6.9294778343907276E-15</v>
      </c>
      <c r="Y728" s="376">
        <f t="shared" si="1836"/>
        <v>6.2095542342711226E-15</v>
      </c>
      <c r="Z728" s="376">
        <f t="shared" si="1837"/>
        <v>-5.2510009472866437E-15</v>
      </c>
      <c r="AA728" s="376">
        <f t="shared" si="1838"/>
        <v>4.0906546386931165E-15</v>
      </c>
      <c r="AB728" s="376">
        <f t="shared" si="1839"/>
        <v>-2.7731067664002478E-15</v>
      </c>
      <c r="AC728" s="376">
        <f t="shared" si="1840"/>
        <v>1.348989956250813E-15</v>
      </c>
      <c r="AD728" s="376">
        <f t="shared" si="1841"/>
        <v>1.2696778139516234E-16</v>
      </c>
      <c r="AE728" s="376">
        <f t="shared" si="1842"/>
        <v>-1.5980462184063683E-15</v>
      </c>
      <c r="AF728" s="376">
        <f t="shared" si="1843"/>
        <v>3.0077126354388643E-15</v>
      </c>
      <c r="AG728" s="376">
        <f t="shared" si="1844"/>
        <v>-4.3017943426361279E-15</v>
      </c>
      <c r="AH728" s="376">
        <f t="shared" si="1845"/>
        <v>5.4305605057200292E-15</v>
      </c>
      <c r="AI728" s="376">
        <f t="shared" si="1846"/>
        <v>-6.3506332740624473E-15</v>
      </c>
      <c r="AJ728" s="376">
        <f t="shared" si="1847"/>
        <v>7.0266547671588274E-15</v>
      </c>
      <c r="AK728" s="376">
        <f t="shared" si="1848"/>
        <v>-7.4326458581467178E-15</v>
      </c>
      <c r="AL728" s="376">
        <f t="shared" si="1849"/>
        <v>7.5530045370818207E-15</v>
      </c>
      <c r="AM728" s="376">
        <f t="shared" si="1850"/>
        <v>-7.3831054874306266E-15</v>
      </c>
      <c r="AN728" s="376">
        <f t="shared" si="1851"/>
        <v>6.9294778343907007E-15</v>
      </c>
      <c r="AO728" s="376">
        <f t="shared" si="1852"/>
        <v>-6.2095542342711155E-15</v>
      </c>
      <c r="AP728" s="376">
        <f t="shared" si="1853"/>
        <v>5.2510009472866366E-15</v>
      </c>
      <c r="AQ728" s="376">
        <f t="shared" si="1854"/>
        <v>-4.090654638693107E-15</v>
      </c>
      <c r="AR728" s="376">
        <f t="shared" si="1855"/>
        <v>2.7731067664002372E-15</v>
      </c>
      <c r="AS728" s="376">
        <f t="shared" si="1856"/>
        <v>-1.3489899562506964E-15</v>
      </c>
      <c r="AT728" s="376">
        <f t="shared" si="1857"/>
        <v>-1.269677813950661E-16</v>
      </c>
      <c r="AU728" s="376">
        <f t="shared" si="1858"/>
        <v>1.5980462184063792E-15</v>
      </c>
      <c r="AV728" s="376">
        <f t="shared" si="1859"/>
        <v>-3.0077126354389731E-15</v>
      </c>
      <c r="AW728" s="376">
        <f t="shared" si="1860"/>
        <v>4.3017943426361373E-15</v>
      </c>
      <c r="AX728" s="376">
        <f t="shared" si="1861"/>
        <v>-5.4305605057200363E-15</v>
      </c>
      <c r="AY728" s="376">
        <f t="shared" si="1862"/>
        <v>6.3506332740625112E-15</v>
      </c>
      <c r="AZ728" s="376">
        <f t="shared" si="1863"/>
        <v>-7.0266547671588313E-15</v>
      </c>
      <c r="BA728" s="376">
        <f t="shared" si="1864"/>
        <v>7.4326458581467194E-15</v>
      </c>
      <c r="BB728" s="376">
        <f t="shared" si="1865"/>
        <v>-7.5530045370818192E-15</v>
      </c>
      <c r="BC728" s="376">
        <f t="shared" si="1866"/>
        <v>7.3831054874306234E-15</v>
      </c>
      <c r="BD728" s="376">
        <f t="shared" si="1867"/>
        <v>-6.929477834390696E-15</v>
      </c>
      <c r="BE728" s="376">
        <f t="shared" si="1868"/>
        <v>6.20955423427117E-15</v>
      </c>
      <c r="BF728" s="376">
        <f t="shared" si="1869"/>
        <v>-5.2510009472866287E-15</v>
      </c>
      <c r="BG728" s="376">
        <f t="shared" si="1870"/>
        <v>4.0906546386930984E-15</v>
      </c>
      <c r="BH728" s="376">
        <f t="shared" si="1871"/>
        <v>-2.7731067664003267E-15</v>
      </c>
      <c r="BI728" s="376">
        <f t="shared" si="1872"/>
        <v>1.3489899562507909E-15</v>
      </c>
      <c r="BJ728" s="376">
        <f t="shared" si="1873"/>
        <v>1.2696778139518453E-16</v>
      </c>
      <c r="BK728" s="376">
        <f t="shared" si="1874"/>
        <v>-1.5980462184062851E-15</v>
      </c>
      <c r="BL728" s="376">
        <f t="shared" si="1875"/>
        <v>3.0077126354388844E-15</v>
      </c>
      <c r="BM728" s="376">
        <f t="shared" si="1876"/>
        <v>-4.3017943426362343E-15</v>
      </c>
      <c r="BN728" s="376">
        <f t="shared" si="1877"/>
        <v>5.43056050571997E-15</v>
      </c>
      <c r="BO728" s="376">
        <f t="shared" si="1878"/>
        <v>-6.3506332740624591E-15</v>
      </c>
      <c r="BP728" s="376">
        <f t="shared" si="1879"/>
        <v>7.0266547671588747E-15</v>
      </c>
      <c r="BQ728" s="376">
        <f t="shared" si="1880"/>
        <v>-7.4326458581467004E-15</v>
      </c>
      <c r="BR728" s="376">
        <f t="shared" si="1881"/>
        <v>7.5530045370818207E-15</v>
      </c>
    </row>
    <row r="729" spans="2:70">
      <c r="B729" s="373">
        <v>35</v>
      </c>
      <c r="C729" s="373">
        <f t="shared" si="1882"/>
        <v>1.0937500000000005E-2</v>
      </c>
      <c r="D729" s="374">
        <f t="shared" si="1817"/>
        <v>5.8196974392185412</v>
      </c>
      <c r="E729" s="375" t="str">
        <f>AO694</f>
        <v>-0.180302560781459</v>
      </c>
      <c r="F729" s="317">
        <v>35</v>
      </c>
      <c r="G729" s="376">
        <f t="shared" si="1818"/>
        <v>-3.1177016556358215E-16</v>
      </c>
      <c r="H729" s="376">
        <f t="shared" si="1819"/>
        <v>1.735514437456953E-16</v>
      </c>
      <c r="I729" s="376">
        <f t="shared" si="1820"/>
        <v>-2.0386588126047849E-17</v>
      </c>
      <c r="J729" s="376">
        <f t="shared" si="1821"/>
        <v>-1.3453394677414536E-16</v>
      </c>
      <c r="K729" s="376">
        <f t="shared" si="1822"/>
        <v>2.7786850851290755E-16</v>
      </c>
      <c r="L729" s="376">
        <f t="shared" si="1823"/>
        <v>-3.9727322087735582E-16</v>
      </c>
      <c r="M729" s="376">
        <f t="shared" si="1824"/>
        <v>4.824650302146768E-16</v>
      </c>
      <c r="N729" s="376">
        <f t="shared" si="1825"/>
        <v>-5.2610727510801072E-16</v>
      </c>
      <c r="O729" s="376">
        <f t="shared" si="1826"/>
        <v>5.2444151473135827E-16</v>
      </c>
      <c r="P729" s="376">
        <f t="shared" si="1827"/>
        <v>-4.7761120324985791E-16</v>
      </c>
      <c r="Q729" s="376">
        <f t="shared" si="1828"/>
        <v>3.8964933564340852E-16</v>
      </c>
      <c r="R729" s="376">
        <f t="shared" si="1829"/>
        <v>-2.6813112888701013E-16</v>
      </c>
      <c r="S729" s="376">
        <f t="shared" si="1830"/>
        <v>1.2352164935137757E-16</v>
      </c>
      <c r="T729" s="376">
        <f t="shared" si="1831"/>
        <v>3.1725431686003333E-17</v>
      </c>
      <c r="U729" s="377">
        <f t="shared" si="1832"/>
        <v>-1.8424033984908406E-16</v>
      </c>
      <c r="V729" s="376">
        <f t="shared" si="1833"/>
        <v>3.2088859365519433E-16</v>
      </c>
      <c r="W729" s="376">
        <f t="shared" si="1834"/>
        <v>-4.2990213724099222E-16</v>
      </c>
      <c r="X729" s="376">
        <f t="shared" si="1835"/>
        <v>5.0189279743158431E-16</v>
      </c>
      <c r="Y729" s="376">
        <f t="shared" si="1836"/>
        <v>-5.3066078691052397E-16</v>
      </c>
      <c r="Z729" s="376">
        <f t="shared" si="1837"/>
        <v>5.1372862574056558E-16</v>
      </c>
      <c r="AA729" s="376">
        <f t="shared" si="1838"/>
        <v>-4.5255450027232071E-16</v>
      </c>
      <c r="AB729" s="376">
        <f t="shared" si="1839"/>
        <v>3.524066851148717E-16</v>
      </c>
      <c r="AC729" s="376">
        <f t="shared" si="1840"/>
        <v>-2.2190984286387441E-16</v>
      </c>
      <c r="AD729" s="376">
        <f t="shared" si="1841"/>
        <v>7.2302273950002958E-17</v>
      </c>
      <c r="AE729" s="376">
        <f t="shared" si="1842"/>
        <v>8.3531918248031312E-17</v>
      </c>
      <c r="AF729" s="376">
        <f t="shared" si="1843"/>
        <v>-2.3217239773526312E-16</v>
      </c>
      <c r="AG729" s="376">
        <f t="shared" si="1844"/>
        <v>3.6081834622503168E-16</v>
      </c>
      <c r="AH729" s="376">
        <f t="shared" si="1845"/>
        <v>-4.5839086101458673E-16</v>
      </c>
      <c r="AI729" s="376">
        <f t="shared" si="1846"/>
        <v>5.1648706264671489E-16</v>
      </c>
      <c r="AJ729" s="376">
        <f t="shared" si="1847"/>
        <v>-5.3010374524639458E-16</v>
      </c>
      <c r="AK729" s="376">
        <f t="shared" si="1848"/>
        <v>4.9806824925125834E-16</v>
      </c>
      <c r="AL729" s="376">
        <f t="shared" si="1849"/>
        <v>-4.2313945006570852E-16</v>
      </c>
      <c r="AM729" s="376">
        <f t="shared" si="1850"/>
        <v>3.1177016556358285E-16</v>
      </c>
      <c r="AN729" s="376">
        <f t="shared" si="1851"/>
        <v>-1.7355144374570018E-16</v>
      </c>
      <c r="AO729" s="376">
        <f t="shared" si="1852"/>
        <v>2.0386588126050166E-17</v>
      </c>
      <c r="AP729" s="376">
        <f t="shared" si="1853"/>
        <v>1.3453394677413952E-16</v>
      </c>
      <c r="AQ729" s="376">
        <f t="shared" si="1854"/>
        <v>-2.7786850851290558E-16</v>
      </c>
      <c r="AR729" s="376">
        <f t="shared" si="1855"/>
        <v>3.9727322087735557E-16</v>
      </c>
      <c r="AS729" s="376">
        <f t="shared" si="1856"/>
        <v>-4.8246503021467512E-16</v>
      </c>
      <c r="AT729" s="376">
        <f t="shared" si="1857"/>
        <v>5.2610727510800963E-16</v>
      </c>
      <c r="AU729" s="376">
        <f t="shared" si="1858"/>
        <v>-5.2444151473135778E-16</v>
      </c>
      <c r="AV729" s="376">
        <f t="shared" si="1859"/>
        <v>4.7761120324985801E-16</v>
      </c>
      <c r="AW729" s="376">
        <f t="shared" si="1860"/>
        <v>-3.8964933564341137E-16</v>
      </c>
      <c r="AX729" s="376">
        <f t="shared" si="1861"/>
        <v>2.6813112888702028E-16</v>
      </c>
      <c r="AY729" s="376">
        <f t="shared" si="1862"/>
        <v>-1.2352164935137794E-16</v>
      </c>
      <c r="AZ729" s="376">
        <f t="shared" si="1863"/>
        <v>-3.1725431685999093E-17</v>
      </c>
      <c r="BA729" s="376">
        <f t="shared" si="1864"/>
        <v>1.8424033984907664E-16</v>
      </c>
      <c r="BB729" s="376">
        <f t="shared" si="1865"/>
        <v>-3.2088859365519704E-16</v>
      </c>
      <c r="BC729" s="376">
        <f t="shared" si="1866"/>
        <v>4.2990213724099197E-16</v>
      </c>
      <c r="BD729" s="376">
        <f t="shared" si="1867"/>
        <v>-5.0189279743158293E-16</v>
      </c>
      <c r="BE729" s="376">
        <f t="shared" si="1868"/>
        <v>5.3066078691052348E-16</v>
      </c>
      <c r="BF729" s="376">
        <f t="shared" si="1869"/>
        <v>-5.1372862574056469E-16</v>
      </c>
      <c r="BG729" s="376">
        <f t="shared" si="1870"/>
        <v>4.5255450027232288E-16</v>
      </c>
      <c r="BH729" s="376">
        <f t="shared" si="1871"/>
        <v>-3.5240668511487486E-16</v>
      </c>
      <c r="BI729" s="376">
        <f t="shared" si="1872"/>
        <v>2.2190984286388511E-16</v>
      </c>
      <c r="BJ729" s="376">
        <f t="shared" si="1873"/>
        <v>-7.2302273950007051E-17</v>
      </c>
      <c r="BK729" s="376">
        <f t="shared" si="1874"/>
        <v>-8.353191824802722E-17</v>
      </c>
      <c r="BL729" s="376">
        <f t="shared" si="1875"/>
        <v>2.3217239773525267E-16</v>
      </c>
      <c r="BM729" s="376">
        <f t="shared" si="1876"/>
        <v>-3.6081834622503415E-16</v>
      </c>
      <c r="BN729" s="376">
        <f t="shared" si="1877"/>
        <v>4.5839086101458466E-16</v>
      </c>
      <c r="BO729" s="376">
        <f t="shared" si="1878"/>
        <v>-5.164870626467138E-16</v>
      </c>
      <c r="BP729" s="376">
        <f t="shared" si="1879"/>
        <v>5.3010374524639537E-16</v>
      </c>
      <c r="BQ729" s="376">
        <f t="shared" si="1880"/>
        <v>-4.9806824925125715E-16</v>
      </c>
      <c r="BR729" s="376">
        <f t="shared" si="1881"/>
        <v>4.2313945006571104E-16</v>
      </c>
    </row>
    <row r="730" spans="2:70">
      <c r="B730" s="373">
        <v>36</v>
      </c>
      <c r="C730" s="373">
        <f t="shared" si="1882"/>
        <v>1.1250000000000005E-2</v>
      </c>
      <c r="D730" s="374">
        <f t="shared" si="1817"/>
        <v>5.8147531976766267</v>
      </c>
      <c r="E730" s="375" t="str">
        <f>AP694</f>
        <v>-0.185246802323373</v>
      </c>
      <c r="F730" s="317">
        <v>36</v>
      </c>
      <c r="G730" s="376">
        <f t="shared" si="1818"/>
        <v>-3.4717208816609981E-15</v>
      </c>
      <c r="H730" s="376">
        <f t="shared" si="1819"/>
        <v>5.0462202119250661E-15</v>
      </c>
      <c r="I730" s="376">
        <f t="shared" si="1820"/>
        <v>-5.8524782590236753E-15</v>
      </c>
      <c r="J730" s="376">
        <f t="shared" si="1821"/>
        <v>5.7677495440334608E-15</v>
      </c>
      <c r="K730" s="376">
        <f t="shared" si="1822"/>
        <v>-4.8049332457439652E-15</v>
      </c>
      <c r="L730" s="376">
        <f t="shared" si="1823"/>
        <v>3.1106094176182952E-15</v>
      </c>
      <c r="M730" s="376">
        <f t="shared" si="1824"/>
        <v>-9.4272350340481145E-16</v>
      </c>
      <c r="N730" s="376">
        <f t="shared" si="1825"/>
        <v>-1.3686835183921977E-15</v>
      </c>
      <c r="O730" s="376">
        <f t="shared" si="1826"/>
        <v>3.4717208816609863E-15</v>
      </c>
      <c r="P730" s="376">
        <f t="shared" si="1827"/>
        <v>-5.0462202119250661E-15</v>
      </c>
      <c r="Q730" s="376">
        <f t="shared" si="1828"/>
        <v>5.8524782590236777E-15</v>
      </c>
      <c r="R730" s="376">
        <f t="shared" si="1829"/>
        <v>-5.7677495440334647E-15</v>
      </c>
      <c r="S730" s="376">
        <f t="shared" si="1830"/>
        <v>4.8049332457439692E-15</v>
      </c>
      <c r="T730" s="376">
        <f t="shared" si="1831"/>
        <v>-3.1106094176182834E-15</v>
      </c>
      <c r="U730" s="377">
        <f t="shared" si="1832"/>
        <v>9.4272350340483827E-16</v>
      </c>
      <c r="V730" s="376">
        <f t="shared" si="1833"/>
        <v>1.3686835183921914E-15</v>
      </c>
      <c r="W730" s="376">
        <f t="shared" si="1834"/>
        <v>-3.4717208816609981E-15</v>
      </c>
      <c r="X730" s="376">
        <f t="shared" si="1835"/>
        <v>5.0462202119250511E-15</v>
      </c>
      <c r="Y730" s="376">
        <f t="shared" si="1836"/>
        <v>-5.8524782590236737E-15</v>
      </c>
      <c r="Z730" s="376">
        <f t="shared" si="1837"/>
        <v>5.7677495440334616E-15</v>
      </c>
      <c r="AA730" s="376">
        <f t="shared" si="1838"/>
        <v>-4.8049332457439597E-15</v>
      </c>
      <c r="AB730" s="376">
        <f t="shared" si="1839"/>
        <v>3.1106094176182707E-15</v>
      </c>
      <c r="AC730" s="376">
        <f t="shared" si="1840"/>
        <v>-9.4272350340486608E-16</v>
      </c>
      <c r="AD730" s="376">
        <f t="shared" si="1841"/>
        <v>-1.3686835183921644E-15</v>
      </c>
      <c r="AE730" s="376">
        <f t="shared" si="1842"/>
        <v>3.4717208816609756E-15</v>
      </c>
      <c r="AF730" s="376">
        <f t="shared" si="1843"/>
        <v>-5.0462202119250582E-15</v>
      </c>
      <c r="AG730" s="376">
        <f t="shared" si="1844"/>
        <v>5.8524782590236761E-15</v>
      </c>
      <c r="AH730" s="376">
        <f t="shared" si="1845"/>
        <v>-5.7677495440334576E-15</v>
      </c>
      <c r="AI730" s="376">
        <f t="shared" si="1846"/>
        <v>4.8049332457440015E-15</v>
      </c>
      <c r="AJ730" s="376">
        <f t="shared" si="1847"/>
        <v>-3.1106094176183303E-15</v>
      </c>
      <c r="AK730" s="376">
        <f t="shared" si="1848"/>
        <v>9.4272350340485129E-16</v>
      </c>
      <c r="AL730" s="376">
        <f t="shared" si="1849"/>
        <v>1.3686835183921786E-15</v>
      </c>
      <c r="AM730" s="376">
        <f t="shared" si="1850"/>
        <v>-3.471720881660987E-15</v>
      </c>
      <c r="AN730" s="376">
        <f t="shared" si="1851"/>
        <v>5.0462202119250661E-15</v>
      </c>
      <c r="AO730" s="376">
        <f t="shared" si="1852"/>
        <v>-5.8524782590236777E-15</v>
      </c>
      <c r="AP730" s="376">
        <f t="shared" si="1853"/>
        <v>5.7677495440334742E-15</v>
      </c>
      <c r="AQ730" s="376">
        <f t="shared" si="1854"/>
        <v>-4.804933245743992E-15</v>
      </c>
      <c r="AR730" s="376">
        <f t="shared" si="1855"/>
        <v>3.1106094176183177E-15</v>
      </c>
      <c r="AS730" s="376">
        <f t="shared" si="1856"/>
        <v>-9.4272350340483709E-16</v>
      </c>
      <c r="AT730" s="376">
        <f t="shared" si="1857"/>
        <v>-1.3686835183921928E-15</v>
      </c>
      <c r="AU730" s="376">
        <f t="shared" si="1858"/>
        <v>3.4717208816609989E-15</v>
      </c>
      <c r="AV730" s="376">
        <f t="shared" si="1859"/>
        <v>-5.0462202119250748E-15</v>
      </c>
      <c r="AW730" s="376">
        <f t="shared" si="1860"/>
        <v>5.8524782590236808E-15</v>
      </c>
      <c r="AX730" s="376">
        <f t="shared" si="1861"/>
        <v>-5.7677495440334513E-15</v>
      </c>
      <c r="AY730" s="376">
        <f t="shared" si="1862"/>
        <v>4.8049332457440339E-15</v>
      </c>
      <c r="AZ730" s="376">
        <f t="shared" si="1863"/>
        <v>-3.1106094176183772E-15</v>
      </c>
      <c r="BA730" s="376">
        <f t="shared" si="1864"/>
        <v>9.4272350340490572E-16</v>
      </c>
      <c r="BB730" s="376">
        <f t="shared" si="1865"/>
        <v>1.3686835183921249E-15</v>
      </c>
      <c r="BC730" s="376">
        <f t="shared" si="1866"/>
        <v>-3.4717208816609425E-15</v>
      </c>
      <c r="BD730" s="376">
        <f t="shared" si="1867"/>
        <v>5.0462202119250377E-15</v>
      </c>
      <c r="BE730" s="376">
        <f t="shared" si="1868"/>
        <v>-5.852478259023669E-15</v>
      </c>
      <c r="BF730" s="376">
        <f t="shared" si="1869"/>
        <v>5.7677495440334671E-15</v>
      </c>
      <c r="BG730" s="376">
        <f t="shared" si="1870"/>
        <v>-4.8049332457439755E-15</v>
      </c>
      <c r="BH730" s="376">
        <f t="shared" si="1871"/>
        <v>3.1106094176182924E-15</v>
      </c>
      <c r="BI730" s="376">
        <f t="shared" si="1872"/>
        <v>-9.4272350340480849E-16</v>
      </c>
      <c r="BJ730" s="376">
        <f t="shared" si="1873"/>
        <v>-1.368683518392221E-15</v>
      </c>
      <c r="BK730" s="376">
        <f t="shared" si="1874"/>
        <v>3.4717208816610225E-15</v>
      </c>
      <c r="BL730" s="376">
        <f t="shared" si="1875"/>
        <v>-5.0462202119250006E-15</v>
      </c>
      <c r="BM730" s="376">
        <f t="shared" si="1876"/>
        <v>5.8524782590236587E-15</v>
      </c>
      <c r="BN730" s="376">
        <f t="shared" si="1877"/>
        <v>-5.7677495440334837E-15</v>
      </c>
      <c r="BO730" s="376">
        <f t="shared" si="1878"/>
        <v>4.8049332457440165E-15</v>
      </c>
      <c r="BP730" s="376">
        <f t="shared" si="1879"/>
        <v>-3.110609417618352E-15</v>
      </c>
      <c r="BQ730" s="376">
        <f t="shared" si="1880"/>
        <v>9.4272350340487712E-16</v>
      </c>
      <c r="BR730" s="376">
        <f t="shared" si="1881"/>
        <v>1.3686835183921531E-15</v>
      </c>
    </row>
    <row r="731" spans="2:70">
      <c r="B731" s="373">
        <v>37</v>
      </c>
      <c r="C731" s="373">
        <f t="shared" si="1882"/>
        <v>1.1562500000000005E-2</v>
      </c>
      <c r="D731" s="374">
        <f t="shared" si="1817"/>
        <v>5.8115929841072056</v>
      </c>
      <c r="E731" s="375" t="str">
        <f>AQ694</f>
        <v>-0.188407015892794</v>
      </c>
      <c r="F731" s="317">
        <v>37</v>
      </c>
      <c r="G731" s="376">
        <f t="shared" si="1818"/>
        <v>9.0252123402070343E-15</v>
      </c>
      <c r="H731" s="376">
        <f t="shared" si="1819"/>
        <v>-8.3088012730327878E-15</v>
      </c>
      <c r="I731" s="376">
        <f t="shared" si="1820"/>
        <v>5.630204707657561E-15</v>
      </c>
      <c r="J731" s="376">
        <f t="shared" si="1821"/>
        <v>-1.6219932356020472E-15</v>
      </c>
      <c r="K731" s="376">
        <f t="shared" si="1822"/>
        <v>-2.7692640574442729E-15</v>
      </c>
      <c r="L731" s="376">
        <f t="shared" si="1823"/>
        <v>6.5065389533134907E-15</v>
      </c>
      <c r="M731" s="376">
        <f t="shared" si="1824"/>
        <v>-8.707246063031831E-15</v>
      </c>
      <c r="N731" s="376">
        <f t="shared" si="1825"/>
        <v>8.8516719604890387E-15</v>
      </c>
      <c r="O731" s="376">
        <f t="shared" si="1826"/>
        <v>-6.905709390950934E-15</v>
      </c>
      <c r="P731" s="376">
        <f t="shared" si="1827"/>
        <v>3.3289119540904879E-15</v>
      </c>
      <c r="Q731" s="376">
        <f t="shared" si="1828"/>
        <v>1.0340329120393208E-15</v>
      </c>
      <c r="R731" s="376">
        <f t="shared" si="1829"/>
        <v>-5.1527831804174876E-15</v>
      </c>
      <c r="S731" s="376">
        <f t="shared" si="1830"/>
        <v>8.054665202734145E-15</v>
      </c>
      <c r="T731" s="376">
        <f t="shared" si="1831"/>
        <v>-9.054377858578519E-15</v>
      </c>
      <c r="U731" s="377">
        <f t="shared" si="1832"/>
        <v>7.9158315351164781E-15</v>
      </c>
      <c r="V731" s="376">
        <f t="shared" si="1833"/>
        <v>-4.9079024530585039E-15</v>
      </c>
      <c r="W731" s="376">
        <f t="shared" si="1834"/>
        <v>7.4093553828302746E-16</v>
      </c>
      <c r="X731" s="376">
        <f t="shared" si="1835"/>
        <v>3.6010088396121091E-15</v>
      </c>
      <c r="Y731" s="376">
        <f t="shared" si="1836"/>
        <v>-7.0925480758036615E-15</v>
      </c>
      <c r="Z731" s="376">
        <f t="shared" si="1837"/>
        <v>8.9091290933164192E-15</v>
      </c>
      <c r="AA731" s="376">
        <f t="shared" si="1838"/>
        <v>-8.6217527126369731E-15</v>
      </c>
      <c r="AB731" s="376">
        <f t="shared" si="1839"/>
        <v>6.2982850131388935E-15</v>
      </c>
      <c r="AC731" s="376">
        <f t="shared" si="1840"/>
        <v>-2.4874302513905328E-15</v>
      </c>
      <c r="AD731" s="376">
        <f t="shared" si="1841"/>
        <v>-1.9108497485695182E-15</v>
      </c>
      <c r="AE731" s="376">
        <f t="shared" si="1842"/>
        <v>5.857868303866867E-15</v>
      </c>
      <c r="AF731" s="376">
        <f t="shared" si="1843"/>
        <v>-8.4215074932953358E-15</v>
      </c>
      <c r="AG731" s="376">
        <f t="shared" si="1844"/>
        <v>8.9963447685454822E-15</v>
      </c>
      <c r="AH731" s="376">
        <f t="shared" si="1845"/>
        <v>-7.4466280122832905E-15</v>
      </c>
      <c r="AI731" s="376">
        <f t="shared" si="1846"/>
        <v>4.1383344149040599E-15</v>
      </c>
      <c r="AJ731" s="376">
        <f t="shared" si="1847"/>
        <v>1.4725777330628759E-16</v>
      </c>
      <c r="AK731" s="376">
        <f t="shared" si="1848"/>
        <v>-4.3980739381428686E-15</v>
      </c>
      <c r="AL731" s="376">
        <f t="shared" si="1849"/>
        <v>7.6102520831427356E-15</v>
      </c>
      <c r="AM731" s="376">
        <f t="shared" si="1850"/>
        <v>-9.0252123402070327E-15</v>
      </c>
      <c r="AN731" s="376">
        <f t="shared" si="1851"/>
        <v>8.3088012730328051E-15</v>
      </c>
      <c r="AO731" s="376">
        <f t="shared" si="1852"/>
        <v>-5.6302047076576059E-15</v>
      </c>
      <c r="AP731" s="376">
        <f t="shared" si="1853"/>
        <v>1.6219932356021193E-15</v>
      </c>
      <c r="AQ731" s="376">
        <f t="shared" si="1854"/>
        <v>2.7692640574443254E-15</v>
      </c>
      <c r="AR731" s="376">
        <f t="shared" si="1855"/>
        <v>-6.5065389533134174E-15</v>
      </c>
      <c r="AS731" s="376">
        <f t="shared" si="1856"/>
        <v>8.7072460630318279E-15</v>
      </c>
      <c r="AT731" s="376">
        <f t="shared" si="1857"/>
        <v>-8.8516719604890671E-15</v>
      </c>
      <c r="AU731" s="376">
        <f t="shared" si="1858"/>
        <v>6.9057093909509403E-15</v>
      </c>
      <c r="AV731" s="376">
        <f t="shared" si="1859"/>
        <v>-3.3289119540903763E-15</v>
      </c>
      <c r="AW731" s="376">
        <f t="shared" si="1860"/>
        <v>-1.0340329120392483E-15</v>
      </c>
      <c r="AX731" s="376">
        <f t="shared" si="1861"/>
        <v>5.1527831804175341E-15</v>
      </c>
      <c r="AY731" s="376">
        <f t="shared" si="1862"/>
        <v>-8.0546652027341119E-15</v>
      </c>
      <c r="AZ731" s="376">
        <f t="shared" si="1863"/>
        <v>9.054377858578519E-15</v>
      </c>
      <c r="BA731" s="376">
        <f t="shared" si="1864"/>
        <v>-7.9158315351165459E-15</v>
      </c>
      <c r="BB731" s="376">
        <f t="shared" si="1865"/>
        <v>4.907902453058511E-15</v>
      </c>
      <c r="BC731" s="376">
        <f t="shared" si="1866"/>
        <v>-7.4093553828290755E-16</v>
      </c>
      <c r="BD731" s="376">
        <f t="shared" si="1867"/>
        <v>-3.6010088396121012E-15</v>
      </c>
      <c r="BE731" s="376">
        <f t="shared" si="1868"/>
        <v>7.0925480758037357E-15</v>
      </c>
      <c r="BF731" s="376">
        <f t="shared" si="1869"/>
        <v>-8.9091290933164176E-15</v>
      </c>
      <c r="BG731" s="376">
        <f t="shared" si="1870"/>
        <v>8.6217527126369763E-15</v>
      </c>
      <c r="BH731" s="376">
        <f t="shared" si="1871"/>
        <v>-6.2982850131389921E-15</v>
      </c>
      <c r="BI731" s="376">
        <f t="shared" si="1872"/>
        <v>2.4874302513905415E-15</v>
      </c>
      <c r="BJ731" s="376">
        <f t="shared" si="1873"/>
        <v>1.910849748569635E-15</v>
      </c>
      <c r="BK731" s="376">
        <f t="shared" si="1874"/>
        <v>-5.8578683038668606E-15</v>
      </c>
      <c r="BL731" s="376">
        <f t="shared" si="1875"/>
        <v>8.42150749329538E-15</v>
      </c>
      <c r="BM731" s="376">
        <f t="shared" si="1876"/>
        <v>-8.9963447685454838E-15</v>
      </c>
      <c r="BN731" s="376">
        <f t="shared" si="1877"/>
        <v>7.4466280122832952E-15</v>
      </c>
      <c r="BO731" s="376">
        <f t="shared" si="1878"/>
        <v>-4.1383344149041821E-15</v>
      </c>
      <c r="BP731" s="376">
        <f t="shared" si="1879"/>
        <v>-1.4725777330627891E-16</v>
      </c>
      <c r="BQ731" s="376">
        <f t="shared" si="1880"/>
        <v>4.3980739381427487E-15</v>
      </c>
      <c r="BR731" s="376">
        <f t="shared" si="1881"/>
        <v>-7.6102520831427309E-15</v>
      </c>
    </row>
    <row r="732" spans="2:70">
      <c r="B732" s="373">
        <v>38</v>
      </c>
      <c r="C732" s="373">
        <f t="shared" si="1882"/>
        <v>1.1875000000000005E-2</v>
      </c>
      <c r="D732" s="374">
        <f t="shared" si="1817"/>
        <v>5.8102472330945751</v>
      </c>
      <c r="E732" s="375" t="str">
        <f>AR694</f>
        <v>-0.189752766905425</v>
      </c>
      <c r="F732" s="317">
        <v>38</v>
      </c>
      <c r="G732" s="376">
        <f t="shared" si="1818"/>
        <v>2.5070542566561957E-15</v>
      </c>
      <c r="H732" s="376">
        <f t="shared" si="1819"/>
        <v>-3.0690719137009205E-15</v>
      </c>
      <c r="I732" s="376">
        <f t="shared" si="1820"/>
        <v>2.5966258117708753E-15</v>
      </c>
      <c r="J732" s="376">
        <f t="shared" si="1821"/>
        <v>-1.2489590003149041E-15</v>
      </c>
      <c r="K732" s="376">
        <f t="shared" si="1822"/>
        <v>-5.1968290022366521E-16</v>
      </c>
      <c r="L732" s="376">
        <f t="shared" si="1823"/>
        <v>2.1131600794533618E-15</v>
      </c>
      <c r="M732" s="376">
        <f t="shared" si="1824"/>
        <v>-2.9943738837689442E-15</v>
      </c>
      <c r="N732" s="376">
        <f t="shared" si="1825"/>
        <v>2.8663017049991032E-15</v>
      </c>
      <c r="O732" s="376">
        <f t="shared" si="1826"/>
        <v>-1.7721116510265086E-15</v>
      </c>
      <c r="P732" s="376">
        <f t="shared" si="1827"/>
        <v>8.0612269872563E-17</v>
      </c>
      <c r="Q732" s="376">
        <f t="shared" si="1828"/>
        <v>1.638058345470954E-15</v>
      </c>
      <c r="R732" s="376">
        <f t="shared" si="1829"/>
        <v>-2.8046037447479479E-15</v>
      </c>
      <c r="S732" s="376">
        <f t="shared" si="1830"/>
        <v>3.0258272311447277E-15</v>
      </c>
      <c r="T732" s="376">
        <f t="shared" si="1831"/>
        <v>-2.2271630448008429E-15</v>
      </c>
      <c r="U732" s="377">
        <f t="shared" si="1832"/>
        <v>6.7780955564549169E-16</v>
      </c>
      <c r="V732" s="376">
        <f t="shared" si="1833"/>
        <v>1.1000069479058092E-15</v>
      </c>
      <c r="W732" s="376">
        <f t="shared" si="1834"/>
        <v>-2.5070542566561886E-15</v>
      </c>
      <c r="X732" s="376">
        <f t="shared" si="1835"/>
        <v>3.0690719137009205E-15</v>
      </c>
      <c r="Y732" s="376">
        <f t="shared" si="1836"/>
        <v>-2.5966258117708883E-15</v>
      </c>
      <c r="Z732" s="376">
        <f t="shared" si="1837"/>
        <v>1.2489590003149005E-15</v>
      </c>
      <c r="AA732" s="376">
        <f t="shared" si="1838"/>
        <v>5.1968290022364726E-16</v>
      </c>
      <c r="AB732" s="376">
        <f t="shared" si="1839"/>
        <v>-2.1131600794533405E-15</v>
      </c>
      <c r="AC732" s="376">
        <f t="shared" si="1840"/>
        <v>2.994373883768945E-15</v>
      </c>
      <c r="AD732" s="376">
        <f t="shared" si="1841"/>
        <v>-2.8663017049991099E-15</v>
      </c>
      <c r="AE732" s="376">
        <f t="shared" si="1842"/>
        <v>1.7721116510265416E-15</v>
      </c>
      <c r="AF732" s="376">
        <f t="shared" si="1843"/>
        <v>-8.0612269872581143E-17</v>
      </c>
      <c r="AG732" s="376">
        <f t="shared" si="1844"/>
        <v>-1.6380583454709389E-15</v>
      </c>
      <c r="AH732" s="376">
        <f t="shared" si="1845"/>
        <v>2.8046037447479317E-15</v>
      </c>
      <c r="AI732" s="376">
        <f t="shared" si="1846"/>
        <v>-3.0258272311447309E-15</v>
      </c>
      <c r="AJ732" s="376">
        <f t="shared" si="1847"/>
        <v>2.2271630448008551E-15</v>
      </c>
      <c r="AK732" s="376">
        <f t="shared" si="1848"/>
        <v>-6.7780955564548814E-16</v>
      </c>
      <c r="AL732" s="376">
        <f t="shared" si="1849"/>
        <v>-1.1000069479057923E-15</v>
      </c>
      <c r="AM732" s="376">
        <f t="shared" si="1850"/>
        <v>2.5070542566561658E-15</v>
      </c>
      <c r="AN732" s="376">
        <f t="shared" si="1851"/>
        <v>-3.0690719137009201E-15</v>
      </c>
      <c r="AO732" s="376">
        <f t="shared" si="1852"/>
        <v>2.5966258117708749E-15</v>
      </c>
      <c r="AP732" s="376">
        <f t="shared" si="1853"/>
        <v>-1.2489590003149171E-15</v>
      </c>
      <c r="AQ732" s="376">
        <f t="shared" si="1854"/>
        <v>-5.1968290022362961E-16</v>
      </c>
      <c r="AR732" s="376">
        <f t="shared" si="1855"/>
        <v>2.1131600794533275E-15</v>
      </c>
      <c r="AS732" s="376">
        <f t="shared" si="1856"/>
        <v>-2.9943738837689315E-15</v>
      </c>
      <c r="AT732" s="376">
        <f t="shared" si="1857"/>
        <v>2.8663017049991004E-15</v>
      </c>
      <c r="AU732" s="376">
        <f t="shared" si="1858"/>
        <v>-1.7721116510265205E-15</v>
      </c>
      <c r="AV732" s="376">
        <f t="shared" si="1859"/>
        <v>8.0612269872599287E-17</v>
      </c>
      <c r="AW732" s="376">
        <f t="shared" si="1860"/>
        <v>1.6380583454709235E-15</v>
      </c>
      <c r="AX732" s="376">
        <f t="shared" si="1861"/>
        <v>-2.8046037447479246E-15</v>
      </c>
      <c r="AY732" s="376">
        <f t="shared" si="1862"/>
        <v>3.0258272311447411E-15</v>
      </c>
      <c r="AZ732" s="376">
        <f t="shared" si="1863"/>
        <v>-2.2271630448008382E-15</v>
      </c>
      <c r="BA732" s="376">
        <f t="shared" si="1864"/>
        <v>6.7780955564550569E-16</v>
      </c>
      <c r="BB732" s="376">
        <f t="shared" si="1865"/>
        <v>1.1000069479057755E-15</v>
      </c>
      <c r="BC732" s="376">
        <f t="shared" si="1866"/>
        <v>-2.5070542566561551E-15</v>
      </c>
      <c r="BD732" s="376">
        <f t="shared" si="1867"/>
        <v>3.0690719137009181E-15</v>
      </c>
      <c r="BE732" s="376">
        <f t="shared" si="1868"/>
        <v>-2.5966258117708844E-15</v>
      </c>
      <c r="BF732" s="376">
        <f t="shared" si="1869"/>
        <v>1.2489590003149335E-15</v>
      </c>
      <c r="BG732" s="376">
        <f t="shared" si="1870"/>
        <v>5.1968290022361166E-16</v>
      </c>
      <c r="BH732" s="376">
        <f t="shared" si="1871"/>
        <v>-2.1131600794533145E-15</v>
      </c>
      <c r="BI732" s="376">
        <f t="shared" si="1872"/>
        <v>2.9943738837689272E-15</v>
      </c>
      <c r="BJ732" s="376">
        <f t="shared" si="1873"/>
        <v>-2.8663017049991383E-15</v>
      </c>
      <c r="BK732" s="376">
        <f t="shared" si="1874"/>
        <v>1.7721116510265348E-15</v>
      </c>
      <c r="BL732" s="376">
        <f t="shared" si="1875"/>
        <v>-8.0612269872617037E-17</v>
      </c>
      <c r="BM732" s="376">
        <f t="shared" si="1876"/>
        <v>-1.6380583454709081E-15</v>
      </c>
      <c r="BN732" s="376">
        <f t="shared" si="1877"/>
        <v>2.8046037447479171E-15</v>
      </c>
      <c r="BO732" s="376">
        <f t="shared" si="1878"/>
        <v>-3.0258272311447439E-15</v>
      </c>
      <c r="BP732" s="376">
        <f t="shared" si="1879"/>
        <v>2.2271630448008504E-15</v>
      </c>
      <c r="BQ732" s="376">
        <f t="shared" si="1880"/>
        <v>-6.7780955564552325E-16</v>
      </c>
      <c r="BR732" s="376">
        <f t="shared" si="1881"/>
        <v>-1.1000069479057586E-15</v>
      </c>
    </row>
    <row r="733" spans="2:70">
      <c r="B733" s="373">
        <v>39</v>
      </c>
      <c r="C733" s="373">
        <f t="shared" si="1882"/>
        <v>1.2187500000000006E-2</v>
      </c>
      <c r="D733" s="374">
        <f t="shared" si="1817"/>
        <v>5.8107289049566866</v>
      </c>
      <c r="E733" s="375" t="str">
        <f>AS694</f>
        <v>-0.189271095043313</v>
      </c>
      <c r="F733" s="317">
        <v>39</v>
      </c>
      <c r="G733" s="376">
        <f t="shared" si="1818"/>
        <v>2.017666536051829E-15</v>
      </c>
      <c r="H733" s="376">
        <f t="shared" si="1819"/>
        <v>5.1660780810554455E-16</v>
      </c>
      <c r="I733" s="376">
        <f t="shared" si="1820"/>
        <v>-2.8163530079606241E-15</v>
      </c>
      <c r="J733" s="376">
        <f t="shared" si="1821"/>
        <v>3.8375328229207545E-15</v>
      </c>
      <c r="K733" s="376">
        <f t="shared" si="1822"/>
        <v>-3.1165529665200916E-15</v>
      </c>
      <c r="L733" s="376">
        <f t="shared" si="1823"/>
        <v>9.8072322023659921E-16</v>
      </c>
      <c r="M733" s="376">
        <f t="shared" si="1824"/>
        <v>1.6003343643231665E-15</v>
      </c>
      <c r="N733" s="376">
        <f t="shared" si="1825"/>
        <v>-3.4548736052314473E-15</v>
      </c>
      <c r="O733" s="376">
        <f t="shared" si="1826"/>
        <v>3.7409724594586585E-15</v>
      </c>
      <c r="P733" s="376">
        <f t="shared" si="1827"/>
        <v>-2.3287480285758589E-15</v>
      </c>
      <c r="Q733" s="376">
        <f t="shared" si="1828"/>
        <v>-1.4067932078464097E-16</v>
      </c>
      <c r="R733" s="376">
        <f t="shared" si="1829"/>
        <v>2.5462411996528743E-15</v>
      </c>
      <c r="S733" s="376">
        <f t="shared" si="1830"/>
        <v>-3.795862807444435E-15</v>
      </c>
      <c r="T733" s="376">
        <f t="shared" si="1831"/>
        <v>3.3222420597178857E-15</v>
      </c>
      <c r="U733" s="377">
        <f t="shared" si="1832"/>
        <v>-1.3403928740821021E-15</v>
      </c>
      <c r="V733" s="376">
        <f t="shared" si="1833"/>
        <v>-1.2499666531610927E-15</v>
      </c>
      <c r="W733" s="376">
        <f t="shared" si="1834"/>
        <v>3.2728674525788245E-15</v>
      </c>
      <c r="X733" s="376">
        <f t="shared" si="1835"/>
        <v>-3.8099548534671204E-15</v>
      </c>
      <c r="Y733" s="376">
        <f t="shared" si="1836"/>
        <v>2.6174024045615506E-15</v>
      </c>
      <c r="Z733" s="376">
        <f t="shared" si="1837"/>
        <v>-2.3660398529854107E-16</v>
      </c>
      <c r="AA733" s="376">
        <f t="shared" si="1838"/>
        <v>-2.2516076966754411E-15</v>
      </c>
      <c r="AB733" s="376">
        <f t="shared" si="1839"/>
        <v>3.7176365581027343E-15</v>
      </c>
      <c r="AC733" s="376">
        <f t="shared" si="1840"/>
        <v>-3.4959361457583415E-15</v>
      </c>
      <c r="AD733" s="376">
        <f t="shared" si="1841"/>
        <v>1.6871538118169146E-15</v>
      </c>
      <c r="AE733" s="376">
        <f t="shared" si="1842"/>
        <v>8.8756107982777231E-16</v>
      </c>
      <c r="AF733" s="376">
        <f t="shared" si="1843"/>
        <v>-3.0593417972265317E-15</v>
      </c>
      <c r="AG733" s="376">
        <f t="shared" si="1844"/>
        <v>3.8422452995035136E-15</v>
      </c>
      <c r="AH733" s="376">
        <f t="shared" si="1845"/>
        <v>-2.8808497645735942E-15</v>
      </c>
      <c r="AI733" s="376">
        <f t="shared" si="1846"/>
        <v>6.1160866566240309E-16</v>
      </c>
      <c r="AJ733" s="376">
        <f t="shared" si="1847"/>
        <v>1.9352899807250515E-15</v>
      </c>
      <c r="AK733" s="376">
        <f t="shared" si="1848"/>
        <v>-3.6036074364396418E-15</v>
      </c>
      <c r="AL733" s="376">
        <f t="shared" si="1849"/>
        <v>3.6359624556420503E-15</v>
      </c>
      <c r="AM733" s="376">
        <f t="shared" si="1850"/>
        <v>-2.0176665360518401E-15</v>
      </c>
      <c r="AN733" s="376">
        <f t="shared" si="1851"/>
        <v>-5.1660780810549613E-16</v>
      </c>
      <c r="AO733" s="376">
        <f t="shared" si="1852"/>
        <v>2.8163530079606024E-15</v>
      </c>
      <c r="AP733" s="376">
        <f t="shared" si="1853"/>
        <v>-3.8375328229207537E-15</v>
      </c>
      <c r="AQ733" s="376">
        <f t="shared" si="1854"/>
        <v>3.1165529665200864E-15</v>
      </c>
      <c r="AR733" s="376">
        <f t="shared" si="1855"/>
        <v>-9.8072322023668322E-16</v>
      </c>
      <c r="AS733" s="376">
        <f t="shared" si="1856"/>
        <v>-1.6003343643231125E-15</v>
      </c>
      <c r="AT733" s="376">
        <f t="shared" si="1857"/>
        <v>3.4548736052314275E-15</v>
      </c>
      <c r="AU733" s="376">
        <f t="shared" si="1858"/>
        <v>-3.7409724594586656E-15</v>
      </c>
      <c r="AV733" s="376">
        <f t="shared" si="1859"/>
        <v>2.3287480285758629E-15</v>
      </c>
      <c r="AW733" s="376">
        <f t="shared" si="1860"/>
        <v>1.4067932078466384E-16</v>
      </c>
      <c r="AX733" s="376">
        <f t="shared" si="1861"/>
        <v>-2.5462411996528096E-15</v>
      </c>
      <c r="AY733" s="376">
        <f t="shared" si="1862"/>
        <v>3.7958628074444255E-15</v>
      </c>
      <c r="AZ733" s="376">
        <f t="shared" si="1863"/>
        <v>-3.3222420597179023E-15</v>
      </c>
      <c r="BA733" s="376">
        <f t="shared" si="1864"/>
        <v>1.3403928740821321E-15</v>
      </c>
      <c r="BB733" s="376">
        <f t="shared" si="1865"/>
        <v>1.2499666531610884E-15</v>
      </c>
      <c r="BC733" s="376">
        <f t="shared" si="1866"/>
        <v>-3.2728674525788363E-15</v>
      </c>
      <c r="BD733" s="376">
        <f t="shared" si="1867"/>
        <v>3.8099548534671323E-15</v>
      </c>
      <c r="BE733" s="376">
        <f t="shared" si="1868"/>
        <v>-2.6174024045615738E-15</v>
      </c>
      <c r="BF733" s="376">
        <f t="shared" si="1869"/>
        <v>2.3660398529857302E-16</v>
      </c>
      <c r="BG733" s="376">
        <f t="shared" si="1870"/>
        <v>2.2516076966754147E-15</v>
      </c>
      <c r="BH733" s="376">
        <f t="shared" si="1871"/>
        <v>-3.7176365581027406E-15</v>
      </c>
      <c r="BI733" s="376">
        <f t="shared" si="1872"/>
        <v>3.4959361457583325E-15</v>
      </c>
      <c r="BJ733" s="376">
        <f t="shared" si="1873"/>
        <v>-1.6871538118169925E-15</v>
      </c>
      <c r="BK733" s="376">
        <f t="shared" si="1874"/>
        <v>-8.8756107982774105E-16</v>
      </c>
      <c r="BL733" s="376">
        <f t="shared" si="1875"/>
        <v>3.0593417972265128E-15</v>
      </c>
      <c r="BM733" s="376">
        <f t="shared" si="1876"/>
        <v>-3.8422452995035143E-15</v>
      </c>
      <c r="BN733" s="376">
        <f t="shared" si="1877"/>
        <v>2.8808497645735784E-15</v>
      </c>
      <c r="BO733" s="376">
        <f t="shared" si="1878"/>
        <v>-6.11608665662381E-16</v>
      </c>
      <c r="BP733" s="376">
        <f t="shared" si="1879"/>
        <v>-1.9352899807249765E-15</v>
      </c>
      <c r="BQ733" s="376">
        <f t="shared" si="1880"/>
        <v>3.6036074364396308E-15</v>
      </c>
      <c r="BR733" s="376">
        <f t="shared" si="1881"/>
        <v>-3.6359624556420606E-15</v>
      </c>
    </row>
    <row r="734" spans="2:70">
      <c r="B734" s="373">
        <v>40</v>
      </c>
      <c r="C734" s="373">
        <f t="shared" si="1882"/>
        <v>1.2500000000000006E-2</v>
      </c>
      <c r="D734" s="374">
        <f t="shared" si="1817"/>
        <v>5.8130333609302021</v>
      </c>
      <c r="E734" s="375" t="str">
        <f>AT694</f>
        <v>-0.186966639069798</v>
      </c>
      <c r="F734" s="317">
        <v>40</v>
      </c>
      <c r="G734" s="376">
        <f t="shared" si="1818"/>
        <v>-2.5080510778056879E-15</v>
      </c>
      <c r="H734" s="376">
        <f t="shared" si="1819"/>
        <v>1.3088135775850226E-15</v>
      </c>
      <c r="I734" s="376">
        <f t="shared" si="1820"/>
        <v>6.5710916576689517E-16</v>
      </c>
      <c r="J734" s="376">
        <f t="shared" si="1821"/>
        <v>-2.2381062717722394E-15</v>
      </c>
      <c r="K734" s="376">
        <f t="shared" si="1822"/>
        <v>2.5080510778056879E-15</v>
      </c>
      <c r="L734" s="376">
        <f t="shared" si="1823"/>
        <v>-1.3088135775850282E-15</v>
      </c>
      <c r="M734" s="376">
        <f t="shared" si="1824"/>
        <v>-6.5710916576689359E-16</v>
      </c>
      <c r="N734" s="376">
        <f t="shared" si="1825"/>
        <v>2.2381062717722386E-15</v>
      </c>
      <c r="O734" s="376">
        <f t="shared" si="1826"/>
        <v>-2.5080510778056879E-15</v>
      </c>
      <c r="P734" s="376">
        <f t="shared" si="1827"/>
        <v>1.3088135775850215E-15</v>
      </c>
      <c r="Q734" s="376">
        <f t="shared" si="1828"/>
        <v>6.5710916576690108E-16</v>
      </c>
      <c r="R734" s="376">
        <f t="shared" si="1829"/>
        <v>-2.2381062717722331E-15</v>
      </c>
      <c r="S734" s="376">
        <f t="shared" si="1830"/>
        <v>2.5080510778056907E-15</v>
      </c>
      <c r="T734" s="376">
        <f t="shared" si="1831"/>
        <v>-1.3088135775850307E-15</v>
      </c>
      <c r="U734" s="377">
        <f t="shared" si="1832"/>
        <v>-6.5710916576689024E-16</v>
      </c>
      <c r="V734" s="376">
        <f t="shared" si="1833"/>
        <v>2.238106271772237E-15</v>
      </c>
      <c r="W734" s="376">
        <f t="shared" si="1834"/>
        <v>-2.5080510778056887E-15</v>
      </c>
      <c r="X734" s="376">
        <f t="shared" si="1835"/>
        <v>1.3088135775850242E-15</v>
      </c>
      <c r="Y734" s="376">
        <f t="shared" si="1836"/>
        <v>6.5710916576689773E-16</v>
      </c>
      <c r="Z734" s="376">
        <f t="shared" si="1837"/>
        <v>-2.238106271772241E-15</v>
      </c>
      <c r="AA734" s="376">
        <f t="shared" si="1838"/>
        <v>2.5080510778056872E-15</v>
      </c>
      <c r="AB734" s="376">
        <f t="shared" si="1839"/>
        <v>-1.3088135775850177E-15</v>
      </c>
      <c r="AC734" s="376">
        <f t="shared" si="1840"/>
        <v>-6.5710916576690522E-16</v>
      </c>
      <c r="AD734" s="376">
        <f t="shared" si="1841"/>
        <v>2.238106271772226E-15</v>
      </c>
      <c r="AE734" s="376">
        <f t="shared" si="1842"/>
        <v>-2.5080510778056946E-15</v>
      </c>
      <c r="AF734" s="376">
        <f t="shared" si="1843"/>
        <v>1.308813577585043E-15</v>
      </c>
      <c r="AG734" s="376">
        <f t="shared" si="1844"/>
        <v>6.5710916576687702E-16</v>
      </c>
      <c r="AH734" s="376">
        <f t="shared" si="1845"/>
        <v>-2.2381062717722299E-15</v>
      </c>
      <c r="AI734" s="376">
        <f t="shared" si="1846"/>
        <v>2.5080510778056927E-15</v>
      </c>
      <c r="AJ734" s="376">
        <f t="shared" si="1847"/>
        <v>-1.3088135775850363E-15</v>
      </c>
      <c r="AK734" s="376">
        <f t="shared" si="1848"/>
        <v>-6.5710916576688452E-16</v>
      </c>
      <c r="AL734" s="376">
        <f t="shared" si="1849"/>
        <v>2.2381062717722339E-15</v>
      </c>
      <c r="AM734" s="376">
        <f t="shared" si="1850"/>
        <v>-2.5080510778056998E-15</v>
      </c>
      <c r="AN734" s="376">
        <f t="shared" si="1851"/>
        <v>1.3088135775850297E-15</v>
      </c>
      <c r="AO734" s="376">
        <f t="shared" si="1852"/>
        <v>6.5710916576685612E-16</v>
      </c>
      <c r="AP734" s="376">
        <f t="shared" si="1853"/>
        <v>-2.2381062717722374E-15</v>
      </c>
      <c r="AQ734" s="376">
        <f t="shared" si="1854"/>
        <v>2.5080510778056978E-15</v>
      </c>
      <c r="AR734" s="376">
        <f t="shared" si="1855"/>
        <v>-1.3088135775850232E-15</v>
      </c>
      <c r="AS734" s="376">
        <f t="shared" si="1856"/>
        <v>-6.5710916576686361E-16</v>
      </c>
      <c r="AT734" s="376">
        <f t="shared" si="1857"/>
        <v>2.2381062717722414E-15</v>
      </c>
      <c r="AU734" s="376">
        <f t="shared" si="1858"/>
        <v>-2.5080510778056958E-15</v>
      </c>
      <c r="AV734" s="376">
        <f t="shared" si="1859"/>
        <v>1.3088135775850165E-15</v>
      </c>
      <c r="AW734" s="376">
        <f t="shared" si="1860"/>
        <v>6.5710916576687071E-16</v>
      </c>
      <c r="AX734" s="376">
        <f t="shared" si="1861"/>
        <v>-2.2381062717722453E-15</v>
      </c>
      <c r="AY734" s="376">
        <f t="shared" si="1862"/>
        <v>2.5080510778056943E-15</v>
      </c>
      <c r="AZ734" s="376">
        <f t="shared" si="1863"/>
        <v>-1.30881357758501E-15</v>
      </c>
      <c r="BA734" s="376">
        <f t="shared" si="1864"/>
        <v>-6.5710916576687821E-16</v>
      </c>
      <c r="BB734" s="376">
        <f t="shared" si="1865"/>
        <v>2.2381062717722118E-15</v>
      </c>
      <c r="BC734" s="376">
        <f t="shared" si="1866"/>
        <v>-2.5080510778056919E-15</v>
      </c>
      <c r="BD734" s="376">
        <f t="shared" si="1867"/>
        <v>1.308813577585067E-15</v>
      </c>
      <c r="BE734" s="376">
        <f t="shared" si="1868"/>
        <v>6.571091657668857E-16</v>
      </c>
      <c r="BF734" s="376">
        <f t="shared" si="1869"/>
        <v>-2.2381062717722157E-15</v>
      </c>
      <c r="BG734" s="376">
        <f t="shared" si="1870"/>
        <v>2.5080510778056903E-15</v>
      </c>
      <c r="BH734" s="376">
        <f t="shared" si="1871"/>
        <v>-1.3088135775850605E-15</v>
      </c>
      <c r="BI734" s="376">
        <f t="shared" si="1872"/>
        <v>-6.57109165766893E-16</v>
      </c>
      <c r="BJ734" s="376">
        <f t="shared" si="1873"/>
        <v>2.2381062717722197E-15</v>
      </c>
      <c r="BK734" s="376">
        <f t="shared" si="1874"/>
        <v>-2.5080510778056879E-15</v>
      </c>
      <c r="BL734" s="376">
        <f t="shared" si="1875"/>
        <v>1.3088135775850538E-15</v>
      </c>
      <c r="BM734" s="376">
        <f t="shared" si="1876"/>
        <v>6.5710916576690029E-16</v>
      </c>
      <c r="BN734" s="376">
        <f t="shared" si="1877"/>
        <v>-2.2381062717722236E-15</v>
      </c>
      <c r="BO734" s="376">
        <f t="shared" si="1878"/>
        <v>2.5080510778056864E-15</v>
      </c>
      <c r="BP734" s="376">
        <f t="shared" si="1879"/>
        <v>-1.3088135775850473E-15</v>
      </c>
      <c r="BQ734" s="376">
        <f t="shared" si="1880"/>
        <v>-6.5710916576690779E-16</v>
      </c>
      <c r="BR734" s="376">
        <f t="shared" si="1881"/>
        <v>2.2381062717722272E-15</v>
      </c>
    </row>
    <row r="735" spans="2:70">
      <c r="B735" s="373">
        <v>41</v>
      </c>
      <c r="C735" s="373">
        <f t="shared" si="1882"/>
        <v>1.2812500000000006E-2</v>
      </c>
      <c r="D735" s="374">
        <f t="shared" si="1817"/>
        <v>5.8171384078442303</v>
      </c>
      <c r="E735" s="375" t="str">
        <f>AU694</f>
        <v>-0.18286159215577</v>
      </c>
      <c r="F735" s="317">
        <v>41</v>
      </c>
      <c r="G735" s="376">
        <f t="shared" si="1818"/>
        <v>-1.7490295335355056E-15</v>
      </c>
      <c r="H735" s="376">
        <f t="shared" si="1819"/>
        <v>2.201050210661271E-15</v>
      </c>
      <c r="I735" s="376">
        <f t="shared" si="1820"/>
        <v>-1.0436334099654729E-15</v>
      </c>
      <c r="J735" s="376">
        <f t="shared" si="1821"/>
        <v>-8.7690215783947142E-16</v>
      </c>
      <c r="K735" s="376">
        <f t="shared" si="1822"/>
        <v>2.1562350895694119E-15</v>
      </c>
      <c r="L735" s="376">
        <f t="shared" si="1823"/>
        <v>-1.8588999619621948E-15</v>
      </c>
      <c r="M735" s="376">
        <f t="shared" si="1824"/>
        <v>2.0231221403233393E-16</v>
      </c>
      <c r="N735" s="376">
        <f t="shared" si="1825"/>
        <v>1.6022089421894135E-15</v>
      </c>
      <c r="O735" s="376">
        <f t="shared" si="1826"/>
        <v>-2.2351733995361385E-15</v>
      </c>
      <c r="P735" s="376">
        <f t="shared" si="1827"/>
        <v>1.2337490450244862E-15</v>
      </c>
      <c r="Q735" s="376">
        <f t="shared" si="1828"/>
        <v>6.6980918252244031E-16</v>
      </c>
      <c r="R735" s="376">
        <f t="shared" si="1829"/>
        <v>-2.0835939391512449E-15</v>
      </c>
      <c r="S735" s="376">
        <f t="shared" si="1830"/>
        <v>1.973826821320812E-15</v>
      </c>
      <c r="T735" s="376">
        <f t="shared" si="1831"/>
        <v>-4.207710199447574E-16</v>
      </c>
      <c r="U735" s="377">
        <f t="shared" si="1832"/>
        <v>-1.4399582028735396E-15</v>
      </c>
      <c r="V735" s="376">
        <f t="shared" si="1833"/>
        <v>2.2477706467034001E-15</v>
      </c>
      <c r="W735" s="376">
        <f t="shared" si="1834"/>
        <v>-1.4119830023440942E-15</v>
      </c>
      <c r="X735" s="376">
        <f t="shared" si="1835"/>
        <v>-4.5626557862276504E-16</v>
      </c>
      <c r="Y735" s="376">
        <f t="shared" si="1836"/>
        <v>1.990886640090755E-15</v>
      </c>
      <c r="Z735" s="376">
        <f t="shared" si="1837"/>
        <v>-2.0697446493866129E-15</v>
      </c>
      <c r="AA735" s="376">
        <f t="shared" si="1838"/>
        <v>6.3517757091826776E-16</v>
      </c>
      <c r="AB735" s="376">
        <f t="shared" si="1839"/>
        <v>1.2638398789027561E-15</v>
      </c>
      <c r="AC735" s="376">
        <f t="shared" si="1840"/>
        <v>-2.2387206337864812E-15</v>
      </c>
      <c r="AD735" s="376">
        <f t="shared" si="1841"/>
        <v>1.5766187914827019E-15</v>
      </c>
      <c r="AE735" s="376">
        <f t="shared" si="1842"/>
        <v>2.3832788778084701E-16</v>
      </c>
      <c r="AF735" s="376">
        <f t="shared" si="1843"/>
        <v>-1.8790060143568331E-15</v>
      </c>
      <c r="AG735" s="376">
        <f t="shared" si="1844"/>
        <v>2.1457297050413086E-15</v>
      </c>
      <c r="AH735" s="376">
        <f t="shared" si="1845"/>
        <v>-8.4346701466046975E-16</v>
      </c>
      <c r="AI735" s="376">
        <f t="shared" si="1846"/>
        <v>-1.0755500860129821E-15</v>
      </c>
      <c r="AJ735" s="376">
        <f t="shared" si="1847"/>
        <v>2.2081105173570156E-15</v>
      </c>
      <c r="AK735" s="376">
        <f t="shared" si="1848"/>
        <v>-1.7260708797918073E-15</v>
      </c>
      <c r="AL735" s="376">
        <f t="shared" si="1849"/>
        <v>-1.809496909629181E-17</v>
      </c>
      <c r="AM735" s="376">
        <f t="shared" si="1850"/>
        <v>1.7490295335354798E-15</v>
      </c>
      <c r="AN735" s="376">
        <f t="shared" si="1851"/>
        <v>-2.2010502106612809E-15</v>
      </c>
      <c r="AO735" s="376">
        <f t="shared" si="1852"/>
        <v>1.0436334099655182E-15</v>
      </c>
      <c r="AP735" s="376">
        <f t="shared" si="1853"/>
        <v>8.7690215783941699E-16</v>
      </c>
      <c r="AQ735" s="376">
        <f t="shared" si="1854"/>
        <v>-2.1562350895693926E-15</v>
      </c>
      <c r="AR735" s="376">
        <f t="shared" si="1855"/>
        <v>1.8588999619621963E-15</v>
      </c>
      <c r="AS735" s="376">
        <f t="shared" si="1856"/>
        <v>-2.0231221403234517E-16</v>
      </c>
      <c r="AT735" s="376">
        <f t="shared" si="1857"/>
        <v>-1.6022089421893997E-15</v>
      </c>
      <c r="AU735" s="376">
        <f t="shared" si="1858"/>
        <v>2.2351733995361405E-15</v>
      </c>
      <c r="AV735" s="376">
        <f t="shared" si="1859"/>
        <v>-1.2337490450245156E-15</v>
      </c>
      <c r="AW735" s="376">
        <f t="shared" si="1860"/>
        <v>-6.6980918252240669E-16</v>
      </c>
      <c r="AX735" s="376">
        <f t="shared" si="1861"/>
        <v>2.0835939391512315E-15</v>
      </c>
      <c r="AY735" s="376">
        <f t="shared" si="1862"/>
        <v>-1.9738268213208369E-15</v>
      </c>
      <c r="AZ735" s="376">
        <f t="shared" si="1863"/>
        <v>4.2077101994480764E-16</v>
      </c>
      <c r="BA735" s="376">
        <f t="shared" si="1864"/>
        <v>1.4399582028734879E-15</v>
      </c>
      <c r="BB735" s="376">
        <f t="shared" si="1865"/>
        <v>-2.2477706467034009E-15</v>
      </c>
      <c r="BC735" s="376">
        <f t="shared" si="1866"/>
        <v>1.4119830023440968E-15</v>
      </c>
      <c r="BD735" s="376">
        <f t="shared" si="1867"/>
        <v>4.5626557862276179E-16</v>
      </c>
      <c r="BE735" s="376">
        <f t="shared" si="1868"/>
        <v>-1.9908866400907384E-15</v>
      </c>
      <c r="BF735" s="376">
        <f t="shared" si="1869"/>
        <v>2.0697446493866267E-15</v>
      </c>
      <c r="BG735" s="376">
        <f t="shared" si="1870"/>
        <v>-6.3517757091830158E-16</v>
      </c>
      <c r="BH735" s="376">
        <f t="shared" si="1871"/>
        <v>-1.2638398789027271E-15</v>
      </c>
      <c r="BI735" s="376">
        <f t="shared" si="1872"/>
        <v>2.238720633786478E-15</v>
      </c>
      <c r="BJ735" s="376">
        <f t="shared" si="1873"/>
        <v>-1.5766187914827272E-15</v>
      </c>
      <c r="BK735" s="376">
        <f t="shared" si="1874"/>
        <v>-2.3832788778078015E-16</v>
      </c>
      <c r="BL735" s="376">
        <f t="shared" si="1875"/>
        <v>1.879006014356796E-15</v>
      </c>
      <c r="BM735" s="376">
        <f t="shared" si="1876"/>
        <v>-2.1457297050413094E-15</v>
      </c>
      <c r="BN735" s="376">
        <f t="shared" si="1877"/>
        <v>8.4346701466047301E-16</v>
      </c>
      <c r="BO735" s="376">
        <f t="shared" si="1878"/>
        <v>1.0755500860129791E-15</v>
      </c>
      <c r="BP735" s="376">
        <f t="shared" si="1879"/>
        <v>-2.2081105173570085E-15</v>
      </c>
      <c r="BQ735" s="376">
        <f t="shared" si="1880"/>
        <v>1.72607087979183E-15</v>
      </c>
      <c r="BR735" s="376">
        <f t="shared" si="1881"/>
        <v>1.8094969096256564E-17</v>
      </c>
    </row>
    <row r="736" spans="2:70">
      <c r="B736" s="373">
        <v>42</v>
      </c>
      <c r="C736" s="373">
        <f t="shared" si="1882"/>
        <v>1.3125000000000006E-2</v>
      </c>
      <c r="D736" s="374">
        <f t="shared" si="1817"/>
        <v>5.8230045118531448</v>
      </c>
      <c r="E736" s="375" t="str">
        <f>AV694</f>
        <v>-0.176995488146855</v>
      </c>
      <c r="F736" s="317">
        <v>42</v>
      </c>
      <c r="G736" s="376">
        <f t="shared" si="1818"/>
        <v>2.7782410374797769E-15</v>
      </c>
      <c r="H736" s="376">
        <f t="shared" si="1819"/>
        <v>4.6554543760109832E-16</v>
      </c>
      <c r="I736" s="376">
        <f t="shared" si="1820"/>
        <v>-3.2955274119782862E-15</v>
      </c>
      <c r="J736" s="376">
        <f t="shared" si="1821"/>
        <v>3.1962484267894277E-15</v>
      </c>
      <c r="K736" s="376">
        <f t="shared" si="1822"/>
        <v>-2.5595355454159204E-16</v>
      </c>
      <c r="L736" s="376">
        <f t="shared" si="1823"/>
        <v>-2.9118480749116923E-15</v>
      </c>
      <c r="M736" s="376">
        <f t="shared" si="1824"/>
        <v>3.4914257815343297E-15</v>
      </c>
      <c r="N736" s="376">
        <f t="shared" si="1825"/>
        <v>-9.6761639512365631E-16</v>
      </c>
      <c r="O736" s="376">
        <f t="shared" si="1826"/>
        <v>-2.4162680493094557E-15</v>
      </c>
      <c r="P736" s="376">
        <f t="shared" si="1827"/>
        <v>3.6524296015090043E-15</v>
      </c>
      <c r="Q736" s="376">
        <f t="shared" si="1828"/>
        <v>-1.6420942802866447E-15</v>
      </c>
      <c r="R736" s="376">
        <f t="shared" si="1829"/>
        <v>-1.8278321976309899E-15</v>
      </c>
      <c r="S736" s="376">
        <f t="shared" si="1830"/>
        <v>3.673072600203806E-15</v>
      </c>
      <c r="T736" s="376">
        <f t="shared" si="1831"/>
        <v>-2.2534674031552989E-15</v>
      </c>
      <c r="U736" s="377">
        <f t="shared" si="1832"/>
        <v>-1.1691537796576714E-15</v>
      </c>
      <c r="V736" s="376">
        <f t="shared" si="1833"/>
        <v>3.5525614787556208E-15</v>
      </c>
      <c r="W736" s="376">
        <f t="shared" si="1834"/>
        <v>-2.7782410374797572E-15</v>
      </c>
      <c r="X736" s="376">
        <f t="shared" si="1835"/>
        <v>-4.6554543760110187E-16</v>
      </c>
      <c r="Y736" s="376">
        <f t="shared" si="1836"/>
        <v>3.2955274119782764E-15</v>
      </c>
      <c r="Z736" s="376">
        <f t="shared" si="1837"/>
        <v>-3.1962484267894262E-15</v>
      </c>
      <c r="AA736" s="376">
        <f t="shared" si="1838"/>
        <v>2.5595355454156236E-16</v>
      </c>
      <c r="AB736" s="376">
        <f t="shared" si="1839"/>
        <v>2.9118480749116946E-15</v>
      </c>
      <c r="AC736" s="376">
        <f t="shared" si="1840"/>
        <v>-3.4914257815343372E-15</v>
      </c>
      <c r="AD736" s="376">
        <f t="shared" si="1841"/>
        <v>9.6761639512365295E-16</v>
      </c>
      <c r="AE736" s="376">
        <f t="shared" si="1842"/>
        <v>2.4162680493094778E-15</v>
      </c>
      <c r="AF736" s="376">
        <f t="shared" si="1843"/>
        <v>-3.6524296015090035E-15</v>
      </c>
      <c r="AG736" s="376">
        <f t="shared" si="1844"/>
        <v>1.6420942802866648E-15</v>
      </c>
      <c r="AH736" s="376">
        <f t="shared" si="1845"/>
        <v>1.8278321976309927E-15</v>
      </c>
      <c r="AI736" s="376">
        <f t="shared" si="1846"/>
        <v>-3.6730726002038076E-15</v>
      </c>
      <c r="AJ736" s="376">
        <f t="shared" si="1847"/>
        <v>2.2534674031552957E-15</v>
      </c>
      <c r="AK736" s="376">
        <f t="shared" si="1848"/>
        <v>1.1691537796576499E-15</v>
      </c>
      <c r="AL736" s="376">
        <f t="shared" si="1849"/>
        <v>-3.552561478755622E-15</v>
      </c>
      <c r="AM736" s="376">
        <f t="shared" si="1850"/>
        <v>2.7782410374797548E-15</v>
      </c>
      <c r="AN736" s="376">
        <f t="shared" si="1851"/>
        <v>4.6554543760115729E-16</v>
      </c>
      <c r="AO736" s="376">
        <f t="shared" si="1852"/>
        <v>-3.295527411978278E-15</v>
      </c>
      <c r="AP736" s="376">
        <f t="shared" si="1853"/>
        <v>3.1962484267894246E-15</v>
      </c>
      <c r="AQ736" s="376">
        <f t="shared" si="1854"/>
        <v>-2.5595355454155891E-16</v>
      </c>
      <c r="AR736" s="376">
        <f t="shared" si="1855"/>
        <v>-2.9118480749116647E-15</v>
      </c>
      <c r="AS736" s="376">
        <f t="shared" si="1856"/>
        <v>3.491425781534336E-15</v>
      </c>
      <c r="AT736" s="376">
        <f t="shared" si="1857"/>
        <v>-9.676163951236494E-16</v>
      </c>
      <c r="AU736" s="376">
        <f t="shared" si="1858"/>
        <v>-2.4162680493094805E-15</v>
      </c>
      <c r="AV736" s="376">
        <f t="shared" si="1859"/>
        <v>3.6524296015089964E-15</v>
      </c>
      <c r="AW736" s="376">
        <f t="shared" si="1860"/>
        <v>-1.6420942802866616E-15</v>
      </c>
      <c r="AX736" s="376">
        <f t="shared" si="1861"/>
        <v>-1.8278321976309962E-15</v>
      </c>
      <c r="AY736" s="376">
        <f t="shared" si="1862"/>
        <v>3.6730726002038084E-15</v>
      </c>
      <c r="AZ736" s="376">
        <f t="shared" si="1863"/>
        <v>-2.2534674031553344E-15</v>
      </c>
      <c r="BA736" s="376">
        <f t="shared" si="1864"/>
        <v>-1.1691537796576535E-15</v>
      </c>
      <c r="BB736" s="376">
        <f t="shared" si="1865"/>
        <v>3.5525614787556228E-15</v>
      </c>
      <c r="BC736" s="376">
        <f t="shared" si="1866"/>
        <v>-2.7782410374797529E-15</v>
      </c>
      <c r="BD736" s="376">
        <f t="shared" si="1867"/>
        <v>-4.6554543760116084E-16</v>
      </c>
      <c r="BE736" s="376">
        <f t="shared" si="1868"/>
        <v>3.2955274119782795E-15</v>
      </c>
      <c r="BF736" s="376">
        <f t="shared" si="1869"/>
        <v>-3.1962484267894222E-15</v>
      </c>
      <c r="BG736" s="376">
        <f t="shared" si="1870"/>
        <v>2.5595355454155536E-16</v>
      </c>
      <c r="BH736" s="376">
        <f t="shared" si="1871"/>
        <v>2.911848074911667E-15</v>
      </c>
      <c r="BI736" s="376">
        <f t="shared" si="1872"/>
        <v>-3.4914257815343348E-15</v>
      </c>
      <c r="BJ736" s="376">
        <f t="shared" si="1873"/>
        <v>9.6761639512364585E-16</v>
      </c>
      <c r="BK736" s="376">
        <f t="shared" si="1874"/>
        <v>2.4162680493094833E-15</v>
      </c>
      <c r="BL736" s="376">
        <f t="shared" si="1875"/>
        <v>-3.6524296015089964E-15</v>
      </c>
      <c r="BM736" s="376">
        <f t="shared" si="1876"/>
        <v>1.6420942802866583E-15</v>
      </c>
      <c r="BN736" s="376">
        <f t="shared" si="1877"/>
        <v>1.8278321976309994E-15</v>
      </c>
      <c r="BO736" s="376">
        <f t="shared" si="1878"/>
        <v>-3.6730726002038084E-15</v>
      </c>
      <c r="BP736" s="376">
        <f t="shared" si="1879"/>
        <v>2.2534674031553316E-15</v>
      </c>
      <c r="BQ736" s="376">
        <f t="shared" si="1880"/>
        <v>1.169153779657756E-15</v>
      </c>
      <c r="BR736" s="376">
        <f t="shared" si="1881"/>
        <v>-3.552561478755624E-15</v>
      </c>
    </row>
    <row r="737" spans="2:70">
      <c r="B737" s="373">
        <v>43</v>
      </c>
      <c r="C737" s="373">
        <f t="shared" si="1882"/>
        <v>1.3437500000000007E-2</v>
      </c>
      <c r="D737" s="374">
        <f t="shared" si="1817"/>
        <v>5.8305751791684317</v>
      </c>
      <c r="E737" s="375" t="str">
        <f>AW694</f>
        <v>-0.169424820831568</v>
      </c>
      <c r="F737" s="317">
        <v>43</v>
      </c>
      <c r="G737" s="376">
        <f t="shared" si="1818"/>
        <v>-1.4229409532020748E-15</v>
      </c>
      <c r="H737" s="376">
        <f t="shared" si="1819"/>
        <v>-1.1764530850172937E-15</v>
      </c>
      <c r="I737" s="376">
        <f t="shared" si="1820"/>
        <v>2.5320932438141357E-15</v>
      </c>
      <c r="J737" s="376">
        <f t="shared" si="1821"/>
        <v>-1.2107878999289852E-15</v>
      </c>
      <c r="K737" s="376">
        <f t="shared" si="1822"/>
        <v>-1.3905703137842829E-15</v>
      </c>
      <c r="L737" s="376">
        <f t="shared" si="1823"/>
        <v>2.5218085164190153E-15</v>
      </c>
      <c r="M737" s="376">
        <f t="shared" si="1824"/>
        <v>-9.8697429729558657E-16</v>
      </c>
      <c r="N737" s="376">
        <f t="shared" si="1825"/>
        <v>-1.5912955902664719E-15</v>
      </c>
      <c r="O737" s="376">
        <f t="shared" si="1826"/>
        <v>2.4872373944500147E-15</v>
      </c>
      <c r="P737" s="376">
        <f t="shared" si="1827"/>
        <v>-7.5365559264419836E-16</v>
      </c>
      <c r="Q737" s="376">
        <f t="shared" si="1828"/>
        <v>-1.7766958203237326E-15</v>
      </c>
      <c r="R737" s="376">
        <f t="shared" si="1829"/>
        <v>2.4287128167101986E-15</v>
      </c>
      <c r="S737" s="376">
        <f t="shared" si="1830"/>
        <v>-5.1307877264558317E-16</v>
      </c>
      <c r="T737" s="376">
        <f t="shared" si="1831"/>
        <v>-1.9449854983905586E-15</v>
      </c>
      <c r="U737" s="377">
        <f t="shared" si="1832"/>
        <v>2.3467984068759878E-15</v>
      </c>
      <c r="V737" s="376">
        <f t="shared" si="1833"/>
        <v>-2.6756072358902107E-16</v>
      </c>
      <c r="W737" s="376">
        <f t="shared" si="1834"/>
        <v>-2.094543902870655E-15</v>
      </c>
      <c r="X737" s="376">
        <f t="shared" si="1835"/>
        <v>2.2422830454930409E-15</v>
      </c>
      <c r="Y737" s="376">
        <f t="shared" si="1836"/>
        <v>-1.9465918500727344E-17</v>
      </c>
      <c r="Z737" s="376">
        <f t="shared" si="1837"/>
        <v>-2.2239307045719306E-15</v>
      </c>
      <c r="AA737" s="376">
        <f t="shared" si="1838"/>
        <v>2.1161732726254143E-15</v>
      </c>
      <c r="AB737" s="376">
        <f t="shared" si="1839"/>
        <v>2.2881635402388176E-16</v>
      </c>
      <c r="AC737" s="376">
        <f t="shared" si="1840"/>
        <v>-2.3318998378639926E-15</v>
      </c>
      <c r="AD737" s="376">
        <f t="shared" si="1841"/>
        <v>1.9696835943244233E-15</v>
      </c>
      <c r="AE737" s="376">
        <f t="shared" si="1842"/>
        <v>4.7489499997553387E-16</v>
      </c>
      <c r="AF737" s="376">
        <f t="shared" si="1843"/>
        <v>-2.4174115009713182E-15</v>
      </c>
      <c r="AG737" s="376">
        <f t="shared" si="1844"/>
        <v>1.8042247862715103E-15</v>
      </c>
      <c r="AH737" s="376">
        <f t="shared" si="1845"/>
        <v>7.1640014747337174E-16</v>
      </c>
      <c r="AI737" s="376">
        <f t="shared" si="1846"/>
        <v>-2.4796421698327286E-15</v>
      </c>
      <c r="AJ737" s="376">
        <f t="shared" si="1847"/>
        <v>1.6213903072372104E-15</v>
      </c>
      <c r="AK737" s="376">
        <f t="shared" si="1848"/>
        <v>9.5100596992691833E-16</v>
      </c>
      <c r="AL737" s="376">
        <f t="shared" si="1849"/>
        <v>-2.5179925290883577E-15</v>
      </c>
      <c r="AM737" s="376">
        <f t="shared" si="1850"/>
        <v>1.4229409532021158E-15</v>
      </c>
      <c r="AN737" s="376">
        <f t="shared" si="1851"/>
        <v>1.1764530850172899E-15</v>
      </c>
      <c r="AO737" s="376">
        <f t="shared" si="1852"/>
        <v>-2.5320932438141357E-15</v>
      </c>
      <c r="AP737" s="376">
        <f t="shared" si="1853"/>
        <v>1.2107878999289734E-15</v>
      </c>
      <c r="AQ737" s="376">
        <f t="shared" si="1854"/>
        <v>1.3905703137842718E-15</v>
      </c>
      <c r="AR737" s="376">
        <f t="shared" si="1855"/>
        <v>-2.5218085164190185E-15</v>
      </c>
      <c r="AS737" s="376">
        <f t="shared" si="1856"/>
        <v>9.8697429729558204E-16</v>
      </c>
      <c r="AT737" s="376">
        <f t="shared" si="1857"/>
        <v>1.5912955902664542E-15</v>
      </c>
      <c r="AU737" s="376">
        <f t="shared" si="1858"/>
        <v>-2.4872373944500257E-15</v>
      </c>
      <c r="AV737" s="376">
        <f t="shared" si="1859"/>
        <v>7.536555926442025E-16</v>
      </c>
      <c r="AW737" s="376">
        <f t="shared" si="1860"/>
        <v>1.7766958203237168E-15</v>
      </c>
      <c r="AX737" s="376">
        <f t="shared" si="1861"/>
        <v>-2.4287128167102152E-15</v>
      </c>
      <c r="AY737" s="376">
        <f t="shared" si="1862"/>
        <v>5.1307877264560506E-16</v>
      </c>
      <c r="AZ737" s="376">
        <f t="shared" si="1863"/>
        <v>1.9449854983905326E-15</v>
      </c>
      <c r="BA737" s="376">
        <f t="shared" si="1864"/>
        <v>-2.3467984068759831E-15</v>
      </c>
      <c r="BB737" s="376">
        <f t="shared" si="1865"/>
        <v>2.6756072358904331E-16</v>
      </c>
      <c r="BC737" s="376">
        <f t="shared" si="1866"/>
        <v>2.0945439028706222E-15</v>
      </c>
      <c r="BD737" s="376">
        <f t="shared" si="1867"/>
        <v>-2.2422830454930511E-15</v>
      </c>
      <c r="BE737" s="376">
        <f t="shared" si="1868"/>
        <v>1.9465918500749728E-17</v>
      </c>
      <c r="BF737" s="376">
        <f t="shared" si="1869"/>
        <v>2.2239307045719374E-15</v>
      </c>
      <c r="BG737" s="376">
        <f t="shared" si="1870"/>
        <v>-2.1161732726254265E-15</v>
      </c>
      <c r="BH737" s="376">
        <f t="shared" si="1871"/>
        <v>-2.2881635402385958E-16</v>
      </c>
      <c r="BI737" s="376">
        <f t="shared" si="1872"/>
        <v>2.3318998378639985E-15</v>
      </c>
      <c r="BJ737" s="376">
        <f t="shared" si="1873"/>
        <v>-1.9696835943244375E-15</v>
      </c>
      <c r="BK737" s="376">
        <f t="shared" si="1874"/>
        <v>-4.7489499997547648E-16</v>
      </c>
      <c r="BL737" s="376">
        <f t="shared" si="1875"/>
        <v>2.4174115009713119E-15</v>
      </c>
      <c r="BM737" s="376">
        <f t="shared" si="1876"/>
        <v>-1.8042247862715261E-15</v>
      </c>
      <c r="BN737" s="376">
        <f t="shared" si="1877"/>
        <v>-7.1640014747331593E-16</v>
      </c>
      <c r="BO737" s="376">
        <f t="shared" si="1878"/>
        <v>2.4796421698327092E-15</v>
      </c>
      <c r="BP737" s="376">
        <f t="shared" si="1879"/>
        <v>-1.6213903072371721E-15</v>
      </c>
      <c r="BQ737" s="376">
        <f t="shared" si="1880"/>
        <v>-9.5100596992689782E-16</v>
      </c>
      <c r="BR737" s="376">
        <f t="shared" si="1881"/>
        <v>2.5179925290883553E-15</v>
      </c>
    </row>
    <row r="738" spans="2:70">
      <c r="B738" s="373">
        <v>44</v>
      </c>
      <c r="C738" s="373">
        <f t="shared" si="1882"/>
        <v>1.3750000000000007E-2</v>
      </c>
      <c r="D738" s="374">
        <f t="shared" si="1817"/>
        <v>5.8397775001252992</v>
      </c>
      <c r="E738" s="375" t="str">
        <f>AX694</f>
        <v>-0.160222499874701</v>
      </c>
      <c r="F738" s="317">
        <v>44</v>
      </c>
      <c r="G738" s="376">
        <f t="shared" si="1818"/>
        <v>1.1781084479241662E-15</v>
      </c>
      <c r="H738" s="376">
        <f t="shared" si="1819"/>
        <v>-3.0422253168692783E-15</v>
      </c>
      <c r="I738" s="376">
        <f t="shared" si="1820"/>
        <v>1.1503100046508539E-15</v>
      </c>
      <c r="J738" s="376">
        <f t="shared" si="1821"/>
        <v>2.1618161551418948E-15</v>
      </c>
      <c r="K738" s="376">
        <f t="shared" si="1822"/>
        <v>-2.8048924574348595E-15</v>
      </c>
      <c r="L738" s="376">
        <f t="shared" si="1823"/>
        <v>-1.5044409089644397E-17</v>
      </c>
      <c r="M738" s="376">
        <f t="shared" si="1824"/>
        <v>2.8164069496515188E-15</v>
      </c>
      <c r="N738" s="376">
        <f t="shared" si="1825"/>
        <v>-2.1405401477694306E-15</v>
      </c>
      <c r="O738" s="376">
        <f t="shared" si="1826"/>
        <v>-1.178108447924152E-15</v>
      </c>
      <c r="P738" s="376">
        <f t="shared" si="1827"/>
        <v>3.0422253168692783E-15</v>
      </c>
      <c r="Q738" s="376">
        <f t="shared" si="1828"/>
        <v>-1.1503100046508675E-15</v>
      </c>
      <c r="R738" s="376">
        <f t="shared" si="1829"/>
        <v>-2.1618161551418841E-15</v>
      </c>
      <c r="S738" s="376">
        <f t="shared" si="1830"/>
        <v>2.8048924574348654E-15</v>
      </c>
      <c r="T738" s="376">
        <f t="shared" si="1831"/>
        <v>1.5044409089629409E-17</v>
      </c>
      <c r="U738" s="377">
        <f t="shared" si="1832"/>
        <v>-2.8164069496515133E-15</v>
      </c>
      <c r="V738" s="376">
        <f t="shared" si="1833"/>
        <v>2.1405401477694412E-15</v>
      </c>
      <c r="W738" s="376">
        <f t="shared" si="1834"/>
        <v>1.1781084479241386E-15</v>
      </c>
      <c r="X738" s="376">
        <f t="shared" si="1835"/>
        <v>-3.0422253168692783E-15</v>
      </c>
      <c r="Y738" s="376">
        <f t="shared" si="1836"/>
        <v>1.1503100046508813E-15</v>
      </c>
      <c r="Z738" s="376">
        <f t="shared" si="1837"/>
        <v>2.1618161551418739E-15</v>
      </c>
      <c r="AA738" s="376">
        <f t="shared" si="1838"/>
        <v>-2.8048924574348713E-15</v>
      </c>
      <c r="AB738" s="376">
        <f t="shared" si="1839"/>
        <v>-1.5044409089614815E-17</v>
      </c>
      <c r="AC738" s="376">
        <f t="shared" si="1840"/>
        <v>2.8164069496515078E-15</v>
      </c>
      <c r="AD738" s="376">
        <f t="shared" si="1841"/>
        <v>-2.1405401477694519E-15</v>
      </c>
      <c r="AE738" s="376">
        <f t="shared" si="1842"/>
        <v>-1.1781084479241248E-15</v>
      </c>
      <c r="AF738" s="376">
        <f t="shared" si="1843"/>
        <v>3.0422253168692783E-15</v>
      </c>
      <c r="AG738" s="376">
        <f t="shared" si="1844"/>
        <v>-1.1503100046508955E-15</v>
      </c>
      <c r="AH738" s="376">
        <f t="shared" si="1845"/>
        <v>-2.1618161551418632E-15</v>
      </c>
      <c r="AI738" s="376">
        <f t="shared" si="1846"/>
        <v>2.8048924574348768E-15</v>
      </c>
      <c r="AJ738" s="376">
        <f t="shared" si="1847"/>
        <v>1.5044409089599826E-17</v>
      </c>
      <c r="AK738" s="376">
        <f t="shared" si="1848"/>
        <v>-2.8164069496515023E-15</v>
      </c>
      <c r="AL738" s="376">
        <f t="shared" si="1849"/>
        <v>2.1405401477694621E-15</v>
      </c>
      <c r="AM738" s="376">
        <f t="shared" si="1850"/>
        <v>1.178108447924111E-15</v>
      </c>
      <c r="AN738" s="376">
        <f t="shared" si="1851"/>
        <v>-3.0422253168692783E-15</v>
      </c>
      <c r="AO738" s="376">
        <f t="shared" si="1852"/>
        <v>1.1503100046509093E-15</v>
      </c>
      <c r="AP738" s="376">
        <f t="shared" si="1853"/>
        <v>2.1618161551418526E-15</v>
      </c>
      <c r="AQ738" s="376">
        <f t="shared" si="1854"/>
        <v>-2.8048924574348827E-15</v>
      </c>
      <c r="AR738" s="376">
        <f t="shared" si="1855"/>
        <v>-1.5044409089584641E-17</v>
      </c>
      <c r="AS738" s="376">
        <f t="shared" si="1856"/>
        <v>2.8164069496514963E-15</v>
      </c>
      <c r="AT738" s="376">
        <f t="shared" si="1857"/>
        <v>-2.1405401477694728E-15</v>
      </c>
      <c r="AU738" s="376">
        <f t="shared" si="1858"/>
        <v>-1.1781084479240976E-15</v>
      </c>
      <c r="AV738" s="376">
        <f t="shared" si="1859"/>
        <v>3.0422253168692787E-15</v>
      </c>
      <c r="AW738" s="376">
        <f t="shared" si="1860"/>
        <v>-1.1503100046509229E-15</v>
      </c>
      <c r="AX738" s="376">
        <f t="shared" si="1861"/>
        <v>-2.1618161551418423E-15</v>
      </c>
      <c r="AY738" s="376">
        <f t="shared" si="1862"/>
        <v>2.8048924574348887E-15</v>
      </c>
      <c r="AZ738" s="376">
        <f t="shared" si="1863"/>
        <v>1.504440908956985E-17</v>
      </c>
      <c r="BA738" s="376">
        <f t="shared" si="1864"/>
        <v>-2.8164069496514908E-15</v>
      </c>
      <c r="BB738" s="376">
        <f t="shared" si="1865"/>
        <v>2.1405401477694834E-15</v>
      </c>
      <c r="BC738" s="376">
        <f t="shared" si="1866"/>
        <v>1.1781084479240837E-15</v>
      </c>
      <c r="BD738" s="376">
        <f t="shared" si="1867"/>
        <v>-3.0422253168692783E-15</v>
      </c>
      <c r="BE738" s="376">
        <f t="shared" si="1868"/>
        <v>1.1503100046509365E-15</v>
      </c>
      <c r="BF738" s="376">
        <f t="shared" si="1869"/>
        <v>2.1618161551418317E-15</v>
      </c>
      <c r="BG738" s="376">
        <f t="shared" si="1870"/>
        <v>-2.8048924574348942E-15</v>
      </c>
      <c r="BH738" s="376">
        <f t="shared" si="1871"/>
        <v>-1.5044409089555058E-17</v>
      </c>
      <c r="BI738" s="376">
        <f t="shared" si="1872"/>
        <v>2.8164069496514849E-15</v>
      </c>
      <c r="BJ738" s="376">
        <f t="shared" si="1873"/>
        <v>-2.1405401477694941E-15</v>
      </c>
      <c r="BK738" s="376">
        <f t="shared" si="1874"/>
        <v>-1.1781084479240699E-15</v>
      </c>
      <c r="BL738" s="376">
        <f t="shared" si="1875"/>
        <v>3.0422253168692787E-15</v>
      </c>
      <c r="BM738" s="376">
        <f t="shared" si="1876"/>
        <v>-1.1503100046509503E-15</v>
      </c>
      <c r="BN738" s="376">
        <f t="shared" si="1877"/>
        <v>-2.1618161551418214E-15</v>
      </c>
      <c r="BO738" s="376">
        <f t="shared" si="1878"/>
        <v>2.8048924574348997E-15</v>
      </c>
      <c r="BP738" s="376">
        <f t="shared" si="1879"/>
        <v>1.5044409089540267E-17</v>
      </c>
      <c r="BQ738" s="376">
        <f t="shared" si="1880"/>
        <v>-2.8164069496514798E-15</v>
      </c>
      <c r="BR738" s="376">
        <f t="shared" si="1881"/>
        <v>2.1405401477695047E-15</v>
      </c>
    </row>
    <row r="739" spans="2:70">
      <c r="B739" s="373">
        <v>45</v>
      </c>
      <c r="C739" s="373">
        <f t="shared" si="1882"/>
        <v>1.4062500000000007E-2</v>
      </c>
      <c r="D739" s="374">
        <f t="shared" si="1817"/>
        <v>5.8505228513425847</v>
      </c>
      <c r="E739" s="375" t="str">
        <f>AY694</f>
        <v>-0.149477148657415</v>
      </c>
      <c r="F739" s="317">
        <v>45</v>
      </c>
      <c r="G739" s="376">
        <f t="shared" si="1818"/>
        <v>4.5710089477553376E-15</v>
      </c>
      <c r="H739" s="376">
        <f t="shared" si="1819"/>
        <v>6.0942611591652246E-15</v>
      </c>
      <c r="I739" s="376">
        <f t="shared" si="1820"/>
        <v>-8.1091502151407E-15</v>
      </c>
      <c r="J739" s="376">
        <f t="shared" si="1821"/>
        <v>-1.3863370531450769E-15</v>
      </c>
      <c r="K739" s="376">
        <f t="shared" si="1822"/>
        <v>8.9140150232169445E-15</v>
      </c>
      <c r="L739" s="376">
        <f t="shared" si="1823"/>
        <v>-3.7888668949668301E-15</v>
      </c>
      <c r="M739" s="376">
        <f t="shared" si="1824"/>
        <v>-6.7143150156858159E-15</v>
      </c>
      <c r="N739" s="376">
        <f t="shared" si="1825"/>
        <v>7.6869924295931374E-15</v>
      </c>
      <c r="O739" s="376">
        <f t="shared" si="1826"/>
        <v>2.2514827827219542E-15</v>
      </c>
      <c r="P739" s="376">
        <f t="shared" si="1827"/>
        <v>-8.994134335445966E-15</v>
      </c>
      <c r="Q739" s="376">
        <f t="shared" si="1828"/>
        <v>2.9702359827744844E-15</v>
      </c>
      <c r="R739" s="376">
        <f t="shared" si="1829"/>
        <v>7.2697063481874179E-15</v>
      </c>
      <c r="S739" s="376">
        <f t="shared" si="1830"/>
        <v>-7.1908047048110883E-15</v>
      </c>
      <c r="T739" s="376">
        <f t="shared" si="1831"/>
        <v>-3.0949455023155027E-15</v>
      </c>
      <c r="U739" s="377">
        <f t="shared" si="1832"/>
        <v>8.9876352173306835E-15</v>
      </c>
      <c r="V739" s="376">
        <f t="shared" si="1833"/>
        <v>-2.1230000743718687E-15</v>
      </c>
      <c r="W739" s="376">
        <f t="shared" si="1834"/>
        <v>-7.7550864345301909E-15</v>
      </c>
      <c r="X739" s="376">
        <f t="shared" si="1835"/>
        <v>6.6253655998279595E-15</v>
      </c>
      <c r="Y739" s="376">
        <f t="shared" si="1836"/>
        <v>3.9086022048524444E-15</v>
      </c>
      <c r="Z739" s="376">
        <f t="shared" si="1837"/>
        <v>-8.8945802589313374E-15</v>
      </c>
      <c r="AA739" s="376">
        <f t="shared" si="1838"/>
        <v>1.2553185147030967E-15</v>
      </c>
      <c r="AB739" s="376">
        <f t="shared" si="1839"/>
        <v>8.1657807991470274E-15</v>
      </c>
      <c r="AC739" s="376">
        <f t="shared" si="1840"/>
        <v>-5.9961206023253284E-15</v>
      </c>
      <c r="AD739" s="376">
        <f t="shared" si="1841"/>
        <v>-4.6846169314974037E-15</v>
      </c>
      <c r="AE739" s="376">
        <f t="shared" si="1842"/>
        <v>8.7158656303663022E-15</v>
      </c>
      <c r="AF739" s="376">
        <f t="shared" si="1843"/>
        <v>-3.7554755151095638E-16</v>
      </c>
      <c r="AG739" s="376">
        <f t="shared" si="1844"/>
        <v>-8.4978342307981745E-15</v>
      </c>
      <c r="AH739" s="376">
        <f t="shared" si="1845"/>
        <v>5.3091296856092669E-15</v>
      </c>
      <c r="AI739" s="376">
        <f t="shared" si="1846"/>
        <v>5.4155162362198274E-15</v>
      </c>
      <c r="AJ739" s="376">
        <f t="shared" si="1847"/>
        <v>-8.4532124512040182E-15</v>
      </c>
      <c r="AK739" s="376">
        <f t="shared" si="1848"/>
        <v>-5.0784013989740781E-16</v>
      </c>
      <c r="AL739" s="376">
        <f t="shared" si="1849"/>
        <v>8.7480488734180554E-15</v>
      </c>
      <c r="AM739" s="376">
        <f t="shared" si="1850"/>
        <v>-4.5710089477552769E-15</v>
      </c>
      <c r="AN739" s="376">
        <f t="shared" si="1851"/>
        <v>-6.0942611591651512E-15</v>
      </c>
      <c r="AO739" s="376">
        <f t="shared" si="1852"/>
        <v>8.1091502151407079E-15</v>
      </c>
      <c r="AP739" s="376">
        <f t="shared" si="1853"/>
        <v>1.3863370531451542E-15</v>
      </c>
      <c r="AQ739" s="376">
        <f t="shared" si="1854"/>
        <v>-8.9140150232169335E-15</v>
      </c>
      <c r="AR739" s="376">
        <f t="shared" si="1855"/>
        <v>3.7888668949668459E-15</v>
      </c>
      <c r="AS739" s="376">
        <f t="shared" si="1856"/>
        <v>6.7143150156858687E-15</v>
      </c>
      <c r="AT739" s="376">
        <f t="shared" si="1857"/>
        <v>-7.6869924295931799E-15</v>
      </c>
      <c r="AU739" s="376">
        <f t="shared" si="1858"/>
        <v>-2.2514827827219377E-15</v>
      </c>
      <c r="AV739" s="376">
        <f t="shared" si="1859"/>
        <v>8.9941343354459708E-15</v>
      </c>
      <c r="AW739" s="376">
        <f t="shared" si="1860"/>
        <v>-2.9702359827745609E-15</v>
      </c>
      <c r="AX739" s="376">
        <f t="shared" si="1861"/>
        <v>-7.2697063481874053E-15</v>
      </c>
      <c r="AY739" s="376">
        <f t="shared" si="1862"/>
        <v>7.190804704811022E-15</v>
      </c>
      <c r="AZ739" s="376">
        <f t="shared" si="1863"/>
        <v>3.0949455023154258E-15</v>
      </c>
      <c r="BA739" s="376">
        <f t="shared" si="1864"/>
        <v>-8.9876352173306835E-15</v>
      </c>
      <c r="BB739" s="376">
        <f t="shared" si="1865"/>
        <v>2.1230000743717614E-15</v>
      </c>
      <c r="BC739" s="376">
        <f t="shared" si="1866"/>
        <v>7.7550864345301815E-15</v>
      </c>
      <c r="BD739" s="376">
        <f t="shared" si="1867"/>
        <v>-6.6253655998279706E-15</v>
      </c>
      <c r="BE739" s="376">
        <f t="shared" si="1868"/>
        <v>-3.9086022048523135E-15</v>
      </c>
      <c r="BF739" s="376">
        <f t="shared" si="1869"/>
        <v>8.894580258931339E-15</v>
      </c>
      <c r="BG739" s="376">
        <f t="shared" si="1870"/>
        <v>-1.2553185147031143E-15</v>
      </c>
      <c r="BH739" s="376">
        <f t="shared" si="1871"/>
        <v>-8.1657807991469674E-15</v>
      </c>
      <c r="BI739" s="376">
        <f t="shared" si="1872"/>
        <v>5.9961206023253418E-15</v>
      </c>
      <c r="BJ739" s="376">
        <f t="shared" si="1873"/>
        <v>4.6846169314973895E-15</v>
      </c>
      <c r="BK739" s="376">
        <f t="shared" si="1874"/>
        <v>-8.7158656303663369E-15</v>
      </c>
      <c r="BL739" s="376">
        <f t="shared" si="1875"/>
        <v>3.7554755151097452E-16</v>
      </c>
      <c r="BM739" s="376">
        <f t="shared" si="1876"/>
        <v>8.4978342307982108E-15</v>
      </c>
      <c r="BN739" s="376">
        <f t="shared" si="1877"/>
        <v>-5.3091296856091785E-15</v>
      </c>
      <c r="BO739" s="376">
        <f t="shared" si="1878"/>
        <v>-5.4155162362200183E-15</v>
      </c>
      <c r="BP739" s="376">
        <f t="shared" si="1879"/>
        <v>8.4532124512041113E-15</v>
      </c>
      <c r="BQ739" s="376">
        <f t="shared" si="1880"/>
        <v>5.0784013989739046E-16</v>
      </c>
      <c r="BR739" s="376">
        <f t="shared" si="1881"/>
        <v>-8.7480488734180523E-15</v>
      </c>
    </row>
    <row r="740" spans="2:70">
      <c r="B740" s="373">
        <v>46</v>
      </c>
      <c r="C740" s="373">
        <f t="shared" si="1882"/>
        <v>1.4375000000000008E-2</v>
      </c>
      <c r="D740" s="374">
        <f t="shared" si="1817"/>
        <v>5.8627077492139952</v>
      </c>
      <c r="E740" s="375" t="str">
        <f>AZ694</f>
        <v>-0.137292250786005</v>
      </c>
      <c r="F740" s="317">
        <v>46</v>
      </c>
      <c r="G740" s="376">
        <f t="shared" si="1818"/>
        <v>2.3824535657594435E-15</v>
      </c>
      <c r="H740" s="376">
        <f t="shared" si="1819"/>
        <v>-4.0129092487915078E-15</v>
      </c>
      <c r="I740" s="376">
        <f t="shared" si="1820"/>
        <v>-8.1669405062297462E-16</v>
      </c>
      <c r="J740" s="376">
        <f t="shared" si="1821"/>
        <v>4.3315674594408909E-15</v>
      </c>
      <c r="K740" s="376">
        <f t="shared" si="1822"/>
        <v>-8.7339973037084805E-16</v>
      </c>
      <c r="L740" s="376">
        <f t="shared" si="1823"/>
        <v>-3.9907837901471981E-15</v>
      </c>
      <c r="M740" s="376">
        <f t="shared" si="1824"/>
        <v>2.4305263198039672E-15</v>
      </c>
      <c r="N740" s="376">
        <f t="shared" si="1825"/>
        <v>3.0424394653487301E-15</v>
      </c>
      <c r="O740" s="376">
        <f t="shared" si="1826"/>
        <v>-3.6176273098228961E-15</v>
      </c>
      <c r="P740" s="376">
        <f t="shared" si="1827"/>
        <v>-1.6309113117333436E-15</v>
      </c>
      <c r="Q740" s="376">
        <f t="shared" si="1828"/>
        <v>4.2539773357945094E-15</v>
      </c>
      <c r="R740" s="376">
        <f t="shared" si="1829"/>
        <v>-2.8908304845560579E-17</v>
      </c>
      <c r="S740" s="376">
        <f t="shared" si="1830"/>
        <v>-4.2426978747919818E-15</v>
      </c>
      <c r="T740" s="376">
        <f t="shared" si="1831"/>
        <v>1.6843268940661923E-15</v>
      </c>
      <c r="U740" s="377">
        <f t="shared" si="1832"/>
        <v>3.5855061225043621E-15</v>
      </c>
      <c r="V740" s="376">
        <f t="shared" si="1833"/>
        <v>-3.0833219821265594E-15</v>
      </c>
      <c r="W740" s="376">
        <f t="shared" si="1834"/>
        <v>-2.3824535657594427E-15</v>
      </c>
      <c r="X740" s="376">
        <f t="shared" si="1835"/>
        <v>4.0129092487915204E-15</v>
      </c>
      <c r="Y740" s="376">
        <f t="shared" si="1836"/>
        <v>8.1669405062296259E-16</v>
      </c>
      <c r="Z740" s="376">
        <f t="shared" si="1837"/>
        <v>-4.3315674594408909E-15</v>
      </c>
      <c r="AA740" s="376">
        <f t="shared" si="1838"/>
        <v>8.7339973037086028E-16</v>
      </c>
      <c r="AB740" s="376">
        <f t="shared" si="1839"/>
        <v>3.990783790147176E-15</v>
      </c>
      <c r="AC740" s="376">
        <f t="shared" si="1840"/>
        <v>-2.4305263198039897E-15</v>
      </c>
      <c r="AD740" s="376">
        <f t="shared" si="1841"/>
        <v>-3.0424394653487324E-15</v>
      </c>
      <c r="AE740" s="376">
        <f t="shared" si="1842"/>
        <v>3.6176273098229118E-15</v>
      </c>
      <c r="AF740" s="376">
        <f t="shared" si="1843"/>
        <v>1.6309113117333466E-15</v>
      </c>
      <c r="AG740" s="376">
        <f t="shared" si="1844"/>
        <v>-4.2539773357945141E-15</v>
      </c>
      <c r="AH740" s="376">
        <f t="shared" si="1845"/>
        <v>2.8908304845588583E-17</v>
      </c>
      <c r="AI740" s="376">
        <f t="shared" si="1846"/>
        <v>4.24269787479197E-15</v>
      </c>
      <c r="AJ740" s="376">
        <f t="shared" si="1847"/>
        <v>-1.6843268940662747E-15</v>
      </c>
      <c r="AK740" s="376">
        <f t="shared" si="1848"/>
        <v>-3.585506122504381E-15</v>
      </c>
      <c r="AL740" s="376">
        <f t="shared" si="1849"/>
        <v>3.0833219821265787E-15</v>
      </c>
      <c r="AM740" s="376">
        <f t="shared" si="1850"/>
        <v>2.3824535657593686E-15</v>
      </c>
      <c r="AN740" s="376">
        <f t="shared" si="1851"/>
        <v>-4.0129092487915078E-15</v>
      </c>
      <c r="AO740" s="376">
        <f t="shared" si="1852"/>
        <v>-8.1669405062293558E-16</v>
      </c>
      <c r="AP740" s="376">
        <f t="shared" si="1853"/>
        <v>4.3315674594408909E-15</v>
      </c>
      <c r="AQ740" s="376">
        <f t="shared" si="1854"/>
        <v>-8.7339973037094784E-16</v>
      </c>
      <c r="AR740" s="376">
        <f t="shared" si="1855"/>
        <v>-3.9907837901471887E-15</v>
      </c>
      <c r="AS740" s="376">
        <f t="shared" si="1856"/>
        <v>2.4305263198040126E-15</v>
      </c>
      <c r="AT740" s="376">
        <f t="shared" si="1857"/>
        <v>3.0424394653486689E-15</v>
      </c>
      <c r="AU740" s="376">
        <f t="shared" si="1858"/>
        <v>-3.6176273098228929E-15</v>
      </c>
      <c r="AV740" s="376">
        <f t="shared" si="1859"/>
        <v>-1.6309113117333209E-15</v>
      </c>
      <c r="AW740" s="376">
        <f t="shared" si="1860"/>
        <v>4.2539773357945189E-15</v>
      </c>
      <c r="AX740" s="376">
        <f t="shared" si="1861"/>
        <v>-2.890830484567733E-17</v>
      </c>
      <c r="AY740" s="376">
        <f t="shared" si="1862"/>
        <v>-4.2426978747919763E-15</v>
      </c>
      <c r="AZ740" s="376">
        <f t="shared" si="1863"/>
        <v>1.6843268940662436E-15</v>
      </c>
      <c r="BA740" s="376">
        <f t="shared" si="1864"/>
        <v>3.5855061225043313E-15</v>
      </c>
      <c r="BB740" s="376">
        <f t="shared" si="1865"/>
        <v>-3.083321982126555E-15</v>
      </c>
      <c r="BC740" s="376">
        <f t="shared" si="1866"/>
        <v>-2.382453565759397E-15</v>
      </c>
      <c r="BD740" s="376">
        <f t="shared" si="1867"/>
        <v>4.0129092487915417E-15</v>
      </c>
      <c r="BE740" s="376">
        <f t="shared" si="1868"/>
        <v>8.1669405062284821E-16</v>
      </c>
      <c r="BF740" s="376">
        <f t="shared" si="1869"/>
        <v>-4.3315674594408909E-15</v>
      </c>
      <c r="BG740" s="376">
        <f t="shared" si="1870"/>
        <v>8.7339973037091451E-16</v>
      </c>
      <c r="BH740" s="376">
        <f t="shared" si="1871"/>
        <v>3.990783790147154E-15</v>
      </c>
      <c r="BI740" s="376">
        <f t="shared" si="1872"/>
        <v>-2.4305263198040863E-15</v>
      </c>
      <c r="BJ740" s="376">
        <f t="shared" si="1873"/>
        <v>-3.042439465348693E-15</v>
      </c>
      <c r="BK740" s="376">
        <f t="shared" si="1874"/>
        <v>3.617627309822874E-15</v>
      </c>
      <c r="BL740" s="376">
        <f t="shared" si="1875"/>
        <v>1.6309113117332387E-15</v>
      </c>
      <c r="BM740" s="376">
        <f t="shared" si="1876"/>
        <v>-4.2539773357945125E-15</v>
      </c>
      <c r="BN740" s="376">
        <f t="shared" si="1877"/>
        <v>2.8908304845766471E-17</v>
      </c>
      <c r="BO740" s="376">
        <f t="shared" si="1878"/>
        <v>4.2426978747919581E-15</v>
      </c>
      <c r="BP740" s="376">
        <f t="shared" si="1879"/>
        <v>-1.684326894066212E-15</v>
      </c>
      <c r="BQ740" s="376">
        <f t="shared" si="1880"/>
        <v>-3.5855061225042816E-15</v>
      </c>
      <c r="BR740" s="376">
        <f t="shared" si="1881"/>
        <v>3.0833219821266178E-15</v>
      </c>
    </row>
    <row r="741" spans="2:70">
      <c r="B741" s="373">
        <v>47</v>
      </c>
      <c r="C741" s="373">
        <f t="shared" si="1882"/>
        <v>1.4687500000000008E-2</v>
      </c>
      <c r="D741" s="374">
        <f t="shared" si="1817"/>
        <v>5.8762148465118242</v>
      </c>
      <c r="E741" s="375" t="str">
        <f>BA694</f>
        <v>-0.123785153488176</v>
      </c>
      <c r="F741" s="317">
        <v>47</v>
      </c>
      <c r="G741" s="376">
        <f t="shared" si="1818"/>
        <v>-1.162768888201089E-15</v>
      </c>
      <c r="H741" s="376">
        <f t="shared" si="1819"/>
        <v>2.6093466909443066E-15</v>
      </c>
      <c r="I741" s="376">
        <f t="shared" si="1820"/>
        <v>6.5124748665156456E-16</v>
      </c>
      <c r="J741" s="376">
        <f t="shared" si="1821"/>
        <v>-2.7370135235211059E-15</v>
      </c>
      <c r="K741" s="376">
        <f t="shared" si="1822"/>
        <v>-1.1469900941382335E-16</v>
      </c>
      <c r="L741" s="376">
        <f t="shared" si="1823"/>
        <v>2.7594984613238579E-15</v>
      </c>
      <c r="M741" s="376">
        <f t="shared" si="1824"/>
        <v>-4.2625728643175971E-16</v>
      </c>
      <c r="N741" s="376">
        <f t="shared" si="1825"/>
        <v>-2.6759374208024998E-15</v>
      </c>
      <c r="O741" s="376">
        <f t="shared" si="1826"/>
        <v>9.5083275380759198E-16</v>
      </c>
      <c r="P741" s="376">
        <f t="shared" si="1827"/>
        <v>2.489541605882701E-15</v>
      </c>
      <c r="Q741" s="376">
        <f t="shared" si="1828"/>
        <v>-1.4388682516877677E-15</v>
      </c>
      <c r="R741" s="376">
        <f t="shared" si="1829"/>
        <v>-2.2074741031998391E-15</v>
      </c>
      <c r="S741" s="376">
        <f t="shared" si="1830"/>
        <v>1.8716088495821785E-15</v>
      </c>
      <c r="T741" s="376">
        <f t="shared" si="1831"/>
        <v>1.840574608696744E-15</v>
      </c>
      <c r="U741" s="377">
        <f t="shared" si="1832"/>
        <v>-2.2324245689974951E-15</v>
      </c>
      <c r="V741" s="376">
        <f t="shared" si="1833"/>
        <v>-1.4029428641875799E-15</v>
      </c>
      <c r="W741" s="376">
        <f t="shared" si="1834"/>
        <v>2.5074494641843492E-15</v>
      </c>
      <c r="X741" s="376">
        <f t="shared" si="1835"/>
        <v>9.1139681218711169E-16</v>
      </c>
      <c r="Y741" s="376">
        <f t="shared" si="1836"/>
        <v>-2.6861144826564628E-15</v>
      </c>
      <c r="Z741" s="376">
        <f t="shared" si="1837"/>
        <v>-3.848262918115146E-16</v>
      </c>
      <c r="AA741" s="376">
        <f t="shared" si="1838"/>
        <v>2.7615536279504504E-15</v>
      </c>
      <c r="AB741" s="376">
        <f t="shared" si="1839"/>
        <v>-1.5653288714536647E-16</v>
      </c>
      <c r="AC741" s="376">
        <f t="shared" si="1840"/>
        <v>-2.7308678160194131E-15</v>
      </c>
      <c r="AD741" s="376">
        <f t="shared" si="1841"/>
        <v>6.9187659503386672E-16</v>
      </c>
      <c r="AE741" s="376">
        <f t="shared" si="1842"/>
        <v>2.5952362854070698E-15</v>
      </c>
      <c r="AF741" s="376">
        <f t="shared" si="1843"/>
        <v>-1.2006318733840817E-15</v>
      </c>
      <c r="AG741" s="376">
        <f t="shared" si="1844"/>
        <v>-2.3598712797718129E-15</v>
      </c>
      <c r="AH741" s="376">
        <f t="shared" si="1845"/>
        <v>1.663247542162291E-15</v>
      </c>
      <c r="AI741" s="376">
        <f t="shared" si="1846"/>
        <v>2.0338177442859625E-15</v>
      </c>
      <c r="AJ741" s="376">
        <f t="shared" si="1847"/>
        <v>-2.0619455406551387E-15</v>
      </c>
      <c r="AK741" s="376">
        <f t="shared" si="1848"/>
        <v>-1.6296057334653579E-15</v>
      </c>
      <c r="AL741" s="376">
        <f t="shared" si="1849"/>
        <v>2.3814041283729934E-15</v>
      </c>
      <c r="AM741" s="376">
        <f t="shared" si="1850"/>
        <v>1.1627688882011058E-15</v>
      </c>
      <c r="AN741" s="376">
        <f t="shared" si="1851"/>
        <v>-2.6093466909442987E-15</v>
      </c>
      <c r="AO741" s="376">
        <f t="shared" si="1852"/>
        <v>-6.5124748665159187E-16</v>
      </c>
      <c r="AP741" s="376">
        <f t="shared" si="1853"/>
        <v>2.737013523521102E-15</v>
      </c>
      <c r="AQ741" s="376">
        <f t="shared" si="1854"/>
        <v>1.1469900941385668E-16</v>
      </c>
      <c r="AR741" s="376">
        <f t="shared" si="1855"/>
        <v>-2.7594984613238603E-15</v>
      </c>
      <c r="AS741" s="376">
        <f t="shared" si="1856"/>
        <v>4.2625728643170764E-16</v>
      </c>
      <c r="AT741" s="376">
        <f t="shared" si="1857"/>
        <v>2.6759374208025133E-15</v>
      </c>
      <c r="AU741" s="376">
        <f t="shared" si="1858"/>
        <v>-9.5083275380761584E-16</v>
      </c>
      <c r="AV741" s="376">
        <f t="shared" si="1859"/>
        <v>-2.4895416058826899E-15</v>
      </c>
      <c r="AW741" s="376">
        <f t="shared" si="1860"/>
        <v>1.4388682516877728E-15</v>
      </c>
      <c r="AX741" s="376">
        <f t="shared" si="1861"/>
        <v>2.2074741031998356E-15</v>
      </c>
      <c r="AY741" s="376">
        <f t="shared" si="1862"/>
        <v>-1.8716088495821825E-15</v>
      </c>
      <c r="AZ741" s="376">
        <f t="shared" si="1863"/>
        <v>-1.8405746086967539E-15</v>
      </c>
      <c r="BA741" s="376">
        <f t="shared" si="1864"/>
        <v>2.2324245689974872E-15</v>
      </c>
      <c r="BB741" s="376">
        <f t="shared" si="1865"/>
        <v>1.4029428641875915E-15</v>
      </c>
      <c r="BC741" s="376">
        <f t="shared" si="1866"/>
        <v>-2.5074494641843437E-15</v>
      </c>
      <c r="BD741" s="376">
        <f t="shared" si="1867"/>
        <v>-9.1139681218712432E-16</v>
      </c>
      <c r="BE741" s="376">
        <f t="shared" si="1868"/>
        <v>2.6861144826564597E-15</v>
      </c>
      <c r="BF741" s="376">
        <f t="shared" si="1869"/>
        <v>3.8482629181152821E-16</v>
      </c>
      <c r="BG741" s="376">
        <f t="shared" si="1870"/>
        <v>-2.7615536279504481E-15</v>
      </c>
      <c r="BH741" s="376">
        <f t="shared" si="1871"/>
        <v>1.5653288714531362E-16</v>
      </c>
      <c r="BI741" s="376">
        <f t="shared" si="1872"/>
        <v>2.7308678160194218E-15</v>
      </c>
      <c r="BJ741" s="376">
        <f t="shared" si="1873"/>
        <v>-6.9187659503389157E-16</v>
      </c>
      <c r="BK741" s="376">
        <f t="shared" si="1874"/>
        <v>-2.5952362854070875E-15</v>
      </c>
      <c r="BL741" s="376">
        <f t="shared" si="1875"/>
        <v>1.2006318733841048E-15</v>
      </c>
      <c r="BM741" s="376">
        <f t="shared" si="1876"/>
        <v>2.3598712797718401E-15</v>
      </c>
      <c r="BN741" s="376">
        <f t="shared" si="1877"/>
        <v>-1.66324754216228E-15</v>
      </c>
      <c r="BO741" s="376">
        <f t="shared" si="1878"/>
        <v>-2.0338177442860253E-15</v>
      </c>
      <c r="BP741" s="376">
        <f t="shared" si="1879"/>
        <v>2.0619455406551296E-15</v>
      </c>
      <c r="BQ741" s="376">
        <f t="shared" si="1880"/>
        <v>1.6296057334654323E-15</v>
      </c>
      <c r="BR741" s="376">
        <f t="shared" si="1881"/>
        <v>-2.3814041283729863E-15</v>
      </c>
    </row>
    <row r="742" spans="2:70">
      <c r="B742" s="373">
        <v>48</v>
      </c>
      <c r="C742" s="373">
        <f t="shared" si="1882"/>
        <v>1.5000000000000008E-2</v>
      </c>
      <c r="D742" s="374">
        <f t="shared" si="1817"/>
        <v>5.8909140625058836</v>
      </c>
      <c r="E742" s="375" t="str">
        <f>BB694</f>
        <v>-0.109085937494116</v>
      </c>
      <c r="F742" s="317">
        <v>48</v>
      </c>
      <c r="G742" s="376">
        <f t="shared" si="1818"/>
        <v>5.0679464350480003E-15</v>
      </c>
      <c r="H742" s="376">
        <f t="shared" si="1819"/>
        <v>6.8481404520106017E-16</v>
      </c>
      <c r="I742" s="376">
        <f t="shared" si="1820"/>
        <v>-5.0679464350480003E-15</v>
      </c>
      <c r="J742" s="376">
        <f t="shared" si="1821"/>
        <v>-6.848140452010583E-16</v>
      </c>
      <c r="K742" s="376">
        <f t="shared" si="1822"/>
        <v>5.0679464350480019E-15</v>
      </c>
      <c r="L742" s="376">
        <f t="shared" si="1823"/>
        <v>6.8481404520105643E-16</v>
      </c>
      <c r="M742" s="376">
        <f t="shared" si="1824"/>
        <v>-5.0679464350480003E-15</v>
      </c>
      <c r="N742" s="376">
        <f t="shared" si="1825"/>
        <v>-6.8481404520105455E-16</v>
      </c>
      <c r="O742" s="376">
        <f t="shared" si="1826"/>
        <v>5.0679464350480027E-15</v>
      </c>
      <c r="P742" s="376">
        <f t="shared" si="1827"/>
        <v>6.8481404520103473E-16</v>
      </c>
      <c r="Q742" s="376">
        <f t="shared" si="1828"/>
        <v>-5.0679464350480003E-15</v>
      </c>
      <c r="R742" s="376">
        <f t="shared" si="1829"/>
        <v>-6.848140452010509E-16</v>
      </c>
      <c r="S742" s="376">
        <f t="shared" si="1830"/>
        <v>5.0679464350480035E-15</v>
      </c>
      <c r="T742" s="376">
        <f t="shared" si="1831"/>
        <v>6.8481404520106698E-16</v>
      </c>
      <c r="U742" s="377">
        <f t="shared" si="1832"/>
        <v>-5.0679464350480011E-15</v>
      </c>
      <c r="V742" s="376">
        <f t="shared" si="1833"/>
        <v>-6.8481404520104716E-16</v>
      </c>
      <c r="W742" s="376">
        <f t="shared" si="1834"/>
        <v>5.0679464350480035E-15</v>
      </c>
      <c r="X742" s="376">
        <f t="shared" si="1835"/>
        <v>6.8481404520102724E-16</v>
      </c>
      <c r="Y742" s="376">
        <f t="shared" si="1836"/>
        <v>-5.0679464350480066E-15</v>
      </c>
      <c r="Z742" s="376">
        <f t="shared" si="1837"/>
        <v>-6.8481404520100742E-16</v>
      </c>
      <c r="AA742" s="376">
        <f t="shared" si="1838"/>
        <v>5.0679464350479995E-15</v>
      </c>
      <c r="AB742" s="376">
        <f t="shared" si="1839"/>
        <v>6.8481404520105958E-16</v>
      </c>
      <c r="AC742" s="376">
        <f t="shared" si="1840"/>
        <v>-5.0679464350480019E-15</v>
      </c>
      <c r="AD742" s="376">
        <f t="shared" si="1841"/>
        <v>-6.8481404520103966E-16</v>
      </c>
      <c r="AE742" s="376">
        <f t="shared" si="1842"/>
        <v>5.067946435048005E-15</v>
      </c>
      <c r="AF742" s="376">
        <f t="shared" si="1843"/>
        <v>6.8481404520101984E-16</v>
      </c>
      <c r="AG742" s="376">
        <f t="shared" si="1844"/>
        <v>-5.0679464350480074E-15</v>
      </c>
      <c r="AH742" s="376">
        <f t="shared" si="1845"/>
        <v>-6.8481404520107201E-16</v>
      </c>
      <c r="AI742" s="376">
        <f t="shared" si="1846"/>
        <v>5.0679464350480098E-15</v>
      </c>
      <c r="AJ742" s="376">
        <f t="shared" si="1847"/>
        <v>6.8481404520105209E-16</v>
      </c>
      <c r="AK742" s="376">
        <f t="shared" si="1848"/>
        <v>-5.0679464350480129E-15</v>
      </c>
      <c r="AL742" s="376">
        <f t="shared" si="1849"/>
        <v>-6.8481404520103227E-16</v>
      </c>
      <c r="AM742" s="376">
        <f t="shared" si="1850"/>
        <v>5.0679464350479956E-15</v>
      </c>
      <c r="AN742" s="376">
        <f t="shared" si="1851"/>
        <v>6.8481404520101235E-16</v>
      </c>
      <c r="AO742" s="376">
        <f t="shared" si="1852"/>
        <v>-5.0679464350479987E-15</v>
      </c>
      <c r="AP742" s="376">
        <f t="shared" si="1853"/>
        <v>-6.8481404520099253E-16</v>
      </c>
      <c r="AQ742" s="376">
        <f t="shared" si="1854"/>
        <v>5.0679464350480011E-15</v>
      </c>
      <c r="AR742" s="376">
        <f t="shared" si="1855"/>
        <v>6.8481404520097261E-16</v>
      </c>
      <c r="AS742" s="376">
        <f t="shared" si="1856"/>
        <v>-5.0679464350480043E-15</v>
      </c>
      <c r="AT742" s="376">
        <f t="shared" si="1857"/>
        <v>-6.8481404520095279E-16</v>
      </c>
      <c r="AU742" s="376">
        <f t="shared" si="1858"/>
        <v>5.0679464350480066E-15</v>
      </c>
      <c r="AV742" s="376">
        <f t="shared" si="1859"/>
        <v>6.8481404520107694E-16</v>
      </c>
      <c r="AW742" s="376">
        <f t="shared" si="1860"/>
        <v>-5.067946435048009E-15</v>
      </c>
      <c r="AX742" s="376">
        <f t="shared" si="1861"/>
        <v>-6.8481404520105712E-16</v>
      </c>
      <c r="AY742" s="376">
        <f t="shared" si="1862"/>
        <v>5.0679464350480121E-15</v>
      </c>
      <c r="AZ742" s="376">
        <f t="shared" si="1863"/>
        <v>6.848140452010372E-16</v>
      </c>
      <c r="BA742" s="376">
        <f t="shared" si="1864"/>
        <v>-5.0679464350480145E-15</v>
      </c>
      <c r="BB742" s="376">
        <f t="shared" si="1865"/>
        <v>-6.8481404520101738E-16</v>
      </c>
      <c r="BC742" s="376">
        <f t="shared" si="1866"/>
        <v>5.0679464350479979E-15</v>
      </c>
      <c r="BD742" s="376">
        <f t="shared" si="1867"/>
        <v>6.8481404520099746E-16</v>
      </c>
      <c r="BE742" s="376">
        <f t="shared" si="1868"/>
        <v>-5.0679464350480003E-15</v>
      </c>
      <c r="BF742" s="376">
        <f t="shared" si="1869"/>
        <v>-6.8481404520097764E-16</v>
      </c>
      <c r="BG742" s="376">
        <f t="shared" si="1870"/>
        <v>5.0679464350480035E-15</v>
      </c>
      <c r="BH742" s="376">
        <f t="shared" si="1871"/>
        <v>6.8481404520095772E-16</v>
      </c>
      <c r="BI742" s="376">
        <f t="shared" si="1872"/>
        <v>-5.0679464350480256E-15</v>
      </c>
      <c r="BJ742" s="376">
        <f t="shared" si="1873"/>
        <v>-6.8481404520108187E-16</v>
      </c>
      <c r="BK742" s="376">
        <f t="shared" si="1874"/>
        <v>5.067946435048009E-15</v>
      </c>
      <c r="BL742" s="376">
        <f t="shared" si="1875"/>
        <v>6.8481404520091798E-16</v>
      </c>
      <c r="BM742" s="376">
        <f t="shared" si="1876"/>
        <v>-5.0679464350479916E-15</v>
      </c>
      <c r="BN742" s="376">
        <f t="shared" si="1877"/>
        <v>-6.8481404520104213E-16</v>
      </c>
      <c r="BO742" s="376">
        <f t="shared" si="1878"/>
        <v>5.0679464350480137E-15</v>
      </c>
      <c r="BP742" s="376">
        <f t="shared" si="1879"/>
        <v>6.8481404520087824E-16</v>
      </c>
      <c r="BQ742" s="376">
        <f t="shared" si="1880"/>
        <v>-5.0679464350479972E-15</v>
      </c>
      <c r="BR742" s="376">
        <f t="shared" si="1881"/>
        <v>-6.8481404520100249E-16</v>
      </c>
    </row>
    <row r="743" spans="2:70">
      <c r="B743" s="373">
        <v>49</v>
      </c>
      <c r="C743" s="373">
        <f t="shared" si="1882"/>
        <v>1.5312500000000008E-2</v>
      </c>
      <c r="D743" s="374">
        <f t="shared" si="1817"/>
        <v>5.9066638357102725</v>
      </c>
      <c r="E743" s="375" t="str">
        <f>BC694</f>
        <v>-0.0933361642897271</v>
      </c>
      <c r="F743" s="317">
        <v>49</v>
      </c>
      <c r="G743" s="376">
        <f t="shared" si="1818"/>
        <v>-4.9596638619789679E-15</v>
      </c>
      <c r="H743" s="376">
        <f t="shared" si="1819"/>
        <v>-1.5599462174944231E-15</v>
      </c>
      <c r="I743" s="376">
        <f t="shared" si="1820"/>
        <v>4.6538609273655336E-15</v>
      </c>
      <c r="J743" s="376">
        <f t="shared" si="1821"/>
        <v>2.4722624966781111E-15</v>
      </c>
      <c r="K743" s="376">
        <f t="shared" si="1822"/>
        <v>-4.1692127272287143E-15</v>
      </c>
      <c r="L743" s="376">
        <f t="shared" si="1823"/>
        <v>-3.2895711145752419E-15</v>
      </c>
      <c r="M743" s="376">
        <f t="shared" si="1824"/>
        <v>3.5243440201059488E-15</v>
      </c>
      <c r="N743" s="376">
        <f t="shared" si="1825"/>
        <v>3.9804633593519817E-15</v>
      </c>
      <c r="O743" s="376">
        <f t="shared" si="1826"/>
        <v>-2.7440367487653835E-15</v>
      </c>
      <c r="P743" s="376">
        <f t="shared" si="1827"/>
        <v>-4.5183886294984051E-15</v>
      </c>
      <c r="Q743" s="376">
        <f t="shared" si="1828"/>
        <v>1.8582776840433337E-15</v>
      </c>
      <c r="R743" s="376">
        <f t="shared" si="1829"/>
        <v>4.8826747585547256E-15</v>
      </c>
      <c r="S743" s="376">
        <f t="shared" si="1830"/>
        <v>-9.0110605005759778E-16</v>
      </c>
      <c r="T743" s="376">
        <f t="shared" si="1831"/>
        <v>-5.059322434875348E-15</v>
      </c>
      <c r="U743" s="377">
        <f t="shared" si="1832"/>
        <v>-9.0694584085757999E-17</v>
      </c>
      <c r="V743" s="376">
        <f t="shared" si="1833"/>
        <v>5.0415431873244249E-15</v>
      </c>
      <c r="W743" s="376">
        <f t="shared" si="1834"/>
        <v>1.0790098762247361E-15</v>
      </c>
      <c r="X743" s="376">
        <f t="shared" si="1835"/>
        <v>-4.8300202624146112E-15</v>
      </c>
      <c r="Y743" s="376">
        <f t="shared" si="1836"/>
        <v>-2.0258594239361783E-15</v>
      </c>
      <c r="Z743" s="376">
        <f t="shared" si="1837"/>
        <v>4.4328823675267695E-15</v>
      </c>
      <c r="AA743" s="376">
        <f t="shared" si="1838"/>
        <v>2.8948563301008059E-15</v>
      </c>
      <c r="AB743" s="376">
        <f t="shared" si="1839"/>
        <v>-3.8653912892439889E-15</v>
      </c>
      <c r="AC743" s="376">
        <f t="shared" si="1840"/>
        <v>-3.6526055309537897E-15</v>
      </c>
      <c r="AD743" s="376">
        <f t="shared" si="1841"/>
        <v>3.1493553914519312E-15</v>
      </c>
      <c r="AE743" s="376">
        <f t="shared" si="1842"/>
        <v>4.269987149656957E-15</v>
      </c>
      <c r="AF743" s="376">
        <f t="shared" si="1843"/>
        <v>-2.3122915321452237E-15</v>
      </c>
      <c r="AG743" s="376">
        <f t="shared" si="1844"/>
        <v>-4.7232755568352349E-15</v>
      </c>
      <c r="AH743" s="376">
        <f t="shared" si="1845"/>
        <v>1.3863676060062733E-15</v>
      </c>
      <c r="AI743" s="376">
        <f t="shared" si="1846"/>
        <v>4.995051133207766E-15</v>
      </c>
      <c r="AJ743" s="376">
        <f t="shared" si="1847"/>
        <v>-4.0716635025227469E-16</v>
      </c>
      <c r="AK743" s="376">
        <f t="shared" si="1848"/>
        <v>-5.0748696957880914E-15</v>
      </c>
      <c r="AL743" s="376">
        <f t="shared" si="1849"/>
        <v>-5.8768208000025799E-16</v>
      </c>
      <c r="AM743" s="376">
        <f t="shared" si="1850"/>
        <v>4.9596638619789916E-15</v>
      </c>
      <c r="AN743" s="376">
        <f t="shared" si="1851"/>
        <v>1.5599462174942909E-15</v>
      </c>
      <c r="AO743" s="376">
        <f t="shared" si="1852"/>
        <v>-4.6538609273655431E-15</v>
      </c>
      <c r="AP743" s="376">
        <f t="shared" si="1853"/>
        <v>-2.4722624966780689E-15</v>
      </c>
      <c r="AQ743" s="376">
        <f t="shared" si="1854"/>
        <v>4.1692127272287633E-15</v>
      </c>
      <c r="AR743" s="376">
        <f t="shared" si="1855"/>
        <v>3.2895711145751638E-15</v>
      </c>
      <c r="AS743" s="376">
        <f t="shared" si="1856"/>
        <v>-3.5243440201060356E-15</v>
      </c>
      <c r="AT743" s="376">
        <f t="shared" si="1857"/>
        <v>-3.9804633593519738E-15</v>
      </c>
      <c r="AU743" s="376">
        <f t="shared" si="1858"/>
        <v>2.7440367487654245E-15</v>
      </c>
      <c r="AV743" s="376">
        <f t="shared" si="1859"/>
        <v>4.5183886294983656E-15</v>
      </c>
      <c r="AW743" s="376">
        <f t="shared" si="1860"/>
        <v>-1.8582776840434126E-15</v>
      </c>
      <c r="AX743" s="376">
        <f t="shared" si="1861"/>
        <v>-4.8826747585546925E-15</v>
      </c>
      <c r="AY743" s="376">
        <f t="shared" si="1862"/>
        <v>9.011060500577518E-16</v>
      </c>
      <c r="AZ743" s="376">
        <f t="shared" si="1863"/>
        <v>5.0593224348753473E-15</v>
      </c>
      <c r="BA743" s="376">
        <f t="shared" si="1864"/>
        <v>9.0694584085673394E-17</v>
      </c>
      <c r="BB743" s="376">
        <f t="shared" si="1865"/>
        <v>-5.0415431873244352E-15</v>
      </c>
      <c r="BC743" s="376">
        <f t="shared" si="1866"/>
        <v>-1.0790098762246535E-15</v>
      </c>
      <c r="BD743" s="376">
        <f t="shared" si="1867"/>
        <v>4.8300202624146601E-15</v>
      </c>
      <c r="BE743" s="376">
        <f t="shared" si="1868"/>
        <v>2.0258594239361673E-15</v>
      </c>
      <c r="BF743" s="376">
        <f t="shared" si="1869"/>
        <v>-4.4328823675268113E-15</v>
      </c>
      <c r="BG743" s="376">
        <f t="shared" si="1870"/>
        <v>-2.8948563301007361E-15</v>
      </c>
      <c r="BH743" s="376">
        <f t="shared" si="1871"/>
        <v>3.8653912892440433E-15</v>
      </c>
      <c r="BI743" s="376">
        <f t="shared" si="1872"/>
        <v>3.6526055309536808E-15</v>
      </c>
      <c r="BJ743" s="376">
        <f t="shared" si="1873"/>
        <v>-3.1493553914520535E-15</v>
      </c>
      <c r="BK743" s="376">
        <f t="shared" si="1874"/>
        <v>-4.2699871496568718E-15</v>
      </c>
      <c r="BL743" s="376">
        <f t="shared" si="1875"/>
        <v>2.3122915321454272E-15</v>
      </c>
      <c r="BM743" s="376">
        <f t="shared" si="1876"/>
        <v>4.723275556835257E-15</v>
      </c>
      <c r="BN743" s="376">
        <f t="shared" si="1877"/>
        <v>-1.3863676060062159E-15</v>
      </c>
      <c r="BO743" s="376">
        <f t="shared" si="1878"/>
        <v>-4.995051133207777E-15</v>
      </c>
      <c r="BP743" s="376">
        <f t="shared" si="1879"/>
        <v>4.071663502523591E-16</v>
      </c>
      <c r="BQ743" s="376">
        <f t="shared" si="1880"/>
        <v>5.0748696957880938E-15</v>
      </c>
      <c r="BR743" s="376">
        <f t="shared" si="1881"/>
        <v>5.8768208000017398E-16</v>
      </c>
    </row>
    <row r="744" spans="2:70">
      <c r="B744" s="373">
        <v>50</v>
      </c>
      <c r="C744" s="373">
        <f t="shared" si="1882"/>
        <v>1.5625000000000007E-2</v>
      </c>
      <c r="D744" s="374">
        <f t="shared" si="1817"/>
        <v>5.9233124871995466</v>
      </c>
      <c r="E744" s="375" t="str">
        <f>BD694</f>
        <v>-0.0766875128004532</v>
      </c>
      <c r="F744" s="317">
        <v>50</v>
      </c>
      <c r="G744" s="376">
        <f t="shared" si="1818"/>
        <v>5.193940208858846E-16</v>
      </c>
      <c r="H744" s="376">
        <f t="shared" si="1819"/>
        <v>-3.7405920430251229E-15</v>
      </c>
      <c r="I744" s="376">
        <f t="shared" si="1820"/>
        <v>-1.9789006332953581E-15</v>
      </c>
      <c r="J744" s="376">
        <f t="shared" si="1821"/>
        <v>2.968463319450098E-15</v>
      </c>
      <c r="K744" s="376">
        <f t="shared" si="1822"/>
        <v>3.1371375630645325E-15</v>
      </c>
      <c r="L744" s="376">
        <f t="shared" si="1823"/>
        <v>-1.7444129646758016E-15</v>
      </c>
      <c r="M744" s="376">
        <f t="shared" si="1824"/>
        <v>-3.8177737370799531E-15</v>
      </c>
      <c r="N744" s="376">
        <f t="shared" si="1825"/>
        <v>2.5479154917250504E-16</v>
      </c>
      <c r="O744" s="376">
        <f t="shared" si="1826"/>
        <v>3.9171884678300562E-15</v>
      </c>
      <c r="P744" s="376">
        <f t="shared" si="1827"/>
        <v>1.2736195700011609E-15</v>
      </c>
      <c r="Q744" s="376">
        <f t="shared" si="1828"/>
        <v>-3.4202467637549208E-15</v>
      </c>
      <c r="R744" s="376">
        <f t="shared" si="1829"/>
        <v>-2.6081336550322792E-15</v>
      </c>
      <c r="S744" s="376">
        <f t="shared" si="1830"/>
        <v>2.402603494512214E-15</v>
      </c>
      <c r="T744" s="376">
        <f t="shared" si="1831"/>
        <v>3.5455830338752261E-15</v>
      </c>
      <c r="U744" s="377">
        <f t="shared" si="1832"/>
        <v>-1.0191856228849593E-15</v>
      </c>
      <c r="V744" s="376">
        <f t="shared" si="1833"/>
        <v>-3.94324953660088E-15</v>
      </c>
      <c r="W744" s="376">
        <f t="shared" si="1834"/>
        <v>-5.1939402088590382E-16</v>
      </c>
      <c r="X744" s="376">
        <f t="shared" si="1835"/>
        <v>3.7405920430251285E-15</v>
      </c>
      <c r="Y744" s="376">
        <f t="shared" si="1836"/>
        <v>1.9789006332953597E-15</v>
      </c>
      <c r="Z744" s="376">
        <f t="shared" si="1837"/>
        <v>-2.968463319450087E-15</v>
      </c>
      <c r="AA744" s="376">
        <f t="shared" si="1838"/>
        <v>-3.1371375630645167E-15</v>
      </c>
      <c r="AB744" s="376">
        <f t="shared" si="1839"/>
        <v>1.7444129646757998E-15</v>
      </c>
      <c r="AC744" s="376">
        <f t="shared" si="1840"/>
        <v>3.8177737370799539E-15</v>
      </c>
      <c r="AD744" s="376">
        <f t="shared" si="1841"/>
        <v>-2.5479154917253117E-16</v>
      </c>
      <c r="AE744" s="376">
        <f t="shared" si="1842"/>
        <v>-3.9171884678300562E-15</v>
      </c>
      <c r="AF744" s="376">
        <f t="shared" si="1843"/>
        <v>-1.2736195700011628E-15</v>
      </c>
      <c r="AG744" s="376">
        <f t="shared" si="1844"/>
        <v>3.4202467637549058E-15</v>
      </c>
      <c r="AH744" s="376">
        <f t="shared" si="1845"/>
        <v>2.608133655032323E-15</v>
      </c>
      <c r="AI744" s="376">
        <f t="shared" si="1846"/>
        <v>-2.402603494512257E-15</v>
      </c>
      <c r="AJ744" s="376">
        <f t="shared" si="1847"/>
        <v>-3.5455830338752024E-15</v>
      </c>
      <c r="AK744" s="376">
        <f t="shared" si="1848"/>
        <v>1.0191856228849573E-15</v>
      </c>
      <c r="AL744" s="376">
        <f t="shared" si="1849"/>
        <v>3.94324953660088E-15</v>
      </c>
      <c r="AM744" s="376">
        <f t="shared" si="1850"/>
        <v>5.193940208859058E-16</v>
      </c>
      <c r="AN744" s="376">
        <f t="shared" si="1851"/>
        <v>-3.7405920430251095E-15</v>
      </c>
      <c r="AO744" s="376">
        <f t="shared" si="1852"/>
        <v>-1.9789006332954098E-15</v>
      </c>
      <c r="AP744" s="376">
        <f t="shared" si="1853"/>
        <v>2.9684633194501228E-15</v>
      </c>
      <c r="AQ744" s="376">
        <f t="shared" si="1854"/>
        <v>3.1371375630645183E-15</v>
      </c>
      <c r="AR744" s="376">
        <f t="shared" si="1855"/>
        <v>-1.744412964675798E-15</v>
      </c>
      <c r="AS744" s="376">
        <f t="shared" si="1856"/>
        <v>-3.8177737370799539E-15</v>
      </c>
      <c r="AT744" s="376">
        <f t="shared" si="1857"/>
        <v>2.5479154917247319E-16</v>
      </c>
      <c r="AU744" s="376">
        <f t="shared" si="1858"/>
        <v>3.9171884678300483E-15</v>
      </c>
      <c r="AV744" s="376">
        <f t="shared" si="1859"/>
        <v>1.2736195700011112E-15</v>
      </c>
      <c r="AW744" s="376">
        <f t="shared" si="1860"/>
        <v>-3.4202467637549327E-15</v>
      </c>
      <c r="AX744" s="376">
        <f t="shared" si="1861"/>
        <v>-2.6081336550322823E-15</v>
      </c>
      <c r="AY744" s="376">
        <f t="shared" si="1862"/>
        <v>2.4026034945122108E-15</v>
      </c>
      <c r="AZ744" s="376">
        <f t="shared" si="1863"/>
        <v>3.5455830338752273E-15</v>
      </c>
      <c r="BA744" s="376">
        <f t="shared" si="1864"/>
        <v>-1.0191856228849013E-15</v>
      </c>
      <c r="BB744" s="376">
        <f t="shared" si="1865"/>
        <v>-3.9432495366008769E-15</v>
      </c>
      <c r="BC744" s="376">
        <f t="shared" si="1866"/>
        <v>-5.1939402088585205E-16</v>
      </c>
      <c r="BD744" s="376">
        <f t="shared" si="1867"/>
        <v>3.7405920430251269E-15</v>
      </c>
      <c r="BE744" s="376">
        <f t="shared" si="1868"/>
        <v>1.9789006332953628E-15</v>
      </c>
      <c r="BF744" s="376">
        <f t="shared" si="1869"/>
        <v>-2.968463319450085E-15</v>
      </c>
      <c r="BG744" s="376">
        <f t="shared" si="1870"/>
        <v>-3.1371375630645534E-15</v>
      </c>
      <c r="BH744" s="376">
        <f t="shared" si="1871"/>
        <v>1.7444129646757458E-15</v>
      </c>
      <c r="BI744" s="376">
        <f t="shared" si="1872"/>
        <v>3.8177737370799697E-15</v>
      </c>
      <c r="BJ744" s="376">
        <f t="shared" si="1873"/>
        <v>-2.5479154917241521E-16</v>
      </c>
      <c r="BK744" s="376">
        <f t="shared" si="1874"/>
        <v>-3.9171884678300412E-15</v>
      </c>
      <c r="BL744" s="376">
        <f t="shared" si="1875"/>
        <v>-1.2736195700010599E-15</v>
      </c>
      <c r="BM744" s="376">
        <f t="shared" si="1876"/>
        <v>3.4202467637549599E-15</v>
      </c>
      <c r="BN744" s="376">
        <f t="shared" si="1877"/>
        <v>2.6081336550322413E-15</v>
      </c>
      <c r="BO744" s="376">
        <f t="shared" si="1878"/>
        <v>-2.4026034945122538E-15</v>
      </c>
      <c r="BP744" s="376">
        <f t="shared" si="1879"/>
        <v>-3.5455830338752036E-15</v>
      </c>
      <c r="BQ744" s="376">
        <f t="shared" si="1880"/>
        <v>1.0191856228849538E-15</v>
      </c>
      <c r="BR744" s="376">
        <f t="shared" si="1881"/>
        <v>3.9432495366008808E-15</v>
      </c>
    </row>
    <row r="745" spans="2:70" s="367" customFormat="1">
      <c r="B745" s="373">
        <v>51</v>
      </c>
      <c r="C745" s="373">
        <f t="shared" si="1882"/>
        <v>1.5937500000000007E-2</v>
      </c>
      <c r="D745" s="374">
        <f t="shared" si="1817"/>
        <v>5.9406996813587885</v>
      </c>
      <c r="E745" s="375" t="str">
        <f>BE694</f>
        <v>-0.0593003186412119</v>
      </c>
      <c r="F745" s="368">
        <v>51</v>
      </c>
      <c r="U745" s="369"/>
    </row>
    <row r="746" spans="2:70">
      <c r="B746" s="373">
        <v>52</v>
      </c>
      <c r="C746" s="373">
        <f t="shared" si="1882"/>
        <v>1.6250000000000007E-2</v>
      </c>
      <c r="D746" s="374">
        <f t="shared" si="1817"/>
        <v>5.9586579700032987</v>
      </c>
      <c r="E746" s="375" t="str">
        <f>BF694</f>
        <v>-0.041342029996701</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5.9770144049966394</v>
      </c>
      <c r="E747" s="375" t="str">
        <f>BG694</f>
        <v>-0.022985595003361</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5.9955922038350105</v>
      </c>
      <c r="E748" s="375" t="str">
        <f>BH694</f>
        <v>-0.00440779616498934</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6.0142124521600104</v>
      </c>
      <c r="E749" s="375" t="str">
        <f>BI694</f>
        <v>0.0142124521600108</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6.0326958268013939</v>
      </c>
      <c r="E750" s="375" t="str">
        <f>BJ694</f>
        <v>0.0326958268013938</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6.050864322757298</v>
      </c>
      <c r="E751" s="375" t="str">
        <f>BK694</f>
        <v>0.0508643227572976</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6.0685429674798286</v>
      </c>
      <c r="E752" s="375" t="str">
        <f>BL694</f>
        <v>0.0685429674798287</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6.0855615059561048</v>
      </c>
      <c r="E753" s="375" t="str">
        <f>BM694</f>
        <v>0.0855615059561048</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6.1017560403573468</v>
      </c>
      <c r="E754" s="375" t="str">
        <f>BN694</f>
        <v>0.101756040357347</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6.1169706084644302</v>
      </c>
      <c r="E755" s="375" t="str">
        <f>BO694</f>
        <v>0.11697060846443</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6.1310586856693829</v>
      </c>
      <c r="E756" s="375" t="str">
        <f>BP694</f>
        <v>0.131058685669383</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6.143884596087358</v>
      </c>
      <c r="E757" s="375" t="str">
        <f>BQ694</f>
        <v>0.143884596087358</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6.1553248191896923</v>
      </c>
      <c r="E758" s="375" t="str">
        <f>BR694</f>
        <v>0.155324819189692</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4.5"/>
  <cols>
    <col min="1" max="1" width="84" customWidth="1"/>
  </cols>
  <sheetData>
    <row r="2" spans="1:1" ht="15" thickBot="1">
      <c r="A2" s="335" t="s">
        <v>617</v>
      </c>
    </row>
    <row r="3" spans="1:1" ht="28.5" customHeight="1" thickBot="1">
      <c r="A3" s="334" t="s">
        <v>616</v>
      </c>
    </row>
    <row r="4" spans="1:1" ht="15" thickBot="1">
      <c r="A4" s="334" t="s">
        <v>618</v>
      </c>
    </row>
    <row r="5" spans="1:1" ht="1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zoomScale="55" zoomScaleNormal="55" workbookViewId="0">
      <selection activeCell="T15" sqref="T15"/>
    </sheetView>
  </sheetViews>
  <sheetFormatPr defaultRowHeight="14.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06" zoomScale="85" zoomScaleNormal="85" workbookViewId="0">
      <selection activeCell="F226" sqref="F226"/>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400" t="s">
        <v>324</v>
      </c>
      <c r="B1" s="401"/>
      <c r="C1" s="401"/>
      <c r="D1" s="402"/>
    </row>
    <row r="2" spans="1:4" ht="15" thickBot="1">
      <c r="A2" s="97" t="s">
        <v>326</v>
      </c>
      <c r="B2" s="403" t="s">
        <v>325</v>
      </c>
      <c r="C2" s="403"/>
      <c r="D2" s="404"/>
    </row>
    <row r="3" spans="1:4" ht="16" thickBot="1">
      <c r="A3" s="405" t="s">
        <v>405</v>
      </c>
      <c r="B3" s="406"/>
      <c r="C3" s="406"/>
      <c r="D3" s="407"/>
    </row>
    <row r="4" spans="1:4" ht="15.5">
      <c r="A4" s="1" t="s">
        <v>0</v>
      </c>
      <c r="B4" s="2" t="s">
        <v>1</v>
      </c>
      <c r="C4" s="408" t="s">
        <v>2</v>
      </c>
      <c r="D4" s="409"/>
    </row>
    <row r="5" spans="1:4" ht="15.5">
      <c r="A5" s="410" t="s">
        <v>124</v>
      </c>
      <c r="B5" s="411"/>
      <c r="C5" s="411"/>
      <c r="D5" s="412"/>
    </row>
    <row r="6" spans="1:4" ht="18">
      <c r="A6" s="413" t="s">
        <v>3</v>
      </c>
      <c r="B6" s="414"/>
      <c r="C6" s="414"/>
      <c r="D6" s="415"/>
    </row>
    <row r="7" spans="1:4">
      <c r="A7" s="420" t="s">
        <v>377</v>
      </c>
      <c r="B7" s="421"/>
      <c r="C7" s="421"/>
      <c r="D7" s="422"/>
    </row>
    <row r="8" spans="1:4">
      <c r="A8" s="420"/>
      <c r="B8" s="421"/>
      <c r="C8" s="421"/>
      <c r="D8" s="422"/>
    </row>
    <row r="9" spans="1:4">
      <c r="A9" s="420"/>
      <c r="B9" s="421"/>
      <c r="C9" s="421"/>
      <c r="D9" s="422"/>
    </row>
    <row r="10" spans="1:4">
      <c r="A10" s="420"/>
      <c r="B10" s="421"/>
      <c r="C10" s="421"/>
      <c r="D10" s="422"/>
    </row>
    <row r="11" spans="1:4" ht="15" thickBot="1">
      <c r="A11" s="420"/>
      <c r="B11" s="421"/>
      <c r="C11" s="421"/>
      <c r="D11" s="422"/>
    </row>
    <row r="12" spans="1:4">
      <c r="A12" s="423" t="s">
        <v>4</v>
      </c>
      <c r="B12" s="424"/>
      <c r="C12" s="424"/>
      <c r="D12" s="425"/>
    </row>
    <row r="13" spans="1:4">
      <c r="A13" s="426"/>
      <c r="B13" s="427"/>
      <c r="C13" s="427"/>
      <c r="D13" s="428"/>
    </row>
    <row r="14" spans="1:4">
      <c r="A14" s="426"/>
      <c r="B14" s="427"/>
      <c r="C14" s="427"/>
      <c r="D14" s="428"/>
    </row>
    <row r="15" spans="1:4">
      <c r="A15" s="426"/>
      <c r="B15" s="427"/>
      <c r="C15" s="427"/>
      <c r="D15" s="428"/>
    </row>
    <row r="16" spans="1:4" ht="15" thickBot="1">
      <c r="A16" s="429"/>
      <c r="B16" s="430"/>
      <c r="C16" s="430"/>
      <c r="D16" s="431"/>
    </row>
    <row r="17" spans="1:8">
      <c r="A17" s="438" t="s">
        <v>6</v>
      </c>
      <c r="B17" s="439"/>
      <c r="C17" s="439"/>
      <c r="D17" s="440"/>
    </row>
    <row r="18" spans="1:8">
      <c r="A18" s="432" t="s">
        <v>5</v>
      </c>
      <c r="B18" s="433"/>
      <c r="C18" s="433"/>
      <c r="D18" s="434"/>
    </row>
    <row r="19" spans="1:8">
      <c r="A19" s="432"/>
      <c r="B19" s="433"/>
      <c r="C19" s="433"/>
      <c r="D19" s="434"/>
    </row>
    <row r="20" spans="1:8" ht="15" thickBot="1">
      <c r="A20" s="435"/>
      <c r="B20" s="436"/>
      <c r="C20" s="436"/>
      <c r="D20" s="437"/>
    </row>
    <row r="21" spans="1:8">
      <c r="A21" s="3"/>
      <c r="B21" s="3"/>
      <c r="C21" s="3"/>
      <c r="D21" s="3"/>
    </row>
    <row r="22" spans="1:8" ht="15.5">
      <c r="A22" s="114" t="s">
        <v>317</v>
      </c>
      <c r="B22" s="115"/>
      <c r="C22" s="121" t="s">
        <v>385</v>
      </c>
      <c r="D22" s="115"/>
      <c r="E22" s="115" t="s">
        <v>331</v>
      </c>
    </row>
    <row r="23" spans="1:8" s="31" customFormat="1" ht="15" thickBot="1">
      <c r="A23" s="416"/>
      <c r="B23" s="416"/>
      <c r="C23" s="416"/>
      <c r="D23" s="416"/>
    </row>
    <row r="24" spans="1:8" s="31" customFormat="1" ht="15.5">
      <c r="A24" s="417" t="s">
        <v>211</v>
      </c>
      <c r="B24" s="418"/>
      <c r="C24" s="418"/>
      <c r="D24" s="419"/>
      <c r="E24" s="151"/>
      <c r="F24" s="11"/>
      <c r="G24" s="11"/>
      <c r="H24" s="11"/>
    </row>
    <row r="25" spans="1:8" ht="16.5">
      <c r="A25" s="25" t="s">
        <v>207</v>
      </c>
      <c r="B25" s="32" t="s">
        <v>14</v>
      </c>
      <c r="C25" s="35">
        <v>6</v>
      </c>
      <c r="D25" s="30" t="s">
        <v>7</v>
      </c>
      <c r="E25" s="30" t="s">
        <v>111</v>
      </c>
    </row>
    <row r="26" spans="1:8" ht="16.5">
      <c r="A26" s="25" t="s">
        <v>208</v>
      </c>
      <c r="B26" s="32" t="s">
        <v>18</v>
      </c>
      <c r="C26" s="35">
        <v>24</v>
      </c>
      <c r="D26" s="30" t="s">
        <v>8</v>
      </c>
      <c r="E26" s="30" t="s">
        <v>112</v>
      </c>
    </row>
    <row r="27" spans="1:8" ht="16.5">
      <c r="A27" s="25" t="s">
        <v>209</v>
      </c>
      <c r="B27" s="32" t="s">
        <v>15</v>
      </c>
      <c r="C27" s="32">
        <f>Pout/Vout</f>
        <v>4</v>
      </c>
      <c r="D27" s="30" t="s">
        <v>10</v>
      </c>
      <c r="E27" s="30"/>
    </row>
    <row r="28" spans="1:8" ht="16.5">
      <c r="A28" s="25" t="s">
        <v>210</v>
      </c>
      <c r="B28" s="32" t="s">
        <v>16</v>
      </c>
      <c r="C28" s="35">
        <v>60</v>
      </c>
      <c r="D28" s="30" t="s">
        <v>17</v>
      </c>
      <c r="E28" s="30" t="s">
        <v>113</v>
      </c>
    </row>
    <row r="29" spans="1:8" ht="15" thickBot="1">
      <c r="A29" s="33" t="s">
        <v>318</v>
      </c>
      <c r="B29" s="36" t="s">
        <v>9</v>
      </c>
      <c r="C29" s="107">
        <v>0.92</v>
      </c>
      <c r="D29" s="34"/>
      <c r="E29" s="155" t="s">
        <v>127</v>
      </c>
    </row>
    <row r="30" spans="1:8" ht="15" thickBot="1">
      <c r="A30" s="398"/>
      <c r="B30" s="399"/>
      <c r="C30" s="399"/>
      <c r="D30" s="399"/>
      <c r="E30" s="94"/>
    </row>
    <row r="31" spans="1:8" ht="15.75" customHeight="1">
      <c r="A31" s="453" t="s">
        <v>212</v>
      </c>
      <c r="B31" s="454"/>
      <c r="C31" s="454"/>
      <c r="D31" s="455"/>
      <c r="E31" s="151"/>
    </row>
    <row r="32" spans="1:8" ht="16.5">
      <c r="A32" s="37" t="s">
        <v>213</v>
      </c>
      <c r="B32" s="5" t="s">
        <v>128</v>
      </c>
      <c r="C32" s="99">
        <v>12</v>
      </c>
      <c r="D32" s="39" t="s">
        <v>7</v>
      </c>
      <c r="E32" s="30" t="s">
        <v>177</v>
      </c>
    </row>
    <row r="33" spans="1:8" ht="16.5">
      <c r="A33" s="25" t="s">
        <v>214</v>
      </c>
      <c r="B33" s="32" t="s">
        <v>12</v>
      </c>
      <c r="C33" s="98">
        <v>13</v>
      </c>
      <c r="D33" s="30" t="s">
        <v>7</v>
      </c>
      <c r="E33" s="30" t="s">
        <v>199</v>
      </c>
    </row>
    <row r="34" spans="1:8" ht="17" thickBot="1">
      <c r="A34" s="25" t="s">
        <v>215</v>
      </c>
      <c r="B34" s="32" t="s">
        <v>13</v>
      </c>
      <c r="C34" s="98">
        <v>11</v>
      </c>
      <c r="D34" s="30" t="s">
        <v>7</v>
      </c>
      <c r="E34" s="155" t="s">
        <v>200</v>
      </c>
    </row>
    <row r="35" spans="1:8" ht="15" thickBot="1">
      <c r="A35" s="40"/>
      <c r="B35" s="40"/>
      <c r="C35" s="40"/>
      <c r="D35" s="40"/>
      <c r="E35" s="12"/>
    </row>
    <row r="36" spans="1:8" ht="16" thickBot="1">
      <c r="A36" s="465" t="s">
        <v>216</v>
      </c>
      <c r="B36" s="466"/>
      <c r="C36" s="466"/>
      <c r="D36" s="467"/>
      <c r="E36" s="157"/>
    </row>
    <row r="37" spans="1:8" ht="18" customHeight="1" thickBot="1">
      <c r="A37" s="41" t="s">
        <v>217</v>
      </c>
      <c r="B37" s="42" t="s">
        <v>19</v>
      </c>
      <c r="C37" s="43">
        <v>100</v>
      </c>
      <c r="D37" s="44" t="s">
        <v>11</v>
      </c>
      <c r="E37" s="156" t="s">
        <v>178</v>
      </c>
    </row>
    <row r="38" spans="1:8" s="31" customFormat="1">
      <c r="A38" s="395" t="s">
        <v>93</v>
      </c>
      <c r="B38" s="396"/>
      <c r="C38" s="396"/>
      <c r="D38" s="397"/>
      <c r="E38" s="152"/>
      <c r="F38" s="11"/>
      <c r="G38" s="11"/>
      <c r="H38" s="11"/>
    </row>
    <row r="39" spans="1:8" s="31" customFormat="1" ht="16.5">
      <c r="A39" s="111" t="s">
        <v>307</v>
      </c>
      <c r="B39" s="32" t="s">
        <v>308</v>
      </c>
      <c r="C39" s="113">
        <f>Vblk/2/Vout</f>
        <v>1</v>
      </c>
      <c r="D39" s="112"/>
      <c r="E39" s="30"/>
    </row>
    <row r="40" spans="1:8" ht="18" customHeight="1">
      <c r="A40" s="25" t="s">
        <v>309</v>
      </c>
      <c r="B40" s="32" t="s">
        <v>20</v>
      </c>
      <c r="C40" s="122">
        <v>1</v>
      </c>
      <c r="D40" s="46"/>
      <c r="E40" s="30" t="s">
        <v>310</v>
      </c>
    </row>
    <row r="41" spans="1:8" ht="18" customHeight="1">
      <c r="A41" s="111" t="s">
        <v>311</v>
      </c>
      <c r="B41" s="32" t="s">
        <v>315</v>
      </c>
      <c r="C41" s="100">
        <f>Vblk/2/15</f>
        <v>0.4</v>
      </c>
      <c r="D41" s="46"/>
      <c r="E41" s="30"/>
    </row>
    <row r="42" spans="1:8" ht="18" customHeight="1">
      <c r="A42" s="25" t="s">
        <v>312</v>
      </c>
      <c r="B42" s="32" t="s">
        <v>314</v>
      </c>
      <c r="C42" s="122">
        <v>1</v>
      </c>
      <c r="D42" s="46"/>
      <c r="E42" s="30" t="s">
        <v>313</v>
      </c>
    </row>
    <row r="43" spans="1:8" ht="18" customHeight="1">
      <c r="A43" s="25" t="s">
        <v>218</v>
      </c>
      <c r="B43" s="32" t="s">
        <v>21</v>
      </c>
      <c r="C43" s="92">
        <f>(8*Nps^2*Vout)/(PI()^2*Iout*1.1)</f>
        <v>1.1053220033709577</v>
      </c>
      <c r="D43" s="13" t="s">
        <v>22</v>
      </c>
      <c r="E43" s="30"/>
    </row>
    <row r="44" spans="1:8" ht="17" thickBot="1">
      <c r="A44" s="33" t="s">
        <v>219</v>
      </c>
      <c r="B44" s="48" t="s">
        <v>81</v>
      </c>
      <c r="C44" s="110">
        <f>(8*Nps^2*Vout)/(PI()^2*Iout)</f>
        <v>1.2158542037080533</v>
      </c>
      <c r="D44" s="14" t="s">
        <v>22</v>
      </c>
      <c r="E44" s="155"/>
    </row>
    <row r="45" spans="1:8" ht="15" thickBot="1">
      <c r="A45" s="456" t="s">
        <v>220</v>
      </c>
      <c r="B45" s="457"/>
      <c r="C45" s="457"/>
      <c r="D45" s="458"/>
      <c r="E45" s="152"/>
    </row>
    <row r="46" spans="1:8" ht="16.5">
      <c r="A46" s="37" t="s">
        <v>221</v>
      </c>
      <c r="B46" s="38" t="s">
        <v>23</v>
      </c>
      <c r="C46" s="142">
        <f>Nps*(Vout+0.5)/(Vblk_max/2)</f>
        <v>1</v>
      </c>
      <c r="D46" s="39"/>
      <c r="E46" s="111"/>
    </row>
    <row r="47" spans="1:8" ht="18" customHeight="1">
      <c r="A47" s="25" t="s">
        <v>222</v>
      </c>
      <c r="B47" s="32" t="s">
        <v>129</v>
      </c>
      <c r="C47" s="45">
        <f>1*Nps*(Vout+0.5+Vloss)/(Vblk_hu/2)</f>
        <v>1.3636363636363635</v>
      </c>
      <c r="D47" s="30"/>
      <c r="E47" s="111"/>
    </row>
    <row r="48" spans="1:8" ht="17" thickBot="1">
      <c r="A48" s="50" t="s">
        <v>223</v>
      </c>
      <c r="B48" s="51" t="s">
        <v>24</v>
      </c>
      <c r="C48" s="101">
        <v>1</v>
      </c>
      <c r="D48" s="52" t="s">
        <v>7</v>
      </c>
      <c r="E48" s="111" t="s">
        <v>201</v>
      </c>
    </row>
    <row r="49" spans="1:5" ht="17" thickBot="1">
      <c r="A49" s="459" t="s">
        <v>33</v>
      </c>
      <c r="B49" s="460"/>
      <c r="C49" s="460"/>
      <c r="D49" s="461"/>
      <c r="E49" s="152"/>
    </row>
    <row r="50" spans="1:5" ht="49.5" customHeight="1" thickBot="1">
      <c r="A50" s="444" t="s">
        <v>130</v>
      </c>
      <c r="B50" s="445"/>
      <c r="C50" s="445"/>
      <c r="D50" s="446"/>
      <c r="E50" s="30"/>
    </row>
    <row r="51" spans="1:5" ht="15.75" customHeight="1">
      <c r="A51" s="447" t="s">
        <v>131</v>
      </c>
      <c r="B51" s="448"/>
      <c r="C51" s="448"/>
      <c r="D51" s="449"/>
      <c r="E51" s="30"/>
    </row>
    <row r="52" spans="1:5" ht="15" customHeight="1">
      <c r="A52" s="462"/>
      <c r="B52" s="463"/>
      <c r="C52" s="463"/>
      <c r="D52" s="464"/>
      <c r="E52" s="30"/>
    </row>
    <row r="53" spans="1:5" ht="15" customHeight="1">
      <c r="A53" s="462"/>
      <c r="B53" s="463"/>
      <c r="C53" s="463"/>
      <c r="D53" s="464"/>
      <c r="E53" s="30"/>
    </row>
    <row r="54" spans="1:5" ht="15" customHeight="1">
      <c r="A54" s="462"/>
      <c r="B54" s="463"/>
      <c r="C54" s="463"/>
      <c r="D54" s="464"/>
      <c r="E54" s="30"/>
    </row>
    <row r="55" spans="1:5" ht="15" customHeight="1" thickBot="1">
      <c r="A55" s="25" t="s">
        <v>224</v>
      </c>
      <c r="B55" s="32" t="s">
        <v>79</v>
      </c>
      <c r="C55" s="165">
        <v>3.33</v>
      </c>
      <c r="D55" s="30"/>
      <c r="E55" s="155"/>
    </row>
    <row r="56" spans="1:5" ht="16.5">
      <c r="A56" s="25" t="s">
        <v>225</v>
      </c>
      <c r="B56" s="32" t="s">
        <v>80</v>
      </c>
      <c r="C56" s="165">
        <v>0.31</v>
      </c>
      <c r="D56" s="30"/>
      <c r="E56" s="160"/>
    </row>
    <row r="57" spans="1:5" ht="16.5">
      <c r="A57" s="25" t="s">
        <v>226</v>
      </c>
      <c r="B57" s="32" t="s">
        <v>35</v>
      </c>
      <c r="C57" s="53">
        <f>Ln_selected/(Ln_selected+1)</f>
        <v>0.76905311778290997</v>
      </c>
      <c r="D57" s="30"/>
      <c r="E57" s="161"/>
    </row>
    <row r="58" spans="1:5" ht="17" thickBot="1">
      <c r="A58" s="50" t="s">
        <v>227</v>
      </c>
      <c r="B58" s="51" t="s">
        <v>46</v>
      </c>
      <c r="C58" s="54">
        <f>350/fllc</f>
        <v>3.5</v>
      </c>
      <c r="D58" s="52"/>
      <c r="E58" s="161"/>
    </row>
    <row r="59" spans="1:5" ht="16.5" customHeight="1">
      <c r="A59" s="447" t="s">
        <v>132</v>
      </c>
      <c r="B59" s="448"/>
      <c r="C59" s="448"/>
      <c r="D59" s="449"/>
      <c r="E59" s="161"/>
    </row>
    <row r="60" spans="1:5" ht="37.5" customHeight="1" thickBot="1">
      <c r="A60" s="450"/>
      <c r="B60" s="451"/>
      <c r="C60" s="451"/>
      <c r="D60" s="452"/>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 thickBot="1">
      <c r="A88" s="27"/>
      <c r="B88" s="26"/>
      <c r="C88" s="26"/>
      <c r="D88" s="29"/>
      <c r="E88" s="162"/>
    </row>
    <row r="89" spans="1:5">
      <c r="A89" s="395" t="s">
        <v>47</v>
      </c>
      <c r="B89" s="396"/>
      <c r="C89" s="396"/>
      <c r="D89" s="397"/>
      <c r="E89" s="152"/>
    </row>
    <row r="90" spans="1:5" ht="16.5">
      <c r="A90" s="332" t="s">
        <v>591</v>
      </c>
      <c r="B90" s="333"/>
      <c r="C90" s="344" t="s">
        <v>593</v>
      </c>
      <c r="D90" s="30"/>
      <c r="E90" s="30"/>
    </row>
    <row r="91" spans="1:5">
      <c r="A91" s="332" t="str">
        <f>IF(C90="Integrated leakage","Transformer Coupling Coefficient","")</f>
        <v/>
      </c>
      <c r="B91" s="333" t="str">
        <f>IF(C90="Integrated leakage","k","")</f>
        <v/>
      </c>
      <c r="C91" s="345"/>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4.2225707709540226</v>
      </c>
      <c r="D92" s="30" t="s">
        <v>198</v>
      </c>
      <c r="E92" s="30"/>
    </row>
    <row r="93" spans="1:5">
      <c r="A93" s="25" t="s">
        <v>229</v>
      </c>
      <c r="B93" s="32" t="s">
        <v>611</v>
      </c>
      <c r="C93" s="35">
        <v>4.3</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0.58907664908335911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0.6</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1.998</v>
      </c>
      <c r="D96" s="30" t="s">
        <v>73</v>
      </c>
      <c r="E96" s="30"/>
    </row>
    <row r="97" spans="1:8">
      <c r="A97" s="25" t="s">
        <v>230</v>
      </c>
      <c r="B97" s="32" t="str">
        <f>IF(C90="Integrated Leakage","",'tables and calculations'!P78)</f>
        <v>LM</v>
      </c>
      <c r="C97" s="35">
        <v>2</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5" t="s">
        <v>231</v>
      </c>
      <c r="B98" s="32" t="s">
        <v>25</v>
      </c>
      <c r="C98" s="93">
        <f>IF($D92="uF",1/(2*PI()*SQRT(Lr*uH*Cr*uF)),1/(2*PI()*SQRT(Lr*uH*Cr*picoF)))/kHz</f>
        <v>99.085539567533871</v>
      </c>
      <c r="D98" s="30" t="s">
        <v>11</v>
      </c>
      <c r="E98" s="30"/>
    </row>
    <row r="99" spans="1:8" ht="16.5">
      <c r="A99" s="25" t="s">
        <v>232</v>
      </c>
      <c r="B99" s="32" t="s">
        <v>26</v>
      </c>
      <c r="C99" s="93">
        <f>IF(C90="Integrated Leakage",(1/(2*PI()*SQRT(((Lr*uH)+(Lm_rec*uH))*(Cr*uF))))/kHz,(1/(2*PI()*SQRT(((Lr*uH)+(Lm*uH))*(Cr*uF))))/kHz)</f>
        <v>47.599153559190334</v>
      </c>
      <c r="D99" s="30" t="s">
        <v>11</v>
      </c>
      <c r="E99" s="30"/>
    </row>
    <row r="100" spans="1:8" ht="18" customHeight="1">
      <c r="A100" s="25" t="s">
        <v>233</v>
      </c>
      <c r="B100" s="32" t="s">
        <v>32</v>
      </c>
      <c r="C100" s="108">
        <f>Lm/Lr</f>
        <v>3.3333333333333335</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5" t="s">
        <v>234</v>
      </c>
      <c r="B101" s="32" t="s">
        <v>34</v>
      </c>
      <c r="C101" s="109">
        <f>IF(C90="Integrated Leakage",'Integrated Leakage'!G20,IF(D$92="uF",SQRT((Lr*uH)/(Cr*uF))/(Re_fl),SQRT((Lr*uH)/(Cr*picoF))/Re_fl))</f>
        <v>0.30722736548477503</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6.5">
      <c r="A103" s="25" t="s">
        <v>235</v>
      </c>
      <c r="B103" s="32" t="s">
        <v>84</v>
      </c>
      <c r="C103" s="35">
        <v>0.75</v>
      </c>
      <c r="D103" s="30"/>
      <c r="E103" s="30" t="s">
        <v>400</v>
      </c>
    </row>
    <row r="104" spans="1:8" ht="16.5">
      <c r="A104" s="25" t="s">
        <v>236</v>
      </c>
      <c r="B104" s="32" t="s">
        <v>85</v>
      </c>
      <c r="C104" s="35">
        <v>1</v>
      </c>
      <c r="D104" s="30"/>
      <c r="E104" s="30" t="s">
        <v>401</v>
      </c>
    </row>
    <row r="105" spans="1:8" ht="16.5">
      <c r="A105" s="25" t="s">
        <v>237</v>
      </c>
      <c r="B105" s="32" t="s">
        <v>86</v>
      </c>
      <c r="C105" s="92">
        <f>fn_Mgmin*f0</f>
        <v>99.085539567533871</v>
      </c>
      <c r="D105" s="30" t="s">
        <v>11</v>
      </c>
      <c r="E105" s="30"/>
    </row>
    <row r="106" spans="1:8" ht="17" thickBot="1">
      <c r="A106" s="25" t="s">
        <v>238</v>
      </c>
      <c r="B106" s="32" t="s">
        <v>87</v>
      </c>
      <c r="C106" s="92">
        <f>fn_Mgmax*f0</f>
        <v>74.3141546756504</v>
      </c>
      <c r="D106" s="30" t="s">
        <v>11</v>
      </c>
      <c r="E106" s="30"/>
    </row>
    <row r="107" spans="1:8" s="31" customFormat="1">
      <c r="A107" s="468" t="s">
        <v>83</v>
      </c>
      <c r="B107" s="469"/>
      <c r="C107" s="469"/>
      <c r="D107" s="470"/>
      <c r="E107" s="152"/>
    </row>
    <row r="108" spans="1:8" s="31" customFormat="1" ht="16.5">
      <c r="A108" s="25" t="s">
        <v>239</v>
      </c>
      <c r="B108" s="32" t="s">
        <v>82</v>
      </c>
      <c r="C108" s="47">
        <f>PI()*Iout*1.1/(2*SQRT(2)*Nps)</f>
        <v>4.8871712319742029</v>
      </c>
      <c r="D108" s="30" t="s">
        <v>10</v>
      </c>
      <c r="E108" s="30"/>
    </row>
    <row r="109" spans="1:8" s="31" customFormat="1" ht="16.5">
      <c r="A109" s="25" t="s">
        <v>240</v>
      </c>
      <c r="B109" s="32" t="s">
        <v>88</v>
      </c>
      <c r="C109" s="47">
        <f>(2*SQRT(2)*Nps*Vout)/(PI()*2*PI()*fsw_min*kHz*Lm*uH)</f>
        <v>5.7844885414395657</v>
      </c>
      <c r="D109" s="30" t="s">
        <v>10</v>
      </c>
      <c r="E109" s="30"/>
    </row>
    <row r="110" spans="1:8" s="31" customFormat="1" ht="17" thickBot="1">
      <c r="A110" s="25" t="s">
        <v>241</v>
      </c>
      <c r="B110" s="32" t="s">
        <v>89</v>
      </c>
      <c r="C110" s="47">
        <f>SQRT(Im^2 +Ioe^2)</f>
        <v>7.5726316651928798</v>
      </c>
      <c r="D110" s="30" t="s">
        <v>10</v>
      </c>
      <c r="E110" s="155"/>
    </row>
    <row r="111" spans="1:8" s="31" customFormat="1">
      <c r="A111" s="468" t="s">
        <v>90</v>
      </c>
      <c r="B111" s="469"/>
      <c r="C111" s="469"/>
      <c r="D111" s="470"/>
      <c r="E111" s="152"/>
    </row>
    <row r="112" spans="1:8" s="31" customFormat="1" ht="16.5">
      <c r="A112" s="25" t="s">
        <v>242</v>
      </c>
      <c r="B112" s="32" t="s">
        <v>91</v>
      </c>
      <c r="C112" s="47">
        <f>Nps*Ioe</f>
        <v>4.8871712319742029</v>
      </c>
      <c r="D112" s="30" t="s">
        <v>10</v>
      </c>
      <c r="E112" s="30"/>
    </row>
    <row r="113" spans="1:5" s="31" customFormat="1" ht="17" thickBot="1">
      <c r="A113" s="33" t="s">
        <v>243</v>
      </c>
      <c r="B113" s="48" t="s">
        <v>92</v>
      </c>
      <c r="C113" s="49">
        <f>SQRT(2)*$C112/2</f>
        <v>3.4557519189487729</v>
      </c>
      <c r="D113" s="34" t="s">
        <v>10</v>
      </c>
      <c r="E113" s="155"/>
    </row>
    <row r="114" spans="1:5" s="31" customFormat="1" ht="15" thickBot="1">
      <c r="A114" s="398"/>
      <c r="B114" s="399"/>
      <c r="C114" s="399"/>
      <c r="D114" s="399"/>
      <c r="E114" s="153"/>
    </row>
    <row r="115" spans="1:5" s="31" customFormat="1">
      <c r="A115" s="395" t="s">
        <v>94</v>
      </c>
      <c r="B115" s="396"/>
      <c r="C115" s="396"/>
      <c r="D115" s="397"/>
      <c r="E115" s="152"/>
    </row>
    <row r="116" spans="1:5" s="31" customFormat="1" ht="16.5">
      <c r="A116" s="25" t="s">
        <v>244</v>
      </c>
      <c r="B116" s="32" t="s">
        <v>133</v>
      </c>
      <c r="C116" s="87">
        <f>2*PI()*fsw_min*kHz*Lr*uH*Ir</f>
        <v>2.1215315463143618</v>
      </c>
      <c r="D116" s="30" t="s">
        <v>7</v>
      </c>
      <c r="E116" s="30"/>
    </row>
    <row r="117" spans="1:5" s="31" customFormat="1" ht="16.5">
      <c r="A117" s="25" t="s">
        <v>245</v>
      </c>
      <c r="B117" s="32" t="s">
        <v>74</v>
      </c>
      <c r="C117" s="87">
        <f>Lr</f>
        <v>0.6</v>
      </c>
      <c r="D117" s="30" t="str">
        <f>D95</f>
        <v>uH</v>
      </c>
      <c r="E117" s="30"/>
    </row>
    <row r="118" spans="1:5" s="31" customFormat="1" ht="17" thickBot="1">
      <c r="A118" s="33" t="s">
        <v>246</v>
      </c>
      <c r="B118" s="48" t="s">
        <v>89</v>
      </c>
      <c r="C118" s="88">
        <f>Ir</f>
        <v>7.5726316651928798</v>
      </c>
      <c r="D118" s="34" t="str">
        <f>D113</f>
        <v>A</v>
      </c>
      <c r="E118" s="155"/>
    </row>
    <row r="119" spans="1:5" s="31" customFormat="1" ht="15" thickBot="1">
      <c r="A119" s="55"/>
      <c r="B119" s="40"/>
      <c r="C119" s="40"/>
      <c r="D119" s="40"/>
      <c r="E119" s="40"/>
    </row>
    <row r="120" spans="1:5" s="56" customFormat="1">
      <c r="A120" s="395" t="s">
        <v>95</v>
      </c>
      <c r="B120" s="396"/>
      <c r="C120" s="396"/>
      <c r="D120" s="397"/>
      <c r="E120" s="152"/>
    </row>
    <row r="121" spans="1:5" s="31" customFormat="1" ht="16.5">
      <c r="A121" s="25" t="s">
        <v>247</v>
      </c>
      <c r="B121" s="32" t="s">
        <v>134</v>
      </c>
      <c r="C121" s="91">
        <f>IF($D92="uF",Ir/(2*PI()*fsw_min*kHz*Cr*uF),Ir/(2*PI()*fsw_min*kHz*Cr*picoF))</f>
        <v>3.7716116378922004</v>
      </c>
      <c r="D121" s="30" t="s">
        <v>7</v>
      </c>
      <c r="E121" s="30"/>
    </row>
    <row r="122" spans="1:5" s="31" customFormat="1" ht="16.5">
      <c r="A122" s="25" t="s">
        <v>248</v>
      </c>
      <c r="B122" s="32" t="s">
        <v>135</v>
      </c>
      <c r="C122" s="91">
        <f>SQRT((Vblk_max/2)^2+Vcr^2)</f>
        <v>7.5149886458386534</v>
      </c>
      <c r="D122" s="30" t="s">
        <v>7</v>
      </c>
      <c r="E122" s="30"/>
    </row>
    <row r="123" spans="1:5" s="31" customFormat="1" ht="16.5">
      <c r="A123" s="25" t="s">
        <v>249</v>
      </c>
      <c r="B123" s="32" t="s">
        <v>136</v>
      </c>
      <c r="C123" s="91">
        <f>(Vblk_max/2)+(SQRT(2)*Vcr)</f>
        <v>11.833864330311354</v>
      </c>
      <c r="D123" s="30" t="s">
        <v>7</v>
      </c>
      <c r="E123" s="30"/>
    </row>
    <row r="124" spans="1:5" s="31" customFormat="1" ht="16.5">
      <c r="A124" s="63" t="s">
        <v>250</v>
      </c>
      <c r="B124" s="63" t="s">
        <v>165</v>
      </c>
      <c r="C124" s="89">
        <f>Vblk_max/2-(Vcr*SQRT(2))</f>
        <v>1.1661356696886473</v>
      </c>
      <c r="D124" s="30" t="s">
        <v>7</v>
      </c>
      <c r="E124" s="30"/>
    </row>
    <row r="125" spans="1:5" s="31" customFormat="1" ht="17" thickBot="1">
      <c r="A125" s="25" t="s">
        <v>251</v>
      </c>
      <c r="B125" s="32" t="s">
        <v>89</v>
      </c>
      <c r="C125" s="87">
        <f>Ir</f>
        <v>7.5726316651928798</v>
      </c>
      <c r="D125" s="30" t="s">
        <v>10</v>
      </c>
      <c r="E125" s="155"/>
    </row>
    <row r="126" spans="1:5" s="31" customFormat="1">
      <c r="A126" s="441" t="s">
        <v>96</v>
      </c>
      <c r="B126" s="442"/>
      <c r="C126" s="442"/>
      <c r="D126" s="443"/>
      <c r="E126" s="152"/>
    </row>
    <row r="127" spans="1:5" s="31" customFormat="1" ht="17" thickBot="1">
      <c r="A127" s="33" t="s">
        <v>320</v>
      </c>
      <c r="B127" s="48" t="s">
        <v>137</v>
      </c>
      <c r="C127" s="88">
        <f>Cr/2</f>
        <v>2.15</v>
      </c>
      <c r="D127" s="34" t="str">
        <f>IF(D93="uF", "uF","pF")</f>
        <v>uF</v>
      </c>
      <c r="E127" s="33"/>
    </row>
    <row r="128" spans="1:5" s="31" customFormat="1" ht="15" thickBot="1">
      <c r="A128" s="55"/>
      <c r="B128" s="40"/>
      <c r="C128" s="40"/>
      <c r="D128" s="154"/>
    </row>
    <row r="129" spans="1:5" s="31" customFormat="1">
      <c r="A129" s="395" t="s">
        <v>97</v>
      </c>
      <c r="B129" s="396"/>
      <c r="C129" s="396"/>
      <c r="D129" s="397"/>
      <c r="E129" s="152"/>
    </row>
    <row r="130" spans="1:5" s="31" customFormat="1" ht="16.5">
      <c r="A130" s="25" t="s">
        <v>252</v>
      </c>
      <c r="B130" s="32" t="s">
        <v>98</v>
      </c>
      <c r="C130" s="91">
        <f>Vblk_max*1.5</f>
        <v>19.5</v>
      </c>
      <c r="D130" s="30" t="s">
        <v>7</v>
      </c>
      <c r="E130" s="30"/>
    </row>
    <row r="131" spans="1:5" s="31" customFormat="1" ht="17" thickBot="1">
      <c r="A131" s="33" t="s">
        <v>253</v>
      </c>
      <c r="B131" s="48" t="s">
        <v>99</v>
      </c>
      <c r="C131" s="88">
        <f>1.1*Ir</f>
        <v>8.3298948317121688</v>
      </c>
      <c r="D131" s="34" t="s">
        <v>10</v>
      </c>
      <c r="E131" s="155"/>
    </row>
    <row r="132" spans="1:5" ht="15" thickBot="1">
      <c r="A132" s="27"/>
      <c r="B132" s="26"/>
      <c r="C132" s="26"/>
      <c r="D132" s="26"/>
      <c r="E132" s="77"/>
    </row>
    <row r="133" spans="1:5" s="31" customFormat="1">
      <c r="A133" s="395" t="s">
        <v>321</v>
      </c>
      <c r="B133" s="396"/>
      <c r="C133" s="396"/>
      <c r="D133" s="397"/>
      <c r="E133" s="152"/>
    </row>
    <row r="134" spans="1:5" s="31" customFormat="1" ht="16.5">
      <c r="A134" s="25" t="s">
        <v>254</v>
      </c>
      <c r="B134" s="32" t="s">
        <v>100</v>
      </c>
      <c r="C134" s="87">
        <f>(Vblk_max/Nps)*1.2</f>
        <v>15.6</v>
      </c>
      <c r="D134" s="30" t="s">
        <v>7</v>
      </c>
      <c r="E134" s="30"/>
    </row>
    <row r="135" spans="1:5" s="31" customFormat="1" ht="17" thickBot="1">
      <c r="A135" s="33" t="s">
        <v>255</v>
      </c>
      <c r="B135" s="48" t="s">
        <v>101</v>
      </c>
      <c r="C135" s="88">
        <f>SQRT(2)*C112/PI()</f>
        <v>2.2000000000000002</v>
      </c>
      <c r="D135" s="34" t="s">
        <v>10</v>
      </c>
      <c r="E135" s="155"/>
    </row>
    <row r="136" spans="1:5" s="31" customFormat="1" ht="15" thickBot="1">
      <c r="A136" s="55"/>
      <c r="B136" s="40"/>
      <c r="C136" s="40"/>
      <c r="D136" s="154"/>
    </row>
    <row r="137" spans="1:5" s="31" customFormat="1" ht="16.5">
      <c r="A137" s="395" t="s">
        <v>107</v>
      </c>
      <c r="B137" s="396"/>
      <c r="C137" s="396"/>
      <c r="D137" s="397"/>
      <c r="E137" s="152"/>
    </row>
    <row r="138" spans="1:5" ht="16.5">
      <c r="A138" s="25" t="s">
        <v>323</v>
      </c>
      <c r="B138" s="32" t="s">
        <v>104</v>
      </c>
      <c r="C138" s="87">
        <f>PI()*Iout/(2*SQRT(2))</f>
        <v>4.4428829381583661</v>
      </c>
      <c r="D138" s="30" t="s">
        <v>10</v>
      </c>
      <c r="E138" s="30"/>
    </row>
    <row r="139" spans="1:5" ht="16.5">
      <c r="A139" s="25" t="s">
        <v>256</v>
      </c>
      <c r="B139" s="32" t="s">
        <v>102</v>
      </c>
      <c r="C139" s="86">
        <f>MROUND(Vout*1.25,10)</f>
        <v>10</v>
      </c>
      <c r="D139" s="30" t="s">
        <v>7</v>
      </c>
      <c r="E139" s="30"/>
    </row>
    <row r="140" spans="1:5" ht="16.5">
      <c r="A140" s="25" t="s">
        <v>322</v>
      </c>
      <c r="B140" s="32" t="s">
        <v>103</v>
      </c>
      <c r="C140" s="87">
        <f>SQRT((PI()*Iout/(2*SQRT(2)))^2-Iout^2)</f>
        <v>1.9337033904347161</v>
      </c>
      <c r="D140" s="30" t="s">
        <v>10</v>
      </c>
      <c r="E140" s="30" t="s">
        <v>123</v>
      </c>
    </row>
    <row r="141" spans="1:5" ht="17" thickBot="1">
      <c r="A141" s="33" t="s">
        <v>257</v>
      </c>
      <c r="B141" s="48" t="s">
        <v>105</v>
      </c>
      <c r="C141" s="88">
        <f>Vout_pp*mV/((2*PI()*Iout)/4)/mOhm</f>
        <v>9.5492965855137193</v>
      </c>
      <c r="D141" s="34" t="s">
        <v>106</v>
      </c>
      <c r="E141" s="155"/>
    </row>
    <row r="142" spans="1:5" ht="15" thickBot="1">
      <c r="A142" s="55"/>
      <c r="B142" s="40"/>
      <c r="C142" s="58"/>
      <c r="D142" s="40"/>
      <c r="E142" s="77"/>
    </row>
    <row r="143" spans="1:5">
      <c r="A143" s="395" t="s">
        <v>138</v>
      </c>
      <c r="B143" s="396"/>
      <c r="C143" s="396"/>
      <c r="D143" s="397"/>
      <c r="E143" s="152"/>
    </row>
    <row r="144" spans="1:5" ht="16.5">
      <c r="A144" s="67" t="s">
        <v>258</v>
      </c>
      <c r="B144" s="59" t="s">
        <v>139</v>
      </c>
      <c r="C144" s="123">
        <f>IF($C$22="UCC256404",1,IF($C$22="UCC256404A",1,IF($C$22="UCC256404B",1,3)))</f>
        <v>3</v>
      </c>
      <c r="D144" s="68" t="s">
        <v>7</v>
      </c>
      <c r="E144" s="30"/>
    </row>
    <row r="145" spans="1:5" ht="16.5">
      <c r="A145" s="67" t="s">
        <v>259</v>
      </c>
      <c r="B145" s="59" t="s">
        <v>140</v>
      </c>
      <c r="C145" s="123">
        <f>IF($C$22="UCC256404", 0.9, IF($C$22="UCC256404A",0.9,IF($C$22="UCC256404B",0.9,2.2)))</f>
        <v>2.2000000000000002</v>
      </c>
      <c r="D145" s="68" t="s">
        <v>7</v>
      </c>
      <c r="E145" s="30"/>
    </row>
    <row r="146" spans="1:5" ht="16.5">
      <c r="A146" s="67" t="s">
        <v>260</v>
      </c>
      <c r="B146" s="60" t="s">
        <v>141</v>
      </c>
      <c r="C146" s="137">
        <f>Vblk_hu</f>
        <v>11</v>
      </c>
      <c r="D146" s="68" t="s">
        <v>7</v>
      </c>
      <c r="E146" s="30"/>
    </row>
    <row r="147" spans="1:5" ht="16.5">
      <c r="A147" s="67" t="s">
        <v>262</v>
      </c>
      <c r="B147" s="59" t="s">
        <v>142</v>
      </c>
      <c r="C147" s="138">
        <f>Vblk</f>
        <v>12</v>
      </c>
      <c r="D147" s="68" t="s">
        <v>7</v>
      </c>
      <c r="E147" s="30"/>
    </row>
    <row r="148" spans="1:5" ht="16.5">
      <c r="A148" s="67" t="s">
        <v>263</v>
      </c>
      <c r="B148" s="59" t="s">
        <v>144</v>
      </c>
      <c r="C148" s="139">
        <f>C146/C144</f>
        <v>3.6666666666666665</v>
      </c>
      <c r="D148" s="68"/>
      <c r="E148" s="30"/>
    </row>
    <row r="149" spans="1:5" ht="16.5">
      <c r="A149" s="67" t="s">
        <v>264</v>
      </c>
      <c r="B149" s="59" t="s">
        <v>145</v>
      </c>
      <c r="C149" s="106">
        <v>10</v>
      </c>
      <c r="D149" s="68" t="s">
        <v>330</v>
      </c>
      <c r="E149" s="30" t="s">
        <v>180</v>
      </c>
    </row>
    <row r="150" spans="1:5" ht="16.5">
      <c r="A150" s="67" t="s">
        <v>265</v>
      </c>
      <c r="B150" s="59" t="s">
        <v>146</v>
      </c>
      <c r="C150" s="59">
        <f>C147^2/C149/10^3</f>
        <v>1.44E-2</v>
      </c>
      <c r="D150" s="69" t="s">
        <v>147</v>
      </c>
      <c r="E150" s="30"/>
    </row>
    <row r="151" spans="1:5" ht="16.5">
      <c r="A151" s="67" t="s">
        <v>403</v>
      </c>
      <c r="B151" s="59" t="s">
        <v>191</v>
      </c>
      <c r="C151" s="90">
        <f>C150/C148*1000</f>
        <v>3.9272727272727272</v>
      </c>
      <c r="D151" s="69" t="s">
        <v>148</v>
      </c>
      <c r="E151" s="30"/>
    </row>
    <row r="152" spans="1:5" ht="16.5">
      <c r="A152" s="67" t="s">
        <v>268</v>
      </c>
      <c r="B152" s="59" t="s">
        <v>191</v>
      </c>
      <c r="C152" s="106">
        <v>4</v>
      </c>
      <c r="D152" s="69" t="s">
        <v>148</v>
      </c>
      <c r="E152" s="30" t="s">
        <v>181</v>
      </c>
    </row>
    <row r="153" spans="1:5" ht="16.5">
      <c r="A153" s="67" t="s">
        <v>266</v>
      </c>
      <c r="B153" s="59" t="s">
        <v>190</v>
      </c>
      <c r="C153" s="90">
        <f>C150-C151/1000</f>
        <v>1.0472727272727272E-2</v>
      </c>
      <c r="D153" s="69" t="s">
        <v>147</v>
      </c>
      <c r="E153" s="30"/>
    </row>
    <row r="154" spans="1:5" ht="16.5">
      <c r="A154" s="67" t="s">
        <v>267</v>
      </c>
      <c r="B154" s="59" t="s">
        <v>190</v>
      </c>
      <c r="C154" s="106">
        <v>0.01</v>
      </c>
      <c r="D154" s="69" t="s">
        <v>147</v>
      </c>
      <c r="E154" s="30" t="s">
        <v>202</v>
      </c>
    </row>
    <row r="155" spans="1:5" ht="16.5">
      <c r="A155" s="67" t="s">
        <v>261</v>
      </c>
      <c r="B155" s="60" t="s">
        <v>141</v>
      </c>
      <c r="C155" s="66">
        <f>$C144*($C154*1000+$C152)/$C152</f>
        <v>10.5</v>
      </c>
      <c r="D155" s="68" t="s">
        <v>7</v>
      </c>
      <c r="E155" s="30"/>
    </row>
    <row r="156" spans="1:5" ht="16.5">
      <c r="A156" s="67" t="s">
        <v>328</v>
      </c>
      <c r="B156" s="59" t="s">
        <v>143</v>
      </c>
      <c r="C156" s="66">
        <f>$C145*($C154*1000+$C152)/$C152</f>
        <v>7.7000000000000011</v>
      </c>
      <c r="D156" s="68" t="s">
        <v>7</v>
      </c>
      <c r="E156" s="30"/>
    </row>
    <row r="157" spans="1:5" ht="16.5">
      <c r="A157" s="183" t="s">
        <v>522</v>
      </c>
      <c r="B157" s="59" t="s">
        <v>524</v>
      </c>
      <c r="C157" s="184" t="str">
        <f>IF($C$22="UCC256402A",'tables and calculations'!B340,"Not Applicable")</f>
        <v>Not Applicable</v>
      </c>
      <c r="D157" s="185" t="s">
        <v>7</v>
      </c>
      <c r="E157" s="186" t="s">
        <v>533</v>
      </c>
    </row>
    <row r="158" spans="1:5" ht="16.5">
      <c r="A158" s="183" t="s">
        <v>523</v>
      </c>
      <c r="B158" s="59" t="s">
        <v>525</v>
      </c>
      <c r="C158" s="184" t="str">
        <f>IF($C$22="UCC256402A",'tables and calculations'!B341,"Not Applicable")</f>
        <v>Not Applicable</v>
      </c>
      <c r="D158" s="185" t="s">
        <v>7</v>
      </c>
      <c r="E158" s="186" t="s">
        <v>533</v>
      </c>
    </row>
    <row r="159" spans="1:5" ht="17" thickBot="1">
      <c r="A159" s="33" t="s">
        <v>329</v>
      </c>
      <c r="B159" s="136" t="s">
        <v>145</v>
      </c>
      <c r="C159" s="88">
        <f>1000*(C147^2)/(C152*1000+C154*1000000)</f>
        <v>10.285714285714286</v>
      </c>
      <c r="D159" s="34" t="s">
        <v>330</v>
      </c>
      <c r="E159" s="155"/>
    </row>
    <row r="160" spans="1:5" ht="15" thickBot="1"/>
    <row r="161" spans="1:5">
      <c r="A161" s="392" t="s">
        <v>149</v>
      </c>
      <c r="B161" s="393"/>
      <c r="C161" s="393"/>
      <c r="D161" s="394"/>
      <c r="E161" s="152"/>
    </row>
    <row r="162" spans="1:5" ht="16.5">
      <c r="A162" s="72" t="s">
        <v>269</v>
      </c>
      <c r="B162" s="63" t="s">
        <v>158</v>
      </c>
      <c r="C162" s="83">
        <f>Ir/0.707</f>
        <v>10.710935877217652</v>
      </c>
      <c r="D162" s="73" t="s">
        <v>10</v>
      </c>
      <c r="E162" s="30"/>
    </row>
    <row r="163" spans="1:5" ht="16.5">
      <c r="A163" s="72" t="s">
        <v>270</v>
      </c>
      <c r="B163" s="63" t="s">
        <v>505</v>
      </c>
      <c r="C163" s="70">
        <f>C123-C124</f>
        <v>10.667728660622707</v>
      </c>
      <c r="D163" s="73" t="s">
        <v>7</v>
      </c>
      <c r="E163" s="30"/>
    </row>
    <row r="164" spans="1:5" ht="16.5">
      <c r="A164" s="72" t="s">
        <v>271</v>
      </c>
      <c r="B164" s="63" t="s">
        <v>160</v>
      </c>
      <c r="C164" s="117">
        <v>3.02</v>
      </c>
      <c r="D164" s="73" t="s">
        <v>7</v>
      </c>
      <c r="E164" s="30"/>
    </row>
    <row r="165" spans="1:5" ht="16.5">
      <c r="A165" s="72" t="s">
        <v>366</v>
      </c>
      <c r="B165" s="63" t="s">
        <v>159</v>
      </c>
      <c r="C165" s="102">
        <v>4.25</v>
      </c>
      <c r="D165" s="73" t="s">
        <v>7</v>
      </c>
      <c r="E165" s="30" t="s">
        <v>387</v>
      </c>
    </row>
    <row r="166" spans="1:5" ht="16.5">
      <c r="A166" s="72" t="s">
        <v>369</v>
      </c>
      <c r="B166" s="63" t="s">
        <v>367</v>
      </c>
      <c r="C166" s="102">
        <v>1.75</v>
      </c>
      <c r="D166" s="73" t="s">
        <v>7</v>
      </c>
      <c r="E166" s="30" t="s">
        <v>378</v>
      </c>
    </row>
    <row r="167" spans="1:5" ht="16.5">
      <c r="A167" s="72" t="s">
        <v>274</v>
      </c>
      <c r="B167" s="63" t="s">
        <v>163</v>
      </c>
      <c r="C167" s="118">
        <v>2</v>
      </c>
      <c r="D167" s="73" t="s">
        <v>153</v>
      </c>
      <c r="E167" s="30"/>
    </row>
    <row r="168" spans="1:5" ht="16.5">
      <c r="A168" s="72" t="s">
        <v>368</v>
      </c>
      <c r="B168" s="63" t="s">
        <v>164</v>
      </c>
      <c r="C168" s="117">
        <f>C163/(C165-C166)</f>
        <v>4.2670914642490825</v>
      </c>
      <c r="D168" s="73"/>
      <c r="E168" s="30"/>
    </row>
    <row r="169" spans="1:5" ht="16.5">
      <c r="A169" s="72" t="s">
        <v>277</v>
      </c>
      <c r="B169" s="63" t="s">
        <v>189</v>
      </c>
      <c r="C169" s="134">
        <f>(1/C166)*(C167/1000)/(2*fsw_min*kHz)*1000000000000</f>
        <v>7689.3638085855027</v>
      </c>
      <c r="D169" s="73" t="s">
        <v>70</v>
      </c>
      <c r="E169" s="30"/>
    </row>
    <row r="170" spans="1:5" ht="16.5">
      <c r="A170" s="72" t="s">
        <v>278</v>
      </c>
      <c r="B170" s="63" t="s">
        <v>189</v>
      </c>
      <c r="C170" s="105">
        <v>7500</v>
      </c>
      <c r="D170" s="73" t="s">
        <v>70</v>
      </c>
      <c r="E170" s="30" t="s">
        <v>373</v>
      </c>
    </row>
    <row r="171" spans="1:5" ht="16.5">
      <c r="A171" s="72" t="s">
        <v>275</v>
      </c>
      <c r="B171" s="63" t="s">
        <v>188</v>
      </c>
      <c r="C171" s="134">
        <f>C170/(C168-1)</f>
        <v>2295.619844767285</v>
      </c>
      <c r="D171" s="73" t="s">
        <v>70</v>
      </c>
      <c r="E171" s="30"/>
    </row>
    <row r="172" spans="1:5" ht="16.5">
      <c r="A172" s="72" t="s">
        <v>276</v>
      </c>
      <c r="B172" s="63" t="s">
        <v>188</v>
      </c>
      <c r="C172" s="105">
        <v>2300</v>
      </c>
      <c r="D172" s="73" t="s">
        <v>70</v>
      </c>
      <c r="E172" s="30" t="s">
        <v>374</v>
      </c>
    </row>
    <row r="173" spans="1:5" ht="16.5">
      <c r="A173" s="72" t="s">
        <v>371</v>
      </c>
      <c r="B173" s="63" t="s">
        <v>164</v>
      </c>
      <c r="C173" s="119">
        <f>C170/C172+1</f>
        <v>4.2608695652173907</v>
      </c>
      <c r="D173" s="73"/>
      <c r="E173" s="30"/>
    </row>
    <row r="174" spans="1:5" ht="16.5">
      <c r="A174" s="72" t="s">
        <v>370</v>
      </c>
      <c r="B174" s="63" t="s">
        <v>159</v>
      </c>
      <c r="C174" s="117">
        <f>(1/C170)*(C167/1000)/(2*fsw_min*kHz)*1000000000000+C163/C173</f>
        <v>4.2978354926936477</v>
      </c>
      <c r="D174" s="73" t="s">
        <v>7</v>
      </c>
      <c r="E174" s="30"/>
    </row>
    <row r="175" spans="1:5" ht="16.5">
      <c r="A175" s="72" t="s">
        <v>272</v>
      </c>
      <c r="B175" s="63" t="s">
        <v>161</v>
      </c>
      <c r="C175" s="83">
        <f>C164+C174/2</f>
        <v>5.1689177463468239</v>
      </c>
      <c r="D175" s="73" t="s">
        <v>7</v>
      </c>
      <c r="E175" s="30"/>
    </row>
    <row r="176" spans="1:5" ht="17" thickBot="1">
      <c r="A176" s="74" t="s">
        <v>273</v>
      </c>
      <c r="B176" s="75" t="s">
        <v>162</v>
      </c>
      <c r="C176" s="84">
        <f>C164-C174/2</f>
        <v>0.87108225365317615</v>
      </c>
      <c r="D176" s="76" t="s">
        <v>7</v>
      </c>
      <c r="E176" s="155"/>
    </row>
    <row r="177" spans="1:5" ht="15" thickBot="1">
      <c r="A177" s="147"/>
      <c r="B177" s="61"/>
      <c r="C177" s="148"/>
      <c r="D177" s="61"/>
    </row>
    <row r="178" spans="1:5">
      <c r="A178" s="392" t="s">
        <v>151</v>
      </c>
      <c r="B178" s="393"/>
      <c r="C178" s="393"/>
      <c r="D178" s="394"/>
      <c r="E178" s="152"/>
    </row>
    <row r="179" spans="1:5" ht="16.5">
      <c r="A179" s="72" t="s">
        <v>284</v>
      </c>
      <c r="B179" s="63" t="s">
        <v>169</v>
      </c>
      <c r="C179" s="102">
        <v>140</v>
      </c>
      <c r="D179" s="73" t="s">
        <v>157</v>
      </c>
      <c r="E179" s="30" t="s">
        <v>203</v>
      </c>
    </row>
    <row r="180" spans="1:5" ht="30">
      <c r="A180" s="146" t="s">
        <v>389</v>
      </c>
      <c r="B180" s="63" t="s">
        <v>388</v>
      </c>
      <c r="C180" s="102">
        <v>1.22</v>
      </c>
      <c r="D180" s="73" t="s">
        <v>7</v>
      </c>
      <c r="E180" s="30" t="s">
        <v>390</v>
      </c>
    </row>
    <row r="181" spans="1:5" ht="16.5">
      <c r="A181" s="72" t="s">
        <v>285</v>
      </c>
      <c r="B181" s="63" t="s">
        <v>170</v>
      </c>
      <c r="C181" s="120">
        <v>-4</v>
      </c>
      <c r="D181" s="73" t="s">
        <v>7</v>
      </c>
      <c r="E181" s="30"/>
    </row>
    <row r="182" spans="1:5" ht="16.5">
      <c r="A182" s="72" t="s">
        <v>286</v>
      </c>
      <c r="B182" s="63" t="s">
        <v>171</v>
      </c>
      <c r="C182" s="83">
        <f>C181/C179*100</f>
        <v>-2.8571428571428572</v>
      </c>
      <c r="D182" s="73" t="s">
        <v>7</v>
      </c>
      <c r="E182" s="30"/>
    </row>
    <row r="183" spans="1:5" ht="16.5">
      <c r="A183" s="72" t="s">
        <v>287</v>
      </c>
      <c r="B183" s="63" t="s">
        <v>172</v>
      </c>
      <c r="C183" s="71">
        <f>(Vout+C180)*Nps/C42</f>
        <v>7.22</v>
      </c>
      <c r="D183" s="73" t="s">
        <v>7</v>
      </c>
      <c r="E183" s="30"/>
    </row>
    <row r="184" spans="1:5" ht="16.5">
      <c r="A184" s="72" t="s">
        <v>288</v>
      </c>
      <c r="B184" s="63" t="s">
        <v>204</v>
      </c>
      <c r="C184" s="70">
        <f>-C183*C179/(100*C181)</f>
        <v>2.5269999999999997</v>
      </c>
      <c r="D184" s="73"/>
      <c r="E184" s="30"/>
    </row>
    <row r="185" spans="1:5" ht="31">
      <c r="A185" s="124" t="s">
        <v>383</v>
      </c>
      <c r="B185" s="125" t="s">
        <v>334</v>
      </c>
      <c r="C185" s="141" t="s">
        <v>340</v>
      </c>
      <c r="D185" s="73"/>
      <c r="E185" s="158" t="s">
        <v>410</v>
      </c>
    </row>
    <row r="186" spans="1:5" ht="16.5">
      <c r="A186" s="124" t="s">
        <v>381</v>
      </c>
      <c r="B186" s="125" t="s">
        <v>334</v>
      </c>
      <c r="C186" s="169">
        <f>IF(C185="Option 1",0.95,IF(C185="Option 2",1,IF(C185="Option 3",0.9,IF(C185="Option 4",0.8,IF(C185="Option 5",0.6,IF(C185="Option 6",0.6,IF(C185="Option 7","Burst Disabled","")))))))</f>
        <v>0.6</v>
      </c>
      <c r="D186" s="73"/>
      <c r="E186" s="30"/>
    </row>
    <row r="187" spans="1:5" ht="16.5">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6.5">
      <c r="A188" s="72" t="s">
        <v>344</v>
      </c>
      <c r="B188" s="63" t="s">
        <v>173</v>
      </c>
      <c r="C188" s="127">
        <f>C187*(1+(1/(C184-1)))</f>
        <v>7.5975487884741328</v>
      </c>
      <c r="D188" s="73" t="s">
        <v>179</v>
      </c>
      <c r="E188" s="30"/>
    </row>
    <row r="189" spans="1:5" ht="16.5">
      <c r="A189" s="72" t="s">
        <v>289</v>
      </c>
      <c r="B189" s="63" t="s">
        <v>173</v>
      </c>
      <c r="C189" s="145">
        <v>7.6</v>
      </c>
      <c r="D189" s="73" t="s">
        <v>179</v>
      </c>
      <c r="E189" s="30" t="s">
        <v>183</v>
      </c>
    </row>
    <row r="190" spans="1:5" ht="16.5">
      <c r="A190" s="72" t="s">
        <v>290</v>
      </c>
      <c r="B190" s="63" t="s">
        <v>174</v>
      </c>
      <c r="C190" s="129">
        <f>C189*(C184-1)</f>
        <v>11.605199999999996</v>
      </c>
      <c r="D190" s="73" t="s">
        <v>179</v>
      </c>
      <c r="E190" s="30"/>
    </row>
    <row r="191" spans="1:5" ht="16.5">
      <c r="A191" s="11" t="s">
        <v>291</v>
      </c>
      <c r="B191" s="63" t="s">
        <v>174</v>
      </c>
      <c r="C191" s="143">
        <v>11.7</v>
      </c>
      <c r="D191" s="73" t="s">
        <v>179</v>
      </c>
      <c r="E191" s="30" t="s">
        <v>372</v>
      </c>
    </row>
    <row r="192" spans="1:5" ht="16.5">
      <c r="A192" s="128" t="s">
        <v>345</v>
      </c>
      <c r="B192" s="63" t="s">
        <v>343</v>
      </c>
      <c r="C192" s="144">
        <f>1/((1/C189)+(1/C191))</f>
        <v>4.6072538860103629</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6.5">
      <c r="A194" s="124" t="s">
        <v>382</v>
      </c>
      <c r="B194" s="125" t="s">
        <v>334</v>
      </c>
      <c r="C194" s="131">
        <f>IF(C193="Option 1",0.95,IF(C193="Option 2",1,IF(C193="Option 3",0.9,IF(C193="Option 4",0.8,IF(C193="Option 5",0.6,IF(C193="Option 6",0.6,IF(C193="Option 7","Burst Disabled",IF(C193="Option 8",0.4,"Error"))))))))</f>
        <v>0.6</v>
      </c>
      <c r="D194" s="73"/>
      <c r="E194" s="30"/>
    </row>
    <row r="195" spans="1:6" ht="16.5">
      <c r="A195" s="72" t="s">
        <v>347</v>
      </c>
      <c r="B195" s="63" t="s">
        <v>169</v>
      </c>
      <c r="C195" s="71">
        <f>-C181*(C191+C189)/C189/(Vout+C180)*C42/Nps*100</f>
        <v>140.69106283714828</v>
      </c>
      <c r="D195" s="73" t="s">
        <v>157</v>
      </c>
      <c r="E195" s="30"/>
    </row>
    <row r="196" spans="1:6">
      <c r="A196" s="72" t="s">
        <v>292</v>
      </c>
      <c r="B196" s="63"/>
      <c r="C196" s="85">
        <f>1/(50*f0*10^3)/2/3.14/(C189*C191/(C189+C191))*10^9</f>
        <v>6.9761840234344898</v>
      </c>
      <c r="D196" s="73" t="s">
        <v>70</v>
      </c>
      <c r="E196" s="30"/>
    </row>
    <row r="197" spans="1:6" ht="15" thickBot="1">
      <c r="A197" s="80" t="s">
        <v>293</v>
      </c>
      <c r="B197" s="81"/>
      <c r="C197" s="103">
        <v>7</v>
      </c>
      <c r="D197" s="82" t="s">
        <v>70</v>
      </c>
      <c r="E197" s="155" t="s">
        <v>185</v>
      </c>
    </row>
    <row r="198" spans="1:6" ht="15" thickBot="1">
      <c r="A198" s="55"/>
      <c r="B198" s="40"/>
      <c r="C198" s="58"/>
      <c r="D198" s="40"/>
    </row>
    <row r="199" spans="1:6">
      <c r="A199" s="392" t="s">
        <v>332</v>
      </c>
      <c r="B199" s="393"/>
      <c r="C199" s="393"/>
      <c r="D199" s="394"/>
      <c r="E199" s="152"/>
    </row>
    <row r="200" spans="1:6" ht="16.5">
      <c r="A200" s="72" t="s">
        <v>279</v>
      </c>
      <c r="B200" s="63" t="s">
        <v>166</v>
      </c>
      <c r="C200" s="119">
        <v>37.5</v>
      </c>
      <c r="D200" s="73" t="s">
        <v>152</v>
      </c>
      <c r="E200" s="30"/>
    </row>
    <row r="201" spans="1:6" ht="16.5">
      <c r="A201" s="78" t="s">
        <v>280</v>
      </c>
      <c r="B201" s="64" t="s">
        <v>167</v>
      </c>
      <c r="C201" s="104">
        <v>10</v>
      </c>
      <c r="D201" s="79" t="s">
        <v>154</v>
      </c>
      <c r="E201" s="30" t="s">
        <v>182</v>
      </c>
    </row>
    <row r="202" spans="1:6" ht="16.5">
      <c r="A202" s="78" t="s">
        <v>282</v>
      </c>
      <c r="B202" s="64" t="s">
        <v>168</v>
      </c>
      <c r="C202" s="171">
        <f>1000000000*(C200/1000000)*((C201/1000)-(0.00078)-(0.000265))/(C174-C206)</f>
        <v>79.806470709963406</v>
      </c>
      <c r="D202" s="79" t="s">
        <v>156</v>
      </c>
      <c r="E202" s="30"/>
    </row>
    <row r="203" spans="1:6" ht="16.5" customHeight="1">
      <c r="A203" s="78" t="s">
        <v>283</v>
      </c>
      <c r="B203" s="64" t="s">
        <v>168</v>
      </c>
      <c r="C203" s="168">
        <v>88</v>
      </c>
      <c r="D203" s="79" t="s">
        <v>156</v>
      </c>
      <c r="E203" s="30" t="s">
        <v>509</v>
      </c>
      <c r="F203"/>
    </row>
    <row r="204" spans="1:6" ht="16.5">
      <c r="A204" s="78" t="s">
        <v>391</v>
      </c>
      <c r="B204" s="64" t="s">
        <v>380</v>
      </c>
      <c r="C204" s="172">
        <v>0.6</v>
      </c>
      <c r="D204" s="79" t="s">
        <v>7</v>
      </c>
      <c r="E204" s="30" t="s">
        <v>508</v>
      </c>
    </row>
    <row r="205" spans="1:6" ht="34.5" customHeight="1">
      <c r="A205" s="78" t="s">
        <v>507</v>
      </c>
      <c r="B205" s="64" t="s">
        <v>510</v>
      </c>
      <c r="C205" s="181">
        <f>'tables and calculations'!B259</f>
        <v>8.3933209647495344E-2</v>
      </c>
      <c r="D205" s="79" t="s">
        <v>7</v>
      </c>
      <c r="E205" s="30"/>
    </row>
    <row r="206" spans="1:6" ht="31">
      <c r="A206" s="78" t="s">
        <v>348</v>
      </c>
      <c r="B206" s="64" t="s">
        <v>349</v>
      </c>
      <c r="C206" s="167">
        <v>0.09</v>
      </c>
      <c r="D206" s="79" t="s">
        <v>7</v>
      </c>
      <c r="E206" s="158" t="s">
        <v>511</v>
      </c>
    </row>
    <row r="207" spans="1:6" ht="16.5">
      <c r="A207" s="78" t="s">
        <v>350</v>
      </c>
      <c r="B207" s="64" t="s">
        <v>351</v>
      </c>
      <c r="C207" s="132">
        <f>'tables and calculations'!B263/1000</f>
        <v>1447.0707070707074</v>
      </c>
      <c r="D207" s="69" t="s">
        <v>148</v>
      </c>
      <c r="E207" s="390"/>
      <c r="F207"/>
    </row>
    <row r="208" spans="1:6" ht="16.5">
      <c r="A208" s="78" t="s">
        <v>353</v>
      </c>
      <c r="B208" s="64" t="s">
        <v>352</v>
      </c>
      <c r="C208" s="132">
        <f>'tables and calculations'!B264/1000</f>
        <v>7908.9296636085628</v>
      </c>
      <c r="D208" s="69" t="s">
        <v>148</v>
      </c>
      <c r="E208" s="391"/>
    </row>
    <row r="209" spans="1:7" ht="16.5">
      <c r="A209" s="78" t="s">
        <v>354</v>
      </c>
      <c r="B209" s="64" t="s">
        <v>351</v>
      </c>
      <c r="C209" s="140">
        <v>1500</v>
      </c>
      <c r="D209" s="69" t="s">
        <v>148</v>
      </c>
      <c r="E209" s="30" t="s">
        <v>375</v>
      </c>
    </row>
    <row r="210" spans="1:7" ht="16.5">
      <c r="A210" s="78" t="s">
        <v>355</v>
      </c>
      <c r="B210" s="64" t="s">
        <v>352</v>
      </c>
      <c r="C210" s="140">
        <v>7960</v>
      </c>
      <c r="D210" s="69" t="s">
        <v>148</v>
      </c>
      <c r="E210" s="30" t="s">
        <v>376</v>
      </c>
    </row>
    <row r="211" spans="1:7" ht="16.5">
      <c r="A211" s="78" t="s">
        <v>364</v>
      </c>
      <c r="B211" s="64" t="s">
        <v>349</v>
      </c>
      <c r="C211" s="133">
        <f>IF(C193="Option 5",0,IF(AND('tables and calculations'!B271&lt;0,'tables and calculations'!B274=0),0,'tables and calculations'!B271))</f>
        <v>8.6557890290538952E-2</v>
      </c>
      <c r="D211" s="79" t="s">
        <v>7</v>
      </c>
      <c r="E211" s="30"/>
    </row>
    <row r="212" spans="1:7" ht="16.5">
      <c r="A212" s="78" t="s">
        <v>512</v>
      </c>
      <c r="B212" s="64" t="s">
        <v>513</v>
      </c>
      <c r="C212" s="133">
        <f>'tables and calculations'!$B$273</f>
        <v>58.269556025369972</v>
      </c>
      <c r="D212" s="79" t="s">
        <v>7</v>
      </c>
      <c r="E212" s="30" t="s">
        <v>514</v>
      </c>
    </row>
    <row r="213" spans="1:7" ht="16.5">
      <c r="A213" s="78" t="str">
        <f>IF($C$194="Burst Disabled","ZCS Disabled Threshold","Actual Burst Mode Exit Threshold")</f>
        <v>Actual Burst Mode Exit Threshold</v>
      </c>
      <c r="B213" s="64" t="s">
        <v>380</v>
      </c>
      <c r="C213" s="133">
        <f>IF('tables and calculations'!B272&lt;0.2,0.2,'tables and calculations'!B272)</f>
        <v>0.58936348408710226</v>
      </c>
      <c r="D213" s="79" t="s">
        <v>7</v>
      </c>
      <c r="E213" s="30"/>
      <c r="G213"/>
    </row>
    <row r="214" spans="1:7" ht="16.5">
      <c r="A214" s="78" t="str">
        <f>IF($C$194="Burst Disabled","Max Switching Frequency Clamp Threshold","Actual Burst Mode Entry Threshold")</f>
        <v>Actual Burst Mode Entry Threshold</v>
      </c>
      <c r="B214" s="64" t="s">
        <v>386</v>
      </c>
      <c r="C214" s="163">
        <f>IF($C$194="burst disabled",IF(C213*0.4&lt;0.2,0.2,C213*0.4),IF($C$194="Error","Error",IF($C$194*$C$213&lt;0.2,0.2,$C$213*$C$194)))</f>
        <v>0.35361809045226134</v>
      </c>
      <c r="D214" s="73" t="s">
        <v>7</v>
      </c>
      <c r="E214" s="30"/>
    </row>
    <row r="215" spans="1:7" ht="16.5">
      <c r="A215" s="78" t="s">
        <v>534</v>
      </c>
      <c r="B215" s="64" t="s">
        <v>535</v>
      </c>
      <c r="C215" s="187">
        <f>IF($C$22="UCC256403",40,IF($C$22="UCC256404",40,IF($C$22="UCC256404B",40,16)))</f>
        <v>40</v>
      </c>
      <c r="D215" s="79"/>
      <c r="E215" s="186" t="s">
        <v>536</v>
      </c>
    </row>
    <row r="216" spans="1:7" ht="17" thickBot="1">
      <c r="A216" s="74" t="s">
        <v>281</v>
      </c>
      <c r="B216" s="75" t="s">
        <v>167</v>
      </c>
      <c r="C216" s="135">
        <f>C203*0.000001*(C174-C211)/(C200*0.000001)</f>
        <v>9.8824647736392954</v>
      </c>
      <c r="D216" s="76" t="s">
        <v>154</v>
      </c>
      <c r="E216" s="155"/>
    </row>
    <row r="217" spans="1:7" ht="1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6.5">
      <c r="A225" s="72" t="s">
        <v>300</v>
      </c>
      <c r="B225" s="63" t="s">
        <v>205</v>
      </c>
      <c r="C225" s="83">
        <f>C224/(Pout/eff/Vblk)</f>
        <v>0.15215384615384617</v>
      </c>
      <c r="D225" s="73"/>
      <c r="E225" s="30"/>
    </row>
    <row r="226" spans="1:5" ht="16.5">
      <c r="A226" s="72" t="s">
        <v>301</v>
      </c>
      <c r="B226" s="63" t="s">
        <v>175</v>
      </c>
      <c r="C226" s="102">
        <v>700</v>
      </c>
      <c r="D226" s="73" t="s">
        <v>70</v>
      </c>
      <c r="E226" s="159" t="s">
        <v>402</v>
      </c>
    </row>
    <row r="227" spans="1:5" ht="16.5">
      <c r="A227" s="72" t="s">
        <v>302</v>
      </c>
      <c r="B227" s="63" t="s">
        <v>176</v>
      </c>
      <c r="C227" s="116">
        <f>Cr*10^-6/(C226*10^-12)*C225</f>
        <v>934.65934065934061</v>
      </c>
      <c r="D227" s="73" t="s">
        <v>155</v>
      </c>
      <c r="E227" s="30"/>
    </row>
    <row r="228" spans="1:5" ht="16.5">
      <c r="A228" s="72" t="s">
        <v>303</v>
      </c>
      <c r="B228" s="63" t="s">
        <v>176</v>
      </c>
      <c r="C228" s="102">
        <v>500</v>
      </c>
      <c r="D228" s="73" t="s">
        <v>155</v>
      </c>
      <c r="E228" s="30" t="s">
        <v>184</v>
      </c>
    </row>
    <row r="229" spans="1:5" ht="16.5">
      <c r="A229" s="72" t="s">
        <v>304</v>
      </c>
      <c r="B229" s="63"/>
      <c r="C229" s="83">
        <f>C162*C228*C226*10^-12/(Cr*10^-6)</f>
        <v>0.87182036209911129</v>
      </c>
      <c r="D229" s="73" t="s">
        <v>7</v>
      </c>
      <c r="E229" s="30"/>
    </row>
    <row r="230" spans="1:5">
      <c r="A230" s="72" t="s">
        <v>305</v>
      </c>
      <c r="B230" s="63"/>
      <c r="C230" s="83">
        <f>C221*Cr*10^-6/(C228*C226*10^-12)</f>
        <v>49.142857142857139</v>
      </c>
      <c r="D230" s="73" t="s">
        <v>10</v>
      </c>
      <c r="E230" s="30"/>
    </row>
    <row r="231" spans="1:5" ht="15" thickBot="1">
      <c r="A231" s="74" t="s">
        <v>306</v>
      </c>
      <c r="B231" s="75"/>
      <c r="C231" s="84">
        <f>C230*Nps</f>
        <v>49.142857142857139</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12700</xdr:colOff>
                <xdr:row>204</xdr:row>
                <xdr:rowOff>12700</xdr:rowOff>
              </from>
              <to>
                <xdr:col>4</xdr:col>
                <xdr:colOff>2324100</xdr:colOff>
                <xdr:row>204</xdr:row>
                <xdr:rowOff>431800</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1.0833333333333333</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0.31</v>
      </c>
      <c r="B66" s="22">
        <f t="shared" ref="B66:B141" si="1">Ln_selected</f>
        <v>3.33</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1.3636363636363635</v>
      </c>
      <c r="V66" s="22">
        <f t="shared" ref="V66:V141" si="5">Mg_min</f>
        <v>1</v>
      </c>
      <c r="X66" s="22">
        <v>1E-3</v>
      </c>
      <c r="Y66" s="22">
        <f t="shared" ref="Y66:Y141" si="6">Ln_selected</f>
        <v>3.33</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1.0833333333333333</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0.31</v>
      </c>
      <c r="B67" s="22">
        <f t="shared" si="1"/>
        <v>3.33</v>
      </c>
      <c r="C67" s="22">
        <f>C66+0.05</f>
        <v>0.05</v>
      </c>
      <c r="D67" s="22">
        <f t="shared" ref="D67:D134" si="7">C67^2</f>
        <v>2.5000000000000005E-3</v>
      </c>
      <c r="E67" s="22">
        <f t="shared" ref="E67:E134" si="8">B67*D67</f>
        <v>8.3250000000000025E-3</v>
      </c>
      <c r="F67" s="22">
        <f t="shared" ref="F67:F134" si="9">C67^2-1</f>
        <v>-0.99750000000000005</v>
      </c>
      <c r="G67" s="22">
        <f>1</f>
        <v>1</v>
      </c>
      <c r="H67" s="22">
        <f t="shared" ref="H67:H134" si="10">C67*B67*A67</f>
        <v>5.1615000000000001E-2</v>
      </c>
      <c r="I67" s="22" t="str">
        <f t="shared" ref="I67:I134" si="11">COMPLEX(G67,H67,"j")</f>
        <v>1+0.051615j</v>
      </c>
      <c r="K67" s="22" t="str">
        <f t="shared" ref="K67:K134" si="12">IMPRODUCT(I67,F67)</f>
        <v>-0.9975-0.0514859625j</v>
      </c>
      <c r="M67" s="22" t="str">
        <f t="shared" si="2"/>
        <v>-0.989175-0.0514859625j</v>
      </c>
      <c r="O67" s="22" t="str">
        <f t="shared" si="3"/>
        <v>-0.00839336552916161+0.000436869616481621j</v>
      </c>
      <c r="S67" s="22">
        <f t="shared" ref="S67:S134" si="13">IMABS(O67)</f>
        <v>8.4047272393530503E-3</v>
      </c>
      <c r="U67" s="22">
        <f t="shared" si="4"/>
        <v>1.3636363636363635</v>
      </c>
      <c r="V67" s="22">
        <f t="shared" si="5"/>
        <v>1</v>
      </c>
      <c r="X67" s="22">
        <f>X66</f>
        <v>1E-3</v>
      </c>
      <c r="Y67" s="22">
        <f t="shared" si="6"/>
        <v>3.33</v>
      </c>
      <c r="Z67" s="22">
        <f>Z66+0.05</f>
        <v>0.05</v>
      </c>
      <c r="AA67" s="22">
        <f t="shared" ref="AA67:AA134" si="14">Z67^2</f>
        <v>2.5000000000000005E-3</v>
      </c>
      <c r="AB67" s="22">
        <f t="shared" ref="AB67:AB134" si="15">Y67*AA67</f>
        <v>8.3250000000000025E-3</v>
      </c>
      <c r="AC67" s="22">
        <f t="shared" ref="AC67:AC134" si="16">Z67^2-1</f>
        <v>-0.99750000000000005</v>
      </c>
      <c r="AD67" s="22">
        <v>1</v>
      </c>
      <c r="AE67" s="22">
        <f t="shared" ref="AE67:AE134" si="17">Z67*Y67*X67</f>
        <v>1.6650000000000001E-4</v>
      </c>
      <c r="AF67" s="22" t="str">
        <f t="shared" ref="AF67:AF134" si="18">COMPLEX(AD67,AE67,"j")</f>
        <v>1+0.0001665j</v>
      </c>
      <c r="AH67" s="22" t="str">
        <f t="shared" ref="AH67:AH134" si="19">IMPRODUCT(AF67,AC67)</f>
        <v>-0.9975-0.00016608375j</v>
      </c>
      <c r="AI67" s="22" t="str">
        <f t="shared" ref="AI67:AI134" si="20">IMSUM(AH67,AB67)</f>
        <v>-0.989175-0.00016608375j</v>
      </c>
      <c r="AK67" s="22" t="str">
        <f t="shared" ref="AK67:AK134" si="21">IMDIV(AB67,AI67)</f>
        <v>-0.00841610409210834+1.41307466121535E-06j</v>
      </c>
      <c r="AO67" s="22">
        <f t="shared" ref="AO67:AO134" si="22">IMABS(AK67)</f>
        <v>8.4161042107368644E-3</v>
      </c>
      <c r="AP67" s="22">
        <v>1</v>
      </c>
      <c r="AR67" s="22">
        <f>Compensation!$C$16</f>
        <v>1.0833333333333333</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0.31</v>
      </c>
      <c r="B68" s="22">
        <f t="shared" si="1"/>
        <v>3.33</v>
      </c>
      <c r="C68" s="22">
        <f t="shared" ref="C68:C135" si="23">C67+0.05</f>
        <v>0.1</v>
      </c>
      <c r="D68" s="22">
        <f t="shared" si="7"/>
        <v>1.0000000000000002E-2</v>
      </c>
      <c r="E68" s="22">
        <f t="shared" si="8"/>
        <v>3.330000000000001E-2</v>
      </c>
      <c r="F68" s="22">
        <f t="shared" si="9"/>
        <v>-0.99</v>
      </c>
      <c r="G68" s="22">
        <f>1</f>
        <v>1</v>
      </c>
      <c r="H68" s="22">
        <f t="shared" si="10"/>
        <v>0.10323</v>
      </c>
      <c r="I68" s="22" t="str">
        <f t="shared" si="11"/>
        <v>1+0.10323j</v>
      </c>
      <c r="K68" s="22" t="str">
        <f t="shared" si="12"/>
        <v>-0.99-0.1021977j</v>
      </c>
      <c r="M68" s="22" t="str">
        <f t="shared" si="2"/>
        <v>-0.9567-0.1021977j</v>
      </c>
      <c r="O68" s="22" t="str">
        <f t="shared" si="3"/>
        <v>-0.0344144400797578+0.00367625862123869j</v>
      </c>
      <c r="S68" s="22">
        <f t="shared" si="13"/>
        <v>3.4610237841619519E-2</v>
      </c>
      <c r="U68" s="22">
        <f t="shared" si="4"/>
        <v>1.3636363636363635</v>
      </c>
      <c r="V68" s="22">
        <f t="shared" si="5"/>
        <v>1</v>
      </c>
      <c r="X68" s="22">
        <f t="shared" ref="X68:X135" si="24">X67</f>
        <v>1E-3</v>
      </c>
      <c r="Y68" s="22">
        <f t="shared" si="6"/>
        <v>3.33</v>
      </c>
      <c r="Z68" s="22">
        <f t="shared" ref="Z68:Z135" si="25">Z67+0.05</f>
        <v>0.1</v>
      </c>
      <c r="AA68" s="22">
        <f t="shared" si="14"/>
        <v>1.0000000000000002E-2</v>
      </c>
      <c r="AB68" s="22">
        <f t="shared" si="15"/>
        <v>3.330000000000001E-2</v>
      </c>
      <c r="AC68" s="22">
        <f t="shared" si="16"/>
        <v>-0.99</v>
      </c>
      <c r="AD68" s="22">
        <v>1</v>
      </c>
      <c r="AE68" s="22">
        <f t="shared" si="17"/>
        <v>3.3300000000000002E-4</v>
      </c>
      <c r="AF68" s="22" t="str">
        <f t="shared" si="18"/>
        <v>1+0.000333j</v>
      </c>
      <c r="AH68" s="22" t="str">
        <f t="shared" si="19"/>
        <v>-0.99-0.00032967j</v>
      </c>
      <c r="AI68" s="22" t="str">
        <f t="shared" si="20"/>
        <v>-0.9567-0.00032967j</v>
      </c>
      <c r="AK68" s="22" t="str">
        <f t="shared" si="21"/>
        <v>-0.0348071454435717+0.0000119942214261339j</v>
      </c>
      <c r="AO68" s="22">
        <f t="shared" si="22"/>
        <v>3.4807147510120699E-2</v>
      </c>
      <c r="AP68" s="22">
        <v>2</v>
      </c>
      <c r="AR68" s="22">
        <f>Compensation!$C$16</f>
        <v>1.0833333333333333</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0.31</v>
      </c>
      <c r="B69" s="22">
        <f t="shared" si="1"/>
        <v>3.33</v>
      </c>
      <c r="C69" s="22">
        <f t="shared" si="23"/>
        <v>0.15000000000000002</v>
      </c>
      <c r="D69" s="22">
        <f t="shared" si="7"/>
        <v>2.2500000000000006E-2</v>
      </c>
      <c r="E69" s="22">
        <f t="shared" si="8"/>
        <v>7.4925000000000019E-2</v>
      </c>
      <c r="F69" s="22">
        <f t="shared" si="9"/>
        <v>-0.97750000000000004</v>
      </c>
      <c r="G69" s="22">
        <f>1</f>
        <v>1</v>
      </c>
      <c r="H69" s="22">
        <f t="shared" si="10"/>
        <v>0.15484500000000004</v>
      </c>
      <c r="I69" s="22" t="str">
        <f t="shared" si="11"/>
        <v>1+0.154845j</v>
      </c>
      <c r="K69" s="22" t="str">
        <f t="shared" si="12"/>
        <v>-0.9775-0.1513609875j</v>
      </c>
      <c r="M69" s="22" t="str">
        <f t="shared" si="2"/>
        <v>-0.902575-0.1513609875j</v>
      </c>
      <c r="O69" s="22" t="str">
        <f t="shared" si="3"/>
        <v>-0.080741792397198+0.0135403234409992j</v>
      </c>
      <c r="S69" s="22">
        <f t="shared" si="13"/>
        <v>8.1869270171408604E-2</v>
      </c>
      <c r="U69" s="22">
        <f t="shared" si="4"/>
        <v>1.3636363636363635</v>
      </c>
      <c r="V69" s="22">
        <f t="shared" si="5"/>
        <v>1</v>
      </c>
      <c r="X69" s="22">
        <f t="shared" si="24"/>
        <v>1E-3</v>
      </c>
      <c r="Y69" s="22">
        <f t="shared" si="6"/>
        <v>3.33</v>
      </c>
      <c r="Z69" s="22">
        <f t="shared" si="25"/>
        <v>0.15000000000000002</v>
      </c>
      <c r="AA69" s="22">
        <f t="shared" si="14"/>
        <v>2.2500000000000006E-2</v>
      </c>
      <c r="AB69" s="22">
        <f t="shared" si="15"/>
        <v>7.4925000000000019E-2</v>
      </c>
      <c r="AC69" s="22">
        <f t="shared" si="16"/>
        <v>-0.97750000000000004</v>
      </c>
      <c r="AD69" s="22">
        <v>1</v>
      </c>
      <c r="AE69" s="22">
        <f t="shared" si="17"/>
        <v>4.9950000000000016E-4</v>
      </c>
      <c r="AF69" s="22" t="str">
        <f t="shared" si="18"/>
        <v>1+0.0004995j</v>
      </c>
      <c r="AH69" s="22" t="str">
        <f t="shared" si="19"/>
        <v>-0.9775-0.00048826125j</v>
      </c>
      <c r="AI69" s="22" t="str">
        <f t="shared" si="20"/>
        <v>-0.902575-0.00048826125j</v>
      </c>
      <c r="AK69" s="22" t="str">
        <f t="shared" si="21"/>
        <v>-0.0830124677436677+0.0000449068180108112j</v>
      </c>
      <c r="AO69" s="22">
        <f t="shared" si="22"/>
        <v>8.3012479890169369E-2</v>
      </c>
      <c r="AP69" s="22">
        <v>3</v>
      </c>
      <c r="AR69" s="22">
        <f>Compensation!$C$16</f>
        <v>1.0833333333333333</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0.31</v>
      </c>
      <c r="B70" s="22">
        <f t="shared" si="1"/>
        <v>3.33</v>
      </c>
      <c r="C70" s="22">
        <f t="shared" si="23"/>
        <v>0.2</v>
      </c>
      <c r="D70" s="22">
        <f t="shared" si="7"/>
        <v>4.0000000000000008E-2</v>
      </c>
      <c r="E70" s="22">
        <f t="shared" si="8"/>
        <v>0.13320000000000004</v>
      </c>
      <c r="F70" s="22">
        <f t="shared" si="9"/>
        <v>-0.96</v>
      </c>
      <c r="G70" s="22">
        <f>1</f>
        <v>1</v>
      </c>
      <c r="H70" s="22">
        <f t="shared" si="10"/>
        <v>0.20646</v>
      </c>
      <c r="I70" s="22" t="str">
        <f t="shared" si="11"/>
        <v>1+0.20646j</v>
      </c>
      <c r="K70" s="22" t="str">
        <f t="shared" si="12"/>
        <v>-0.96-0.1982016j</v>
      </c>
      <c r="M70" s="22" t="str">
        <f t="shared" si="2"/>
        <v>-0.8268-0.1982016j</v>
      </c>
      <c r="O70" s="22" t="str">
        <f t="shared" si="3"/>
        <v>-0.15234815999756+0.036521104340315j</v>
      </c>
      <c r="P70" s="333" t="s">
        <v>595</v>
      </c>
      <c r="S70" s="22">
        <f t="shared" si="13"/>
        <v>0.15666445964825051</v>
      </c>
      <c r="U70" s="22">
        <f t="shared" si="4"/>
        <v>1.3636363636363635</v>
      </c>
      <c r="V70" s="22">
        <f t="shared" si="5"/>
        <v>1</v>
      </c>
      <c r="X70" s="22">
        <f t="shared" si="24"/>
        <v>1E-3</v>
      </c>
      <c r="Y70" s="22">
        <f t="shared" si="6"/>
        <v>3.33</v>
      </c>
      <c r="Z70" s="22">
        <f t="shared" si="25"/>
        <v>0.2</v>
      </c>
      <c r="AA70" s="22">
        <f t="shared" si="14"/>
        <v>4.0000000000000008E-2</v>
      </c>
      <c r="AB70" s="22">
        <f t="shared" si="15"/>
        <v>0.13320000000000004</v>
      </c>
      <c r="AC70" s="22">
        <f t="shared" si="16"/>
        <v>-0.96</v>
      </c>
      <c r="AD70" s="22">
        <v>1</v>
      </c>
      <c r="AE70" s="22">
        <f t="shared" si="17"/>
        <v>6.6600000000000003E-4</v>
      </c>
      <c r="AF70" s="22" t="str">
        <f t="shared" si="18"/>
        <v>1+0.000666j</v>
      </c>
      <c r="AH70" s="22" t="str">
        <f t="shared" si="19"/>
        <v>-0.96-0.00063936j</v>
      </c>
      <c r="AI70" s="22" t="str">
        <f t="shared" si="20"/>
        <v>-0.8268-0.00063936j</v>
      </c>
      <c r="AK70" s="22" t="str">
        <f t="shared" si="21"/>
        <v>-0.161102951558419+0.000124580047300908j</v>
      </c>
      <c r="AO70" s="22">
        <f t="shared" si="22"/>
        <v>0.16110299972695258</v>
      </c>
      <c r="AP70" s="22">
        <v>4</v>
      </c>
      <c r="AR70" s="22">
        <f>Compensation!$C$16</f>
        <v>1.0833333333333333</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6.5">
      <c r="A71" s="22">
        <f t="shared" si="0"/>
        <v>0.31</v>
      </c>
      <c r="B71" s="22">
        <f t="shared" si="1"/>
        <v>3.33</v>
      </c>
      <c r="C71" s="22">
        <f t="shared" si="23"/>
        <v>0.25</v>
      </c>
      <c r="D71" s="22">
        <f t="shared" si="7"/>
        <v>6.25E-2</v>
      </c>
      <c r="E71" s="22">
        <f t="shared" si="8"/>
        <v>0.208125</v>
      </c>
      <c r="F71" s="22">
        <f t="shared" si="9"/>
        <v>-0.9375</v>
      </c>
      <c r="G71" s="22">
        <f>1</f>
        <v>1</v>
      </c>
      <c r="H71" s="22">
        <f t="shared" si="10"/>
        <v>0.258075</v>
      </c>
      <c r="I71" s="22" t="str">
        <f t="shared" si="11"/>
        <v>1+0.258075j</v>
      </c>
      <c r="K71" s="22" t="str">
        <f t="shared" si="12"/>
        <v>-0.9375-0.2419453125j</v>
      </c>
      <c r="M71" s="22" t="str">
        <f t="shared" si="2"/>
        <v>-0.729375-0.2419453125j</v>
      </c>
      <c r="O71" s="22" t="str">
        <f t="shared" si="3"/>
        <v>-0.257061195814757+0.0852712957710712j</v>
      </c>
      <c r="P71" s="32" t="s">
        <v>75</v>
      </c>
      <c r="S71" s="22">
        <f t="shared" si="13"/>
        <v>0.27083510163232227</v>
      </c>
      <c r="U71" s="22">
        <f t="shared" si="4"/>
        <v>1.3636363636363635</v>
      </c>
      <c r="V71" s="22">
        <f t="shared" si="5"/>
        <v>1</v>
      </c>
      <c r="X71" s="22">
        <f t="shared" si="24"/>
        <v>1E-3</v>
      </c>
      <c r="Y71" s="22">
        <f t="shared" si="6"/>
        <v>3.33</v>
      </c>
      <c r="Z71" s="22">
        <f t="shared" si="25"/>
        <v>0.25</v>
      </c>
      <c r="AA71" s="22">
        <f t="shared" si="14"/>
        <v>6.25E-2</v>
      </c>
      <c r="AB71" s="22">
        <f t="shared" si="15"/>
        <v>0.208125</v>
      </c>
      <c r="AC71" s="22">
        <f t="shared" si="16"/>
        <v>-0.9375</v>
      </c>
      <c r="AD71" s="22">
        <v>1</v>
      </c>
      <c r="AE71" s="22">
        <f t="shared" si="17"/>
        <v>8.3250000000000002E-4</v>
      </c>
      <c r="AF71" s="22" t="str">
        <f t="shared" si="18"/>
        <v>1+0.0008325j</v>
      </c>
      <c r="AH71" s="22" t="str">
        <f t="shared" si="19"/>
        <v>-0.9375-0.00078046875j</v>
      </c>
      <c r="AI71" s="22" t="str">
        <f t="shared" si="20"/>
        <v>-0.729375-0.00078046875j</v>
      </c>
      <c r="AK71" s="22" t="str">
        <f t="shared" si="21"/>
        <v>-0.285346716976947+0.000305335657947697j</v>
      </c>
      <c r="AO71" s="22">
        <f t="shared" si="22"/>
        <v>0.28534688033932648</v>
      </c>
      <c r="AP71" s="22">
        <v>5</v>
      </c>
      <c r="AR71" s="22">
        <f>Compensation!$C$16</f>
        <v>1.0833333333333333</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6.5">
      <c r="A72" s="22">
        <f t="shared" si="0"/>
        <v>0.31</v>
      </c>
      <c r="B72" s="22">
        <f t="shared" si="1"/>
        <v>3.33</v>
      </c>
      <c r="C72" s="22">
        <f t="shared" si="23"/>
        <v>0.3</v>
      </c>
      <c r="D72" s="22">
        <f t="shared" si="7"/>
        <v>0.09</v>
      </c>
      <c r="E72" s="22">
        <f t="shared" si="8"/>
        <v>0.29970000000000002</v>
      </c>
      <c r="F72" s="22">
        <f t="shared" si="9"/>
        <v>-0.91</v>
      </c>
      <c r="G72" s="22">
        <f>1</f>
        <v>1</v>
      </c>
      <c r="H72" s="22">
        <f t="shared" si="10"/>
        <v>0.30969000000000002</v>
      </c>
      <c r="I72" s="22" t="str">
        <f t="shared" si="11"/>
        <v>1+0.30969j</v>
      </c>
      <c r="K72" s="22" t="str">
        <f t="shared" si="12"/>
        <v>-0.91-0.2818179j</v>
      </c>
      <c r="M72" s="22" t="str">
        <f t="shared" si="2"/>
        <v>-0.6103-0.2818179j</v>
      </c>
      <c r="O72" s="22" t="str">
        <f t="shared" si="3"/>
        <v>-0.404762120843592+0.186906785016692j</v>
      </c>
      <c r="P72" s="32" t="s">
        <v>72</v>
      </c>
      <c r="S72" s="22">
        <f t="shared" si="13"/>
        <v>0.44583239087697346</v>
      </c>
      <c r="U72" s="22">
        <f t="shared" si="4"/>
        <v>1.3636363636363635</v>
      </c>
      <c r="V72" s="22">
        <f t="shared" si="5"/>
        <v>1</v>
      </c>
      <c r="X72" s="22">
        <f t="shared" si="24"/>
        <v>1E-3</v>
      </c>
      <c r="Y72" s="22">
        <f t="shared" si="6"/>
        <v>3.33</v>
      </c>
      <c r="Z72" s="22">
        <f t="shared" si="25"/>
        <v>0.3</v>
      </c>
      <c r="AA72" s="22">
        <f t="shared" si="14"/>
        <v>0.09</v>
      </c>
      <c r="AB72" s="22">
        <f t="shared" si="15"/>
        <v>0.29970000000000002</v>
      </c>
      <c r="AC72" s="22">
        <f t="shared" si="16"/>
        <v>-0.91</v>
      </c>
      <c r="AD72" s="22">
        <v>1</v>
      </c>
      <c r="AE72" s="22">
        <f t="shared" si="17"/>
        <v>9.990000000000001E-4</v>
      </c>
      <c r="AF72" s="22" t="str">
        <f t="shared" si="18"/>
        <v>1+0.000999j</v>
      </c>
      <c r="AH72" s="22" t="str">
        <f t="shared" si="19"/>
        <v>-0.91-0.00090909j</v>
      </c>
      <c r="AI72" s="22" t="str">
        <f t="shared" si="20"/>
        <v>-0.6103-0.00090909j</v>
      </c>
      <c r="AK72" s="22" t="str">
        <f t="shared" si="21"/>
        <v>-0.491068875984832+0.000731485833965347j</v>
      </c>
      <c r="AO72" s="22">
        <f t="shared" si="22"/>
        <v>0.49106942078746019</v>
      </c>
      <c r="AP72" s="22">
        <v>6</v>
      </c>
      <c r="AR72" s="22">
        <f>Compensation!$C$16</f>
        <v>1.0833333333333333</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6.5">
      <c r="A73" s="22">
        <f t="shared" si="0"/>
        <v>0.31</v>
      </c>
      <c r="B73" s="22">
        <f t="shared" si="1"/>
        <v>3.33</v>
      </c>
      <c r="C73" s="22">
        <f t="shared" si="23"/>
        <v>0.35</v>
      </c>
      <c r="D73" s="22">
        <f t="shared" si="7"/>
        <v>0.12249999999999998</v>
      </c>
      <c r="E73" s="22">
        <f t="shared" si="8"/>
        <v>0.40792499999999998</v>
      </c>
      <c r="F73" s="22">
        <f t="shared" si="9"/>
        <v>-0.87750000000000006</v>
      </c>
      <c r="G73" s="22">
        <f>1</f>
        <v>1</v>
      </c>
      <c r="H73" s="22">
        <f t="shared" si="10"/>
        <v>0.36130499999999999</v>
      </c>
      <c r="I73" s="22" t="str">
        <f t="shared" si="11"/>
        <v>1+0.361305j</v>
      </c>
      <c r="K73" s="22" t="str">
        <f t="shared" si="12"/>
        <v>-0.8775-0.3170451375j</v>
      </c>
      <c r="M73" s="22" t="str">
        <f t="shared" si="2"/>
        <v>-0.469575-0.3170451375j</v>
      </c>
      <c r="O73" s="22" t="str">
        <f t="shared" si="3"/>
        <v>-0.59669925973699+0.402876215406404j</v>
      </c>
      <c r="P73" s="32" t="s">
        <v>76</v>
      </c>
      <c r="S73" s="22">
        <f t="shared" si="13"/>
        <v>0.71997170188199688</v>
      </c>
      <c r="U73" s="22">
        <f t="shared" si="4"/>
        <v>1.3636363636363635</v>
      </c>
      <c r="V73" s="22">
        <f t="shared" si="5"/>
        <v>1</v>
      </c>
      <c r="X73" s="22">
        <f t="shared" si="24"/>
        <v>1E-3</v>
      </c>
      <c r="Y73" s="22">
        <f t="shared" si="6"/>
        <v>3.33</v>
      </c>
      <c r="Z73" s="22">
        <f t="shared" si="25"/>
        <v>0.35</v>
      </c>
      <c r="AA73" s="22">
        <f t="shared" si="14"/>
        <v>0.12249999999999998</v>
      </c>
      <c r="AB73" s="22">
        <f t="shared" si="15"/>
        <v>0.40792499999999998</v>
      </c>
      <c r="AC73" s="22">
        <f t="shared" si="16"/>
        <v>-0.87750000000000006</v>
      </c>
      <c r="AD73" s="22">
        <v>1</v>
      </c>
      <c r="AE73" s="22">
        <f t="shared" si="17"/>
        <v>1.1655000000000001E-3</v>
      </c>
      <c r="AF73" s="22" t="str">
        <f t="shared" si="18"/>
        <v>1+0.0011655j</v>
      </c>
      <c r="AH73" s="22" t="str">
        <f t="shared" si="19"/>
        <v>-0.8775-0.00102272625j</v>
      </c>
      <c r="AI73" s="22" t="str">
        <f t="shared" si="20"/>
        <v>-0.469575-0.00102272625j</v>
      </c>
      <c r="AK73" s="22" t="str">
        <f t="shared" si="21"/>
        <v>-0.868706947713431+0.00189202874723719j</v>
      </c>
      <c r="AO73" s="22">
        <f t="shared" si="22"/>
        <v>0.868709008113975</v>
      </c>
      <c r="AP73" s="22">
        <v>7</v>
      </c>
      <c r="AR73" s="22">
        <f>Compensation!$C$16</f>
        <v>1.0833333333333333</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6.5">
      <c r="A74" s="22">
        <f t="shared" si="0"/>
        <v>0.31</v>
      </c>
      <c r="B74" s="22">
        <f t="shared" si="1"/>
        <v>3.33</v>
      </c>
      <c r="C74" s="22">
        <f t="shared" si="23"/>
        <v>0.39999999999999997</v>
      </c>
      <c r="D74" s="22">
        <f t="shared" si="7"/>
        <v>0.15999999999999998</v>
      </c>
      <c r="E74" s="22">
        <f t="shared" si="8"/>
        <v>0.53279999999999994</v>
      </c>
      <c r="F74" s="22">
        <f t="shared" si="9"/>
        <v>-0.84000000000000008</v>
      </c>
      <c r="G74" s="22">
        <f>1</f>
        <v>1</v>
      </c>
      <c r="H74" s="22">
        <f t="shared" si="10"/>
        <v>0.41291999999999995</v>
      </c>
      <c r="I74" s="22" t="str">
        <f t="shared" si="11"/>
        <v>1+0.41292j</v>
      </c>
      <c r="K74" s="22" t="str">
        <f t="shared" si="12"/>
        <v>-0.84-0.3468528j</v>
      </c>
      <c r="M74" s="22" t="str">
        <f t="shared" si="2"/>
        <v>-0.3072-0.3468528j</v>
      </c>
      <c r="O74" s="22" t="str">
        <f t="shared" si="3"/>
        <v>-0.762423828207655+0.860836066408022j</v>
      </c>
      <c r="P74" s="32" t="s">
        <v>74</v>
      </c>
      <c r="S74" s="22">
        <f t="shared" si="13"/>
        <v>1.1499255745689163</v>
      </c>
      <c r="U74" s="22">
        <f t="shared" si="4"/>
        <v>1.3636363636363635</v>
      </c>
      <c r="V74" s="22">
        <f t="shared" si="5"/>
        <v>1</v>
      </c>
      <c r="X74" s="22">
        <f t="shared" si="24"/>
        <v>1E-3</v>
      </c>
      <c r="Y74" s="22">
        <f t="shared" si="6"/>
        <v>3.33</v>
      </c>
      <c r="Z74" s="22">
        <f t="shared" si="25"/>
        <v>0.39999999999999997</v>
      </c>
      <c r="AA74" s="22">
        <f t="shared" si="14"/>
        <v>0.15999999999999998</v>
      </c>
      <c r="AB74" s="22">
        <f t="shared" si="15"/>
        <v>0.53279999999999994</v>
      </c>
      <c r="AC74" s="22">
        <f t="shared" si="16"/>
        <v>-0.84000000000000008</v>
      </c>
      <c r="AD74" s="22">
        <v>1</v>
      </c>
      <c r="AE74" s="22">
        <f t="shared" si="17"/>
        <v>1.3319999999999999E-3</v>
      </c>
      <c r="AF74" s="22" t="str">
        <f t="shared" si="18"/>
        <v>1+0.001332j</v>
      </c>
      <c r="AH74" s="22" t="str">
        <f t="shared" si="19"/>
        <v>-0.84-0.00111888j</v>
      </c>
      <c r="AI74" s="22" t="str">
        <f t="shared" si="20"/>
        <v>-0.3072-0.00111888j</v>
      </c>
      <c r="AK74" s="22" t="str">
        <f t="shared" si="21"/>
        <v>-1.73435199290198+0.00631683514914768j</v>
      </c>
      <c r="AO74" s="22">
        <f t="shared" si="22"/>
        <v>1.7343634964128396</v>
      </c>
      <c r="AP74" s="22">
        <v>8</v>
      </c>
      <c r="AR74" s="22">
        <f>Compensation!$C$16</f>
        <v>1.0833333333333333</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6.5">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6.5">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6.5">
      <c r="A77" s="22">
        <f t="shared" si="0"/>
        <v>0.31</v>
      </c>
      <c r="B77" s="22">
        <f t="shared" si="1"/>
        <v>3.33</v>
      </c>
      <c r="C77" s="22">
        <f>C74+0.05</f>
        <v>0.44999999999999996</v>
      </c>
      <c r="D77" s="22">
        <f t="shared" si="7"/>
        <v>0.20249999999999996</v>
      </c>
      <c r="E77" s="22">
        <f t="shared" si="8"/>
        <v>0.67432499999999984</v>
      </c>
      <c r="F77" s="22">
        <f t="shared" si="9"/>
        <v>-0.7975000000000001</v>
      </c>
      <c r="G77" s="22">
        <f>1</f>
        <v>1</v>
      </c>
      <c r="H77" s="22">
        <f t="shared" si="10"/>
        <v>0.46453499999999998</v>
      </c>
      <c r="I77" s="22" t="str">
        <f t="shared" si="11"/>
        <v>1+0.464535j</v>
      </c>
      <c r="K77" s="22" t="str">
        <f t="shared" si="12"/>
        <v>-0.7975-0.3704666625j</v>
      </c>
      <c r="M77" s="22" t="str">
        <f t="shared" si="2"/>
        <v>-0.123175-0.3704666625j</v>
      </c>
      <c r="O77" s="22" t="str">
        <f t="shared" si="3"/>
        <v>-0.544949968132216+1.63901600100202j</v>
      </c>
      <c r="P77" s="32" t="s">
        <v>77</v>
      </c>
      <c r="S77" s="22">
        <f t="shared" si="13"/>
        <v>1.7272359188333124</v>
      </c>
      <c r="U77" s="22">
        <f t="shared" si="4"/>
        <v>1.3636363636363635</v>
      </c>
      <c r="V77" s="22">
        <f t="shared" si="5"/>
        <v>1</v>
      </c>
      <c r="X77" s="22">
        <f>X74</f>
        <v>1E-3</v>
      </c>
      <c r="Y77" s="22">
        <f t="shared" si="6"/>
        <v>3.33</v>
      </c>
      <c r="Z77" s="22">
        <f>Z74+0.05</f>
        <v>0.44999999999999996</v>
      </c>
      <c r="AA77" s="22">
        <f t="shared" si="14"/>
        <v>0.20249999999999996</v>
      </c>
      <c r="AB77" s="22">
        <f t="shared" si="15"/>
        <v>0.67432499999999984</v>
      </c>
      <c r="AC77" s="22">
        <f t="shared" si="16"/>
        <v>-0.7975000000000001</v>
      </c>
      <c r="AD77" s="22">
        <v>1</v>
      </c>
      <c r="AE77" s="22">
        <f t="shared" si="17"/>
        <v>1.4985E-3</v>
      </c>
      <c r="AF77" s="22" t="str">
        <f t="shared" si="18"/>
        <v>1+0.0014985j</v>
      </c>
      <c r="AH77" s="22" t="str">
        <f t="shared" si="19"/>
        <v>-0.7975-0.00119505375j</v>
      </c>
      <c r="AI77" s="22" t="str">
        <f t="shared" si="20"/>
        <v>-0.123175-0.00119505375j</v>
      </c>
      <c r="AK77" s="22" t="str">
        <f t="shared" si="21"/>
        <v>-5.47401283959322+0.0531093125350438j</v>
      </c>
      <c r="AO77" s="22">
        <f t="shared" si="22"/>
        <v>5.4742704689400732</v>
      </c>
      <c r="AP77" s="22">
        <v>9</v>
      </c>
      <c r="AR77" s="22">
        <f>Compensation!$C$16</f>
        <v>1.0833333333333333</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6.5">
      <c r="A78" s="22">
        <f t="shared" si="0"/>
        <v>0.31</v>
      </c>
      <c r="B78" s="22">
        <f t="shared" si="1"/>
        <v>3.33</v>
      </c>
      <c r="C78" s="22">
        <f t="shared" si="23"/>
        <v>0.49999999999999994</v>
      </c>
      <c r="D78" s="22">
        <f t="shared" si="7"/>
        <v>0.24999999999999994</v>
      </c>
      <c r="E78" s="22">
        <f t="shared" si="8"/>
        <v>0.8324999999999998</v>
      </c>
      <c r="F78" s="22">
        <f t="shared" si="9"/>
        <v>-0.75</v>
      </c>
      <c r="G78" s="22">
        <f>1</f>
        <v>1</v>
      </c>
      <c r="H78" s="22">
        <f t="shared" si="10"/>
        <v>0.51614999999999989</v>
      </c>
      <c r="I78" s="22" t="str">
        <f t="shared" si="11"/>
        <v>1+0.51615j</v>
      </c>
      <c r="K78" s="22" t="str">
        <f t="shared" si="12"/>
        <v>-0.75-0.3871125j</v>
      </c>
      <c r="M78" s="22" t="str">
        <f t="shared" si="2"/>
        <v>0.0824999999999998-0.3871125j</v>
      </c>
      <c r="O78" s="22" t="str">
        <f t="shared" si="3"/>
        <v>0.438403071392314+2.05710677544676j</v>
      </c>
      <c r="P78" s="32" t="s">
        <v>78</v>
      </c>
      <c r="S78" s="22">
        <f t="shared" si="13"/>
        <v>2.1033034822857068</v>
      </c>
      <c r="U78" s="22">
        <f t="shared" si="4"/>
        <v>1.3636363636363635</v>
      </c>
      <c r="V78" s="22">
        <f t="shared" si="5"/>
        <v>1</v>
      </c>
      <c r="X78" s="22">
        <f t="shared" si="24"/>
        <v>1E-3</v>
      </c>
      <c r="Y78" s="22">
        <f t="shared" si="6"/>
        <v>3.33</v>
      </c>
      <c r="Z78" s="22">
        <f t="shared" si="25"/>
        <v>0.49999999999999994</v>
      </c>
      <c r="AA78" s="22">
        <f t="shared" si="14"/>
        <v>0.24999999999999994</v>
      </c>
      <c r="AB78" s="22">
        <f t="shared" si="15"/>
        <v>0.8324999999999998</v>
      </c>
      <c r="AC78" s="22">
        <f t="shared" si="16"/>
        <v>-0.75</v>
      </c>
      <c r="AD78" s="22">
        <v>1</v>
      </c>
      <c r="AE78" s="22">
        <f t="shared" si="17"/>
        <v>1.6649999999999998E-3</v>
      </c>
      <c r="AF78" s="22" t="str">
        <f t="shared" si="18"/>
        <v>1+0.001665j</v>
      </c>
      <c r="AH78" s="22" t="str">
        <f t="shared" si="19"/>
        <v>-0.75-0.00124875j</v>
      </c>
      <c r="AI78" s="22" t="str">
        <f t="shared" si="20"/>
        <v>0.0824999999999998-0.00124875j</v>
      </c>
      <c r="AK78" s="22" t="str">
        <f t="shared" si="21"/>
        <v>10.0885976972933+0.152704683327213j</v>
      </c>
      <c r="AO78" s="22">
        <f t="shared" si="22"/>
        <v>10.08975332791351</v>
      </c>
      <c r="AP78" s="22">
        <v>10</v>
      </c>
      <c r="AR78" s="22">
        <f>Compensation!$C$16</f>
        <v>1.0833333333333333</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6.5">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6.5">
      <c r="A81" s="22">
        <f t="shared" si="0"/>
        <v>0.31</v>
      </c>
      <c r="B81" s="22">
        <f t="shared" si="1"/>
        <v>3.33</v>
      </c>
      <c r="C81" s="22">
        <f>C78+0.05</f>
        <v>0.54999999999999993</v>
      </c>
      <c r="D81" s="22">
        <f t="shared" si="7"/>
        <v>0.30249999999999994</v>
      </c>
      <c r="E81" s="22">
        <f t="shared" si="8"/>
        <v>1.0073249999999998</v>
      </c>
      <c r="F81" s="22">
        <f t="shared" si="9"/>
        <v>-0.69750000000000001</v>
      </c>
      <c r="G81" s="22">
        <f>1</f>
        <v>1</v>
      </c>
      <c r="H81" s="22">
        <f t="shared" si="10"/>
        <v>0.56776499999999996</v>
      </c>
      <c r="I81" s="22" t="str">
        <f t="shared" si="11"/>
        <v>1+0.567765j</v>
      </c>
      <c r="K81" s="22" t="str">
        <f t="shared" si="12"/>
        <v>-0.6975-0.3960160875j</v>
      </c>
      <c r="M81" s="22" t="str">
        <f t="shared" si="2"/>
        <v>0.309825-0.3960160875j</v>
      </c>
      <c r="O81" s="22" t="str">
        <f t="shared" si="3"/>
        <v>1.23445191095316+1.57786755743587j</v>
      </c>
      <c r="P81" s="32" t="s">
        <v>25</v>
      </c>
      <c r="S81" s="22">
        <f t="shared" si="13"/>
        <v>2.0033815286321643</v>
      </c>
      <c r="U81" s="22">
        <f t="shared" si="4"/>
        <v>1.3636363636363635</v>
      </c>
      <c r="V81" s="22">
        <f t="shared" si="5"/>
        <v>1</v>
      </c>
      <c r="X81" s="22">
        <f>X78</f>
        <v>1E-3</v>
      </c>
      <c r="Y81" s="22">
        <f t="shared" si="6"/>
        <v>3.33</v>
      </c>
      <c r="Z81" s="22">
        <f>Z78+0.05</f>
        <v>0.54999999999999993</v>
      </c>
      <c r="AA81" s="22">
        <f t="shared" si="14"/>
        <v>0.30249999999999994</v>
      </c>
      <c r="AB81" s="22">
        <f t="shared" si="15"/>
        <v>1.0073249999999998</v>
      </c>
      <c r="AC81" s="22">
        <f t="shared" si="16"/>
        <v>-0.69750000000000001</v>
      </c>
      <c r="AD81" s="22">
        <v>1</v>
      </c>
      <c r="AE81" s="22">
        <f t="shared" si="17"/>
        <v>1.8315E-3</v>
      </c>
      <c r="AF81" s="22" t="str">
        <f t="shared" si="18"/>
        <v>1+0.0018315j</v>
      </c>
      <c r="AH81" s="22" t="str">
        <f t="shared" si="19"/>
        <v>-0.6975-0.00127747125j</v>
      </c>
      <c r="AI81" s="22" t="str">
        <f t="shared" si="20"/>
        <v>0.309825-0.00127747125j</v>
      </c>
      <c r="AK81" s="22" t="str">
        <f t="shared" si="21"/>
        <v>3.25121560545625+0.0134054206843273j</v>
      </c>
      <c r="AO81" s="22">
        <f t="shared" si="22"/>
        <v>3.2512432419715962</v>
      </c>
      <c r="AP81" s="22">
        <v>11</v>
      </c>
      <c r="AR81" s="22">
        <f>Compensation!$C$16</f>
        <v>1.0833333333333333</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6.5">
      <c r="A82" s="22">
        <f t="shared" si="0"/>
        <v>0.31</v>
      </c>
      <c r="B82" s="22">
        <f t="shared" si="1"/>
        <v>3.33</v>
      </c>
      <c r="C82" s="22">
        <f t="shared" si="23"/>
        <v>0.6</v>
      </c>
      <c r="D82" s="22">
        <f t="shared" si="7"/>
        <v>0.36</v>
      </c>
      <c r="E82" s="22">
        <f t="shared" si="8"/>
        <v>1.1988000000000001</v>
      </c>
      <c r="F82" s="22">
        <f t="shared" si="9"/>
        <v>-0.64</v>
      </c>
      <c r="G82" s="22">
        <f>1</f>
        <v>1</v>
      </c>
      <c r="H82" s="22">
        <f t="shared" si="10"/>
        <v>0.61938000000000004</v>
      </c>
      <c r="I82" s="22" t="str">
        <f t="shared" si="11"/>
        <v>1+0.61938j</v>
      </c>
      <c r="K82" s="22" t="str">
        <f t="shared" si="12"/>
        <v>-0.64-0.3964032j</v>
      </c>
      <c r="M82" s="22" t="str">
        <f t="shared" si="2"/>
        <v>0.5588-0.3964032j</v>
      </c>
      <c r="O82" s="22" t="str">
        <f t="shared" si="3"/>
        <v>1.4271400083774+1.01238880846247j</v>
      </c>
      <c r="P82" s="32" t="s">
        <v>26</v>
      </c>
      <c r="S82" s="22">
        <f t="shared" si="13"/>
        <v>1.7497598986751022</v>
      </c>
      <c r="U82" s="22">
        <f t="shared" si="4"/>
        <v>1.3636363636363635</v>
      </c>
      <c r="V82" s="22">
        <f t="shared" si="5"/>
        <v>1</v>
      </c>
      <c r="X82" s="22">
        <f t="shared" si="24"/>
        <v>1E-3</v>
      </c>
      <c r="Y82" s="22">
        <f t="shared" si="6"/>
        <v>3.33</v>
      </c>
      <c r="Z82" s="22">
        <f t="shared" si="25"/>
        <v>0.6</v>
      </c>
      <c r="AA82" s="22">
        <f t="shared" si="14"/>
        <v>0.36</v>
      </c>
      <c r="AB82" s="22">
        <f t="shared" si="15"/>
        <v>1.1988000000000001</v>
      </c>
      <c r="AC82" s="22">
        <f t="shared" si="16"/>
        <v>-0.64</v>
      </c>
      <c r="AD82" s="22">
        <v>1</v>
      </c>
      <c r="AE82" s="22">
        <f t="shared" si="17"/>
        <v>1.9980000000000002E-3</v>
      </c>
      <c r="AF82" s="22" t="str">
        <f t="shared" si="18"/>
        <v>1+0.001998j</v>
      </c>
      <c r="AH82" s="22" t="str">
        <f t="shared" si="19"/>
        <v>-0.64-0.00127872j</v>
      </c>
      <c r="AI82" s="22" t="str">
        <f t="shared" si="20"/>
        <v>0.5588-0.00127872j</v>
      </c>
      <c r="AK82" s="22" t="str">
        <f t="shared" si="21"/>
        <v>2.1453001477449+0.00490915927867636j</v>
      </c>
      <c r="AO82" s="22">
        <f t="shared" si="22"/>
        <v>2.1453057646310265</v>
      </c>
      <c r="AP82" s="22">
        <v>12</v>
      </c>
      <c r="AR82" s="22">
        <f>Compensation!$C$16</f>
        <v>1.0833333333333333</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6.5">
      <c r="A83" s="22">
        <f t="shared" si="0"/>
        <v>0.31</v>
      </c>
      <c r="B83" s="22">
        <f t="shared" si="1"/>
        <v>3.33</v>
      </c>
      <c r="C83" s="22">
        <f t="shared" si="23"/>
        <v>0.65</v>
      </c>
      <c r="D83" s="22">
        <f t="shared" si="7"/>
        <v>0.42250000000000004</v>
      </c>
      <c r="E83" s="22">
        <f t="shared" si="8"/>
        <v>1.4069250000000002</v>
      </c>
      <c r="F83" s="22">
        <f t="shared" si="9"/>
        <v>-0.5774999999999999</v>
      </c>
      <c r="G83" s="22">
        <f>1</f>
        <v>1</v>
      </c>
      <c r="H83" s="22">
        <f t="shared" si="10"/>
        <v>0.67099500000000012</v>
      </c>
      <c r="I83" s="22" t="str">
        <f t="shared" si="11"/>
        <v>1+0.670995j</v>
      </c>
      <c r="K83" s="22" t="str">
        <f t="shared" si="12"/>
        <v>-0.5775-0.3874996125j</v>
      </c>
      <c r="M83" s="22" t="str">
        <f t="shared" si="2"/>
        <v>0.829425-0.3874996125j</v>
      </c>
      <c r="O83" s="22" t="str">
        <f t="shared" si="3"/>
        <v>1.39235925222552+0.650497236878777j</v>
      </c>
      <c r="P83" s="32" t="s">
        <v>32</v>
      </c>
      <c r="S83" s="22">
        <f t="shared" si="13"/>
        <v>1.5368184481079519</v>
      </c>
      <c r="U83" s="22">
        <f t="shared" si="4"/>
        <v>1.3636363636363635</v>
      </c>
      <c r="V83" s="22">
        <f t="shared" si="5"/>
        <v>1</v>
      </c>
      <c r="X83" s="22">
        <f t="shared" si="24"/>
        <v>1E-3</v>
      </c>
      <c r="Y83" s="22">
        <f t="shared" si="6"/>
        <v>3.33</v>
      </c>
      <c r="Z83" s="22">
        <f t="shared" si="25"/>
        <v>0.65</v>
      </c>
      <c r="AA83" s="22">
        <f t="shared" si="14"/>
        <v>0.42250000000000004</v>
      </c>
      <c r="AB83" s="22">
        <f t="shared" si="15"/>
        <v>1.4069250000000002</v>
      </c>
      <c r="AC83" s="22">
        <f t="shared" si="16"/>
        <v>-0.5774999999999999</v>
      </c>
      <c r="AD83" s="22">
        <v>1</v>
      </c>
      <c r="AE83" s="22">
        <f t="shared" si="17"/>
        <v>2.1645000000000002E-3</v>
      </c>
      <c r="AF83" s="22" t="str">
        <f t="shared" si="18"/>
        <v>1+0.0021645j</v>
      </c>
      <c r="AH83" s="22" t="str">
        <f t="shared" si="19"/>
        <v>-0.5775-0.00124999875j</v>
      </c>
      <c r="AI83" s="22" t="str">
        <f t="shared" si="20"/>
        <v>0.829425-0.00124999875j</v>
      </c>
      <c r="AK83" s="22" t="str">
        <f t="shared" si="21"/>
        <v>1.69626163249123+0.00255637932337101j</v>
      </c>
      <c r="AO83" s="22">
        <f t="shared" si="22"/>
        <v>1.6962635588071382</v>
      </c>
      <c r="AP83" s="22">
        <v>13</v>
      </c>
      <c r="AR83" s="22">
        <f>Compensation!$C$16</f>
        <v>1.0833333333333333</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6.5">
      <c r="A84" s="22">
        <f t="shared" si="0"/>
        <v>0.31</v>
      </c>
      <c r="B84" s="22">
        <f t="shared" si="1"/>
        <v>3.33</v>
      </c>
      <c r="C84" s="22">
        <f t="shared" si="23"/>
        <v>0.70000000000000007</v>
      </c>
      <c r="D84" s="22">
        <f t="shared" si="7"/>
        <v>0.4900000000000001</v>
      </c>
      <c r="E84" s="22">
        <f t="shared" si="8"/>
        <v>1.6317000000000004</v>
      </c>
      <c r="F84" s="22">
        <f t="shared" si="9"/>
        <v>-0.5099999999999999</v>
      </c>
      <c r="G84" s="22">
        <f>1</f>
        <v>1</v>
      </c>
      <c r="H84" s="22">
        <f t="shared" si="10"/>
        <v>0.72261000000000009</v>
      </c>
      <c r="I84" s="22" t="str">
        <f t="shared" si="11"/>
        <v>1+0.72261j</v>
      </c>
      <c r="K84" s="22" t="str">
        <f t="shared" si="12"/>
        <v>-0.51-0.3685311j</v>
      </c>
      <c r="M84" s="22" t="str">
        <f t="shared" si="2"/>
        <v>1.1217-0.3685311j</v>
      </c>
      <c r="O84" s="22" t="str">
        <f t="shared" si="3"/>
        <v>1.31294381097226+0.43136366844593j</v>
      </c>
      <c r="P84" s="32" t="s">
        <v>34</v>
      </c>
      <c r="S84" s="22">
        <f t="shared" si="13"/>
        <v>1.3819898933152486</v>
      </c>
      <c r="U84" s="22">
        <f t="shared" si="4"/>
        <v>1.3636363636363635</v>
      </c>
      <c r="V84" s="22">
        <f t="shared" si="5"/>
        <v>1</v>
      </c>
      <c r="X84" s="22">
        <f t="shared" si="24"/>
        <v>1E-3</v>
      </c>
      <c r="Y84" s="22">
        <f t="shared" si="6"/>
        <v>3.33</v>
      </c>
      <c r="Z84" s="22">
        <f t="shared" si="25"/>
        <v>0.70000000000000007</v>
      </c>
      <c r="AA84" s="22">
        <f t="shared" si="14"/>
        <v>0.4900000000000001</v>
      </c>
      <c r="AB84" s="22">
        <f t="shared" si="15"/>
        <v>1.6317000000000004</v>
      </c>
      <c r="AC84" s="22">
        <f t="shared" si="16"/>
        <v>-0.5099999999999999</v>
      </c>
      <c r="AD84" s="22">
        <v>1</v>
      </c>
      <c r="AE84" s="22">
        <f t="shared" si="17"/>
        <v>2.3310000000000006E-3</v>
      </c>
      <c r="AF84" s="22" t="str">
        <f t="shared" si="18"/>
        <v>1+0.002331j</v>
      </c>
      <c r="AH84" s="22" t="str">
        <f t="shared" si="19"/>
        <v>-0.51-0.00118881j</v>
      </c>
      <c r="AI84" s="22" t="str">
        <f t="shared" si="20"/>
        <v>1.1217-0.00118881j</v>
      </c>
      <c r="AK84" s="22" t="str">
        <f t="shared" si="21"/>
        <v>1.45466538933405+0.00154169631942071j</v>
      </c>
      <c r="AO84" s="22">
        <f t="shared" si="22"/>
        <v>1.4546662063009246</v>
      </c>
      <c r="AP84" s="22">
        <v>14</v>
      </c>
      <c r="AR84" s="22">
        <f>Compensation!$C$16</f>
        <v>1.0833333333333333</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0.31</v>
      </c>
      <c r="B85" s="22">
        <f t="shared" si="1"/>
        <v>3.33</v>
      </c>
      <c r="C85" s="22">
        <f t="shared" si="23"/>
        <v>0.75000000000000011</v>
      </c>
      <c r="D85" s="22">
        <f t="shared" si="7"/>
        <v>0.56250000000000022</v>
      </c>
      <c r="E85" s="22">
        <f t="shared" si="8"/>
        <v>1.8731250000000008</v>
      </c>
      <c r="F85" s="22">
        <f t="shared" si="9"/>
        <v>-0.43749999999999978</v>
      </c>
      <c r="G85" s="22">
        <f>1</f>
        <v>1</v>
      </c>
      <c r="H85" s="22">
        <f t="shared" si="10"/>
        <v>0.77422500000000016</v>
      </c>
      <c r="I85" s="22" t="str">
        <f t="shared" si="11"/>
        <v>1+0.774225j</v>
      </c>
      <c r="K85" s="22" t="str">
        <f t="shared" si="12"/>
        <v>-0.4375-0.3387234375j</v>
      </c>
      <c r="M85" s="22" t="str">
        <f t="shared" si="2"/>
        <v>1.435625-0.3387234375j</v>
      </c>
      <c r="O85" s="22" t="str">
        <f t="shared" si="3"/>
        <v>1.23594242514912+0.291610042175774j</v>
      </c>
      <c r="S85" s="22">
        <f t="shared" si="13"/>
        <v>1.2698779842887444</v>
      </c>
      <c r="U85" s="22">
        <f t="shared" si="4"/>
        <v>1.3636363636363635</v>
      </c>
      <c r="V85" s="22">
        <f t="shared" si="5"/>
        <v>1</v>
      </c>
      <c r="X85" s="22">
        <f t="shared" si="24"/>
        <v>1E-3</v>
      </c>
      <c r="Y85" s="22">
        <f t="shared" si="6"/>
        <v>3.33</v>
      </c>
      <c r="Z85" s="22">
        <f t="shared" si="25"/>
        <v>0.75000000000000011</v>
      </c>
      <c r="AA85" s="22">
        <f t="shared" si="14"/>
        <v>0.56250000000000022</v>
      </c>
      <c r="AB85" s="22">
        <f t="shared" si="15"/>
        <v>1.8731250000000008</v>
      </c>
      <c r="AC85" s="22">
        <f t="shared" si="16"/>
        <v>-0.43749999999999978</v>
      </c>
      <c r="AD85" s="22">
        <v>1</v>
      </c>
      <c r="AE85" s="22">
        <f t="shared" si="17"/>
        <v>2.4975000000000006E-3</v>
      </c>
      <c r="AF85" s="22" t="str">
        <f t="shared" si="18"/>
        <v>1+0.0024975j</v>
      </c>
      <c r="AH85" s="22" t="str">
        <f t="shared" si="19"/>
        <v>-0.4375-0.00109265625j</v>
      </c>
      <c r="AI85" s="22" t="str">
        <f t="shared" si="20"/>
        <v>1.435625-0.00109265625j</v>
      </c>
      <c r="AK85" s="22" t="str">
        <f t="shared" si="21"/>
        <v>1.30474456417616+0.000993042962264247j</v>
      </c>
      <c r="AO85" s="22">
        <f t="shared" si="22"/>
        <v>1.3047449420793178</v>
      </c>
      <c r="AP85" s="22">
        <v>15</v>
      </c>
      <c r="AR85" s="22">
        <f>Compensation!$C$16</f>
        <v>1.0833333333333333</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0.31</v>
      </c>
      <c r="B86" s="22">
        <f t="shared" si="1"/>
        <v>3.33</v>
      </c>
      <c r="C86" s="22">
        <f t="shared" si="23"/>
        <v>0.80000000000000016</v>
      </c>
      <c r="D86" s="22">
        <f t="shared" si="7"/>
        <v>0.64000000000000024</v>
      </c>
      <c r="E86" s="22">
        <f t="shared" si="8"/>
        <v>2.1312000000000006</v>
      </c>
      <c r="F86" s="22">
        <f t="shared" si="9"/>
        <v>-0.35999999999999976</v>
      </c>
      <c r="G86" s="22">
        <f>1</f>
        <v>1</v>
      </c>
      <c r="H86" s="22">
        <f t="shared" si="10"/>
        <v>0.82584000000000013</v>
      </c>
      <c r="I86" s="22" t="str">
        <f t="shared" si="11"/>
        <v>1+0.82584j</v>
      </c>
      <c r="K86" s="22" t="str">
        <f t="shared" si="12"/>
        <v>-0.36-0.2973024j</v>
      </c>
      <c r="M86" s="22" t="str">
        <f t="shared" si="2"/>
        <v>1.7712-0.2973024j</v>
      </c>
      <c r="O86" s="22" t="str">
        <f t="shared" si="3"/>
        <v>1.17027958009255+0.196435709029193j</v>
      </c>
      <c r="S86" s="22">
        <f t="shared" si="13"/>
        <v>1.1866512897070467</v>
      </c>
      <c r="U86" s="22">
        <f t="shared" si="4"/>
        <v>1.3636363636363635</v>
      </c>
      <c r="V86" s="22">
        <f t="shared" si="5"/>
        <v>1</v>
      </c>
      <c r="X86" s="22">
        <f t="shared" si="24"/>
        <v>1E-3</v>
      </c>
      <c r="Y86" s="22">
        <f t="shared" si="6"/>
        <v>3.33</v>
      </c>
      <c r="Z86" s="22">
        <f t="shared" si="25"/>
        <v>0.80000000000000016</v>
      </c>
      <c r="AA86" s="22">
        <f t="shared" si="14"/>
        <v>0.64000000000000024</v>
      </c>
      <c r="AB86" s="22">
        <f t="shared" si="15"/>
        <v>2.1312000000000006</v>
      </c>
      <c r="AC86" s="22">
        <f t="shared" si="16"/>
        <v>-0.35999999999999976</v>
      </c>
      <c r="AD86" s="22">
        <v>1</v>
      </c>
      <c r="AE86" s="22">
        <f t="shared" si="17"/>
        <v>2.6640000000000006E-3</v>
      </c>
      <c r="AF86" s="22" t="str">
        <f t="shared" si="18"/>
        <v>1+0.002664j</v>
      </c>
      <c r="AH86" s="22" t="str">
        <f t="shared" si="19"/>
        <v>-0.36-0.000959039999999999j</v>
      </c>
      <c r="AI86" s="22" t="str">
        <f t="shared" si="20"/>
        <v>1.7712-0.000959039999999999j</v>
      </c>
      <c r="AK86" s="22" t="str">
        <f t="shared" si="21"/>
        <v>1.20325167974783+0.000651516763180534j</v>
      </c>
      <c r="AO86" s="22">
        <f t="shared" si="22"/>
        <v>1.2032518561340628</v>
      </c>
      <c r="AP86" s="22">
        <v>16</v>
      </c>
      <c r="AR86" s="22">
        <f>Compensation!$C$16</f>
        <v>1.0833333333333333</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0.31</v>
      </c>
      <c r="B87" s="22">
        <f t="shared" si="1"/>
        <v>3.33</v>
      </c>
      <c r="C87" s="22">
        <f t="shared" si="23"/>
        <v>0.8500000000000002</v>
      </c>
      <c r="D87" s="22">
        <f t="shared" si="7"/>
        <v>0.72250000000000036</v>
      </c>
      <c r="E87" s="22">
        <f t="shared" si="8"/>
        <v>2.4059250000000012</v>
      </c>
      <c r="F87" s="22">
        <f t="shared" si="9"/>
        <v>-0.27749999999999964</v>
      </c>
      <c r="G87" s="22">
        <f>1</f>
        <v>1</v>
      </c>
      <c r="H87" s="22">
        <f t="shared" si="10"/>
        <v>0.87745500000000021</v>
      </c>
      <c r="I87" s="22" t="str">
        <f t="shared" si="11"/>
        <v>1+0.877455j</v>
      </c>
      <c r="K87" s="22" t="str">
        <f t="shared" si="12"/>
        <v>-0.2775-0.2434937625j</v>
      </c>
      <c r="M87" s="22" t="str">
        <f t="shared" si="2"/>
        <v>2.128425-0.2434937625j</v>
      </c>
      <c r="O87" s="22" t="str">
        <f t="shared" si="3"/>
        <v>1.11577531032452+0.127645713809752j</v>
      </c>
      <c r="S87" s="22">
        <f t="shared" si="13"/>
        <v>1.1230529690908528</v>
      </c>
      <c r="U87" s="22">
        <f t="shared" si="4"/>
        <v>1.3636363636363635</v>
      </c>
      <c r="V87" s="22">
        <f t="shared" si="5"/>
        <v>1</v>
      </c>
      <c r="X87" s="22">
        <f t="shared" si="24"/>
        <v>1E-3</v>
      </c>
      <c r="Y87" s="22">
        <f t="shared" si="6"/>
        <v>3.33</v>
      </c>
      <c r="Z87" s="22">
        <f t="shared" si="25"/>
        <v>0.8500000000000002</v>
      </c>
      <c r="AA87" s="22">
        <f t="shared" si="14"/>
        <v>0.72250000000000036</v>
      </c>
      <c r="AB87" s="22">
        <f t="shared" si="15"/>
        <v>2.4059250000000012</v>
      </c>
      <c r="AC87" s="22">
        <f t="shared" si="16"/>
        <v>-0.27749999999999964</v>
      </c>
      <c r="AD87" s="22">
        <v>1</v>
      </c>
      <c r="AE87" s="22">
        <f t="shared" si="17"/>
        <v>2.8305000000000006E-3</v>
      </c>
      <c r="AF87" s="22" t="str">
        <f t="shared" si="18"/>
        <v>1+0.0028305j</v>
      </c>
      <c r="AH87" s="22" t="str">
        <f t="shared" si="19"/>
        <v>-0.2775-0.000785463749999999j</v>
      </c>
      <c r="AI87" s="22" t="str">
        <f t="shared" si="20"/>
        <v>2.128425-0.000785463749999999j</v>
      </c>
      <c r="AK87" s="22" t="str">
        <f t="shared" si="21"/>
        <v>1.13037794253703+0.000417149252457766j</v>
      </c>
      <c r="AO87" s="22">
        <f t="shared" si="22"/>
        <v>1.1303780195084068</v>
      </c>
      <c r="AP87" s="22">
        <v>17</v>
      </c>
      <c r="AR87" s="22">
        <f>Compensation!$C$16</f>
        <v>1.0833333333333333</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0.31</v>
      </c>
      <c r="B88" s="22">
        <f t="shared" si="1"/>
        <v>3.33</v>
      </c>
      <c r="C88" s="22">
        <f t="shared" si="23"/>
        <v>0.90000000000000024</v>
      </c>
      <c r="D88" s="22">
        <f t="shared" si="7"/>
        <v>0.81000000000000039</v>
      </c>
      <c r="E88" s="22">
        <f t="shared" si="8"/>
        <v>2.6973000000000011</v>
      </c>
      <c r="F88" s="22">
        <f t="shared" si="9"/>
        <v>-0.18999999999999961</v>
      </c>
      <c r="G88" s="22">
        <f>1</f>
        <v>1</v>
      </c>
      <c r="H88" s="22">
        <f t="shared" si="10"/>
        <v>0.92907000000000028</v>
      </c>
      <c r="I88" s="22" t="str">
        <f t="shared" si="11"/>
        <v>1+0.92907j</v>
      </c>
      <c r="K88" s="22" t="str">
        <f t="shared" si="12"/>
        <v>-0.19-0.1765233j</v>
      </c>
      <c r="M88" s="22" t="str">
        <f t="shared" si="2"/>
        <v>2.5073-0.1765233j</v>
      </c>
      <c r="O88" s="22" t="str">
        <f t="shared" si="3"/>
        <v>1.07047272812397+0.0753652847798213j</v>
      </c>
      <c r="S88" s="22">
        <f t="shared" si="13"/>
        <v>1.0731224477230539</v>
      </c>
      <c r="U88" s="22">
        <f t="shared" si="4"/>
        <v>1.3636363636363635</v>
      </c>
      <c r="V88" s="22">
        <f t="shared" si="5"/>
        <v>1</v>
      </c>
      <c r="X88" s="22">
        <f t="shared" si="24"/>
        <v>1E-3</v>
      </c>
      <c r="Y88" s="22">
        <f t="shared" si="6"/>
        <v>3.33</v>
      </c>
      <c r="Z88" s="22">
        <f t="shared" si="25"/>
        <v>0.90000000000000024</v>
      </c>
      <c r="AA88" s="22">
        <f t="shared" si="14"/>
        <v>0.81000000000000039</v>
      </c>
      <c r="AB88" s="22">
        <f t="shared" si="15"/>
        <v>2.6973000000000011</v>
      </c>
      <c r="AC88" s="22">
        <f t="shared" si="16"/>
        <v>-0.18999999999999961</v>
      </c>
      <c r="AD88" s="22">
        <v>1</v>
      </c>
      <c r="AE88" s="22">
        <f t="shared" si="17"/>
        <v>2.997000000000001E-3</v>
      </c>
      <c r="AF88" s="22" t="str">
        <f t="shared" si="18"/>
        <v>1+0.002997j</v>
      </c>
      <c r="AH88" s="22" t="str">
        <f t="shared" si="19"/>
        <v>-0.19-0.000569429999999999j</v>
      </c>
      <c r="AI88" s="22" t="str">
        <f t="shared" si="20"/>
        <v>2.5073-0.000569429999999999j</v>
      </c>
      <c r="AK88" s="22" t="str">
        <f t="shared" si="21"/>
        <v>1.07577867063276+0.00024431884833024j</v>
      </c>
      <c r="AO88" s="22">
        <f t="shared" si="22"/>
        <v>1.075778698376245</v>
      </c>
      <c r="AP88" s="22">
        <v>18</v>
      </c>
      <c r="AR88" s="22">
        <f>Compensation!$C$16</f>
        <v>1.0833333333333333</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0.31</v>
      </c>
      <c r="B89" s="22">
        <f t="shared" si="1"/>
        <v>3.33</v>
      </c>
      <c r="C89" s="22">
        <f t="shared" si="23"/>
        <v>0.95000000000000029</v>
      </c>
      <c r="D89" s="22">
        <f t="shared" si="7"/>
        <v>0.90250000000000052</v>
      </c>
      <c r="E89" s="22">
        <f t="shared" si="8"/>
        <v>3.0053250000000018</v>
      </c>
      <c r="F89" s="22">
        <f t="shared" si="9"/>
        <v>-9.7499999999999476E-2</v>
      </c>
      <c r="G89" s="22">
        <f>1</f>
        <v>1</v>
      </c>
      <c r="H89" s="22">
        <f t="shared" si="10"/>
        <v>0.98068500000000025</v>
      </c>
      <c r="I89" s="22" t="str">
        <f t="shared" si="11"/>
        <v>1+0.980685j</v>
      </c>
      <c r="K89" s="22" t="str">
        <f t="shared" si="12"/>
        <v>-0.0974999999999995-0.0956167874999995j</v>
      </c>
      <c r="M89" s="22" t="str">
        <f t="shared" si="2"/>
        <v>2.907825-0.0956167874999995j</v>
      </c>
      <c r="O89" s="22" t="str">
        <f t="shared" si="3"/>
        <v>1.03241390384212+0.0339484325417508j</v>
      </c>
      <c r="S89" s="22">
        <f t="shared" si="13"/>
        <v>1.03297190906557</v>
      </c>
      <c r="U89" s="22">
        <f t="shared" si="4"/>
        <v>1.3636363636363635</v>
      </c>
      <c r="V89" s="22">
        <f t="shared" si="5"/>
        <v>1</v>
      </c>
      <c r="X89" s="22">
        <f t="shared" si="24"/>
        <v>1E-3</v>
      </c>
      <c r="Y89" s="22">
        <f t="shared" si="6"/>
        <v>3.33</v>
      </c>
      <c r="Z89" s="22">
        <f t="shared" si="25"/>
        <v>0.95000000000000029</v>
      </c>
      <c r="AA89" s="22">
        <f t="shared" si="14"/>
        <v>0.90250000000000052</v>
      </c>
      <c r="AB89" s="22">
        <f t="shared" si="15"/>
        <v>3.0053250000000018</v>
      </c>
      <c r="AC89" s="22">
        <f t="shared" si="16"/>
        <v>-9.7499999999999476E-2</v>
      </c>
      <c r="AD89" s="22">
        <v>1</v>
      </c>
      <c r="AE89" s="22">
        <f t="shared" si="17"/>
        <v>3.1635000000000009E-3</v>
      </c>
      <c r="AF89" s="22" t="str">
        <f t="shared" si="18"/>
        <v>1+0.0031635j</v>
      </c>
      <c r="AH89" s="22" t="str">
        <f t="shared" si="19"/>
        <v>-0.0974999999999995-0.000308441249999998j</v>
      </c>
      <c r="AI89" s="22" t="str">
        <f t="shared" si="20"/>
        <v>2.907825-0.000308441249999998j</v>
      </c>
      <c r="AK89" s="22" t="str">
        <f t="shared" si="21"/>
        <v>1.0335302042543+0.000109629481868045j</v>
      </c>
      <c r="AO89" s="22">
        <f t="shared" si="22"/>
        <v>1.033530210068655</v>
      </c>
      <c r="AP89" s="22">
        <v>19</v>
      </c>
      <c r="AR89" s="22">
        <f>Compensation!$C$16</f>
        <v>1.0833333333333333</v>
      </c>
      <c r="CC89" s="24"/>
      <c r="CD89" s="24"/>
      <c r="CE89" s="24"/>
    </row>
    <row r="90" spans="1:111" s="22" customFormat="1">
      <c r="A90" s="22">
        <f t="shared" si="0"/>
        <v>0.31</v>
      </c>
      <c r="B90" s="22">
        <f t="shared" si="1"/>
        <v>3.33</v>
      </c>
      <c r="C90" s="22">
        <f t="shared" si="23"/>
        <v>1.0000000000000002</v>
      </c>
      <c r="D90" s="22">
        <f t="shared" si="7"/>
        <v>1.0000000000000004</v>
      </c>
      <c r="E90" s="22">
        <f t="shared" si="8"/>
        <v>3.3300000000000014</v>
      </c>
      <c r="F90" s="22">
        <f t="shared" si="9"/>
        <v>0</v>
      </c>
      <c r="G90" s="22">
        <f>1</f>
        <v>1</v>
      </c>
      <c r="H90" s="22">
        <f t="shared" si="10"/>
        <v>1.0323000000000002</v>
      </c>
      <c r="I90" s="22" t="str">
        <f t="shared" si="11"/>
        <v>1+1.0323j</v>
      </c>
      <c r="K90" s="22" t="str">
        <f t="shared" si="12"/>
        <v>0</v>
      </c>
      <c r="M90" s="22" t="str">
        <f t="shared" si="2"/>
        <v>3.33</v>
      </c>
      <c r="O90" s="22" t="str">
        <f t="shared" si="3"/>
        <v>1</v>
      </c>
      <c r="S90" s="22">
        <f t="shared" si="13"/>
        <v>1</v>
      </c>
      <c r="U90" s="22">
        <f t="shared" si="4"/>
        <v>1.3636363636363635</v>
      </c>
      <c r="V90" s="22">
        <f t="shared" si="5"/>
        <v>1</v>
      </c>
      <c r="X90" s="22">
        <f t="shared" si="24"/>
        <v>1E-3</v>
      </c>
      <c r="Y90" s="22">
        <f t="shared" si="6"/>
        <v>3.33</v>
      </c>
      <c r="Z90" s="22">
        <f t="shared" si="25"/>
        <v>1.0000000000000002</v>
      </c>
      <c r="AA90" s="22">
        <f t="shared" si="14"/>
        <v>1.0000000000000004</v>
      </c>
      <c r="AB90" s="22">
        <f t="shared" si="15"/>
        <v>3.3300000000000014</v>
      </c>
      <c r="AC90" s="22">
        <f t="shared" si="16"/>
        <v>0</v>
      </c>
      <c r="AD90" s="22">
        <v>1</v>
      </c>
      <c r="AE90" s="22">
        <f t="shared" si="17"/>
        <v>3.3300000000000009E-3</v>
      </c>
      <c r="AF90" s="22" t="str">
        <f t="shared" si="18"/>
        <v>1+0.00333j</v>
      </c>
      <c r="AH90" s="22" t="str">
        <f t="shared" si="19"/>
        <v>0</v>
      </c>
      <c r="AI90" s="22" t="str">
        <f t="shared" si="20"/>
        <v>3.33</v>
      </c>
      <c r="AK90" s="22" t="str">
        <f t="shared" si="21"/>
        <v>1</v>
      </c>
      <c r="AO90" s="22">
        <f t="shared" si="22"/>
        <v>1</v>
      </c>
      <c r="AP90" s="22">
        <v>20</v>
      </c>
      <c r="AR90" s="22">
        <f>Compensation!$C$16</f>
        <v>1.0833333333333333</v>
      </c>
      <c r="CC90" s="24"/>
      <c r="CD90" s="24"/>
      <c r="CE90" s="24"/>
    </row>
    <row r="91" spans="1:111" s="22" customFormat="1">
      <c r="A91" s="22">
        <f t="shared" si="0"/>
        <v>0.31</v>
      </c>
      <c r="B91" s="22">
        <f t="shared" si="1"/>
        <v>3.33</v>
      </c>
      <c r="C91" s="22">
        <f t="shared" si="23"/>
        <v>1.0500000000000003</v>
      </c>
      <c r="D91" s="22">
        <f t="shared" si="7"/>
        <v>1.1025000000000005</v>
      </c>
      <c r="E91" s="22">
        <f t="shared" si="8"/>
        <v>3.6713250000000017</v>
      </c>
      <c r="F91" s="22">
        <f t="shared" si="9"/>
        <v>0.10250000000000048</v>
      </c>
      <c r="G91" s="22">
        <f>1</f>
        <v>1</v>
      </c>
      <c r="H91" s="22">
        <f t="shared" si="10"/>
        <v>1.0839150000000004</v>
      </c>
      <c r="I91" s="22" t="str">
        <f t="shared" si="11"/>
        <v>1+1.083915j</v>
      </c>
      <c r="K91" s="22" t="str">
        <f t="shared" si="12"/>
        <v>0.1025+0.111101287500001j</v>
      </c>
      <c r="M91" s="22" t="str">
        <f t="shared" si="2"/>
        <v>3.773825+0.111101287500001j</v>
      </c>
      <c r="O91" s="22" t="str">
        <f t="shared" si="3"/>
        <v>0.971996787096996-0.0286155543758231j</v>
      </c>
      <c r="S91" s="22">
        <f t="shared" si="13"/>
        <v>0.97241791637089781</v>
      </c>
      <c r="U91" s="22">
        <f t="shared" si="4"/>
        <v>1.3636363636363635</v>
      </c>
      <c r="V91" s="22">
        <f t="shared" si="5"/>
        <v>1</v>
      </c>
      <c r="X91" s="22">
        <f t="shared" si="24"/>
        <v>1E-3</v>
      </c>
      <c r="Y91" s="22">
        <f t="shared" si="6"/>
        <v>3.33</v>
      </c>
      <c r="Z91" s="22">
        <f t="shared" si="25"/>
        <v>1.0500000000000003</v>
      </c>
      <c r="AA91" s="22">
        <f t="shared" si="14"/>
        <v>1.1025000000000005</v>
      </c>
      <c r="AB91" s="22">
        <f t="shared" si="15"/>
        <v>3.6713250000000017</v>
      </c>
      <c r="AC91" s="22">
        <f t="shared" si="16"/>
        <v>0.10250000000000048</v>
      </c>
      <c r="AD91" s="22">
        <v>1</v>
      </c>
      <c r="AE91" s="22">
        <f t="shared" si="17"/>
        <v>3.4965000000000009E-3</v>
      </c>
      <c r="AF91" s="22" t="str">
        <f t="shared" si="18"/>
        <v>1+0.0034965j</v>
      </c>
      <c r="AH91" s="22" t="str">
        <f t="shared" si="19"/>
        <v>0.1025+0.000358391250000002j</v>
      </c>
      <c r="AI91" s="22" t="str">
        <f t="shared" si="20"/>
        <v>3.773825+0.000358391250000002j</v>
      </c>
      <c r="AK91" s="22" t="str">
        <f t="shared" si="21"/>
        <v>0.972839219330219-0.0000923882437221607j</v>
      </c>
      <c r="AO91" s="22">
        <f t="shared" si="22"/>
        <v>0.97283922371716558</v>
      </c>
      <c r="AP91" s="22">
        <v>21</v>
      </c>
      <c r="AR91" s="22">
        <f>Compensation!$C$16</f>
        <v>1.0833333333333333</v>
      </c>
      <c r="CC91" s="24"/>
      <c r="CD91" s="24"/>
      <c r="CE91" s="24"/>
    </row>
    <row r="92" spans="1:111" s="22" customFormat="1">
      <c r="A92" s="22">
        <f t="shared" si="0"/>
        <v>0.31</v>
      </c>
      <c r="B92" s="22">
        <f t="shared" si="1"/>
        <v>3.33</v>
      </c>
      <c r="C92" s="22">
        <f t="shared" si="23"/>
        <v>1.1000000000000003</v>
      </c>
      <c r="D92" s="22">
        <f t="shared" si="7"/>
        <v>1.2100000000000006</v>
      </c>
      <c r="E92" s="22">
        <f t="shared" si="8"/>
        <v>4.0293000000000019</v>
      </c>
      <c r="F92" s="22">
        <f t="shared" si="9"/>
        <v>0.21000000000000063</v>
      </c>
      <c r="G92" s="22">
        <f>1</f>
        <v>1</v>
      </c>
      <c r="H92" s="22">
        <f t="shared" si="10"/>
        <v>1.1355300000000004</v>
      </c>
      <c r="I92" s="22" t="str">
        <f t="shared" si="11"/>
        <v>1+1.13553j</v>
      </c>
      <c r="K92" s="22" t="str">
        <f t="shared" si="12"/>
        <v>0.210000000000001+0.238461300000001j</v>
      </c>
      <c r="M92" s="22" t="str">
        <f t="shared" si="2"/>
        <v>4.2393+0.238461300000001j</v>
      </c>
      <c r="O92" s="22" t="str">
        <f t="shared" si="3"/>
        <v>0.947465662376644-0.0532950943683383j</v>
      </c>
      <c r="S92" s="22">
        <f t="shared" si="13"/>
        <v>0.94896340733799778</v>
      </c>
      <c r="U92" s="22">
        <f t="shared" si="4"/>
        <v>1.3636363636363635</v>
      </c>
      <c r="V92" s="22">
        <f t="shared" si="5"/>
        <v>1</v>
      </c>
      <c r="X92" s="22">
        <f t="shared" si="24"/>
        <v>1E-3</v>
      </c>
      <c r="Y92" s="22">
        <f t="shared" si="6"/>
        <v>3.33</v>
      </c>
      <c r="Z92" s="22">
        <f t="shared" si="25"/>
        <v>1.1000000000000003</v>
      </c>
      <c r="AA92" s="22">
        <f t="shared" si="14"/>
        <v>1.2100000000000006</v>
      </c>
      <c r="AB92" s="22">
        <f t="shared" si="15"/>
        <v>4.0293000000000019</v>
      </c>
      <c r="AC92" s="22">
        <f t="shared" si="16"/>
        <v>0.21000000000000063</v>
      </c>
      <c r="AD92" s="22">
        <v>1</v>
      </c>
      <c r="AE92" s="22">
        <f t="shared" si="17"/>
        <v>3.6630000000000013E-3</v>
      </c>
      <c r="AF92" s="22" t="str">
        <f t="shared" si="18"/>
        <v>1+0.003663j</v>
      </c>
      <c r="AH92" s="22" t="str">
        <f t="shared" si="19"/>
        <v>0.210000000000001+0.000769230000000002j</v>
      </c>
      <c r="AI92" s="22" t="str">
        <f t="shared" si="20"/>
        <v>4.2393+0.000769230000000002j</v>
      </c>
      <c r="AK92" s="22" t="str">
        <f t="shared" si="21"/>
        <v>0.950463488626851-0.000172463621200772j</v>
      </c>
      <c r="AO92" s="22">
        <f t="shared" si="22"/>
        <v>0.95046350427379633</v>
      </c>
      <c r="AP92" s="22">
        <v>22</v>
      </c>
      <c r="AR92" s="22">
        <f>Compensation!$C$16</f>
        <v>1.0833333333333333</v>
      </c>
      <c r="CC92" s="24"/>
      <c r="CD92" s="24"/>
      <c r="CE92" s="24"/>
    </row>
    <row r="93" spans="1:111" s="22" customFormat="1">
      <c r="A93" s="22">
        <f t="shared" si="0"/>
        <v>0.31</v>
      </c>
      <c r="B93" s="22">
        <f t="shared" si="1"/>
        <v>3.33</v>
      </c>
      <c r="C93" s="22">
        <f t="shared" si="23"/>
        <v>1.1500000000000004</v>
      </c>
      <c r="D93" s="22">
        <f t="shared" si="7"/>
        <v>1.3225000000000009</v>
      </c>
      <c r="E93" s="22">
        <f t="shared" si="8"/>
        <v>4.4039250000000028</v>
      </c>
      <c r="F93" s="22">
        <f t="shared" si="9"/>
        <v>0.3225000000000009</v>
      </c>
      <c r="G93" s="22">
        <f>1</f>
        <v>1</v>
      </c>
      <c r="H93" s="22">
        <f t="shared" si="10"/>
        <v>1.1871450000000003</v>
      </c>
      <c r="I93" s="22" t="str">
        <f t="shared" si="11"/>
        <v>1+1.187145j</v>
      </c>
      <c r="K93" s="22" t="str">
        <f t="shared" si="12"/>
        <v>0.322500000000001+0.382854262500001j</v>
      </c>
      <c r="M93" s="22" t="str">
        <f t="shared" si="2"/>
        <v>4.726425+0.382854262500001j</v>
      </c>
      <c r="O93" s="22" t="str">
        <f t="shared" si="3"/>
        <v>0.925692701206771-0.0749838189376013j</v>
      </c>
      <c r="S93" s="22">
        <f t="shared" si="13"/>
        <v>0.9287246901907773</v>
      </c>
      <c r="U93" s="22">
        <f t="shared" si="4"/>
        <v>1.3636363636363635</v>
      </c>
      <c r="V93" s="22">
        <f t="shared" si="5"/>
        <v>1</v>
      </c>
      <c r="X93" s="22">
        <f t="shared" si="24"/>
        <v>1E-3</v>
      </c>
      <c r="Y93" s="22">
        <f t="shared" si="6"/>
        <v>3.33</v>
      </c>
      <c r="Z93" s="22">
        <f t="shared" si="25"/>
        <v>1.1500000000000004</v>
      </c>
      <c r="AA93" s="22">
        <f t="shared" si="14"/>
        <v>1.3225000000000009</v>
      </c>
      <c r="AB93" s="22">
        <f t="shared" si="15"/>
        <v>4.4039250000000028</v>
      </c>
      <c r="AC93" s="22">
        <f t="shared" si="16"/>
        <v>0.3225000000000009</v>
      </c>
      <c r="AD93" s="22">
        <v>1</v>
      </c>
      <c r="AE93" s="22">
        <f t="shared" si="17"/>
        <v>3.8295000000000013E-3</v>
      </c>
      <c r="AF93" s="22" t="str">
        <f t="shared" si="18"/>
        <v>1+0.0038295j</v>
      </c>
      <c r="AH93" s="22" t="str">
        <f t="shared" si="19"/>
        <v>0.322500000000001+0.00123501375j</v>
      </c>
      <c r="AI93" s="22" t="str">
        <f t="shared" si="20"/>
        <v>4.726425+0.00123501375j</v>
      </c>
      <c r="AK93" s="22" t="str">
        <f t="shared" si="21"/>
        <v>0.931766546451226-0.00024347038124106j</v>
      </c>
      <c r="AO93" s="22">
        <f t="shared" si="22"/>
        <v>0.93176657826060227</v>
      </c>
      <c r="AP93" s="22">
        <v>23</v>
      </c>
      <c r="AR93" s="22">
        <f>Compensation!$C$16</f>
        <v>1.0833333333333333</v>
      </c>
      <c r="CC93" s="24"/>
      <c r="CD93" s="24"/>
      <c r="CE93" s="24"/>
    </row>
    <row r="94" spans="1:111" s="22" customFormat="1">
      <c r="A94" s="22">
        <f t="shared" si="0"/>
        <v>0.31</v>
      </c>
      <c r="B94" s="22">
        <f t="shared" si="1"/>
        <v>3.33</v>
      </c>
      <c r="C94" s="22">
        <f t="shared" si="23"/>
        <v>1.2000000000000004</v>
      </c>
      <c r="D94" s="22">
        <f t="shared" si="7"/>
        <v>1.4400000000000011</v>
      </c>
      <c r="E94" s="22">
        <f t="shared" si="8"/>
        <v>4.7952000000000039</v>
      </c>
      <c r="F94" s="22">
        <f t="shared" si="9"/>
        <v>0.44000000000000106</v>
      </c>
      <c r="G94" s="22">
        <f>1</f>
        <v>1</v>
      </c>
      <c r="H94" s="22">
        <f t="shared" si="10"/>
        <v>1.2387600000000003</v>
      </c>
      <c r="I94" s="22" t="str">
        <f t="shared" si="11"/>
        <v>1+1.23876j</v>
      </c>
      <c r="K94" s="22" t="str">
        <f t="shared" si="12"/>
        <v>0.440000000000001+0.545054400000001j</v>
      </c>
      <c r="M94" s="22" t="str">
        <f t="shared" si="2"/>
        <v>5.23520000000001+0.545054400000001j</v>
      </c>
      <c r="O94" s="22" t="str">
        <f t="shared" si="3"/>
        <v>0.906131445346728-0.0943404132152724j</v>
      </c>
      <c r="S94" s="22">
        <f t="shared" si="13"/>
        <v>0.91102925848283189</v>
      </c>
      <c r="U94" s="22">
        <f t="shared" si="4"/>
        <v>1.3636363636363635</v>
      </c>
      <c r="V94" s="22">
        <f t="shared" si="5"/>
        <v>1</v>
      </c>
      <c r="X94" s="22">
        <f t="shared" si="24"/>
        <v>1E-3</v>
      </c>
      <c r="Y94" s="22">
        <f t="shared" si="6"/>
        <v>3.33</v>
      </c>
      <c r="Z94" s="22">
        <f t="shared" si="25"/>
        <v>1.2000000000000004</v>
      </c>
      <c r="AA94" s="22">
        <f t="shared" si="14"/>
        <v>1.4400000000000011</v>
      </c>
      <c r="AB94" s="22">
        <f t="shared" si="15"/>
        <v>4.7952000000000039</v>
      </c>
      <c r="AC94" s="22">
        <f t="shared" si="16"/>
        <v>0.44000000000000106</v>
      </c>
      <c r="AD94" s="22">
        <v>1</v>
      </c>
      <c r="AE94" s="22">
        <f t="shared" si="17"/>
        <v>3.9960000000000013E-3</v>
      </c>
      <c r="AF94" s="22" t="str">
        <f t="shared" si="18"/>
        <v>1+0.003996j</v>
      </c>
      <c r="AH94" s="22" t="str">
        <f t="shared" si="19"/>
        <v>0.440000000000001+0.00175824j</v>
      </c>
      <c r="AI94" s="22" t="str">
        <f t="shared" si="20"/>
        <v>5.23520000000001+0.00175824j</v>
      </c>
      <c r="AK94" s="22" t="str">
        <f t="shared" si="21"/>
        <v>0.915953441917326-0.000307622627543688j</v>
      </c>
      <c r="AO94" s="22">
        <f t="shared" si="22"/>
        <v>0.91595349357479783</v>
      </c>
      <c r="AP94" s="22">
        <v>24</v>
      </c>
      <c r="AR94" s="22">
        <f>Compensation!$C$16</f>
        <v>1.0833333333333333</v>
      </c>
      <c r="CC94" s="24"/>
      <c r="CD94" s="24"/>
      <c r="CE94" s="24"/>
    </row>
    <row r="95" spans="1:111" s="22" customFormat="1">
      <c r="A95" s="22">
        <f t="shared" si="0"/>
        <v>0.31</v>
      </c>
      <c r="B95" s="22">
        <f t="shared" si="1"/>
        <v>3.33</v>
      </c>
      <c r="C95" s="22">
        <f t="shared" si="23"/>
        <v>1.2500000000000004</v>
      </c>
      <c r="D95" s="22">
        <f t="shared" si="7"/>
        <v>1.5625000000000011</v>
      </c>
      <c r="E95" s="22">
        <f t="shared" si="8"/>
        <v>5.2031250000000036</v>
      </c>
      <c r="F95" s="22">
        <f t="shared" si="9"/>
        <v>0.56250000000000111</v>
      </c>
      <c r="G95" s="22">
        <f>1</f>
        <v>1</v>
      </c>
      <c r="H95" s="22">
        <f t="shared" si="10"/>
        <v>1.2903750000000005</v>
      </c>
      <c r="I95" s="22" t="str">
        <f t="shared" si="11"/>
        <v>1+1.290375j</v>
      </c>
      <c r="K95" s="22" t="str">
        <f t="shared" si="12"/>
        <v>0.562500000000001+0.725835937500001j</v>
      </c>
      <c r="M95" s="22" t="str">
        <f t="shared" si="2"/>
        <v>5.765625+0.725835937500001j</v>
      </c>
      <c r="O95" s="22" t="str">
        <f t="shared" si="3"/>
        <v>0.888359981361652-0.111835854726785j</v>
      </c>
      <c r="S95" s="22">
        <f t="shared" si="13"/>
        <v>0.89537183051922364</v>
      </c>
      <c r="U95" s="22">
        <f t="shared" si="4"/>
        <v>1.3636363636363635</v>
      </c>
      <c r="V95" s="22">
        <f t="shared" si="5"/>
        <v>1</v>
      </c>
      <c r="X95" s="22">
        <f t="shared" si="24"/>
        <v>1E-3</v>
      </c>
      <c r="Y95" s="22">
        <f t="shared" si="6"/>
        <v>3.33</v>
      </c>
      <c r="Z95" s="22">
        <f t="shared" si="25"/>
        <v>1.2500000000000004</v>
      </c>
      <c r="AA95" s="22">
        <f t="shared" si="14"/>
        <v>1.5625000000000011</v>
      </c>
      <c r="AB95" s="22">
        <f t="shared" si="15"/>
        <v>5.2031250000000036</v>
      </c>
      <c r="AC95" s="22">
        <f t="shared" si="16"/>
        <v>0.56250000000000111</v>
      </c>
      <c r="AD95" s="22">
        <v>1</v>
      </c>
      <c r="AE95" s="22">
        <f t="shared" si="17"/>
        <v>4.1625000000000013E-3</v>
      </c>
      <c r="AF95" s="22" t="str">
        <f t="shared" si="18"/>
        <v>1+0.0041625j</v>
      </c>
      <c r="AH95" s="22" t="str">
        <f t="shared" si="19"/>
        <v>0.562500000000001+0.00234140625j</v>
      </c>
      <c r="AI95" s="22" t="str">
        <f t="shared" si="20"/>
        <v>5.765625+0.00234140625j</v>
      </c>
      <c r="AK95" s="22" t="str">
        <f t="shared" si="21"/>
        <v>0.902438875564331-0.000366478226296246j</v>
      </c>
      <c r="AO95" s="22">
        <f t="shared" si="22"/>
        <v>0.90243894997728491</v>
      </c>
      <c r="AP95" s="22">
        <v>25</v>
      </c>
      <c r="AR95" s="22">
        <f>Compensation!$C$16</f>
        <v>1.0833333333333333</v>
      </c>
      <c r="CC95" s="24"/>
      <c r="CD95" s="24"/>
      <c r="CE95" s="24"/>
    </row>
    <row r="96" spans="1:111" s="22" customFormat="1">
      <c r="A96" s="22">
        <f t="shared" si="0"/>
        <v>0.31</v>
      </c>
      <c r="B96" s="22">
        <f t="shared" si="1"/>
        <v>3.33</v>
      </c>
      <c r="C96" s="22">
        <f t="shared" si="23"/>
        <v>1.3000000000000005</v>
      </c>
      <c r="D96" s="22">
        <f t="shared" si="7"/>
        <v>1.6900000000000013</v>
      </c>
      <c r="E96" s="22">
        <f t="shared" si="8"/>
        <v>5.6277000000000044</v>
      </c>
      <c r="F96" s="22">
        <f t="shared" si="9"/>
        <v>0.69000000000000128</v>
      </c>
      <c r="G96" s="22">
        <f>1</f>
        <v>1</v>
      </c>
      <c r="H96" s="22">
        <f t="shared" si="10"/>
        <v>1.3419900000000005</v>
      </c>
      <c r="I96" s="22" t="str">
        <f t="shared" si="11"/>
        <v>1+1.34199j</v>
      </c>
      <c r="K96" s="22" t="str">
        <f t="shared" si="12"/>
        <v>0.690000000000001+0.925973100000002j</v>
      </c>
      <c r="M96" s="22" t="str">
        <f t="shared" si="2"/>
        <v>6.31770000000001+0.925973100000002j</v>
      </c>
      <c r="O96" s="22" t="str">
        <f t="shared" si="3"/>
        <v>0.87204949700493-0.127814612294838j</v>
      </c>
      <c r="S96" s="22">
        <f t="shared" si="13"/>
        <v>0.88136649604045592</v>
      </c>
      <c r="U96" s="22">
        <f t="shared" si="4"/>
        <v>1.3636363636363635</v>
      </c>
      <c r="V96" s="22">
        <f t="shared" si="5"/>
        <v>1</v>
      </c>
      <c r="X96" s="22">
        <f t="shared" si="24"/>
        <v>1E-3</v>
      </c>
      <c r="Y96" s="22">
        <f t="shared" si="6"/>
        <v>3.33</v>
      </c>
      <c r="Z96" s="22">
        <f t="shared" si="25"/>
        <v>1.3000000000000005</v>
      </c>
      <c r="AA96" s="22">
        <f t="shared" si="14"/>
        <v>1.6900000000000013</v>
      </c>
      <c r="AB96" s="22">
        <f t="shared" si="15"/>
        <v>5.6277000000000044</v>
      </c>
      <c r="AC96" s="22">
        <f t="shared" si="16"/>
        <v>0.69000000000000128</v>
      </c>
      <c r="AD96" s="22">
        <v>1</v>
      </c>
      <c r="AE96" s="22">
        <f t="shared" si="17"/>
        <v>4.3290000000000012E-3</v>
      </c>
      <c r="AF96" s="22" t="str">
        <f t="shared" si="18"/>
        <v>1+0.004329j</v>
      </c>
      <c r="AH96" s="22" t="str">
        <f t="shared" si="19"/>
        <v>0.690000000000001+0.00298701000000001j</v>
      </c>
      <c r="AI96" s="22" t="str">
        <f t="shared" si="20"/>
        <v>6.31770000000001+0.00298701000000001j</v>
      </c>
      <c r="AK96" s="22" t="str">
        <f t="shared" si="21"/>
        <v>0.890782839005319-0.000421162329318784j</v>
      </c>
      <c r="AO96" s="22">
        <f t="shared" si="22"/>
        <v>0.89078293856813595</v>
      </c>
      <c r="AP96" s="22">
        <v>26</v>
      </c>
      <c r="AR96" s="22">
        <f>Compensation!$C$16</f>
        <v>1.0833333333333333</v>
      </c>
      <c r="CC96" s="24"/>
      <c r="CD96" s="24"/>
      <c r="CE96" s="24"/>
    </row>
    <row r="97" spans="1:83" s="22" customFormat="1">
      <c r="A97" s="22">
        <f t="shared" si="0"/>
        <v>0.31</v>
      </c>
      <c r="B97" s="22">
        <f t="shared" si="1"/>
        <v>3.33</v>
      </c>
      <c r="C97" s="22">
        <f t="shared" si="23"/>
        <v>1.3500000000000005</v>
      </c>
      <c r="D97" s="22">
        <f t="shared" si="7"/>
        <v>1.8225000000000013</v>
      </c>
      <c r="E97" s="22">
        <f t="shared" si="8"/>
        <v>6.0689250000000046</v>
      </c>
      <c r="F97" s="22">
        <f t="shared" si="9"/>
        <v>0.82250000000000134</v>
      </c>
      <c r="G97" s="22">
        <f>1</f>
        <v>1</v>
      </c>
      <c r="H97" s="22">
        <f t="shared" si="10"/>
        <v>1.3936050000000004</v>
      </c>
      <c r="I97" s="22" t="str">
        <f t="shared" si="11"/>
        <v>1+1.393605j</v>
      </c>
      <c r="K97" s="22" t="str">
        <f t="shared" si="12"/>
        <v>0.822500000000001+1.1462401125j</v>
      </c>
      <c r="M97" s="22" t="str">
        <f t="shared" si="2"/>
        <v>6.89142500000001+1.1462401125j</v>
      </c>
      <c r="O97" s="22" t="str">
        <f t="shared" si="3"/>
        <v>0.856941360145583-0.142533737370598j</v>
      </c>
      <c r="S97" s="22">
        <f t="shared" si="13"/>
        <v>0.86871419984767861</v>
      </c>
      <c r="U97" s="22">
        <f t="shared" si="4"/>
        <v>1.3636363636363635</v>
      </c>
      <c r="V97" s="22">
        <f t="shared" si="5"/>
        <v>1</v>
      </c>
      <c r="X97" s="22">
        <f t="shared" si="24"/>
        <v>1E-3</v>
      </c>
      <c r="Y97" s="22">
        <f t="shared" si="6"/>
        <v>3.33</v>
      </c>
      <c r="Z97" s="22">
        <f t="shared" si="25"/>
        <v>1.3500000000000005</v>
      </c>
      <c r="AA97" s="22">
        <f t="shared" si="14"/>
        <v>1.8225000000000013</v>
      </c>
      <c r="AB97" s="22">
        <f t="shared" si="15"/>
        <v>6.0689250000000046</v>
      </c>
      <c r="AC97" s="22">
        <f t="shared" si="16"/>
        <v>0.82250000000000134</v>
      </c>
      <c r="AD97" s="22">
        <v>1</v>
      </c>
      <c r="AE97" s="22">
        <f t="shared" si="17"/>
        <v>4.4955000000000021E-3</v>
      </c>
      <c r="AF97" s="22" t="str">
        <f t="shared" si="18"/>
        <v>1+0.0044955j</v>
      </c>
      <c r="AH97" s="22" t="str">
        <f t="shared" si="19"/>
        <v>0.822500000000001+0.00369754875000001j</v>
      </c>
      <c r="AI97" s="22" t="str">
        <f t="shared" si="20"/>
        <v>6.89142500000001+0.00369754875000001j</v>
      </c>
      <c r="AK97" s="22" t="str">
        <f t="shared" si="21"/>
        <v>0.880648523764735-0.00047250617226998j</v>
      </c>
      <c r="AO97" s="22">
        <f t="shared" si="22"/>
        <v>0.88064865052476504</v>
      </c>
      <c r="AP97" s="22">
        <v>27</v>
      </c>
      <c r="AR97" s="22">
        <f>Compensation!$C$16</f>
        <v>1.0833333333333333</v>
      </c>
      <c r="CC97" s="24"/>
      <c r="CD97" s="24"/>
      <c r="CE97" s="24"/>
    </row>
    <row r="98" spans="1:83" s="22" customFormat="1">
      <c r="A98" s="22">
        <f t="shared" si="0"/>
        <v>0.31</v>
      </c>
      <c r="B98" s="22">
        <f t="shared" si="1"/>
        <v>3.33</v>
      </c>
      <c r="C98" s="22">
        <f t="shared" si="23"/>
        <v>1.4000000000000006</v>
      </c>
      <c r="D98" s="22">
        <f t="shared" si="7"/>
        <v>1.9600000000000015</v>
      </c>
      <c r="E98" s="22">
        <f t="shared" si="8"/>
        <v>6.526800000000005</v>
      </c>
      <c r="F98" s="22">
        <f t="shared" si="9"/>
        <v>0.96000000000000152</v>
      </c>
      <c r="G98" s="22">
        <f>1</f>
        <v>1</v>
      </c>
      <c r="H98" s="22">
        <f t="shared" si="10"/>
        <v>1.4452200000000006</v>
      </c>
      <c r="I98" s="22" t="str">
        <f t="shared" si="11"/>
        <v>1+1.44522j</v>
      </c>
      <c r="K98" s="22" t="str">
        <f t="shared" si="12"/>
        <v>0.960000000000002+1.3874112j</v>
      </c>
      <c r="M98" s="22" t="str">
        <f t="shared" si="2"/>
        <v>7.48680000000001+1.3874112j</v>
      </c>
      <c r="O98" s="22" t="str">
        <f t="shared" si="3"/>
        <v>0.842830353012507-0.156188528005223j</v>
      </c>
      <c r="S98" s="22">
        <f t="shared" si="13"/>
        <v>0.857180179565315</v>
      </c>
      <c r="U98" s="22">
        <f t="shared" si="4"/>
        <v>1.3636363636363635</v>
      </c>
      <c r="V98" s="22">
        <f t="shared" si="5"/>
        <v>1</v>
      </c>
      <c r="X98" s="22">
        <f t="shared" si="24"/>
        <v>1E-3</v>
      </c>
      <c r="Y98" s="22">
        <f t="shared" si="6"/>
        <v>3.33</v>
      </c>
      <c r="Z98" s="22">
        <f t="shared" si="25"/>
        <v>1.4000000000000006</v>
      </c>
      <c r="AA98" s="22">
        <f t="shared" si="14"/>
        <v>1.9600000000000015</v>
      </c>
      <c r="AB98" s="22">
        <f t="shared" si="15"/>
        <v>6.526800000000005</v>
      </c>
      <c r="AC98" s="22">
        <f t="shared" si="16"/>
        <v>0.96000000000000152</v>
      </c>
      <c r="AD98" s="22">
        <v>1</v>
      </c>
      <c r="AE98" s="22">
        <f t="shared" si="17"/>
        <v>4.6620000000000021E-3</v>
      </c>
      <c r="AF98" s="22" t="str">
        <f t="shared" si="18"/>
        <v>1+0.004662j</v>
      </c>
      <c r="AH98" s="22" t="str">
        <f t="shared" si="19"/>
        <v>0.960000000000002+0.00447552000000001j</v>
      </c>
      <c r="AI98" s="22" t="str">
        <f t="shared" si="20"/>
        <v>7.48680000000001+0.00447552000000001j</v>
      </c>
      <c r="AK98" s="22" t="str">
        <f t="shared" si="21"/>
        <v>0.871774011279158-0.000521136135994029j</v>
      </c>
      <c r="AO98" s="22">
        <f t="shared" si="22"/>
        <v>0.87177416704363619</v>
      </c>
      <c r="AP98" s="22">
        <v>28</v>
      </c>
      <c r="AR98" s="22">
        <f>Compensation!$C$16</f>
        <v>1.0833333333333333</v>
      </c>
      <c r="CC98" s="24"/>
      <c r="CD98" s="24"/>
      <c r="CE98" s="24"/>
    </row>
    <row r="99" spans="1:83" s="22" customFormat="1">
      <c r="A99" s="22">
        <f t="shared" si="0"/>
        <v>0.31</v>
      </c>
      <c r="B99" s="22">
        <f t="shared" si="1"/>
        <v>3.33</v>
      </c>
      <c r="C99" s="22">
        <f t="shared" si="23"/>
        <v>1.4500000000000006</v>
      </c>
      <c r="D99" s="22">
        <f t="shared" si="7"/>
        <v>2.1025000000000018</v>
      </c>
      <c r="E99" s="22">
        <f t="shared" si="8"/>
        <v>7.0013250000000058</v>
      </c>
      <c r="F99" s="22">
        <f t="shared" si="9"/>
        <v>1.1025000000000018</v>
      </c>
      <c r="G99" s="22">
        <f>1</f>
        <v>1</v>
      </c>
      <c r="H99" s="22">
        <f t="shared" si="10"/>
        <v>1.4968350000000006</v>
      </c>
      <c r="I99" s="22" t="str">
        <f t="shared" si="11"/>
        <v>1+1.496835j</v>
      </c>
      <c r="K99" s="22" t="str">
        <f t="shared" si="12"/>
        <v>1.1025+1.6502605875j</v>
      </c>
      <c r="M99" s="22" t="str">
        <f t="shared" si="2"/>
        <v>8.10382500000001+1.6502605875j</v>
      </c>
      <c r="O99" s="22" t="str">
        <f t="shared" si="3"/>
        <v>0.829552318462332-0.16892979505698j</v>
      </c>
      <c r="S99" s="22">
        <f t="shared" si="13"/>
        <v>0.84657800864670685</v>
      </c>
      <c r="U99" s="22">
        <f t="shared" si="4"/>
        <v>1.3636363636363635</v>
      </c>
      <c r="V99" s="22">
        <f t="shared" si="5"/>
        <v>1</v>
      </c>
      <c r="X99" s="22">
        <f t="shared" si="24"/>
        <v>1E-3</v>
      </c>
      <c r="Y99" s="22">
        <f t="shared" si="6"/>
        <v>3.33</v>
      </c>
      <c r="Z99" s="22">
        <f t="shared" si="25"/>
        <v>1.4500000000000006</v>
      </c>
      <c r="AA99" s="22">
        <f t="shared" si="14"/>
        <v>2.1025000000000018</v>
      </c>
      <c r="AB99" s="22">
        <f t="shared" si="15"/>
        <v>7.0013250000000058</v>
      </c>
      <c r="AC99" s="22">
        <f t="shared" si="16"/>
        <v>1.1025000000000018</v>
      </c>
      <c r="AD99" s="22">
        <v>1</v>
      </c>
      <c r="AE99" s="22">
        <f t="shared" si="17"/>
        <v>4.8285000000000021E-3</v>
      </c>
      <c r="AF99" s="22" t="str">
        <f t="shared" si="18"/>
        <v>1+0.0048285j</v>
      </c>
      <c r="AH99" s="22" t="str">
        <f t="shared" si="19"/>
        <v>1.1025+0.00532342125000001j</v>
      </c>
      <c r="AI99" s="22" t="str">
        <f t="shared" si="20"/>
        <v>8.10382500000001+0.00532342125000001j</v>
      </c>
      <c r="AK99" s="22" t="str">
        <f t="shared" si="21"/>
        <v>0.863952760429199-0.000567532552080648j</v>
      </c>
      <c r="AO99" s="22">
        <f t="shared" si="22"/>
        <v>0.86395294683589718</v>
      </c>
      <c r="AP99" s="22">
        <v>29</v>
      </c>
      <c r="AR99" s="22">
        <f>Compensation!$C$16</f>
        <v>1.0833333333333333</v>
      </c>
      <c r="CC99" s="24"/>
      <c r="CD99" s="24"/>
      <c r="CE99" s="24"/>
    </row>
    <row r="100" spans="1:83" s="22" customFormat="1">
      <c r="A100" s="22">
        <f t="shared" si="0"/>
        <v>0.31</v>
      </c>
      <c r="B100" s="22">
        <f t="shared" si="1"/>
        <v>3.33</v>
      </c>
      <c r="C100" s="22">
        <f t="shared" si="23"/>
        <v>1.5000000000000007</v>
      </c>
      <c r="D100" s="22">
        <f t="shared" si="7"/>
        <v>2.2500000000000018</v>
      </c>
      <c r="E100" s="22">
        <f t="shared" si="8"/>
        <v>7.4925000000000059</v>
      </c>
      <c r="F100" s="22">
        <f t="shared" si="9"/>
        <v>1.2500000000000018</v>
      </c>
      <c r="G100" s="22">
        <f>1</f>
        <v>1</v>
      </c>
      <c r="H100" s="22">
        <f t="shared" si="10"/>
        <v>1.5484500000000005</v>
      </c>
      <c r="I100" s="22" t="str">
        <f t="shared" si="11"/>
        <v>1+1.54845j</v>
      </c>
      <c r="K100" s="22" t="str">
        <f t="shared" si="12"/>
        <v>1.25+1.9355625j</v>
      </c>
      <c r="M100" s="22" t="str">
        <f t="shared" si="2"/>
        <v>8.74250000000001+1.9355625j</v>
      </c>
      <c r="O100" s="22" t="str">
        <f t="shared" si="3"/>
        <v>0.816974973759316-0.180875736076296j</v>
      </c>
      <c r="S100" s="22">
        <f t="shared" si="13"/>
        <v>0.83675811298736569</v>
      </c>
      <c r="U100" s="22">
        <f t="shared" si="4"/>
        <v>1.3636363636363635</v>
      </c>
      <c r="V100" s="22">
        <f t="shared" si="5"/>
        <v>1</v>
      </c>
      <c r="X100" s="22">
        <f t="shared" si="24"/>
        <v>1E-3</v>
      </c>
      <c r="Y100" s="22">
        <f t="shared" si="6"/>
        <v>3.33</v>
      </c>
      <c r="Z100" s="22">
        <f t="shared" si="25"/>
        <v>1.5000000000000007</v>
      </c>
      <c r="AA100" s="22">
        <f t="shared" si="14"/>
        <v>2.2500000000000018</v>
      </c>
      <c r="AB100" s="22">
        <f t="shared" si="15"/>
        <v>7.4925000000000059</v>
      </c>
      <c r="AC100" s="22">
        <f t="shared" si="16"/>
        <v>1.2500000000000018</v>
      </c>
      <c r="AD100" s="22">
        <v>1</v>
      </c>
      <c r="AE100" s="22">
        <f t="shared" si="17"/>
        <v>4.995000000000002E-3</v>
      </c>
      <c r="AF100" s="22" t="str">
        <f t="shared" si="18"/>
        <v>1+0.004995j</v>
      </c>
      <c r="AH100" s="22" t="str">
        <f t="shared" si="19"/>
        <v>1.25+0.00624375000000001j</v>
      </c>
      <c r="AI100" s="22" t="str">
        <f t="shared" si="20"/>
        <v>8.74250000000001+0.00624375000000001j</v>
      </c>
      <c r="AK100" s="22" t="str">
        <f t="shared" si="21"/>
        <v>0.857019865986952-0.000612069521104493j</v>
      </c>
      <c r="AO100" s="22">
        <f t="shared" si="22"/>
        <v>0.85702008455192691</v>
      </c>
      <c r="AP100" s="22">
        <v>30</v>
      </c>
      <c r="AR100" s="22">
        <f>Compensation!$C$16</f>
        <v>1.0833333333333333</v>
      </c>
      <c r="CC100" s="24"/>
      <c r="CD100" s="24"/>
      <c r="CE100" s="24"/>
    </row>
    <row r="101" spans="1:83" s="22" customFormat="1">
      <c r="A101" s="22">
        <f t="shared" si="0"/>
        <v>0.31</v>
      </c>
      <c r="B101" s="22">
        <f t="shared" si="1"/>
        <v>3.33</v>
      </c>
      <c r="C101" s="22">
        <f t="shared" si="23"/>
        <v>1.5500000000000007</v>
      </c>
      <c r="D101" s="22">
        <f t="shared" si="7"/>
        <v>2.4025000000000021</v>
      </c>
      <c r="E101" s="22">
        <f t="shared" si="8"/>
        <v>8.0003250000000072</v>
      </c>
      <c r="F101" s="22">
        <f t="shared" si="9"/>
        <v>1.4025000000000021</v>
      </c>
      <c r="G101" s="22">
        <f>1</f>
        <v>1</v>
      </c>
      <c r="H101" s="22">
        <f t="shared" si="10"/>
        <v>1.600065000000001</v>
      </c>
      <c r="I101" s="22" t="str">
        <f t="shared" si="11"/>
        <v>1+1.600065j</v>
      </c>
      <c r="K101" s="22" t="str">
        <f t="shared" si="12"/>
        <v>1.4025+2.2440911625j</v>
      </c>
      <c r="M101" s="22" t="str">
        <f t="shared" si="2"/>
        <v>9.40282500000001+2.2440911625j</v>
      </c>
      <c r="O101" s="22" t="str">
        <f t="shared" si="3"/>
        <v>0.804991012232048-0.192120263478462j</v>
      </c>
      <c r="S101" s="22">
        <f t="shared" si="13"/>
        <v>0.82759937494745073</v>
      </c>
      <c r="U101" s="22">
        <f t="shared" si="4"/>
        <v>1.3636363636363635</v>
      </c>
      <c r="V101" s="22">
        <f t="shared" si="5"/>
        <v>1</v>
      </c>
      <c r="X101" s="22">
        <f t="shared" si="24"/>
        <v>1E-3</v>
      </c>
      <c r="Y101" s="22">
        <f t="shared" si="6"/>
        <v>3.33</v>
      </c>
      <c r="Z101" s="22">
        <f t="shared" si="25"/>
        <v>1.5500000000000007</v>
      </c>
      <c r="AA101" s="22">
        <f t="shared" si="14"/>
        <v>2.4025000000000021</v>
      </c>
      <c r="AB101" s="22">
        <f t="shared" si="15"/>
        <v>8.0003250000000072</v>
      </c>
      <c r="AC101" s="22">
        <f t="shared" si="16"/>
        <v>1.4025000000000021</v>
      </c>
      <c r="AD101" s="22">
        <v>1</v>
      </c>
      <c r="AE101" s="22">
        <f t="shared" si="17"/>
        <v>5.1615000000000029E-3</v>
      </c>
      <c r="AF101" s="22" t="str">
        <f t="shared" si="18"/>
        <v>1+0.0051615j</v>
      </c>
      <c r="AH101" s="22" t="str">
        <f t="shared" si="19"/>
        <v>1.4025+0.00723900375000001j</v>
      </c>
      <c r="AI101" s="22" t="str">
        <f t="shared" si="20"/>
        <v>9.40282500000001+0.00723900375000001j</v>
      </c>
      <c r="AK101" s="22" t="str">
        <f t="shared" si="21"/>
        <v>0.850842194568654-0.000655042483204858j</v>
      </c>
      <c r="AO101" s="22">
        <f t="shared" si="22"/>
        <v>0.85084244671916665</v>
      </c>
      <c r="AP101" s="22">
        <v>31</v>
      </c>
      <c r="AR101" s="22">
        <f>Compensation!$C$16</f>
        <v>1.0833333333333333</v>
      </c>
      <c r="CC101" s="24"/>
      <c r="CD101" s="24"/>
      <c r="CE101" s="24"/>
    </row>
    <row r="102" spans="1:83" s="22" customFormat="1">
      <c r="A102" s="22">
        <f t="shared" si="0"/>
        <v>0.31</v>
      </c>
      <c r="B102" s="22">
        <f t="shared" si="1"/>
        <v>3.33</v>
      </c>
      <c r="C102" s="22">
        <f t="shared" si="23"/>
        <v>1.6000000000000008</v>
      </c>
      <c r="D102" s="22">
        <f t="shared" si="7"/>
        <v>2.5600000000000023</v>
      </c>
      <c r="E102" s="22">
        <f t="shared" si="8"/>
        <v>8.5248000000000079</v>
      </c>
      <c r="F102" s="22">
        <f t="shared" si="9"/>
        <v>1.5600000000000023</v>
      </c>
      <c r="G102" s="22">
        <f>1</f>
        <v>1</v>
      </c>
      <c r="H102" s="22">
        <f t="shared" si="10"/>
        <v>1.6516800000000009</v>
      </c>
      <c r="I102" s="22" t="str">
        <f t="shared" si="11"/>
        <v>1+1.65168j</v>
      </c>
      <c r="K102" s="22" t="str">
        <f t="shared" si="12"/>
        <v>1.56+2.5766208j</v>
      </c>
      <c r="M102" s="22" t="str">
        <f t="shared" ref="M102:M133" si="26">IMSUM(K102,E102)</f>
        <v>10.0848+2.5766208j</v>
      </c>
      <c r="O102" s="22" t="str">
        <f t="shared" ref="O102:O133" si="27">IMDIV(E102,M102)</f>
        <v>0.793512871147732-0.20273895058573j</v>
      </c>
      <c r="S102" s="22">
        <f t="shared" si="13"/>
        <v>0.81900290522178254</v>
      </c>
      <c r="U102" s="22">
        <f t="shared" si="4"/>
        <v>1.3636363636363635</v>
      </c>
      <c r="V102" s="22">
        <f t="shared" si="5"/>
        <v>1</v>
      </c>
      <c r="X102" s="22">
        <f t="shared" si="24"/>
        <v>1E-3</v>
      </c>
      <c r="Y102" s="22">
        <f t="shared" si="6"/>
        <v>3.33</v>
      </c>
      <c r="Z102" s="22">
        <f t="shared" si="25"/>
        <v>1.6000000000000008</v>
      </c>
      <c r="AA102" s="22">
        <f t="shared" si="14"/>
        <v>2.5600000000000023</v>
      </c>
      <c r="AB102" s="22">
        <f t="shared" si="15"/>
        <v>8.5248000000000079</v>
      </c>
      <c r="AC102" s="22">
        <f t="shared" si="16"/>
        <v>1.5600000000000023</v>
      </c>
      <c r="AD102" s="22">
        <v>1</v>
      </c>
      <c r="AE102" s="22">
        <f t="shared" si="17"/>
        <v>5.3280000000000029E-3</v>
      </c>
      <c r="AF102" s="22" t="str">
        <f t="shared" si="18"/>
        <v>1+0.005328j</v>
      </c>
      <c r="AH102" s="22" t="str">
        <f t="shared" si="19"/>
        <v>1.56+0.00831168000000001j</v>
      </c>
      <c r="AI102" s="22" t="str">
        <f t="shared" si="20"/>
        <v>10.0848+0.00831168000000001j</v>
      </c>
      <c r="AK102" s="22" t="str">
        <f t="shared" si="21"/>
        <v>0.845311182111182-0.000696687692976546j</v>
      </c>
      <c r="AO102" s="22">
        <f t="shared" si="22"/>
        <v>0.84531146920880318</v>
      </c>
      <c r="AP102" s="22">
        <v>32</v>
      </c>
      <c r="AR102" s="22">
        <f>Compensation!$C$16</f>
        <v>1.0833333333333333</v>
      </c>
      <c r="CC102" s="24"/>
      <c r="CD102" s="24"/>
      <c r="CE102" s="24"/>
    </row>
    <row r="103" spans="1:83" s="22" customFormat="1">
      <c r="A103" s="22">
        <f t="shared" si="0"/>
        <v>0.31</v>
      </c>
      <c r="B103" s="22">
        <f t="shared" si="1"/>
        <v>3.33</v>
      </c>
      <c r="C103" s="22">
        <f t="shared" si="23"/>
        <v>1.6500000000000008</v>
      </c>
      <c r="D103" s="22">
        <f t="shared" si="7"/>
        <v>2.7225000000000028</v>
      </c>
      <c r="E103" s="22">
        <f t="shared" si="8"/>
        <v>9.0659250000000089</v>
      </c>
      <c r="F103" s="22">
        <f t="shared" si="9"/>
        <v>1.7225000000000028</v>
      </c>
      <c r="G103" s="22">
        <f>1</f>
        <v>1</v>
      </c>
      <c r="H103" s="22">
        <f t="shared" si="10"/>
        <v>1.7032950000000009</v>
      </c>
      <c r="I103" s="22" t="str">
        <f t="shared" si="11"/>
        <v>1+1.703295j</v>
      </c>
      <c r="K103" s="22" t="str">
        <f t="shared" si="12"/>
        <v>1.7225+2.9339256375j</v>
      </c>
      <c r="M103" s="22" t="str">
        <f t="shared" si="26"/>
        <v>10.788425+2.9339256375j</v>
      </c>
      <c r="O103" s="22" t="str">
        <f t="shared" si="27"/>
        <v>0.782468724347954-0.212793345729927j</v>
      </c>
      <c r="S103" s="22">
        <f t="shared" si="13"/>
        <v>0.81088736120971261</v>
      </c>
      <c r="U103" s="22">
        <f t="shared" si="4"/>
        <v>1.3636363636363635</v>
      </c>
      <c r="V103" s="22">
        <f t="shared" si="5"/>
        <v>1</v>
      </c>
      <c r="X103" s="22">
        <f t="shared" si="24"/>
        <v>1E-3</v>
      </c>
      <c r="Y103" s="22">
        <f t="shared" si="6"/>
        <v>3.33</v>
      </c>
      <c r="Z103" s="22">
        <f t="shared" si="25"/>
        <v>1.6500000000000008</v>
      </c>
      <c r="AA103" s="22">
        <f t="shared" si="14"/>
        <v>2.7225000000000028</v>
      </c>
      <c r="AB103" s="22">
        <f t="shared" si="15"/>
        <v>9.0659250000000089</v>
      </c>
      <c r="AC103" s="22">
        <f t="shared" si="16"/>
        <v>1.7225000000000028</v>
      </c>
      <c r="AD103" s="22">
        <v>1</v>
      </c>
      <c r="AE103" s="22">
        <f t="shared" si="17"/>
        <v>5.4945000000000029E-3</v>
      </c>
      <c r="AF103" s="22" t="str">
        <f t="shared" si="18"/>
        <v>1+0.0054945j</v>
      </c>
      <c r="AH103" s="22" t="str">
        <f t="shared" si="19"/>
        <v>1.7225+0.00946427625000002j</v>
      </c>
      <c r="AI103" s="22" t="str">
        <f t="shared" si="20"/>
        <v>10.788425+0.00946427625000002j</v>
      </c>
      <c r="AK103" s="22" t="str">
        <f t="shared" si="21"/>
        <v>0.84033749346835-0.000737196224788795j</v>
      </c>
      <c r="AO103" s="22">
        <f t="shared" si="22"/>
        <v>0.84033781682543773</v>
      </c>
      <c r="AP103" s="22">
        <v>33</v>
      </c>
      <c r="AR103" s="22">
        <f>Compensation!$C$16</f>
        <v>1.0833333333333333</v>
      </c>
      <c r="CC103" s="24"/>
      <c r="CD103" s="24"/>
      <c r="CE103" s="24"/>
    </row>
    <row r="104" spans="1:83" s="22" customFormat="1">
      <c r="A104" s="22">
        <f t="shared" si="0"/>
        <v>0.31</v>
      </c>
      <c r="B104" s="22">
        <f t="shared" si="1"/>
        <v>3.33</v>
      </c>
      <c r="C104" s="22">
        <f t="shared" si="23"/>
        <v>1.7000000000000008</v>
      </c>
      <c r="D104" s="22">
        <f t="shared" si="7"/>
        <v>2.8900000000000028</v>
      </c>
      <c r="E104" s="22">
        <f t="shared" si="8"/>
        <v>9.6237000000000101</v>
      </c>
      <c r="F104" s="22">
        <f t="shared" si="9"/>
        <v>1.8900000000000028</v>
      </c>
      <c r="G104" s="22">
        <f>1</f>
        <v>1</v>
      </c>
      <c r="H104" s="22">
        <f t="shared" si="10"/>
        <v>1.7549100000000009</v>
      </c>
      <c r="I104" s="22" t="str">
        <f t="shared" si="11"/>
        <v>1+1.75491j</v>
      </c>
      <c r="K104" s="22" t="str">
        <f t="shared" si="12"/>
        <v>1.89+3.3167799j</v>
      </c>
      <c r="M104" s="22" t="str">
        <f t="shared" si="26"/>
        <v>11.5137+3.3167799j</v>
      </c>
      <c r="O104" s="22" t="str">
        <f t="shared" si="27"/>
        <v>0.771799383852306-0.222334148292357j</v>
      </c>
      <c r="S104" s="22">
        <f t="shared" si="13"/>
        <v>0.80318538483446444</v>
      </c>
      <c r="U104" s="22">
        <f t="shared" si="4"/>
        <v>1.3636363636363635</v>
      </c>
      <c r="V104" s="22">
        <f t="shared" si="5"/>
        <v>1</v>
      </c>
      <c r="X104" s="22">
        <f t="shared" si="24"/>
        <v>1E-3</v>
      </c>
      <c r="Y104" s="22">
        <f t="shared" si="6"/>
        <v>3.33</v>
      </c>
      <c r="Z104" s="22">
        <f t="shared" si="25"/>
        <v>1.7000000000000008</v>
      </c>
      <c r="AA104" s="22">
        <f t="shared" si="14"/>
        <v>2.8900000000000028</v>
      </c>
      <c r="AB104" s="22">
        <f t="shared" si="15"/>
        <v>9.6237000000000101</v>
      </c>
      <c r="AC104" s="22">
        <f t="shared" si="16"/>
        <v>1.8900000000000028</v>
      </c>
      <c r="AD104" s="22">
        <v>1</v>
      </c>
      <c r="AE104" s="22">
        <f t="shared" si="17"/>
        <v>5.6610000000000028E-3</v>
      </c>
      <c r="AF104" s="22" t="str">
        <f t="shared" si="18"/>
        <v>1+0.005661j</v>
      </c>
      <c r="AH104" s="22" t="str">
        <f t="shared" si="19"/>
        <v>1.89+0.01069929j</v>
      </c>
      <c r="AI104" s="22" t="str">
        <f t="shared" si="20"/>
        <v>11.5137+0.01069929j</v>
      </c>
      <c r="AK104" s="22" t="str">
        <f t="shared" si="21"/>
        <v>0.835847007443519-0.000776724209269858j</v>
      </c>
      <c r="AO104" s="22">
        <f t="shared" si="22"/>
        <v>0.8358473683351425</v>
      </c>
      <c r="AP104" s="22">
        <v>34</v>
      </c>
      <c r="AR104" s="22">
        <f>Compensation!$C$16</f>
        <v>1.0833333333333333</v>
      </c>
      <c r="CC104" s="24"/>
      <c r="CD104" s="24"/>
      <c r="CE104" s="24"/>
    </row>
    <row r="105" spans="1:83" s="22" customFormat="1">
      <c r="A105" s="22">
        <f t="shared" si="0"/>
        <v>0.31</v>
      </c>
      <c r="B105" s="22">
        <f t="shared" si="1"/>
        <v>3.33</v>
      </c>
      <c r="C105" s="22">
        <f t="shared" si="23"/>
        <v>1.7500000000000009</v>
      </c>
      <c r="D105" s="22">
        <f t="shared" si="7"/>
        <v>3.0625000000000031</v>
      </c>
      <c r="E105" s="22">
        <f t="shared" si="8"/>
        <v>10.19812500000001</v>
      </c>
      <c r="F105" s="22">
        <f t="shared" si="9"/>
        <v>2.0625000000000031</v>
      </c>
      <c r="G105" s="22">
        <f>1</f>
        <v>1</v>
      </c>
      <c r="H105" s="22">
        <f t="shared" si="10"/>
        <v>1.806525000000001</v>
      </c>
      <c r="I105" s="22" t="str">
        <f t="shared" si="11"/>
        <v>1+1.806525j</v>
      </c>
      <c r="K105" s="22" t="str">
        <f t="shared" si="12"/>
        <v>2.0625+3.72595781250001j</v>
      </c>
      <c r="M105" s="22" t="str">
        <f t="shared" si="26"/>
        <v>12.260625+3.72595781250001j</v>
      </c>
      <c r="O105" s="22" t="str">
        <f t="shared" si="27"/>
        <v>0.761455882582381-0.231403578086917j</v>
      </c>
      <c r="S105" s="22">
        <f t="shared" si="13"/>
        <v>0.79584086164932533</v>
      </c>
      <c r="U105" s="22">
        <f t="shared" si="4"/>
        <v>1.3636363636363635</v>
      </c>
      <c r="V105" s="22">
        <f t="shared" si="5"/>
        <v>1</v>
      </c>
      <c r="X105" s="22">
        <f t="shared" si="24"/>
        <v>1E-3</v>
      </c>
      <c r="Y105" s="22">
        <f t="shared" si="6"/>
        <v>3.33</v>
      </c>
      <c r="Z105" s="22">
        <f t="shared" si="25"/>
        <v>1.7500000000000009</v>
      </c>
      <c r="AA105" s="22">
        <f t="shared" si="14"/>
        <v>3.0625000000000031</v>
      </c>
      <c r="AB105" s="22">
        <f t="shared" si="15"/>
        <v>10.19812500000001</v>
      </c>
      <c r="AC105" s="22">
        <f t="shared" si="16"/>
        <v>2.0625000000000031</v>
      </c>
      <c r="AD105" s="22">
        <v>1</v>
      </c>
      <c r="AE105" s="22">
        <f t="shared" si="17"/>
        <v>5.8275000000000037E-3</v>
      </c>
      <c r="AF105" s="22" t="str">
        <f t="shared" si="18"/>
        <v>1+0.0058275j</v>
      </c>
      <c r="AH105" s="22" t="str">
        <f t="shared" si="19"/>
        <v>2.0625+0.01201921875j</v>
      </c>
      <c r="AI105" s="22" t="str">
        <f t="shared" si="20"/>
        <v>12.260625+0.01201921875j</v>
      </c>
      <c r="AK105" s="22" t="str">
        <f t="shared" si="21"/>
        <v>0.831777760067201-0.000815400426131025j</v>
      </c>
      <c r="AO105" s="22">
        <f t="shared" si="22"/>
        <v>0.83177815973988234</v>
      </c>
      <c r="AP105" s="22">
        <v>35</v>
      </c>
      <c r="AR105" s="22">
        <f>Compensation!$C$16</f>
        <v>1.0833333333333333</v>
      </c>
      <c r="CC105" s="24"/>
      <c r="CD105" s="24"/>
      <c r="CE105" s="24"/>
    </row>
    <row r="106" spans="1:83" s="22" customFormat="1">
      <c r="A106" s="22">
        <f t="shared" si="0"/>
        <v>0.31</v>
      </c>
      <c r="B106" s="22">
        <f t="shared" si="1"/>
        <v>3.33</v>
      </c>
      <c r="C106" s="22">
        <f t="shared" si="23"/>
        <v>1.8000000000000009</v>
      </c>
      <c r="D106" s="22">
        <f t="shared" si="7"/>
        <v>3.2400000000000033</v>
      </c>
      <c r="E106" s="22">
        <f t="shared" si="8"/>
        <v>10.789200000000012</v>
      </c>
      <c r="F106" s="22">
        <f t="shared" si="9"/>
        <v>2.2400000000000033</v>
      </c>
      <c r="G106" s="22">
        <f>1</f>
        <v>1</v>
      </c>
      <c r="H106" s="22">
        <f t="shared" si="10"/>
        <v>1.858140000000001</v>
      </c>
      <c r="I106" s="22" t="str">
        <f t="shared" si="11"/>
        <v>1+1.85814j</v>
      </c>
      <c r="K106" s="22" t="str">
        <f t="shared" si="12"/>
        <v>2.24+4.16223360000001j</v>
      </c>
      <c r="M106" s="22" t="str">
        <f t="shared" si="26"/>
        <v>13.0292+4.16223360000001j</v>
      </c>
      <c r="O106" s="22" t="str">
        <f t="shared" si="27"/>
        <v>0.751397572305518-0.240037164400613j</v>
      </c>
      <c r="S106" s="22">
        <f t="shared" si="13"/>
        <v>0.78880679000634435</v>
      </c>
      <c r="U106" s="22">
        <f t="shared" si="4"/>
        <v>1.3636363636363635</v>
      </c>
      <c r="V106" s="22">
        <f t="shared" si="5"/>
        <v>1</v>
      </c>
      <c r="X106" s="22">
        <f t="shared" si="24"/>
        <v>1E-3</v>
      </c>
      <c r="Y106" s="22">
        <f t="shared" si="6"/>
        <v>3.33</v>
      </c>
      <c r="Z106" s="22">
        <f t="shared" si="25"/>
        <v>1.8000000000000009</v>
      </c>
      <c r="AA106" s="22">
        <f t="shared" si="14"/>
        <v>3.2400000000000033</v>
      </c>
      <c r="AB106" s="22">
        <f t="shared" si="15"/>
        <v>10.789200000000012</v>
      </c>
      <c r="AC106" s="22">
        <f t="shared" si="16"/>
        <v>2.2400000000000033</v>
      </c>
      <c r="AD106" s="22">
        <v>1</v>
      </c>
      <c r="AE106" s="22">
        <f t="shared" si="17"/>
        <v>5.9940000000000037E-3</v>
      </c>
      <c r="AF106" s="22" t="str">
        <f t="shared" si="18"/>
        <v>1+0.005994j</v>
      </c>
      <c r="AH106" s="22" t="str">
        <f t="shared" si="19"/>
        <v>2.24+0.01342656j</v>
      </c>
      <c r="AI106" s="22" t="str">
        <f t="shared" si="20"/>
        <v>13.0292+0.01342656j</v>
      </c>
      <c r="AK106" s="22" t="str">
        <f t="shared" si="21"/>
        <v>0.828077590541749-0.000853332012254338j</v>
      </c>
      <c r="AO106" s="22">
        <f t="shared" si="22"/>
        <v>0.82807803021994963</v>
      </c>
      <c r="AP106" s="22">
        <v>36</v>
      </c>
      <c r="AR106" s="22">
        <f>Compensation!$C$16</f>
        <v>1.0833333333333333</v>
      </c>
      <c r="CC106" s="24"/>
      <c r="CD106" s="24"/>
      <c r="CE106" s="24"/>
    </row>
    <row r="107" spans="1:83" s="22" customFormat="1">
      <c r="A107" s="22">
        <f t="shared" si="0"/>
        <v>0.31</v>
      </c>
      <c r="B107" s="22">
        <f t="shared" si="1"/>
        <v>3.33</v>
      </c>
      <c r="C107" s="22">
        <f t="shared" si="23"/>
        <v>1.850000000000001</v>
      </c>
      <c r="D107" s="22">
        <f t="shared" si="7"/>
        <v>3.4225000000000034</v>
      </c>
      <c r="E107" s="22">
        <f t="shared" si="8"/>
        <v>11.396925000000012</v>
      </c>
      <c r="F107" s="22">
        <f t="shared" si="9"/>
        <v>2.4225000000000034</v>
      </c>
      <c r="G107" s="22">
        <f>1</f>
        <v>1</v>
      </c>
      <c r="H107" s="22">
        <f t="shared" si="10"/>
        <v>1.909755000000001</v>
      </c>
      <c r="I107" s="22" t="str">
        <f t="shared" si="11"/>
        <v>1+1.909755j</v>
      </c>
      <c r="K107" s="22" t="str">
        <f t="shared" si="12"/>
        <v>2.4225+4.62638148750001j</v>
      </c>
      <c r="M107" s="22" t="str">
        <f t="shared" si="26"/>
        <v>13.819425+4.62638148750001j</v>
      </c>
      <c r="O107" s="22" t="str">
        <f t="shared" si="27"/>
        <v>0.741590614877179-0.248265111751866j</v>
      </c>
      <c r="S107" s="22">
        <f t="shared" si="13"/>
        <v>0.78204360862235744</v>
      </c>
      <c r="U107" s="22">
        <f t="shared" si="4"/>
        <v>1.3636363636363635</v>
      </c>
      <c r="V107" s="22">
        <f t="shared" si="5"/>
        <v>1</v>
      </c>
      <c r="X107" s="22">
        <f t="shared" si="24"/>
        <v>1E-3</v>
      </c>
      <c r="Y107" s="22">
        <f t="shared" si="6"/>
        <v>3.33</v>
      </c>
      <c r="Z107" s="22">
        <f t="shared" si="25"/>
        <v>1.850000000000001</v>
      </c>
      <c r="AA107" s="22">
        <f t="shared" si="14"/>
        <v>3.4225000000000034</v>
      </c>
      <c r="AB107" s="22">
        <f t="shared" si="15"/>
        <v>11.396925000000012</v>
      </c>
      <c r="AC107" s="22">
        <f t="shared" si="16"/>
        <v>2.4225000000000034</v>
      </c>
      <c r="AD107" s="22">
        <v>1</v>
      </c>
      <c r="AE107" s="22">
        <f t="shared" si="17"/>
        <v>6.1605000000000036E-3</v>
      </c>
      <c r="AF107" s="22" t="str">
        <f t="shared" si="18"/>
        <v>1+0.0061605j</v>
      </c>
      <c r="AH107" s="22" t="str">
        <f t="shared" si="19"/>
        <v>2.4225+0.01492381125j</v>
      </c>
      <c r="AI107" s="22" t="str">
        <f t="shared" si="20"/>
        <v>13.819425+0.01492381125j</v>
      </c>
      <c r="AK107" s="22" t="str">
        <f t="shared" si="21"/>
        <v>0.824702309157023-0.000890608806031984j</v>
      </c>
      <c r="AO107" s="22">
        <f t="shared" si="22"/>
        <v>0.8247027900480095</v>
      </c>
      <c r="AP107" s="22">
        <v>37</v>
      </c>
      <c r="AR107" s="22">
        <f>Compensation!$C$16</f>
        <v>1.0833333333333333</v>
      </c>
      <c r="CC107" s="24"/>
      <c r="CD107" s="24"/>
      <c r="CE107" s="24"/>
    </row>
    <row r="108" spans="1:83" s="22" customFormat="1">
      <c r="A108" s="22">
        <f t="shared" si="0"/>
        <v>0.31</v>
      </c>
      <c r="B108" s="22">
        <f t="shared" si="1"/>
        <v>3.33</v>
      </c>
      <c r="C108" s="22">
        <f t="shared" si="23"/>
        <v>1.900000000000001</v>
      </c>
      <c r="D108" s="22">
        <f t="shared" si="7"/>
        <v>3.6100000000000039</v>
      </c>
      <c r="E108" s="22">
        <f t="shared" si="8"/>
        <v>12.021300000000013</v>
      </c>
      <c r="F108" s="22">
        <f t="shared" si="9"/>
        <v>2.6100000000000039</v>
      </c>
      <c r="G108" s="22">
        <f>1</f>
        <v>1</v>
      </c>
      <c r="H108" s="22">
        <f t="shared" si="10"/>
        <v>1.9613700000000012</v>
      </c>
      <c r="I108" s="22" t="str">
        <f t="shared" si="11"/>
        <v>1+1.96137j</v>
      </c>
      <c r="K108" s="22" t="str">
        <f t="shared" si="12"/>
        <v>2.61+5.11917570000001j</v>
      </c>
      <c r="M108" s="22" t="str">
        <f t="shared" si="26"/>
        <v>14.6313+5.11917570000001j</v>
      </c>
      <c r="O108" s="22" t="str">
        <f t="shared" si="27"/>
        <v>0.73200677635457-0.256113353000052j</v>
      </c>
      <c r="S108" s="22">
        <f t="shared" si="13"/>
        <v>0.77551787227241831</v>
      </c>
      <c r="U108" s="22">
        <f t="shared" si="4"/>
        <v>1.3636363636363635</v>
      </c>
      <c r="V108" s="22">
        <f t="shared" si="5"/>
        <v>1</v>
      </c>
      <c r="X108" s="22">
        <f t="shared" si="24"/>
        <v>1E-3</v>
      </c>
      <c r="Y108" s="22">
        <f t="shared" si="6"/>
        <v>3.33</v>
      </c>
      <c r="Z108" s="22">
        <f t="shared" si="25"/>
        <v>1.900000000000001</v>
      </c>
      <c r="AA108" s="22">
        <f t="shared" si="14"/>
        <v>3.6100000000000039</v>
      </c>
      <c r="AB108" s="22">
        <f t="shared" si="15"/>
        <v>12.021300000000013</v>
      </c>
      <c r="AC108" s="22">
        <f t="shared" si="16"/>
        <v>2.6100000000000039</v>
      </c>
      <c r="AD108" s="22">
        <v>1</v>
      </c>
      <c r="AE108" s="22">
        <f t="shared" si="17"/>
        <v>6.3270000000000036E-3</v>
      </c>
      <c r="AF108" s="22" t="str">
        <f t="shared" si="18"/>
        <v>1+0.006327j</v>
      </c>
      <c r="AH108" s="22" t="str">
        <f t="shared" si="19"/>
        <v>2.61+0.01651347j</v>
      </c>
      <c r="AI108" s="22" t="str">
        <f t="shared" si="20"/>
        <v>14.6313+0.01651347j</v>
      </c>
      <c r="AK108" s="22" t="str">
        <f t="shared" si="21"/>
        <v>0.821614257581266-0.000927306691417749j</v>
      </c>
      <c r="AO108" s="22">
        <f t="shared" si="22"/>
        <v>0.82161478087879791</v>
      </c>
      <c r="AP108" s="22">
        <v>38</v>
      </c>
      <c r="AR108" s="22">
        <f>Compensation!$C$16</f>
        <v>1.0833333333333333</v>
      </c>
      <c r="CC108" s="24"/>
      <c r="CD108" s="24"/>
      <c r="CE108" s="24"/>
    </row>
    <row r="109" spans="1:83" s="22" customFormat="1">
      <c r="A109" s="22">
        <f t="shared" si="0"/>
        <v>0.31</v>
      </c>
      <c r="B109" s="22">
        <f t="shared" si="1"/>
        <v>3.33</v>
      </c>
      <c r="C109" s="22">
        <f t="shared" si="23"/>
        <v>1.9500000000000011</v>
      </c>
      <c r="D109" s="22">
        <f t="shared" si="7"/>
        <v>3.8025000000000042</v>
      </c>
      <c r="E109" s="22">
        <f t="shared" si="8"/>
        <v>12.662325000000015</v>
      </c>
      <c r="F109" s="22">
        <f t="shared" si="9"/>
        <v>2.8025000000000042</v>
      </c>
      <c r="G109" s="22">
        <f>1</f>
        <v>1</v>
      </c>
      <c r="H109" s="22">
        <f t="shared" si="10"/>
        <v>2.0129850000000009</v>
      </c>
      <c r="I109" s="22" t="str">
        <f t="shared" si="11"/>
        <v>1+2.012985j</v>
      </c>
      <c r="K109" s="22" t="str">
        <f t="shared" si="12"/>
        <v>2.8025+5.64139046250001j</v>
      </c>
      <c r="M109" s="22" t="str">
        <f t="shared" si="26"/>
        <v>15.464825+5.64139046250001j</v>
      </c>
      <c r="O109" s="22" t="str">
        <f t="shared" si="27"/>
        <v>0.722622456308229-0.263604368817984j</v>
      </c>
      <c r="S109" s="22">
        <f t="shared" si="13"/>
        <v>0.76920119450041546</v>
      </c>
      <c r="U109" s="22">
        <f t="shared" si="4"/>
        <v>1.3636363636363635</v>
      </c>
      <c r="V109" s="22">
        <f t="shared" si="5"/>
        <v>1</v>
      </c>
      <c r="X109" s="22">
        <f t="shared" si="24"/>
        <v>1E-3</v>
      </c>
      <c r="Y109" s="22">
        <f t="shared" si="6"/>
        <v>3.33</v>
      </c>
      <c r="Z109" s="22">
        <f t="shared" si="25"/>
        <v>1.9500000000000011</v>
      </c>
      <c r="AA109" s="22">
        <f t="shared" si="14"/>
        <v>3.8025000000000042</v>
      </c>
      <c r="AB109" s="22">
        <f t="shared" si="15"/>
        <v>12.662325000000015</v>
      </c>
      <c r="AC109" s="22">
        <f t="shared" si="16"/>
        <v>2.8025000000000042</v>
      </c>
      <c r="AD109" s="22">
        <v>1</v>
      </c>
      <c r="AE109" s="22">
        <f t="shared" si="17"/>
        <v>6.4935000000000036E-3</v>
      </c>
      <c r="AF109" s="22" t="str">
        <f t="shared" si="18"/>
        <v>1+0.0064935j</v>
      </c>
      <c r="AH109" s="22" t="str">
        <f t="shared" si="19"/>
        <v>2.8025+0.01819803375j</v>
      </c>
      <c r="AI109" s="22" t="str">
        <f t="shared" si="20"/>
        <v>15.464825+0.01819803375j</v>
      </c>
      <c r="AK109" s="22" t="str">
        <f t="shared" si="21"/>
        <v>0.818781167350607-0.000963490199036248j</v>
      </c>
      <c r="AO109" s="22">
        <f t="shared" si="22"/>
        <v>0.81878173423775547</v>
      </c>
      <c r="AP109" s="22">
        <v>39</v>
      </c>
      <c r="AR109" s="22">
        <f>Compensation!$C$16</f>
        <v>1.0833333333333333</v>
      </c>
      <c r="CC109" s="24"/>
      <c r="CD109" s="24"/>
      <c r="CE109" s="24"/>
    </row>
    <row r="110" spans="1:83" s="22" customFormat="1">
      <c r="A110" s="22">
        <f t="shared" si="0"/>
        <v>0.31</v>
      </c>
      <c r="B110" s="22">
        <f t="shared" si="1"/>
        <v>3.33</v>
      </c>
      <c r="C110" s="22">
        <f t="shared" si="23"/>
        <v>2.0000000000000009</v>
      </c>
      <c r="D110" s="22">
        <f t="shared" si="7"/>
        <v>4.0000000000000036</v>
      </c>
      <c r="E110" s="22">
        <f t="shared" si="8"/>
        <v>13.320000000000013</v>
      </c>
      <c r="F110" s="22">
        <f t="shared" si="9"/>
        <v>3.0000000000000036</v>
      </c>
      <c r="G110" s="22">
        <f>1</f>
        <v>1</v>
      </c>
      <c r="H110" s="22">
        <f t="shared" si="10"/>
        <v>2.0646000000000009</v>
      </c>
      <c r="I110" s="22" t="str">
        <f t="shared" si="11"/>
        <v>1+2.0646j</v>
      </c>
      <c r="K110" s="22" t="str">
        <f t="shared" si="12"/>
        <v>3+6.19380000000001j</v>
      </c>
      <c r="M110" s="22" t="str">
        <f t="shared" si="26"/>
        <v>16.32+6.19380000000001j</v>
      </c>
      <c r="O110" s="22" t="str">
        <f t="shared" si="27"/>
        <v>0.713417901245163-0.270757830682126j</v>
      </c>
      <c r="S110" s="22">
        <f t="shared" si="13"/>
        <v>0.76306939703590793</v>
      </c>
      <c r="U110" s="22">
        <f t="shared" si="4"/>
        <v>1.3636363636363635</v>
      </c>
      <c r="V110" s="22">
        <f t="shared" si="5"/>
        <v>1</v>
      </c>
      <c r="X110" s="22">
        <f t="shared" si="24"/>
        <v>1E-3</v>
      </c>
      <c r="Y110" s="22">
        <f t="shared" si="6"/>
        <v>3.33</v>
      </c>
      <c r="Z110" s="22">
        <f t="shared" si="25"/>
        <v>2.0000000000000009</v>
      </c>
      <c r="AA110" s="22">
        <f t="shared" si="14"/>
        <v>4.0000000000000036</v>
      </c>
      <c r="AB110" s="22">
        <f t="shared" si="15"/>
        <v>13.320000000000013</v>
      </c>
      <c r="AC110" s="22">
        <f t="shared" si="16"/>
        <v>3.0000000000000036</v>
      </c>
      <c r="AD110" s="22">
        <v>1</v>
      </c>
      <c r="AE110" s="22">
        <f t="shared" si="17"/>
        <v>6.6600000000000027E-3</v>
      </c>
      <c r="AF110" s="22" t="str">
        <f t="shared" si="18"/>
        <v>1+0.00666j</v>
      </c>
      <c r="AH110" s="22" t="str">
        <f t="shared" si="19"/>
        <v>3+0.01998j</v>
      </c>
      <c r="AI110" s="22" t="str">
        <f t="shared" si="20"/>
        <v>16.32+0.01998j</v>
      </c>
      <c r="AK110" s="22" t="str">
        <f t="shared" si="21"/>
        <v>0.81617524728513-0.000999214549065986j</v>
      </c>
      <c r="AO110" s="22">
        <f t="shared" si="22"/>
        <v>0.81617585893645384</v>
      </c>
      <c r="AP110" s="22">
        <v>40</v>
      </c>
      <c r="AR110" s="22">
        <f>Compensation!$C$16</f>
        <v>1.0833333333333333</v>
      </c>
      <c r="CC110" s="24"/>
      <c r="CD110" s="24"/>
      <c r="CE110" s="24"/>
    </row>
    <row r="111" spans="1:83" s="22" customFormat="1">
      <c r="A111" s="22">
        <f t="shared" si="0"/>
        <v>0.31</v>
      </c>
      <c r="B111" s="22">
        <f t="shared" si="1"/>
        <v>3.33</v>
      </c>
      <c r="C111" s="22">
        <f t="shared" si="23"/>
        <v>2.0500000000000007</v>
      </c>
      <c r="D111" s="22">
        <f t="shared" si="7"/>
        <v>4.2025000000000032</v>
      </c>
      <c r="E111" s="22">
        <f t="shared" si="8"/>
        <v>13.994325000000011</v>
      </c>
      <c r="F111" s="22">
        <f t="shared" si="9"/>
        <v>3.2025000000000032</v>
      </c>
      <c r="G111" s="22">
        <f>1</f>
        <v>1</v>
      </c>
      <c r="H111" s="22">
        <f t="shared" si="10"/>
        <v>2.1162150000000008</v>
      </c>
      <c r="I111" s="22" t="str">
        <f t="shared" si="11"/>
        <v>1+2.116215j</v>
      </c>
      <c r="K111" s="22" t="str">
        <f t="shared" si="12"/>
        <v>3.2025+6.77717853750001j</v>
      </c>
      <c r="M111" s="22" t="str">
        <f t="shared" si="26"/>
        <v>17.196825+6.77717853750001j</v>
      </c>
      <c r="O111" s="22" t="str">
        <f t="shared" si="27"/>
        <v>0.704376563254834-0.277591109219794j</v>
      </c>
      <c r="S111" s="22">
        <f t="shared" si="13"/>
        <v>0.75710182061633347</v>
      </c>
      <c r="U111" s="22">
        <f t="shared" si="4"/>
        <v>1.3636363636363635</v>
      </c>
      <c r="V111" s="22">
        <f t="shared" si="5"/>
        <v>1</v>
      </c>
      <c r="X111" s="22">
        <f t="shared" si="24"/>
        <v>1E-3</v>
      </c>
      <c r="Y111" s="22">
        <f t="shared" si="6"/>
        <v>3.33</v>
      </c>
      <c r="Z111" s="22">
        <f t="shared" si="25"/>
        <v>2.0500000000000007</v>
      </c>
      <c r="AA111" s="22">
        <f t="shared" si="14"/>
        <v>4.2025000000000032</v>
      </c>
      <c r="AB111" s="22">
        <f t="shared" si="15"/>
        <v>13.994325000000011</v>
      </c>
      <c r="AC111" s="22">
        <f t="shared" si="16"/>
        <v>3.2025000000000032</v>
      </c>
      <c r="AD111" s="22">
        <v>1</v>
      </c>
      <c r="AE111" s="22">
        <f t="shared" si="17"/>
        <v>6.8265000000000027E-3</v>
      </c>
      <c r="AF111" s="22" t="str">
        <f t="shared" si="18"/>
        <v>1+0.0068265j</v>
      </c>
      <c r="AH111" s="22" t="str">
        <f t="shared" si="19"/>
        <v>3.2025+0.02186186625j</v>
      </c>
      <c r="AI111" s="22" t="str">
        <f t="shared" si="20"/>
        <v>17.196825+0.02186186625j</v>
      </c>
      <c r="AK111" s="22" t="str">
        <f t="shared" si="21"/>
        <v>0.81377244830387-0.00103452727016494j</v>
      </c>
      <c r="AO111" s="22">
        <f t="shared" si="22"/>
        <v>0.81377310588710627</v>
      </c>
      <c r="AP111" s="22">
        <v>41</v>
      </c>
      <c r="AR111" s="22">
        <f>Compensation!$C$16</f>
        <v>1.0833333333333333</v>
      </c>
      <c r="CC111" s="24"/>
      <c r="CD111" s="24"/>
      <c r="CE111" s="24"/>
    </row>
    <row r="112" spans="1:83" s="22" customFormat="1">
      <c r="A112" s="22">
        <f t="shared" si="0"/>
        <v>0.31</v>
      </c>
      <c r="B112" s="22">
        <f t="shared" si="1"/>
        <v>3.33</v>
      </c>
      <c r="C112" s="22">
        <f t="shared" si="23"/>
        <v>2.1000000000000005</v>
      </c>
      <c r="D112" s="22">
        <f t="shared" si="7"/>
        <v>4.4100000000000019</v>
      </c>
      <c r="E112" s="22">
        <f t="shared" si="8"/>
        <v>14.685300000000007</v>
      </c>
      <c r="F112" s="22">
        <f t="shared" si="9"/>
        <v>3.4100000000000019</v>
      </c>
      <c r="G112" s="22">
        <f>1</f>
        <v>1</v>
      </c>
      <c r="H112" s="22">
        <f t="shared" si="10"/>
        <v>2.1678300000000008</v>
      </c>
      <c r="I112" s="22" t="str">
        <f t="shared" si="11"/>
        <v>1+2.16783j</v>
      </c>
      <c r="K112" s="22" t="str">
        <f t="shared" si="12"/>
        <v>3.41+7.3923003j</v>
      </c>
      <c r="M112" s="22" t="str">
        <f t="shared" si="26"/>
        <v>18.0953+7.3923003j</v>
      </c>
      <c r="O112" s="22" t="str">
        <f t="shared" si="27"/>
        <v>0.695484574036171-0.284119678883078j</v>
      </c>
      <c r="S112" s="22">
        <f t="shared" si="13"/>
        <v>0.75128076286492096</v>
      </c>
      <c r="U112" s="22">
        <f t="shared" si="4"/>
        <v>1.3636363636363635</v>
      </c>
      <c r="V112" s="22">
        <f t="shared" si="5"/>
        <v>1</v>
      </c>
      <c r="X112" s="22">
        <f t="shared" si="24"/>
        <v>1E-3</v>
      </c>
      <c r="Y112" s="22">
        <f t="shared" si="6"/>
        <v>3.33</v>
      </c>
      <c r="Z112" s="22">
        <f t="shared" si="25"/>
        <v>2.1000000000000005</v>
      </c>
      <c r="AA112" s="22">
        <f t="shared" si="14"/>
        <v>4.4100000000000019</v>
      </c>
      <c r="AB112" s="22">
        <f t="shared" si="15"/>
        <v>14.685300000000007</v>
      </c>
      <c r="AC112" s="22">
        <f t="shared" si="16"/>
        <v>3.4100000000000019</v>
      </c>
      <c r="AD112" s="22">
        <v>1</v>
      </c>
      <c r="AE112" s="22">
        <f t="shared" si="17"/>
        <v>6.9930000000000018E-3</v>
      </c>
      <c r="AF112" s="22" t="str">
        <f t="shared" si="18"/>
        <v>1+0.006993j</v>
      </c>
      <c r="AH112" s="22" t="str">
        <f t="shared" si="19"/>
        <v>3.41+0.02384613j</v>
      </c>
      <c r="AI112" s="22" t="str">
        <f t="shared" si="20"/>
        <v>18.0953+0.02384613j</v>
      </c>
      <c r="AK112" s="22" t="str">
        <f t="shared" si="21"/>
        <v>0.811551866909719-0.00106946949318728j</v>
      </c>
      <c r="AO112" s="22">
        <f t="shared" si="22"/>
        <v>0.81155257158710736</v>
      </c>
      <c r="AP112" s="22">
        <v>42</v>
      </c>
      <c r="AR112" s="22">
        <f>Compensation!$C$16</f>
        <v>1.0833333333333333</v>
      </c>
      <c r="CC112" s="24"/>
      <c r="CD112" s="24"/>
      <c r="CE112" s="24"/>
    </row>
    <row r="113" spans="1:83" s="22" customFormat="1">
      <c r="A113" s="22">
        <f t="shared" si="0"/>
        <v>0.31</v>
      </c>
      <c r="B113" s="22">
        <f t="shared" si="1"/>
        <v>3.33</v>
      </c>
      <c r="C113" s="22">
        <f t="shared" si="23"/>
        <v>2.1500000000000004</v>
      </c>
      <c r="D113" s="22">
        <f t="shared" si="7"/>
        <v>4.6225000000000014</v>
      </c>
      <c r="E113" s="22">
        <f t="shared" si="8"/>
        <v>15.392925000000005</v>
      </c>
      <c r="F113" s="22">
        <f t="shared" si="9"/>
        <v>3.6225000000000014</v>
      </c>
      <c r="G113" s="22">
        <f>1</f>
        <v>1</v>
      </c>
      <c r="H113" s="22">
        <f t="shared" si="10"/>
        <v>2.2194450000000003</v>
      </c>
      <c r="I113" s="22" t="str">
        <f t="shared" si="11"/>
        <v>1+2.219445j</v>
      </c>
      <c r="K113" s="22" t="str">
        <f t="shared" si="12"/>
        <v>3.6225+8.0399395125j</v>
      </c>
      <c r="M113" s="22" t="str">
        <f t="shared" si="26"/>
        <v>19.015425+8.0399395125j</v>
      </c>
      <c r="O113" s="22" t="str">
        <f t="shared" si="27"/>
        <v>0.686730311229439-0.290357442112653j</v>
      </c>
      <c r="S113" s="22">
        <f t="shared" si="13"/>
        <v>0.74559101694661312</v>
      </c>
      <c r="U113" s="22">
        <f t="shared" si="4"/>
        <v>1.3636363636363635</v>
      </c>
      <c r="V113" s="22">
        <f t="shared" si="5"/>
        <v>1</v>
      </c>
      <c r="X113" s="22">
        <f t="shared" si="24"/>
        <v>1E-3</v>
      </c>
      <c r="Y113" s="22">
        <f t="shared" si="6"/>
        <v>3.33</v>
      </c>
      <c r="Z113" s="22">
        <f t="shared" si="25"/>
        <v>2.1500000000000004</v>
      </c>
      <c r="AA113" s="22">
        <f t="shared" si="14"/>
        <v>4.6225000000000014</v>
      </c>
      <c r="AB113" s="22">
        <f t="shared" si="15"/>
        <v>15.392925000000005</v>
      </c>
      <c r="AC113" s="22">
        <f t="shared" si="16"/>
        <v>3.6225000000000014</v>
      </c>
      <c r="AD113" s="22">
        <v>1</v>
      </c>
      <c r="AE113" s="22">
        <f t="shared" si="17"/>
        <v>7.1595000000000018E-3</v>
      </c>
      <c r="AF113" s="22" t="str">
        <f t="shared" si="18"/>
        <v>1+0.0071595j</v>
      </c>
      <c r="AH113" s="22" t="str">
        <f t="shared" si="19"/>
        <v>3.6225+0.02593528875j</v>
      </c>
      <c r="AI113" s="22" t="str">
        <f t="shared" si="20"/>
        <v>19.015425+0.02593528875j</v>
      </c>
      <c r="AK113" s="22" t="str">
        <f t="shared" si="21"/>
        <v>0.80949525795213-0.00110407699311187j</v>
      </c>
      <c r="AO113" s="22">
        <f t="shared" si="22"/>
        <v>0.80949601088145717</v>
      </c>
      <c r="AP113" s="22">
        <v>43</v>
      </c>
      <c r="AR113" s="22">
        <f>Compensation!$C$16</f>
        <v>1.0833333333333333</v>
      </c>
      <c r="CC113" s="24"/>
      <c r="CD113" s="24"/>
      <c r="CE113" s="24"/>
    </row>
    <row r="114" spans="1:83" s="22" customFormat="1">
      <c r="A114" s="22">
        <f t="shared" si="0"/>
        <v>0.31</v>
      </c>
      <c r="B114" s="22">
        <f t="shared" si="1"/>
        <v>3.33</v>
      </c>
      <c r="C114" s="22">
        <f t="shared" si="23"/>
        <v>2.2000000000000002</v>
      </c>
      <c r="D114" s="22">
        <f t="shared" si="7"/>
        <v>4.8400000000000007</v>
      </c>
      <c r="E114" s="22">
        <f t="shared" si="8"/>
        <v>16.117200000000004</v>
      </c>
      <c r="F114" s="22">
        <f t="shared" si="9"/>
        <v>3.8400000000000007</v>
      </c>
      <c r="G114" s="22">
        <f>1</f>
        <v>1</v>
      </c>
      <c r="H114" s="22">
        <f t="shared" si="10"/>
        <v>2.2710600000000003</v>
      </c>
      <c r="I114" s="22" t="str">
        <f t="shared" si="11"/>
        <v>1+2.27106j</v>
      </c>
      <c r="K114" s="22" t="str">
        <f t="shared" si="12"/>
        <v>3.84+8.7208704j</v>
      </c>
      <c r="M114" s="22" t="str">
        <f t="shared" si="26"/>
        <v>19.9572+8.7208704j</v>
      </c>
      <c r="O114" s="22" t="str">
        <f t="shared" si="27"/>
        <v>0.678104039076784-0.296316990484896j</v>
      </c>
      <c r="S114" s="22">
        <f t="shared" si="13"/>
        <v>0.74001949073134177</v>
      </c>
      <c r="U114" s="22">
        <f t="shared" si="4"/>
        <v>1.3636363636363635</v>
      </c>
      <c r="V114" s="22">
        <f t="shared" si="5"/>
        <v>1</v>
      </c>
      <c r="X114" s="22">
        <f t="shared" si="24"/>
        <v>1E-3</v>
      </c>
      <c r="Y114" s="22">
        <f t="shared" si="6"/>
        <v>3.33</v>
      </c>
      <c r="Z114" s="22">
        <f t="shared" si="25"/>
        <v>2.2000000000000002</v>
      </c>
      <c r="AA114" s="22">
        <f t="shared" si="14"/>
        <v>4.8400000000000007</v>
      </c>
      <c r="AB114" s="22">
        <f t="shared" si="15"/>
        <v>16.117200000000004</v>
      </c>
      <c r="AC114" s="22">
        <f t="shared" si="16"/>
        <v>3.8400000000000007</v>
      </c>
      <c r="AD114" s="22">
        <v>1</v>
      </c>
      <c r="AE114" s="22">
        <f t="shared" si="17"/>
        <v>7.3260000000000009E-3</v>
      </c>
      <c r="AF114" s="22" t="str">
        <f t="shared" si="18"/>
        <v>1+0.007326j</v>
      </c>
      <c r="AH114" s="22" t="str">
        <f t="shared" si="19"/>
        <v>3.84+0.02813184j</v>
      </c>
      <c r="AI114" s="22" t="str">
        <f t="shared" si="20"/>
        <v>19.9572+0.02813184j</v>
      </c>
      <c r="AK114" s="22" t="str">
        <f t="shared" si="21"/>
        <v>0.807586634159446-0.00113838103432907j</v>
      </c>
      <c r="AO114" s="22">
        <f t="shared" si="22"/>
        <v>0.80758743649487397</v>
      </c>
      <c r="AP114" s="22">
        <v>44</v>
      </c>
      <c r="AR114" s="22">
        <f>Compensation!$C$16</f>
        <v>1.0833333333333333</v>
      </c>
      <c r="CC114" s="24"/>
      <c r="CD114" s="24"/>
      <c r="CE114" s="24"/>
    </row>
    <row r="115" spans="1:83" s="22" customFormat="1">
      <c r="A115" s="22">
        <f t="shared" si="0"/>
        <v>0.31</v>
      </c>
      <c r="B115" s="22">
        <f t="shared" si="1"/>
        <v>3.33</v>
      </c>
      <c r="C115" s="22">
        <f t="shared" si="23"/>
        <v>2.25</v>
      </c>
      <c r="D115" s="22">
        <f t="shared" si="7"/>
        <v>5.0625</v>
      </c>
      <c r="E115" s="22">
        <f t="shared" si="8"/>
        <v>16.858125000000001</v>
      </c>
      <c r="F115" s="22">
        <f t="shared" si="9"/>
        <v>4.0625</v>
      </c>
      <c r="G115" s="22">
        <f>1</f>
        <v>1</v>
      </c>
      <c r="H115" s="22">
        <f t="shared" si="10"/>
        <v>2.3226749999999998</v>
      </c>
      <c r="I115" s="22" t="str">
        <f t="shared" si="11"/>
        <v>1+2.322675j</v>
      </c>
      <c r="K115" s="22" t="str">
        <f t="shared" si="12"/>
        <v>4.0625+9.4358671875j</v>
      </c>
      <c r="M115" s="22" t="str">
        <f t="shared" si="26"/>
        <v>20.920625+9.4358671875j</v>
      </c>
      <c r="O115" s="22" t="str">
        <f t="shared" si="27"/>
        <v>0.669597609309211-0.302009816174671j</v>
      </c>
      <c r="S115" s="22">
        <f t="shared" si="13"/>
        <v>0.73455489070488744</v>
      </c>
      <c r="U115" s="22">
        <f t="shared" si="4"/>
        <v>1.3636363636363635</v>
      </c>
      <c r="V115" s="22">
        <f t="shared" si="5"/>
        <v>1</v>
      </c>
      <c r="X115" s="22">
        <f t="shared" si="24"/>
        <v>1E-3</v>
      </c>
      <c r="Y115" s="22">
        <f t="shared" si="6"/>
        <v>3.33</v>
      </c>
      <c r="Z115" s="22">
        <f t="shared" si="25"/>
        <v>2.25</v>
      </c>
      <c r="AA115" s="22">
        <f t="shared" si="14"/>
        <v>5.0625</v>
      </c>
      <c r="AB115" s="22">
        <f t="shared" si="15"/>
        <v>16.858125000000001</v>
      </c>
      <c r="AC115" s="22">
        <f t="shared" si="16"/>
        <v>4.0625</v>
      </c>
      <c r="AD115" s="22">
        <v>1</v>
      </c>
      <c r="AE115" s="22">
        <f t="shared" si="17"/>
        <v>7.4925E-3</v>
      </c>
      <c r="AF115" s="22" t="str">
        <f t="shared" si="18"/>
        <v>1+0.0074925j</v>
      </c>
      <c r="AH115" s="22" t="str">
        <f t="shared" si="19"/>
        <v>4.0625+0.03043828125j</v>
      </c>
      <c r="AI115" s="22" t="str">
        <f t="shared" si="20"/>
        <v>20.920625+0.03043828125j</v>
      </c>
      <c r="AK115" s="22" t="str">
        <f t="shared" si="21"/>
        <v>0.805811935058501-0.00117240906110202j</v>
      </c>
      <c r="AO115" s="22">
        <f t="shared" si="22"/>
        <v>0.8058127879512289</v>
      </c>
      <c r="AP115" s="22">
        <v>45</v>
      </c>
      <c r="AR115" s="22">
        <f>Compensation!$C$16</f>
        <v>1.0833333333333333</v>
      </c>
      <c r="CC115" s="24"/>
      <c r="CD115" s="24"/>
      <c r="CE115" s="24"/>
    </row>
    <row r="116" spans="1:83" s="22" customFormat="1">
      <c r="A116" s="22">
        <f t="shared" si="0"/>
        <v>0.31</v>
      </c>
      <c r="B116" s="22">
        <f t="shared" si="1"/>
        <v>3.33</v>
      </c>
      <c r="C116" s="22">
        <f t="shared" si="23"/>
        <v>2.2999999999999998</v>
      </c>
      <c r="D116" s="22">
        <f t="shared" si="7"/>
        <v>5.2899999999999991</v>
      </c>
      <c r="E116" s="22">
        <f t="shared" si="8"/>
        <v>17.615699999999997</v>
      </c>
      <c r="F116" s="22">
        <f t="shared" si="9"/>
        <v>4.2899999999999991</v>
      </c>
      <c r="G116" s="22">
        <f>1</f>
        <v>1</v>
      </c>
      <c r="H116" s="22">
        <f t="shared" si="10"/>
        <v>2.3742899999999998</v>
      </c>
      <c r="I116" s="22" t="str">
        <f t="shared" si="11"/>
        <v>1+2.37429j</v>
      </c>
      <c r="K116" s="22" t="str">
        <f t="shared" si="12"/>
        <v>4.29+10.1857041j</v>
      </c>
      <c r="M116" s="22" t="str">
        <f t="shared" si="26"/>
        <v>21.9057+10.1857041j</v>
      </c>
      <c r="O116" s="22" t="str">
        <f t="shared" si="27"/>
        <v>0.661204211121986-0.307446483981908j</v>
      </c>
      <c r="S116" s="22">
        <f t="shared" si="13"/>
        <v>0.72918745828372933</v>
      </c>
      <c r="U116" s="22">
        <f t="shared" si="4"/>
        <v>1.3636363636363635</v>
      </c>
      <c r="V116" s="22">
        <f t="shared" si="5"/>
        <v>1</v>
      </c>
      <c r="X116" s="22">
        <f t="shared" si="24"/>
        <v>1E-3</v>
      </c>
      <c r="Y116" s="22">
        <f t="shared" si="6"/>
        <v>3.33</v>
      </c>
      <c r="Z116" s="22">
        <f t="shared" si="25"/>
        <v>2.2999999999999998</v>
      </c>
      <c r="AA116" s="22">
        <f t="shared" si="14"/>
        <v>5.2899999999999991</v>
      </c>
      <c r="AB116" s="22">
        <f t="shared" si="15"/>
        <v>17.615699999999997</v>
      </c>
      <c r="AC116" s="22">
        <f t="shared" si="16"/>
        <v>4.2899999999999991</v>
      </c>
      <c r="AD116" s="22">
        <v>1</v>
      </c>
      <c r="AE116" s="22">
        <f t="shared" si="17"/>
        <v>7.659E-3</v>
      </c>
      <c r="AF116" s="22" t="str">
        <f t="shared" si="18"/>
        <v>1+0.007659j</v>
      </c>
      <c r="AH116" s="22" t="str">
        <f t="shared" si="19"/>
        <v>4.29+0.03285711j</v>
      </c>
      <c r="AI116" s="22" t="str">
        <f t="shared" si="20"/>
        <v>21.9057+0.03285711j</v>
      </c>
      <c r="AK116" s="22" t="str">
        <f t="shared" si="21"/>
        <v>0.804158751751282-0.00120618526519374j</v>
      </c>
      <c r="AO116" s="22">
        <f t="shared" si="22"/>
        <v>0.80415965635007702</v>
      </c>
      <c r="AP116" s="22">
        <v>46</v>
      </c>
      <c r="AR116" s="22">
        <f>Compensation!$C$16</f>
        <v>1.0833333333333333</v>
      </c>
      <c r="CC116" s="24"/>
      <c r="CD116" s="24"/>
      <c r="CE116" s="24"/>
    </row>
    <row r="117" spans="1:83" s="22" customFormat="1">
      <c r="A117" s="22">
        <f t="shared" si="0"/>
        <v>0.31</v>
      </c>
      <c r="B117" s="22">
        <f t="shared" si="1"/>
        <v>3.33</v>
      </c>
      <c r="C117" s="22">
        <f t="shared" si="23"/>
        <v>2.3499999999999996</v>
      </c>
      <c r="D117" s="22">
        <f t="shared" si="7"/>
        <v>5.5224999999999982</v>
      </c>
      <c r="E117" s="22">
        <f t="shared" si="8"/>
        <v>18.389924999999995</v>
      </c>
      <c r="F117" s="22">
        <f t="shared" si="9"/>
        <v>4.5224999999999982</v>
      </c>
      <c r="G117" s="22">
        <f>1</f>
        <v>1</v>
      </c>
      <c r="H117" s="22">
        <f t="shared" si="10"/>
        <v>2.4259049999999998</v>
      </c>
      <c r="I117" s="22" t="str">
        <f t="shared" si="11"/>
        <v>1+2.425905j</v>
      </c>
      <c r="K117" s="22" t="str">
        <f t="shared" si="12"/>
        <v>4.5225+10.9711553625j</v>
      </c>
      <c r="M117" s="22" t="str">
        <f t="shared" si="26"/>
        <v>22.912425+10.9711553625j</v>
      </c>
      <c r="O117" s="22" t="str">
        <f t="shared" si="27"/>
        <v>0.652918161384611-0.312636771862796j</v>
      </c>
      <c r="S117" s="22">
        <f t="shared" si="13"/>
        <v>0.72390874879825218</v>
      </c>
      <c r="U117" s="22">
        <f t="shared" si="4"/>
        <v>1.3636363636363635</v>
      </c>
      <c r="V117" s="22">
        <f t="shared" si="5"/>
        <v>1</v>
      </c>
      <c r="X117" s="22">
        <f t="shared" si="24"/>
        <v>1E-3</v>
      </c>
      <c r="Y117" s="22">
        <f t="shared" si="6"/>
        <v>3.33</v>
      </c>
      <c r="Z117" s="22">
        <f t="shared" si="25"/>
        <v>2.3499999999999996</v>
      </c>
      <c r="AA117" s="22">
        <f t="shared" si="14"/>
        <v>5.5224999999999982</v>
      </c>
      <c r="AB117" s="22">
        <f t="shared" si="15"/>
        <v>18.389924999999995</v>
      </c>
      <c r="AC117" s="22">
        <f t="shared" si="16"/>
        <v>4.5224999999999982</v>
      </c>
      <c r="AD117" s="22">
        <v>1</v>
      </c>
      <c r="AE117" s="22">
        <f t="shared" si="17"/>
        <v>7.8254999999999991E-3</v>
      </c>
      <c r="AF117" s="22" t="str">
        <f t="shared" si="18"/>
        <v>1+0.0078255j</v>
      </c>
      <c r="AH117" s="22" t="str">
        <f t="shared" si="19"/>
        <v>4.5225+0.03539082375j</v>
      </c>
      <c r="AI117" s="22" t="str">
        <f t="shared" si="20"/>
        <v>22.912425+0.03539082375j</v>
      </c>
      <c r="AK117" s="22" t="str">
        <f t="shared" si="21"/>
        <v>0.802616096938527-0.00123973105534069j</v>
      </c>
      <c r="AO117" s="22">
        <f t="shared" si="22"/>
        <v>0.8026170543901523</v>
      </c>
      <c r="AP117" s="22">
        <v>47</v>
      </c>
      <c r="AR117" s="22">
        <f>Compensation!$C$16</f>
        <v>1.0833333333333333</v>
      </c>
      <c r="CC117" s="24"/>
      <c r="CD117" s="24"/>
      <c r="CE117" s="24"/>
    </row>
    <row r="118" spans="1:83" s="22" customFormat="1">
      <c r="A118" s="22">
        <f t="shared" si="0"/>
        <v>0.31</v>
      </c>
      <c r="B118" s="22">
        <f t="shared" si="1"/>
        <v>3.33</v>
      </c>
      <c r="C118" s="22">
        <f t="shared" si="23"/>
        <v>2.3999999999999995</v>
      </c>
      <c r="D118" s="22">
        <f t="shared" si="7"/>
        <v>5.7599999999999971</v>
      </c>
      <c r="E118" s="22">
        <f t="shared" si="8"/>
        <v>19.180799999999991</v>
      </c>
      <c r="F118" s="22">
        <f t="shared" si="9"/>
        <v>4.7599999999999971</v>
      </c>
      <c r="G118" s="22">
        <f>1</f>
        <v>1</v>
      </c>
      <c r="H118" s="22">
        <f t="shared" si="10"/>
        <v>2.4775199999999993</v>
      </c>
      <c r="I118" s="22" t="str">
        <f t="shared" si="11"/>
        <v>1+2.47752j</v>
      </c>
      <c r="K118" s="22" t="str">
        <f t="shared" si="12"/>
        <v>4.76+11.7929952j</v>
      </c>
      <c r="M118" s="22" t="str">
        <f t="shared" si="26"/>
        <v>23.9408+11.7929952j</v>
      </c>
      <c r="O118" s="22" t="str">
        <f t="shared" si="27"/>
        <v>0.644734728003539-0.317589786165j</v>
      </c>
      <c r="S118" s="22">
        <f t="shared" si="13"/>
        <v>0.7187114454147282</v>
      </c>
      <c r="U118" s="22">
        <f t="shared" si="4"/>
        <v>1.3636363636363635</v>
      </c>
      <c r="V118" s="22">
        <f t="shared" si="5"/>
        <v>1</v>
      </c>
      <c r="X118" s="22">
        <f t="shared" si="24"/>
        <v>1E-3</v>
      </c>
      <c r="Y118" s="22">
        <f t="shared" si="6"/>
        <v>3.33</v>
      </c>
      <c r="Z118" s="22">
        <f t="shared" si="25"/>
        <v>2.3999999999999995</v>
      </c>
      <c r="AA118" s="22">
        <f t="shared" si="14"/>
        <v>5.7599999999999971</v>
      </c>
      <c r="AB118" s="22">
        <f t="shared" si="15"/>
        <v>19.180799999999991</v>
      </c>
      <c r="AC118" s="22">
        <f t="shared" si="16"/>
        <v>4.7599999999999971</v>
      </c>
      <c r="AD118" s="22">
        <v>1</v>
      </c>
      <c r="AE118" s="22">
        <f t="shared" si="17"/>
        <v>7.9919999999999991E-3</v>
      </c>
      <c r="AF118" s="22" t="str">
        <f t="shared" si="18"/>
        <v>1+0.007992j</v>
      </c>
      <c r="AH118" s="22" t="str">
        <f t="shared" si="19"/>
        <v>4.76+0.03804192j</v>
      </c>
      <c r="AI118" s="22" t="str">
        <f t="shared" si="20"/>
        <v>23.9408+0.03804192j</v>
      </c>
      <c r="AK118" s="22" t="str">
        <f t="shared" si="21"/>
        <v>0.801174211811889-0.00127306544776327j</v>
      </c>
      <c r="AO118" s="22">
        <f t="shared" si="22"/>
        <v>0.80117522326145107</v>
      </c>
      <c r="AP118" s="22">
        <v>48</v>
      </c>
      <c r="AR118" s="22">
        <f>Compensation!$C$16</f>
        <v>1.0833333333333333</v>
      </c>
      <c r="CC118" s="24"/>
      <c r="CD118" s="24"/>
      <c r="CE118" s="24"/>
    </row>
    <row r="119" spans="1:83" s="22" customFormat="1">
      <c r="A119" s="22">
        <f t="shared" si="0"/>
        <v>0.31</v>
      </c>
      <c r="B119" s="22">
        <f t="shared" si="1"/>
        <v>3.33</v>
      </c>
      <c r="C119" s="22">
        <f t="shared" si="23"/>
        <v>2.4499999999999993</v>
      </c>
      <c r="D119" s="22">
        <f t="shared" si="7"/>
        <v>6.0024999999999968</v>
      </c>
      <c r="E119" s="22">
        <f t="shared" si="8"/>
        <v>19.988324999999989</v>
      </c>
      <c r="F119" s="22">
        <f t="shared" si="9"/>
        <v>5.0024999999999968</v>
      </c>
      <c r="G119" s="22">
        <f>1</f>
        <v>1</v>
      </c>
      <c r="H119" s="22">
        <f t="shared" si="10"/>
        <v>2.5291349999999992</v>
      </c>
      <c r="I119" s="22" t="str">
        <f t="shared" si="11"/>
        <v>1+2.529135j</v>
      </c>
      <c r="K119" s="22" t="str">
        <f t="shared" si="12"/>
        <v>5.0025+12.6519978375j</v>
      </c>
      <c r="M119" s="22" t="str">
        <f t="shared" si="26"/>
        <v>24.990825+12.6519978375j</v>
      </c>
      <c r="O119" s="22" t="str">
        <f t="shared" si="27"/>
        <v>0.636649980739394-0.322314056441083j</v>
      </c>
      <c r="S119" s="22">
        <f t="shared" si="13"/>
        <v>0.71358920182061092</v>
      </c>
      <c r="U119" s="22">
        <f t="shared" si="4"/>
        <v>1.3636363636363635</v>
      </c>
      <c r="V119" s="22">
        <f t="shared" si="5"/>
        <v>1</v>
      </c>
      <c r="X119" s="22">
        <f t="shared" si="24"/>
        <v>1E-3</v>
      </c>
      <c r="Y119" s="22">
        <f t="shared" si="6"/>
        <v>3.33</v>
      </c>
      <c r="Z119" s="22">
        <f t="shared" si="25"/>
        <v>2.4499999999999993</v>
      </c>
      <c r="AA119" s="22">
        <f t="shared" si="14"/>
        <v>6.0024999999999968</v>
      </c>
      <c r="AB119" s="22">
        <f t="shared" si="15"/>
        <v>19.988324999999989</v>
      </c>
      <c r="AC119" s="22">
        <f t="shared" si="16"/>
        <v>5.0024999999999968</v>
      </c>
      <c r="AD119" s="22">
        <v>1</v>
      </c>
      <c r="AE119" s="22">
        <f t="shared" si="17"/>
        <v>8.1584999999999991E-3</v>
      </c>
      <c r="AF119" s="22" t="str">
        <f t="shared" si="18"/>
        <v>1+0.0081585j</v>
      </c>
      <c r="AH119" s="22" t="str">
        <f t="shared" si="19"/>
        <v>5.0025+0.04081289625j</v>
      </c>
      <c r="AI119" s="22" t="str">
        <f t="shared" si="20"/>
        <v>24.990825+0.04081289625j</v>
      </c>
      <c r="AK119" s="22" t="str">
        <f t="shared" si="21"/>
        <v>0.79982440315495-0.00130620539274638j</v>
      </c>
      <c r="AO119" s="22">
        <f t="shared" si="22"/>
        <v>0.79982546974618152</v>
      </c>
      <c r="AP119" s="22">
        <v>49</v>
      </c>
      <c r="AR119" s="22">
        <f>Compensation!$C$16</f>
        <v>1.0833333333333333</v>
      </c>
      <c r="CC119" s="24"/>
      <c r="CD119" s="24"/>
      <c r="CE119" s="24"/>
    </row>
    <row r="120" spans="1:83" s="22" customFormat="1">
      <c r="A120" s="22">
        <f t="shared" si="0"/>
        <v>0.31</v>
      </c>
      <c r="B120" s="22">
        <f t="shared" si="1"/>
        <v>3.33</v>
      </c>
      <c r="C120" s="22">
        <f t="shared" si="23"/>
        <v>2.4999999999999991</v>
      </c>
      <c r="D120" s="22">
        <f t="shared" si="7"/>
        <v>6.2499999999999956</v>
      </c>
      <c r="E120" s="22">
        <f t="shared" si="8"/>
        <v>20.812499999999986</v>
      </c>
      <c r="F120" s="22">
        <f t="shared" si="9"/>
        <v>5.2499999999999956</v>
      </c>
      <c r="G120" s="22">
        <f>1</f>
        <v>1</v>
      </c>
      <c r="H120" s="22">
        <f t="shared" si="10"/>
        <v>2.5807499999999992</v>
      </c>
      <c r="I120" s="22" t="str">
        <f t="shared" si="11"/>
        <v>1+2.58075j</v>
      </c>
      <c r="K120" s="22" t="str">
        <f t="shared" si="12"/>
        <v>5.25+13.5489375j</v>
      </c>
      <c r="M120" s="22" t="str">
        <f t="shared" si="26"/>
        <v>26.0625+13.5489375j</v>
      </c>
      <c r="O120" s="22" t="str">
        <f t="shared" si="27"/>
        <v>0.628660664867515-0.326817613697781j</v>
      </c>
      <c r="S120" s="22">
        <f t="shared" si="13"/>
        <v>0.7085365087098745</v>
      </c>
      <c r="U120" s="22">
        <f t="shared" si="4"/>
        <v>1.3636363636363635</v>
      </c>
      <c r="V120" s="22">
        <f t="shared" si="5"/>
        <v>1</v>
      </c>
      <c r="X120" s="22">
        <f t="shared" si="24"/>
        <v>1E-3</v>
      </c>
      <c r="Y120" s="22">
        <f t="shared" si="6"/>
        <v>3.33</v>
      </c>
      <c r="Z120" s="22">
        <f t="shared" si="25"/>
        <v>2.4999999999999991</v>
      </c>
      <c r="AA120" s="22">
        <f t="shared" si="14"/>
        <v>6.2499999999999956</v>
      </c>
      <c r="AB120" s="22">
        <f t="shared" si="15"/>
        <v>20.812499999999986</v>
      </c>
      <c r="AC120" s="22">
        <f t="shared" si="16"/>
        <v>5.2499999999999956</v>
      </c>
      <c r="AD120" s="22">
        <v>1</v>
      </c>
      <c r="AE120" s="22">
        <f t="shared" si="17"/>
        <v>8.3249999999999973E-3</v>
      </c>
      <c r="AF120" s="22" t="str">
        <f t="shared" si="18"/>
        <v>1+0.008325j</v>
      </c>
      <c r="AH120" s="22" t="str">
        <f t="shared" si="19"/>
        <v>5.25+0.04370625j</v>
      </c>
      <c r="AI120" s="22" t="str">
        <f t="shared" si="20"/>
        <v>26.0625+0.04370625j</v>
      </c>
      <c r="AK120" s="22" t="str">
        <f t="shared" si="21"/>
        <v>0.798558905326575-0.00133916604914838j</v>
      </c>
      <c r="AO120" s="22">
        <f t="shared" si="22"/>
        <v>0.7985600282020664</v>
      </c>
      <c r="AP120" s="22">
        <v>50</v>
      </c>
      <c r="AR120" s="22">
        <f>Compensation!$C$16</f>
        <v>1.0833333333333333</v>
      </c>
      <c r="CC120" s="24"/>
      <c r="CD120" s="24"/>
      <c r="CE120" s="24"/>
    </row>
    <row r="121" spans="1:83" s="22" customFormat="1">
      <c r="A121" s="22">
        <f t="shared" si="0"/>
        <v>0.31</v>
      </c>
      <c r="B121" s="22">
        <f t="shared" si="1"/>
        <v>3.33</v>
      </c>
      <c r="C121" s="22">
        <f t="shared" si="23"/>
        <v>2.5499999999999989</v>
      </c>
      <c r="D121" s="22">
        <f t="shared" si="7"/>
        <v>6.5024999999999942</v>
      </c>
      <c r="E121" s="22">
        <f t="shared" si="8"/>
        <v>21.653324999999981</v>
      </c>
      <c r="F121" s="22">
        <f t="shared" si="9"/>
        <v>5.5024999999999942</v>
      </c>
      <c r="G121" s="22">
        <f>1</f>
        <v>1</v>
      </c>
      <c r="H121" s="22">
        <f t="shared" si="10"/>
        <v>2.6323649999999992</v>
      </c>
      <c r="I121" s="22" t="str">
        <f t="shared" si="11"/>
        <v>1+2.632365j</v>
      </c>
      <c r="K121" s="22" t="str">
        <f t="shared" si="12"/>
        <v>5.50249999999999+14.4845884125j</v>
      </c>
      <c r="M121" s="22" t="str">
        <f t="shared" si="26"/>
        <v>27.155825+14.4845884125j</v>
      </c>
      <c r="O121" s="22" t="str">
        <f t="shared" si="27"/>
        <v>0.620764093929822-0.331108055153249j</v>
      </c>
      <c r="S121" s="22">
        <f t="shared" si="13"/>
        <v>0.70354858005675758</v>
      </c>
      <c r="U121" s="22">
        <f t="shared" si="4"/>
        <v>1.3636363636363635</v>
      </c>
      <c r="V121" s="22">
        <f t="shared" si="5"/>
        <v>1</v>
      </c>
      <c r="X121" s="22">
        <f t="shared" si="24"/>
        <v>1E-3</v>
      </c>
      <c r="Y121" s="22">
        <f t="shared" si="6"/>
        <v>3.33</v>
      </c>
      <c r="Z121" s="22">
        <f t="shared" si="25"/>
        <v>2.5499999999999989</v>
      </c>
      <c r="AA121" s="22">
        <f t="shared" si="14"/>
        <v>6.5024999999999942</v>
      </c>
      <c r="AB121" s="22">
        <f t="shared" si="15"/>
        <v>21.653324999999981</v>
      </c>
      <c r="AC121" s="22">
        <f t="shared" si="16"/>
        <v>5.5024999999999942</v>
      </c>
      <c r="AD121" s="22">
        <v>1</v>
      </c>
      <c r="AE121" s="22">
        <f t="shared" si="17"/>
        <v>8.4914999999999973E-3</v>
      </c>
      <c r="AF121" s="22" t="str">
        <f t="shared" si="18"/>
        <v>1+0.0084915j</v>
      </c>
      <c r="AH121" s="22" t="str">
        <f t="shared" si="19"/>
        <v>5.50249999999999+0.04672447875j</v>
      </c>
      <c r="AI121" s="22" t="str">
        <f t="shared" si="20"/>
        <v>27.155825+0.04672447875j</v>
      </c>
      <c r="AK121" s="22" t="str">
        <f t="shared" si="21"/>
        <v>0.797370762841366-0.00137196101625536j</v>
      </c>
      <c r="AO121" s="22">
        <f t="shared" si="22"/>
        <v>0.79737194314275439</v>
      </c>
      <c r="AP121" s="22">
        <v>51</v>
      </c>
      <c r="AR121" s="22">
        <f>Compensation!$C$16</f>
        <v>1.0833333333333333</v>
      </c>
      <c r="CC121" s="24"/>
      <c r="CD121" s="24"/>
      <c r="CE121" s="24"/>
    </row>
    <row r="122" spans="1:83" s="22" customFormat="1">
      <c r="A122" s="22">
        <f t="shared" si="0"/>
        <v>0.31</v>
      </c>
      <c r="B122" s="22">
        <f t="shared" si="1"/>
        <v>3.33</v>
      </c>
      <c r="C122" s="22">
        <f t="shared" si="23"/>
        <v>2.5999999999999988</v>
      </c>
      <c r="D122" s="22">
        <f t="shared" si="7"/>
        <v>6.7599999999999936</v>
      </c>
      <c r="E122" s="22">
        <f t="shared" si="8"/>
        <v>22.510799999999978</v>
      </c>
      <c r="F122" s="22">
        <f t="shared" si="9"/>
        <v>5.7599999999999936</v>
      </c>
      <c r="G122" s="22">
        <f>1</f>
        <v>1</v>
      </c>
      <c r="H122" s="22">
        <f t="shared" si="10"/>
        <v>2.6839799999999987</v>
      </c>
      <c r="I122" s="22" t="str">
        <f t="shared" si="11"/>
        <v>1+2.68398j</v>
      </c>
      <c r="K122" s="22" t="str">
        <f t="shared" si="12"/>
        <v>5.75999999999999+15.4597248j</v>
      </c>
      <c r="M122" s="22" t="str">
        <f t="shared" si="26"/>
        <v>28.2708+15.4597248j</v>
      </c>
      <c r="O122" s="22" t="str">
        <f t="shared" si="27"/>
        <v>0.612958058508979-0.335192597962955j</v>
      </c>
      <c r="S122" s="22">
        <f t="shared" si="13"/>
        <v>0.69862125591786295</v>
      </c>
      <c r="U122" s="22">
        <f t="shared" si="4"/>
        <v>1.3636363636363635</v>
      </c>
      <c r="V122" s="22">
        <f t="shared" si="5"/>
        <v>1</v>
      </c>
      <c r="X122" s="22">
        <f t="shared" si="24"/>
        <v>1E-3</v>
      </c>
      <c r="Y122" s="22">
        <f t="shared" si="6"/>
        <v>3.33</v>
      </c>
      <c r="Z122" s="22">
        <f t="shared" si="25"/>
        <v>2.5999999999999988</v>
      </c>
      <c r="AA122" s="22">
        <f t="shared" si="14"/>
        <v>6.7599999999999936</v>
      </c>
      <c r="AB122" s="22">
        <f t="shared" si="15"/>
        <v>22.510799999999978</v>
      </c>
      <c r="AC122" s="22">
        <f t="shared" si="16"/>
        <v>5.7599999999999936</v>
      </c>
      <c r="AD122" s="22">
        <v>1</v>
      </c>
      <c r="AE122" s="22">
        <f t="shared" si="17"/>
        <v>8.6579999999999956E-3</v>
      </c>
      <c r="AF122" s="22" t="str">
        <f t="shared" si="18"/>
        <v>1+0.008658j</v>
      </c>
      <c r="AH122" s="22" t="str">
        <f t="shared" si="19"/>
        <v>5.75999999999999+0.0498700799999999j</v>
      </c>
      <c r="AI122" s="22" t="str">
        <f t="shared" si="20"/>
        <v>28.2708+0.0498700799999999j</v>
      </c>
      <c r="AK122" s="22" t="str">
        <f t="shared" si="21"/>
        <v>0.796253730080486-0.0014046025305054j</v>
      </c>
      <c r="AO122" s="22">
        <f t="shared" si="22"/>
        <v>0.79625496894861281</v>
      </c>
      <c r="AP122" s="22">
        <v>52</v>
      </c>
      <c r="AR122" s="22">
        <f>Compensation!$C$16</f>
        <v>1.0833333333333333</v>
      </c>
      <c r="CC122" s="24"/>
      <c r="CD122" s="24"/>
      <c r="CE122" s="24"/>
    </row>
    <row r="123" spans="1:83" s="22" customFormat="1">
      <c r="A123" s="22">
        <f t="shared" si="0"/>
        <v>0.31</v>
      </c>
      <c r="B123" s="22">
        <f t="shared" si="1"/>
        <v>3.33</v>
      </c>
      <c r="C123" s="22">
        <f t="shared" si="23"/>
        <v>2.6499999999999986</v>
      </c>
      <c r="D123" s="22">
        <f t="shared" si="7"/>
        <v>7.0224999999999929</v>
      </c>
      <c r="E123" s="22">
        <f t="shared" si="8"/>
        <v>23.384924999999978</v>
      </c>
      <c r="F123" s="22">
        <f t="shared" si="9"/>
        <v>6.0224999999999929</v>
      </c>
      <c r="G123" s="22">
        <f>1</f>
        <v>1</v>
      </c>
      <c r="H123" s="22">
        <f t="shared" si="10"/>
        <v>2.7355949999999987</v>
      </c>
      <c r="I123" s="22" t="str">
        <f t="shared" si="11"/>
        <v>1+2.735595j</v>
      </c>
      <c r="K123" s="22" t="str">
        <f t="shared" si="12"/>
        <v>6.02249999999999+16.4751208875j</v>
      </c>
      <c r="M123" s="22" t="str">
        <f t="shared" si="26"/>
        <v>29.407425+16.4751208875j</v>
      </c>
      <c r="O123" s="22" t="str">
        <f t="shared" si="27"/>
        <v>0.60524074850176-0.339078123895835j</v>
      </c>
      <c r="S123" s="22">
        <f t="shared" si="13"/>
        <v>0.69375091909970832</v>
      </c>
      <c r="U123" s="22">
        <f t="shared" si="4"/>
        <v>1.3636363636363635</v>
      </c>
      <c r="V123" s="22">
        <f t="shared" si="5"/>
        <v>1</v>
      </c>
      <c r="X123" s="22">
        <f t="shared" si="24"/>
        <v>1E-3</v>
      </c>
      <c r="Y123" s="22">
        <f t="shared" si="6"/>
        <v>3.33</v>
      </c>
      <c r="Z123" s="22">
        <f t="shared" si="25"/>
        <v>2.6499999999999986</v>
      </c>
      <c r="AA123" s="22">
        <f t="shared" si="14"/>
        <v>7.0224999999999929</v>
      </c>
      <c r="AB123" s="22">
        <f t="shared" si="15"/>
        <v>23.384924999999978</v>
      </c>
      <c r="AC123" s="22">
        <f t="shared" si="16"/>
        <v>6.0224999999999929</v>
      </c>
      <c r="AD123" s="22">
        <v>1</v>
      </c>
      <c r="AE123" s="22">
        <f t="shared" si="17"/>
        <v>8.8244999999999955E-3</v>
      </c>
      <c r="AF123" s="22" t="str">
        <f t="shared" si="18"/>
        <v>1+0.0088245j</v>
      </c>
      <c r="AH123" s="22" t="str">
        <f t="shared" si="19"/>
        <v>6.02249999999999+0.0531455512499999j</v>
      </c>
      <c r="AI123" s="22" t="str">
        <f t="shared" si="20"/>
        <v>29.407425+0.0531455512499999j</v>
      </c>
      <c r="AK123" s="22" t="str">
        <f t="shared" si="21"/>
        <v>0.795202185313453-0.00143710163313136j</v>
      </c>
      <c r="AO123" s="22">
        <f t="shared" si="22"/>
        <v>0.79520348388849194</v>
      </c>
      <c r="AP123" s="22">
        <v>53</v>
      </c>
      <c r="AR123" s="22">
        <f>Compensation!$C$16</f>
        <v>1.0833333333333333</v>
      </c>
      <c r="CC123" s="24"/>
      <c r="CD123" s="24"/>
      <c r="CE123" s="24"/>
    </row>
    <row r="124" spans="1:83" s="22" customFormat="1">
      <c r="A124" s="22">
        <f t="shared" si="0"/>
        <v>0.31</v>
      </c>
      <c r="B124" s="22">
        <f t="shared" si="1"/>
        <v>3.33</v>
      </c>
      <c r="C124" s="22">
        <f t="shared" si="23"/>
        <v>2.6999999999999984</v>
      </c>
      <c r="D124" s="22">
        <f t="shared" si="7"/>
        <v>7.2899999999999912</v>
      </c>
      <c r="E124" s="22">
        <f t="shared" si="8"/>
        <v>24.275699999999972</v>
      </c>
      <c r="F124" s="22">
        <f t="shared" si="9"/>
        <v>6.2899999999999912</v>
      </c>
      <c r="G124" s="22">
        <f>1</f>
        <v>1</v>
      </c>
      <c r="H124" s="22">
        <f t="shared" si="10"/>
        <v>2.7872099999999982</v>
      </c>
      <c r="I124" s="22" t="str">
        <f t="shared" si="11"/>
        <v>1+2.78721j</v>
      </c>
      <c r="K124" s="22" t="str">
        <f t="shared" si="12"/>
        <v>6.28999999999999+17.5315509j</v>
      </c>
      <c r="M124" s="22" t="str">
        <f t="shared" si="26"/>
        <v>30.5657+17.5315509j</v>
      </c>
      <c r="O124" s="22" t="str">
        <f t="shared" si="27"/>
        <v>0.597610686807258-0.342771216564495j</v>
      </c>
      <c r="S124" s="22">
        <f t="shared" si="13"/>
        <v>0.68893442350585632</v>
      </c>
      <c r="U124" s="22">
        <f t="shared" si="4"/>
        <v>1.3636363636363635</v>
      </c>
      <c r="V124" s="22">
        <f t="shared" si="5"/>
        <v>1</v>
      </c>
      <c r="X124" s="22">
        <f t="shared" si="24"/>
        <v>1E-3</v>
      </c>
      <c r="Y124" s="22">
        <f t="shared" si="6"/>
        <v>3.33</v>
      </c>
      <c r="Z124" s="22">
        <f t="shared" si="25"/>
        <v>2.6999999999999984</v>
      </c>
      <c r="AA124" s="22">
        <f t="shared" si="14"/>
        <v>7.2899999999999912</v>
      </c>
      <c r="AB124" s="22">
        <f t="shared" si="15"/>
        <v>24.275699999999972</v>
      </c>
      <c r="AC124" s="22">
        <f t="shared" si="16"/>
        <v>6.2899999999999912</v>
      </c>
      <c r="AD124" s="22">
        <v>1</v>
      </c>
      <c r="AE124" s="22">
        <f t="shared" si="17"/>
        <v>8.9909999999999938E-3</v>
      </c>
      <c r="AF124" s="22" t="str">
        <f t="shared" si="18"/>
        <v>1+0.00899099999999999j</v>
      </c>
      <c r="AH124" s="22" t="str">
        <f t="shared" si="19"/>
        <v>6.28999999999999+0.0565533899999999j</v>
      </c>
      <c r="AI124" s="22" t="str">
        <f t="shared" si="20"/>
        <v>30.5657+0.0565533899999999j</v>
      </c>
      <c r="AK124" s="22" t="str">
        <f t="shared" si="21"/>
        <v>0.794211056726505-0.00146946831361186j</v>
      </c>
      <c r="AO124" s="22">
        <f t="shared" si="22"/>
        <v>0.79421241614807092</v>
      </c>
      <c r="AP124" s="22">
        <v>54</v>
      </c>
      <c r="AR124" s="22">
        <f>Compensation!$C$16</f>
        <v>1.0833333333333333</v>
      </c>
      <c r="CC124" s="24"/>
      <c r="CD124" s="24"/>
      <c r="CE124" s="24"/>
    </row>
    <row r="125" spans="1:83" s="22" customFormat="1">
      <c r="A125" s="22">
        <f t="shared" si="0"/>
        <v>0.31</v>
      </c>
      <c r="B125" s="22">
        <f t="shared" si="1"/>
        <v>3.33</v>
      </c>
      <c r="C125" s="22">
        <f t="shared" si="23"/>
        <v>2.7499999999999982</v>
      </c>
      <c r="D125" s="22">
        <f t="shared" si="7"/>
        <v>7.5624999999999902</v>
      </c>
      <c r="E125" s="22">
        <f t="shared" si="8"/>
        <v>25.183124999999968</v>
      </c>
      <c r="F125" s="22">
        <f t="shared" si="9"/>
        <v>6.5624999999999902</v>
      </c>
      <c r="G125" s="22">
        <f>1</f>
        <v>1</v>
      </c>
      <c r="H125" s="22">
        <f t="shared" si="10"/>
        <v>2.8388249999999982</v>
      </c>
      <c r="I125" s="22" t="str">
        <f t="shared" si="11"/>
        <v>1+2.838825j</v>
      </c>
      <c r="K125" s="22" t="str">
        <f t="shared" si="12"/>
        <v>6.56249999999999+18.6297890625j</v>
      </c>
      <c r="M125" s="22" t="str">
        <f t="shared" si="26"/>
        <v>31.745625+18.6297890625j</v>
      </c>
      <c r="O125" s="22" t="str">
        <f t="shared" si="27"/>
        <v>0.590066672699936-0.346278192513489j</v>
      </c>
      <c r="S125" s="22">
        <f t="shared" si="13"/>
        <v>0.68416903236085025</v>
      </c>
      <c r="U125" s="22">
        <f t="shared" si="4"/>
        <v>1.3636363636363635</v>
      </c>
      <c r="V125" s="22">
        <f t="shared" si="5"/>
        <v>1</v>
      </c>
      <c r="X125" s="22">
        <f t="shared" si="24"/>
        <v>1E-3</v>
      </c>
      <c r="Y125" s="22">
        <f t="shared" si="6"/>
        <v>3.33</v>
      </c>
      <c r="Z125" s="22">
        <f t="shared" si="25"/>
        <v>2.7499999999999982</v>
      </c>
      <c r="AA125" s="22">
        <f t="shared" si="14"/>
        <v>7.5624999999999902</v>
      </c>
      <c r="AB125" s="22">
        <f t="shared" si="15"/>
        <v>25.183124999999968</v>
      </c>
      <c r="AC125" s="22">
        <f t="shared" si="16"/>
        <v>6.5624999999999902</v>
      </c>
      <c r="AD125" s="22">
        <v>1</v>
      </c>
      <c r="AE125" s="22">
        <f t="shared" si="17"/>
        <v>9.1574999999999938E-3</v>
      </c>
      <c r="AF125" s="22" t="str">
        <f t="shared" si="18"/>
        <v>1+0.00915749999999999j</v>
      </c>
      <c r="AH125" s="22" t="str">
        <f t="shared" si="19"/>
        <v>6.56249999999999+0.0600960937499999j</v>
      </c>
      <c r="AI125" s="22" t="str">
        <f t="shared" si="20"/>
        <v>31.745625+0.0600960937499999j</v>
      </c>
      <c r="AK125" s="22" t="str">
        <f t="shared" si="21"/>
        <v>0.793275758565059-0.00150171163290463j</v>
      </c>
      <c r="AO125" s="22">
        <f t="shared" si="22"/>
        <v>0.79327717997229585</v>
      </c>
      <c r="AP125" s="22">
        <v>55</v>
      </c>
      <c r="AR125" s="22">
        <f>Compensation!$C$16</f>
        <v>1.0833333333333333</v>
      </c>
      <c r="CC125" s="24"/>
      <c r="CD125" s="24"/>
      <c r="CE125" s="24"/>
    </row>
    <row r="126" spans="1:83" s="22" customFormat="1">
      <c r="A126" s="22">
        <f t="shared" si="0"/>
        <v>0.31</v>
      </c>
      <c r="B126" s="22">
        <f t="shared" si="1"/>
        <v>3.33</v>
      </c>
      <c r="C126" s="22">
        <f t="shared" si="23"/>
        <v>2.799999999999998</v>
      </c>
      <c r="D126" s="22">
        <f t="shared" si="7"/>
        <v>7.8399999999999892</v>
      </c>
      <c r="E126" s="22">
        <f t="shared" si="8"/>
        <v>26.107199999999963</v>
      </c>
      <c r="F126" s="22">
        <f t="shared" si="9"/>
        <v>6.8399999999999892</v>
      </c>
      <c r="G126" s="22">
        <f>1</f>
        <v>1</v>
      </c>
      <c r="H126" s="22">
        <f t="shared" si="10"/>
        <v>2.8904399999999981</v>
      </c>
      <c r="I126" s="22" t="str">
        <f t="shared" si="11"/>
        <v>1+2.89044j</v>
      </c>
      <c r="K126" s="22" t="str">
        <f t="shared" si="12"/>
        <v>6.83999999999999+19.7706096j</v>
      </c>
      <c r="M126" s="22" t="str">
        <f t="shared" si="26"/>
        <v>32.9472+19.7706096j</v>
      </c>
      <c r="O126" s="22" t="str">
        <f t="shared" si="27"/>
        <v>0.582607733445276-0.34960512723046j</v>
      </c>
      <c r="S126" s="22">
        <f t="shared" si="13"/>
        <v>0.6794523648174815</v>
      </c>
      <c r="U126" s="22">
        <f t="shared" si="4"/>
        <v>1.3636363636363635</v>
      </c>
      <c r="V126" s="22">
        <f t="shared" si="5"/>
        <v>1</v>
      </c>
      <c r="X126" s="22">
        <f t="shared" si="24"/>
        <v>1E-3</v>
      </c>
      <c r="Y126" s="22">
        <f t="shared" si="6"/>
        <v>3.33</v>
      </c>
      <c r="Z126" s="22">
        <f t="shared" si="25"/>
        <v>2.799999999999998</v>
      </c>
      <c r="AA126" s="22">
        <f t="shared" si="14"/>
        <v>7.8399999999999892</v>
      </c>
      <c r="AB126" s="22">
        <f t="shared" si="15"/>
        <v>26.107199999999963</v>
      </c>
      <c r="AC126" s="22">
        <f t="shared" si="16"/>
        <v>6.8399999999999892</v>
      </c>
      <c r="AD126" s="22">
        <v>1</v>
      </c>
      <c r="AE126" s="22">
        <f t="shared" si="17"/>
        <v>9.3239999999999955E-3</v>
      </c>
      <c r="AF126" s="22" t="str">
        <f t="shared" si="18"/>
        <v>1+0.009324j</v>
      </c>
      <c r="AH126" s="22" t="str">
        <f t="shared" si="19"/>
        <v>6.83999999999999+0.0637761599999999j</v>
      </c>
      <c r="AI126" s="22" t="str">
        <f t="shared" si="20"/>
        <v>32.9472+0.0637761599999999j</v>
      </c>
      <c r="AK126" s="22" t="str">
        <f t="shared" si="21"/>
        <v>0.79239213582901-0.00153383982970852j</v>
      </c>
      <c r="AO126" s="22">
        <f t="shared" si="22"/>
        <v>0.79239362036066618</v>
      </c>
      <c r="AP126" s="22">
        <v>56</v>
      </c>
      <c r="AR126" s="22">
        <f>Compensation!$C$16</f>
        <v>1.0833333333333333</v>
      </c>
      <c r="CC126" s="24"/>
      <c r="CD126" s="24"/>
      <c r="CE126" s="24"/>
    </row>
    <row r="127" spans="1:83" s="22" customFormat="1">
      <c r="A127" s="22">
        <f t="shared" si="0"/>
        <v>0.31</v>
      </c>
      <c r="B127" s="22">
        <f t="shared" si="1"/>
        <v>3.33</v>
      </c>
      <c r="C127" s="22">
        <f t="shared" si="23"/>
        <v>2.8499999999999979</v>
      </c>
      <c r="D127" s="22">
        <f t="shared" si="7"/>
        <v>8.1224999999999881</v>
      </c>
      <c r="E127" s="22">
        <f t="shared" si="8"/>
        <v>27.04792499999996</v>
      </c>
      <c r="F127" s="22">
        <f t="shared" si="9"/>
        <v>7.1224999999999881</v>
      </c>
      <c r="G127" s="22">
        <f>1</f>
        <v>1</v>
      </c>
      <c r="H127" s="22">
        <f t="shared" si="10"/>
        <v>2.9420549999999981</v>
      </c>
      <c r="I127" s="22" t="str">
        <f t="shared" si="11"/>
        <v>1+2.942055j</v>
      </c>
      <c r="K127" s="22" t="str">
        <f t="shared" si="12"/>
        <v>7.12249999999999+20.9547867375j</v>
      </c>
      <c r="M127" s="22" t="str">
        <f t="shared" si="26"/>
        <v>34.170425+20.9547867375j</v>
      </c>
      <c r="O127" s="22" t="str">
        <f t="shared" si="27"/>
        <v>0.575233082950443-0.352757876952984j</v>
      </c>
      <c r="S127" s="22">
        <f t="shared" si="13"/>
        <v>0.67478234970473838</v>
      </c>
      <c r="U127" s="22">
        <f t="shared" si="4"/>
        <v>1.3636363636363635</v>
      </c>
      <c r="V127" s="22">
        <f t="shared" si="5"/>
        <v>1</v>
      </c>
      <c r="X127" s="22">
        <f t="shared" si="24"/>
        <v>1E-3</v>
      </c>
      <c r="Y127" s="22">
        <f t="shared" si="6"/>
        <v>3.33</v>
      </c>
      <c r="Z127" s="22">
        <f t="shared" si="25"/>
        <v>2.8499999999999979</v>
      </c>
      <c r="AA127" s="22">
        <f t="shared" si="14"/>
        <v>8.1224999999999881</v>
      </c>
      <c r="AB127" s="22">
        <f t="shared" si="15"/>
        <v>27.04792499999996</v>
      </c>
      <c r="AC127" s="22">
        <f t="shared" si="16"/>
        <v>7.1224999999999881</v>
      </c>
      <c r="AD127" s="22">
        <v>1</v>
      </c>
      <c r="AE127" s="22">
        <f t="shared" si="17"/>
        <v>9.4904999999999937E-3</v>
      </c>
      <c r="AF127" s="22" t="str">
        <f t="shared" si="18"/>
        <v>1+0.00949049999999999j</v>
      </c>
      <c r="AH127" s="22" t="str">
        <f t="shared" si="19"/>
        <v>7.12249999999999+0.0675960862499998j</v>
      </c>
      <c r="AI127" s="22" t="str">
        <f t="shared" si="20"/>
        <v>34.170425+0.0675960862499998j</v>
      </c>
      <c r="AK127" s="22" t="str">
        <f t="shared" si="21"/>
        <v>0.791556416227321-0.0015658604124193j</v>
      </c>
      <c r="AO127" s="22">
        <f t="shared" si="22"/>
        <v>0.79155796502181131</v>
      </c>
      <c r="AP127" s="22">
        <v>57</v>
      </c>
      <c r="AR127" s="22">
        <f>Compensation!$C$16</f>
        <v>1.0833333333333333</v>
      </c>
      <c r="CC127" s="24"/>
      <c r="CD127" s="24"/>
      <c r="CE127" s="24"/>
    </row>
    <row r="128" spans="1:83" s="22" customFormat="1">
      <c r="A128" s="22">
        <f t="shared" si="0"/>
        <v>0.31</v>
      </c>
      <c r="B128" s="22">
        <f t="shared" si="1"/>
        <v>3.33</v>
      </c>
      <c r="C128" s="22">
        <f t="shared" si="23"/>
        <v>2.8999999999999977</v>
      </c>
      <c r="D128" s="22">
        <f t="shared" si="7"/>
        <v>8.4099999999999859</v>
      </c>
      <c r="E128" s="22">
        <f t="shared" si="8"/>
        <v>28.005299999999952</v>
      </c>
      <c r="F128" s="22">
        <f t="shared" si="9"/>
        <v>7.4099999999999859</v>
      </c>
      <c r="G128" s="22">
        <f>1</f>
        <v>1</v>
      </c>
      <c r="H128" s="22">
        <f t="shared" si="10"/>
        <v>2.9936699999999976</v>
      </c>
      <c r="I128" s="22" t="str">
        <f t="shared" si="11"/>
        <v>1+2.99367j</v>
      </c>
      <c r="K128" s="22" t="str">
        <f t="shared" si="12"/>
        <v>7.40999999999999+22.1830947j</v>
      </c>
      <c r="M128" s="22" t="str">
        <f t="shared" si="26"/>
        <v>35.4152999999999+22.1830947j</v>
      </c>
      <c r="O128" s="22" t="str">
        <f t="shared" si="27"/>
        <v>0.567942086434788-0.355742096989113j</v>
      </c>
      <c r="S128" s="22">
        <f t="shared" si="13"/>
        <v>0.67015718537826019</v>
      </c>
      <c r="U128" s="22">
        <f t="shared" si="4"/>
        <v>1.3636363636363635</v>
      </c>
      <c r="V128" s="22">
        <f t="shared" si="5"/>
        <v>1</v>
      </c>
      <c r="X128" s="22">
        <f t="shared" si="24"/>
        <v>1E-3</v>
      </c>
      <c r="Y128" s="22">
        <f t="shared" si="6"/>
        <v>3.33</v>
      </c>
      <c r="Z128" s="22">
        <f t="shared" si="25"/>
        <v>2.8999999999999977</v>
      </c>
      <c r="AA128" s="22">
        <f t="shared" si="14"/>
        <v>8.4099999999999859</v>
      </c>
      <c r="AB128" s="22">
        <f t="shared" si="15"/>
        <v>28.005299999999952</v>
      </c>
      <c r="AC128" s="22">
        <f t="shared" si="16"/>
        <v>7.4099999999999859</v>
      </c>
      <c r="AD128" s="22">
        <v>1</v>
      </c>
      <c r="AE128" s="22">
        <f t="shared" si="17"/>
        <v>9.6569999999999937E-3</v>
      </c>
      <c r="AF128" s="22" t="str">
        <f t="shared" si="18"/>
        <v>1+0.00965699999999999j</v>
      </c>
      <c r="AH128" s="22" t="str">
        <f t="shared" si="19"/>
        <v>7.40999999999999+0.0715583699999998j</v>
      </c>
      <c r="AI128" s="22" t="str">
        <f t="shared" si="20"/>
        <v>35.4152999999999+0.0715583699999998j</v>
      </c>
      <c r="AK128" s="22" t="str">
        <f t="shared" si="21"/>
        <v>0.790765168315686-0.00159778023897711j</v>
      </c>
      <c r="AO128" s="22">
        <f t="shared" si="22"/>
        <v>0.79076678251114418</v>
      </c>
      <c r="AP128" s="22">
        <v>58</v>
      </c>
      <c r="AR128" s="22">
        <f>Compensation!$C$16</f>
        <v>1.0833333333333333</v>
      </c>
      <c r="CC128" s="24"/>
      <c r="CD128" s="24"/>
      <c r="CE128" s="24"/>
    </row>
    <row r="129" spans="1:83" s="22" customFormat="1">
      <c r="A129" s="22">
        <f t="shared" si="0"/>
        <v>0.31</v>
      </c>
      <c r="B129" s="22">
        <f t="shared" si="1"/>
        <v>3.33</v>
      </c>
      <c r="C129" s="22">
        <f t="shared" si="23"/>
        <v>2.9499999999999975</v>
      </c>
      <c r="D129" s="22">
        <f t="shared" si="7"/>
        <v>8.7024999999999846</v>
      </c>
      <c r="E129" s="22">
        <f t="shared" si="8"/>
        <v>28.97932499999995</v>
      </c>
      <c r="F129" s="22">
        <f t="shared" si="9"/>
        <v>7.7024999999999846</v>
      </c>
      <c r="G129" s="22">
        <f>1</f>
        <v>1</v>
      </c>
      <c r="H129" s="22">
        <f t="shared" si="10"/>
        <v>3.0452849999999976</v>
      </c>
      <c r="I129" s="22" t="str">
        <f t="shared" si="11"/>
        <v>1+3.045285j</v>
      </c>
      <c r="K129" s="22" t="str">
        <f t="shared" si="12"/>
        <v>7.70249999999998+23.4563077125j</v>
      </c>
      <c r="M129" s="22" t="str">
        <f t="shared" si="26"/>
        <v>36.6818249999999+23.4563077125j</v>
      </c>
      <c r="O129" s="22" t="str">
        <f t="shared" si="27"/>
        <v>0.560734230263396-0.358563257144106j</v>
      </c>
      <c r="S129" s="22">
        <f t="shared" si="13"/>
        <v>0.66557530480244942</v>
      </c>
      <c r="U129" s="22">
        <f t="shared" si="4"/>
        <v>1.3636363636363635</v>
      </c>
      <c r="V129" s="22">
        <f t="shared" si="5"/>
        <v>1</v>
      </c>
      <c r="X129" s="22">
        <f t="shared" si="24"/>
        <v>1E-3</v>
      </c>
      <c r="Y129" s="22">
        <f t="shared" si="6"/>
        <v>3.33</v>
      </c>
      <c r="Z129" s="22">
        <f t="shared" si="25"/>
        <v>2.9499999999999975</v>
      </c>
      <c r="AA129" s="22">
        <f t="shared" si="14"/>
        <v>8.7024999999999846</v>
      </c>
      <c r="AB129" s="22">
        <f t="shared" si="15"/>
        <v>28.97932499999995</v>
      </c>
      <c r="AC129" s="22">
        <f t="shared" si="16"/>
        <v>7.7024999999999846</v>
      </c>
      <c r="AD129" s="22">
        <v>1</v>
      </c>
      <c r="AE129" s="22">
        <f t="shared" si="17"/>
        <v>9.823499999999992E-3</v>
      </c>
      <c r="AF129" s="22" t="str">
        <f t="shared" si="18"/>
        <v>1+0.00982349999999999j</v>
      </c>
      <c r="AH129" s="22" t="str">
        <f t="shared" si="19"/>
        <v>7.70249999999998+0.0756655087499998j</v>
      </c>
      <c r="AI129" s="22" t="str">
        <f t="shared" si="20"/>
        <v>36.6818249999999+0.0756655087499998j</v>
      </c>
      <c r="AK129" s="22" t="str">
        <f t="shared" si="21"/>
        <v>0.79001526491837-0.00162960558642637j</v>
      </c>
      <c r="AO129" s="22">
        <f t="shared" si="22"/>
        <v>0.79001694565269276</v>
      </c>
      <c r="AP129" s="22">
        <v>59</v>
      </c>
      <c r="AR129" s="22">
        <f>Compensation!$C$16</f>
        <v>1.0833333333333333</v>
      </c>
      <c r="CC129" s="24"/>
      <c r="CD129" s="24"/>
      <c r="CE129" s="24"/>
    </row>
    <row r="130" spans="1:83" s="22" customFormat="1">
      <c r="A130" s="22">
        <f t="shared" si="0"/>
        <v>0.31</v>
      </c>
      <c r="B130" s="22">
        <f t="shared" si="1"/>
        <v>3.33</v>
      </c>
      <c r="C130" s="22">
        <f t="shared" si="23"/>
        <v>2.9999999999999973</v>
      </c>
      <c r="D130" s="22">
        <f t="shared" si="7"/>
        <v>8.999999999999984</v>
      </c>
      <c r="E130" s="22">
        <f t="shared" si="8"/>
        <v>29.969999999999949</v>
      </c>
      <c r="F130" s="22">
        <f t="shared" si="9"/>
        <v>7.999999999999984</v>
      </c>
      <c r="G130" s="22">
        <f>1</f>
        <v>1</v>
      </c>
      <c r="H130" s="22">
        <f t="shared" si="10"/>
        <v>3.0968999999999971</v>
      </c>
      <c r="I130" s="22" t="str">
        <f t="shared" si="11"/>
        <v>1+3.0969j</v>
      </c>
      <c r="K130" s="22" t="str">
        <f t="shared" si="12"/>
        <v>7.99999999999998+24.7752j</v>
      </c>
      <c r="M130" s="22" t="str">
        <f t="shared" si="26"/>
        <v>37.9699999999999+24.7752j</v>
      </c>
      <c r="O130" s="22" t="str">
        <f t="shared" si="27"/>
        <v>0.553609096217911-0.361226654743693j</v>
      </c>
      <c r="S130" s="22">
        <f t="shared" si="13"/>
        <v>0.66103534513105389</v>
      </c>
      <c r="U130" s="22">
        <f t="shared" si="4"/>
        <v>1.3636363636363635</v>
      </c>
      <c r="V130" s="22">
        <f t="shared" si="5"/>
        <v>1</v>
      </c>
      <c r="X130" s="22">
        <f t="shared" si="24"/>
        <v>1E-3</v>
      </c>
      <c r="Y130" s="22">
        <f t="shared" si="6"/>
        <v>3.33</v>
      </c>
      <c r="Z130" s="22">
        <f t="shared" si="25"/>
        <v>2.9999999999999973</v>
      </c>
      <c r="AA130" s="22">
        <f t="shared" si="14"/>
        <v>8.999999999999984</v>
      </c>
      <c r="AB130" s="22">
        <f t="shared" si="15"/>
        <v>29.969999999999949</v>
      </c>
      <c r="AC130" s="22">
        <f t="shared" si="16"/>
        <v>7.999999999999984</v>
      </c>
      <c r="AD130" s="22">
        <v>1</v>
      </c>
      <c r="AE130" s="22">
        <f t="shared" si="17"/>
        <v>9.9899999999999919E-3</v>
      </c>
      <c r="AF130" s="22" t="str">
        <f t="shared" si="18"/>
        <v>1+0.00998999999999999j</v>
      </c>
      <c r="AH130" s="22" t="str">
        <f t="shared" si="19"/>
        <v>7.99999999999998+0.0799199999999998j</v>
      </c>
      <c r="AI130" s="22" t="str">
        <f t="shared" si="20"/>
        <v>37.9699999999999+0.0799199999999998j</v>
      </c>
      <c r="AK130" s="22" t="str">
        <f t="shared" si="21"/>
        <v>0.789303851080602-0.00166134221170297j</v>
      </c>
      <c r="AO130" s="22">
        <f t="shared" si="22"/>
        <v>0.7893055994914856</v>
      </c>
      <c r="AP130" s="22">
        <v>60</v>
      </c>
      <c r="AR130" s="22">
        <f>Compensation!$C$16</f>
        <v>1.0833333333333333</v>
      </c>
      <c r="CC130" s="24"/>
      <c r="CD130" s="24"/>
      <c r="CE130" s="24"/>
    </row>
    <row r="131" spans="1:83" s="22" customFormat="1">
      <c r="A131" s="22">
        <f t="shared" si="0"/>
        <v>0.31</v>
      </c>
      <c r="B131" s="22">
        <f t="shared" si="1"/>
        <v>3.33</v>
      </c>
      <c r="C131" s="22">
        <f t="shared" si="23"/>
        <v>3.0499999999999972</v>
      </c>
      <c r="D131" s="22">
        <f t="shared" si="7"/>
        <v>9.3024999999999824</v>
      </c>
      <c r="E131" s="22">
        <f t="shared" si="8"/>
        <v>30.977324999999944</v>
      </c>
      <c r="F131" s="22">
        <f t="shared" si="9"/>
        <v>8.3024999999999824</v>
      </c>
      <c r="G131" s="22">
        <f>1</f>
        <v>1</v>
      </c>
      <c r="H131" s="22">
        <f t="shared" si="10"/>
        <v>3.1485149999999971</v>
      </c>
      <c r="I131" s="22" t="str">
        <f t="shared" si="11"/>
        <v>1+3.148515j</v>
      </c>
      <c r="K131" s="22" t="str">
        <f t="shared" si="12"/>
        <v>8.30249999999998+26.1405457874999j</v>
      </c>
      <c r="M131" s="22" t="str">
        <f t="shared" si="26"/>
        <v>39.2798249999999+26.1405457874999j</v>
      </c>
      <c r="O131" s="22" t="str">
        <f t="shared" si="27"/>
        <v>0.546566339587639-0.363737425660551j</v>
      </c>
      <c r="S131" s="22">
        <f t="shared" si="13"/>
        <v>0.65653612116653204</v>
      </c>
      <c r="U131" s="22">
        <f t="shared" si="4"/>
        <v>1.3636363636363635</v>
      </c>
      <c r="V131" s="22">
        <f t="shared" si="5"/>
        <v>1</v>
      </c>
      <c r="X131" s="22">
        <f t="shared" si="24"/>
        <v>1E-3</v>
      </c>
      <c r="Y131" s="22">
        <f t="shared" si="6"/>
        <v>3.33</v>
      </c>
      <c r="Z131" s="22">
        <f t="shared" si="25"/>
        <v>3.0499999999999972</v>
      </c>
      <c r="AA131" s="22">
        <f t="shared" si="14"/>
        <v>9.3024999999999824</v>
      </c>
      <c r="AB131" s="22">
        <f t="shared" si="15"/>
        <v>30.977324999999944</v>
      </c>
      <c r="AC131" s="22">
        <f t="shared" si="16"/>
        <v>8.3024999999999824</v>
      </c>
      <c r="AD131" s="22">
        <v>1</v>
      </c>
      <c r="AE131" s="22">
        <f t="shared" si="17"/>
        <v>1.015649999999999E-2</v>
      </c>
      <c r="AF131" s="22" t="str">
        <f t="shared" si="18"/>
        <v>1+0.0101565j</v>
      </c>
      <c r="AH131" s="22" t="str">
        <f t="shared" si="19"/>
        <v>8.30249999999998+0.0843243412499998j</v>
      </c>
      <c r="AI131" s="22" t="str">
        <f t="shared" si="20"/>
        <v>39.2798249999999+0.0843243412499998j</v>
      </c>
      <c r="AK131" s="22" t="str">
        <f t="shared" si="21"/>
        <v>0.788628315917338-0.00169299540491401j</v>
      </c>
      <c r="AO131" s="22">
        <f t="shared" si="22"/>
        <v>0.78863013314231012</v>
      </c>
      <c r="AP131" s="22">
        <v>61</v>
      </c>
      <c r="AR131" s="22">
        <f>Compensation!$C$16</f>
        <v>1.0833333333333333</v>
      </c>
      <c r="CC131" s="24"/>
      <c r="CD131" s="24"/>
      <c r="CE131" s="24"/>
    </row>
    <row r="132" spans="1:83" s="22" customFormat="1">
      <c r="A132" s="22">
        <f t="shared" si="0"/>
        <v>0.31</v>
      </c>
      <c r="B132" s="22">
        <f t="shared" si="1"/>
        <v>3.33</v>
      </c>
      <c r="C132" s="22">
        <f t="shared" si="23"/>
        <v>3.099999999999997</v>
      </c>
      <c r="D132" s="22">
        <f t="shared" si="7"/>
        <v>9.6099999999999817</v>
      </c>
      <c r="E132" s="22">
        <f t="shared" si="8"/>
        <v>32.001299999999937</v>
      </c>
      <c r="F132" s="22">
        <f t="shared" si="9"/>
        <v>8.6099999999999817</v>
      </c>
      <c r="G132" s="22">
        <f>1</f>
        <v>1</v>
      </c>
      <c r="H132" s="22">
        <f t="shared" si="10"/>
        <v>3.2001299999999966</v>
      </c>
      <c r="I132" s="22" t="str">
        <f t="shared" si="11"/>
        <v>1+3.20013j</v>
      </c>
      <c r="K132" s="22" t="str">
        <f t="shared" si="12"/>
        <v>8.60999999999998+27.5531192999999j</v>
      </c>
      <c r="M132" s="22" t="str">
        <f t="shared" si="26"/>
        <v>40.6112999999999+27.5531192999999j</v>
      </c>
      <c r="O132" s="22" t="str">
        <f t="shared" si="27"/>
        <v>0.539605670554747-0.366100553682139j</v>
      </c>
      <c r="S132" s="22">
        <f t="shared" si="13"/>
        <v>0.65207660217278673</v>
      </c>
      <c r="U132" s="22">
        <f t="shared" si="4"/>
        <v>1.3636363636363635</v>
      </c>
      <c r="V132" s="22">
        <f t="shared" si="5"/>
        <v>1</v>
      </c>
      <c r="X132" s="22">
        <f t="shared" si="24"/>
        <v>1E-3</v>
      </c>
      <c r="Y132" s="22">
        <f t="shared" si="6"/>
        <v>3.33</v>
      </c>
      <c r="Z132" s="22">
        <f t="shared" si="25"/>
        <v>3.099999999999997</v>
      </c>
      <c r="AA132" s="22">
        <f t="shared" si="14"/>
        <v>9.6099999999999817</v>
      </c>
      <c r="AB132" s="22">
        <f t="shared" si="15"/>
        <v>32.001299999999937</v>
      </c>
      <c r="AC132" s="22">
        <f t="shared" si="16"/>
        <v>8.6099999999999817</v>
      </c>
      <c r="AD132" s="22">
        <v>1</v>
      </c>
      <c r="AE132" s="22">
        <f t="shared" si="17"/>
        <v>1.032299999999999E-2</v>
      </c>
      <c r="AF132" s="22" t="str">
        <f t="shared" si="18"/>
        <v>1+0.010323j</v>
      </c>
      <c r="AH132" s="22" t="str">
        <f t="shared" si="19"/>
        <v>8.60999999999998+0.0888810299999998j</v>
      </c>
      <c r="AI132" s="22" t="str">
        <f t="shared" si="20"/>
        <v>40.6112999999999+0.0888810299999998j</v>
      </c>
      <c r="AK132" s="22" t="str">
        <f t="shared" si="21"/>
        <v>0.787986267822968-0.00172457003617124j</v>
      </c>
      <c r="AO132" s="22">
        <f t="shared" si="22"/>
        <v>0.78798815499941366</v>
      </c>
      <c r="AP132" s="22">
        <v>62</v>
      </c>
      <c r="AR132" s="22">
        <f>Compensation!$C$16</f>
        <v>1.0833333333333333</v>
      </c>
      <c r="CC132" s="24"/>
      <c r="CD132" s="24"/>
      <c r="CE132" s="24"/>
    </row>
    <row r="133" spans="1:83" s="22" customFormat="1">
      <c r="A133" s="22">
        <f t="shared" si="0"/>
        <v>0.31</v>
      </c>
      <c r="B133" s="22">
        <f t="shared" si="1"/>
        <v>3.33</v>
      </c>
      <c r="C133" s="22">
        <f t="shared" si="23"/>
        <v>3.1499999999999968</v>
      </c>
      <c r="D133" s="22">
        <f t="shared" si="7"/>
        <v>9.9224999999999799</v>
      </c>
      <c r="E133" s="22">
        <f t="shared" si="8"/>
        <v>33.041924999999935</v>
      </c>
      <c r="F133" s="22">
        <f t="shared" si="9"/>
        <v>8.9224999999999799</v>
      </c>
      <c r="G133" s="22">
        <f>1</f>
        <v>1</v>
      </c>
      <c r="H133" s="22">
        <f t="shared" si="10"/>
        <v>3.2517449999999966</v>
      </c>
      <c r="I133" s="22" t="str">
        <f t="shared" si="11"/>
        <v>1+3.251745j</v>
      </c>
      <c r="K133" s="22" t="str">
        <f t="shared" si="12"/>
        <v>8.92249999999998+29.0136947624999j</v>
      </c>
      <c r="M133" s="22" t="str">
        <f t="shared" si="26"/>
        <v>41.9644249999999+29.0136947624999j</v>
      </c>
      <c r="O133" s="22" t="str">
        <f t="shared" si="27"/>
        <v>0.532726838423356-0.368320878501418j</v>
      </c>
      <c r="S133" s="22">
        <f t="shared" si="13"/>
        <v>0.64765589159414028</v>
      </c>
      <c r="U133" s="22">
        <f t="shared" si="4"/>
        <v>1.3636363636363635</v>
      </c>
      <c r="V133" s="22">
        <f t="shared" si="5"/>
        <v>1</v>
      </c>
      <c r="X133" s="22">
        <f t="shared" si="24"/>
        <v>1E-3</v>
      </c>
      <c r="Y133" s="22">
        <f t="shared" si="6"/>
        <v>3.33</v>
      </c>
      <c r="Z133" s="22">
        <f t="shared" si="25"/>
        <v>3.1499999999999968</v>
      </c>
      <c r="AA133" s="22">
        <f t="shared" si="14"/>
        <v>9.9224999999999799</v>
      </c>
      <c r="AB133" s="22">
        <f t="shared" si="15"/>
        <v>33.041924999999935</v>
      </c>
      <c r="AC133" s="22">
        <f t="shared" si="16"/>
        <v>8.9224999999999799</v>
      </c>
      <c r="AD133" s="22">
        <v>1</v>
      </c>
      <c r="AE133" s="22">
        <f t="shared" si="17"/>
        <v>1.0489499999999988E-2</v>
      </c>
      <c r="AF133" s="22" t="str">
        <f t="shared" si="18"/>
        <v>1+0.0104895j</v>
      </c>
      <c r="AH133" s="22" t="str">
        <f t="shared" si="19"/>
        <v>8.92249999999998+0.0935925637499998j</v>
      </c>
      <c r="AI133" s="22" t="str">
        <f t="shared" si="20"/>
        <v>41.9644249999999+0.0935925637499998j</v>
      </c>
      <c r="AK133" s="22" t="str">
        <f t="shared" si="21"/>
        <v>0.787375512588359-0.0017560705968714j</v>
      </c>
      <c r="AO133" s="22">
        <f t="shared" si="22"/>
        <v>0.78737747085354326</v>
      </c>
      <c r="AP133" s="22">
        <v>63</v>
      </c>
      <c r="AR133" s="22">
        <f>Compensation!$C$16</f>
        <v>1.0833333333333333</v>
      </c>
      <c r="CC133" s="24"/>
      <c r="CD133" s="24"/>
      <c r="CE133" s="24"/>
    </row>
    <row r="134" spans="1:83" s="22" customFormat="1">
      <c r="A134" s="22">
        <f t="shared" si="0"/>
        <v>0.31</v>
      </c>
      <c r="B134" s="22">
        <f t="shared" si="1"/>
        <v>3.33</v>
      </c>
      <c r="C134" s="22">
        <f t="shared" si="23"/>
        <v>3.1999999999999966</v>
      </c>
      <c r="D134" s="22">
        <f t="shared" si="7"/>
        <v>10.239999999999979</v>
      </c>
      <c r="E134" s="22">
        <f t="shared" si="8"/>
        <v>34.099199999999932</v>
      </c>
      <c r="F134" s="22">
        <f t="shared" si="9"/>
        <v>9.2399999999999789</v>
      </c>
      <c r="G134" s="22">
        <f>1</f>
        <v>1</v>
      </c>
      <c r="H134" s="22">
        <f t="shared" si="10"/>
        <v>3.3033599999999965</v>
      </c>
      <c r="I134" s="22" t="str">
        <f t="shared" si="11"/>
        <v>1+3.30336j</v>
      </c>
      <c r="K134" s="22" t="str">
        <f t="shared" si="12"/>
        <v>9.23999999999998+30.5230463999999j</v>
      </c>
      <c r="M134" s="22" t="str">
        <f t="shared" ref="M134:M141" si="28">IMSUM(K134,E134)</f>
        <v>43.3391999999999+30.5230463999999j</v>
      </c>
      <c r="O134" s="22" t="str">
        <f t="shared" ref="O134:O141" si="29">IMDIV(E134,M134)</f>
        <v>0.525929618306229-0.370403102565237j</v>
      </c>
      <c r="S134" s="22">
        <f t="shared" si="13"/>
        <v>0.64327320929888665</v>
      </c>
      <c r="U134" s="22">
        <f t="shared" si="4"/>
        <v>1.3636363636363635</v>
      </c>
      <c r="V134" s="22">
        <f t="shared" si="5"/>
        <v>1</v>
      </c>
      <c r="X134" s="22">
        <f t="shared" si="24"/>
        <v>1E-3</v>
      </c>
      <c r="Y134" s="22">
        <f t="shared" si="6"/>
        <v>3.33</v>
      </c>
      <c r="Z134" s="22">
        <f t="shared" si="25"/>
        <v>3.1999999999999966</v>
      </c>
      <c r="AA134" s="22">
        <f t="shared" si="14"/>
        <v>10.239999999999979</v>
      </c>
      <c r="AB134" s="22">
        <f t="shared" si="15"/>
        <v>34.099199999999932</v>
      </c>
      <c r="AC134" s="22">
        <f t="shared" si="16"/>
        <v>9.2399999999999789</v>
      </c>
      <c r="AD134" s="22">
        <v>1</v>
      </c>
      <c r="AE134" s="22">
        <f t="shared" si="17"/>
        <v>1.0655999999999988E-2</v>
      </c>
      <c r="AF134" s="22" t="str">
        <f t="shared" si="18"/>
        <v>1+0.010656j</v>
      </c>
      <c r="AH134" s="22" t="str">
        <f t="shared" si="19"/>
        <v>9.23999999999998+0.0984614399999998j</v>
      </c>
      <c r="AI134" s="22" t="str">
        <f t="shared" si="20"/>
        <v>43.3391999999999+0.0984614399999998j</v>
      </c>
      <c r="AK134" s="22" t="str">
        <f t="shared" si="21"/>
        <v>0.786794034039721-0.00178750123617787j</v>
      </c>
      <c r="AO134" s="22">
        <f t="shared" si="22"/>
        <v>0.78679606453080775</v>
      </c>
      <c r="AP134" s="22">
        <v>64</v>
      </c>
      <c r="AR134" s="22">
        <f>Compensation!$C$16</f>
        <v>1.0833333333333333</v>
      </c>
      <c r="CC134" s="24"/>
      <c r="CD134" s="24"/>
      <c r="CE134" s="24"/>
    </row>
    <row r="135" spans="1:83" s="22" customFormat="1">
      <c r="A135" s="22">
        <f t="shared" si="0"/>
        <v>0.31</v>
      </c>
      <c r="B135" s="22">
        <f t="shared" si="1"/>
        <v>3.33</v>
      </c>
      <c r="C135" s="22">
        <f t="shared" si="23"/>
        <v>3.2499999999999964</v>
      </c>
      <c r="D135" s="22">
        <f t="shared" ref="D135:D141" si="30">C135^2</f>
        <v>10.562499999999977</v>
      </c>
      <c r="E135" s="22">
        <f t="shared" ref="E135:E141" si="31">B135*D135</f>
        <v>35.173124999999921</v>
      </c>
      <c r="F135" s="22">
        <f t="shared" ref="F135:F141" si="32">C135^2-1</f>
        <v>9.5624999999999769</v>
      </c>
      <c r="G135" s="22">
        <f>1</f>
        <v>1</v>
      </c>
      <c r="H135" s="22">
        <f t="shared" ref="H135:H141" si="33">C135*B135*A135</f>
        <v>3.3549749999999965</v>
      </c>
      <c r="I135" s="22" t="str">
        <f t="shared" ref="I135:I141" si="34">COMPLEX(G135,H135,"j")</f>
        <v>1+3.354975j</v>
      </c>
      <c r="K135" s="22" t="str">
        <f t="shared" ref="K135:K141" si="35">IMPRODUCT(I135,F135)</f>
        <v>9.56249999999998+32.0819484374999j</v>
      </c>
      <c r="M135" s="22" t="str">
        <f t="shared" si="28"/>
        <v>44.7356249999999+32.0819484374999j</v>
      </c>
      <c r="O135" s="22" t="str">
        <f t="shared" si="29"/>
        <v>0.519213799936742-0.372351796976324j</v>
      </c>
      <c r="S135" s="22">
        <f t="shared" ref="S135:S141" si="36">IMABS(O135)</f>
        <v>0.63892787602064194</v>
      </c>
      <c r="U135" s="22">
        <f t="shared" si="4"/>
        <v>1.3636363636363635</v>
      </c>
      <c r="V135" s="22">
        <f t="shared" si="5"/>
        <v>1</v>
      </c>
      <c r="X135" s="22">
        <f t="shared" si="24"/>
        <v>1E-3</v>
      </c>
      <c r="Y135" s="22">
        <f t="shared" si="6"/>
        <v>3.33</v>
      </c>
      <c r="Z135" s="22">
        <f t="shared" si="25"/>
        <v>3.2499999999999964</v>
      </c>
      <c r="AA135" s="22">
        <f t="shared" ref="AA135:AA141" si="37">Z135^2</f>
        <v>10.562499999999977</v>
      </c>
      <c r="AB135" s="22">
        <f t="shared" ref="AB135:AB141" si="38">Y135*AA135</f>
        <v>35.173124999999921</v>
      </c>
      <c r="AC135" s="22">
        <f t="shared" ref="AC135:AC141" si="39">Z135^2-1</f>
        <v>9.5624999999999769</v>
      </c>
      <c r="AD135" s="22">
        <v>1</v>
      </c>
      <c r="AE135" s="22">
        <f t="shared" ref="AE135:AE141" si="40">Z135*Y135*X135</f>
        <v>1.082249999999999E-2</v>
      </c>
      <c r="AF135" s="22" t="str">
        <f t="shared" ref="AF135:AF141" si="41">COMPLEX(AD135,AE135,"j")</f>
        <v>1+0.0108225j</v>
      </c>
      <c r="AH135" s="22" t="str">
        <f t="shared" ref="AH135:AH141" si="42">IMPRODUCT(AF135,AC135)</f>
        <v>9.56249999999998+0.10349015625j</v>
      </c>
      <c r="AI135" s="22" t="str">
        <f t="shared" ref="AI135:AI141" si="43">IMSUM(AH135,AB135)</f>
        <v>44.7356249999999+0.10349015625j</v>
      </c>
      <c r="AK135" s="22" t="str">
        <f t="shared" ref="AK135:AK141" si="44">IMDIV(AB135,AI135)</f>
        <v>0.786239976870667-0.00181886579334349j</v>
      </c>
      <c r="AO135" s="22">
        <f t="shared" ref="AO135:AO141" si="45">IMABS(AK135)</f>
        <v>0.78624208072473534</v>
      </c>
      <c r="AP135" s="22">
        <v>65</v>
      </c>
      <c r="AR135" s="22">
        <f>Compensation!$C$16</f>
        <v>1.0833333333333333</v>
      </c>
      <c r="CC135" s="24"/>
      <c r="CD135" s="24"/>
      <c r="CE135" s="24"/>
    </row>
    <row r="136" spans="1:83" s="22" customFormat="1">
      <c r="A136" s="22">
        <f t="shared" si="0"/>
        <v>0.31</v>
      </c>
      <c r="B136" s="22">
        <f t="shared" si="1"/>
        <v>3.33</v>
      </c>
      <c r="C136" s="22">
        <f t="shared" ref="C136:C141" si="46">C135+0.05</f>
        <v>3.2999999999999963</v>
      </c>
      <c r="D136" s="22">
        <f t="shared" si="30"/>
        <v>10.889999999999976</v>
      </c>
      <c r="E136" s="22">
        <f t="shared" si="31"/>
        <v>36.263699999999922</v>
      </c>
      <c r="F136" s="22">
        <f t="shared" si="32"/>
        <v>9.8899999999999757</v>
      </c>
      <c r="G136" s="22">
        <f>1</f>
        <v>1</v>
      </c>
      <c r="H136" s="22">
        <f t="shared" si="33"/>
        <v>3.4065899999999965</v>
      </c>
      <c r="I136" s="22" t="str">
        <f t="shared" si="34"/>
        <v>1+3.40659j</v>
      </c>
      <c r="K136" s="22" t="str">
        <f t="shared" si="35"/>
        <v>9.88999999999998+33.6911750999999j</v>
      </c>
      <c r="M136" s="22" t="str">
        <f t="shared" si="28"/>
        <v>46.1536999999999+33.6911750999999j</v>
      </c>
      <c r="O136" s="22" t="str">
        <f t="shared" si="29"/>
        <v>0.512579178319452-0.374171406612574j</v>
      </c>
      <c r="S136" s="22">
        <f t="shared" si="36"/>
        <v>0.63461929971682762</v>
      </c>
      <c r="U136" s="22">
        <f t="shared" si="4"/>
        <v>1.3636363636363635</v>
      </c>
      <c r="V136" s="22">
        <f t="shared" si="5"/>
        <v>1</v>
      </c>
      <c r="X136" s="22">
        <f t="shared" ref="X136:X141" si="47">X135</f>
        <v>1E-3</v>
      </c>
      <c r="Y136" s="22">
        <f t="shared" si="6"/>
        <v>3.33</v>
      </c>
      <c r="Z136" s="22">
        <f t="shared" ref="Z136:Z141" si="48">Z135+0.05</f>
        <v>3.2999999999999963</v>
      </c>
      <c r="AA136" s="22">
        <f t="shared" si="37"/>
        <v>10.889999999999976</v>
      </c>
      <c r="AB136" s="22">
        <f t="shared" si="38"/>
        <v>36.263699999999922</v>
      </c>
      <c r="AC136" s="22">
        <f t="shared" si="39"/>
        <v>9.8899999999999757</v>
      </c>
      <c r="AD136" s="22">
        <v>1</v>
      </c>
      <c r="AE136" s="22">
        <f t="shared" si="40"/>
        <v>1.0988999999999988E-2</v>
      </c>
      <c r="AF136" s="22" t="str">
        <f t="shared" si="41"/>
        <v>1+0.010989j</v>
      </c>
      <c r="AH136" s="22" t="str">
        <f t="shared" si="42"/>
        <v>9.88999999999998+0.10868121j</v>
      </c>
      <c r="AI136" s="22" t="str">
        <f t="shared" si="43"/>
        <v>46.1536999999999+0.10868121j</v>
      </c>
      <c r="AK136" s="22" t="str">
        <f t="shared" si="44"/>
        <v>0.785711631386474-0.00185016782641817j</v>
      </c>
      <c r="AO136" s="22">
        <f t="shared" si="45"/>
        <v>0.78571380974053162</v>
      </c>
      <c r="AP136" s="22">
        <v>66</v>
      </c>
      <c r="AR136" s="22">
        <f>Compensation!$C$16</f>
        <v>1.0833333333333333</v>
      </c>
      <c r="CC136" s="24"/>
      <c r="CD136" s="24"/>
      <c r="CE136" s="24"/>
    </row>
    <row r="137" spans="1:83" s="22" customFormat="1">
      <c r="A137" s="22">
        <f t="shared" si="0"/>
        <v>0.31</v>
      </c>
      <c r="B137" s="22">
        <f t="shared" si="1"/>
        <v>3.33</v>
      </c>
      <c r="C137" s="22">
        <f t="shared" si="46"/>
        <v>3.3499999999999961</v>
      </c>
      <c r="D137" s="22">
        <f t="shared" si="30"/>
        <v>11.222499999999973</v>
      </c>
      <c r="E137" s="22">
        <f t="shared" si="31"/>
        <v>37.370924999999914</v>
      </c>
      <c r="F137" s="22">
        <f t="shared" si="32"/>
        <v>10.222499999999973</v>
      </c>
      <c r="G137" s="22">
        <f>1</f>
        <v>1</v>
      </c>
      <c r="H137" s="22">
        <f t="shared" si="33"/>
        <v>3.458204999999996</v>
      </c>
      <c r="I137" s="22" t="str">
        <f t="shared" si="34"/>
        <v>1+3.458205j</v>
      </c>
      <c r="K137" s="22" t="str">
        <f t="shared" si="35"/>
        <v>10.2225+35.3515006124999j</v>
      </c>
      <c r="M137" s="22" t="str">
        <f t="shared" si="28"/>
        <v>47.5934249999999+35.3515006124999j</v>
      </c>
      <c r="O137" s="22" t="str">
        <f t="shared" si="29"/>
        <v>0.506025545971492-0.375866254600333j</v>
      </c>
      <c r="S137" s="22">
        <f t="shared" si="36"/>
        <v>0.630346963602609</v>
      </c>
      <c r="U137" s="22">
        <f t="shared" si="4"/>
        <v>1.3636363636363635</v>
      </c>
      <c r="V137" s="22">
        <f t="shared" si="5"/>
        <v>1</v>
      </c>
      <c r="X137" s="22">
        <f t="shared" si="47"/>
        <v>1E-3</v>
      </c>
      <c r="Y137" s="22">
        <f t="shared" si="6"/>
        <v>3.33</v>
      </c>
      <c r="Z137" s="22">
        <f t="shared" si="48"/>
        <v>3.3499999999999961</v>
      </c>
      <c r="AA137" s="22">
        <f t="shared" si="37"/>
        <v>11.222499999999973</v>
      </c>
      <c r="AB137" s="22">
        <f t="shared" si="38"/>
        <v>37.370924999999914</v>
      </c>
      <c r="AC137" s="22">
        <f t="shared" si="39"/>
        <v>10.222499999999973</v>
      </c>
      <c r="AD137" s="22">
        <v>1</v>
      </c>
      <c r="AE137" s="22">
        <f t="shared" si="40"/>
        <v>1.1155499999999988E-2</v>
      </c>
      <c r="AF137" s="22" t="str">
        <f t="shared" si="41"/>
        <v>1+0.0111555j</v>
      </c>
      <c r="AH137" s="22" t="str">
        <f t="shared" si="42"/>
        <v>10.2225+0.11403709875j</v>
      </c>
      <c r="AI137" s="22" t="str">
        <f t="shared" si="43"/>
        <v>47.5934249999999+0.11403709875j</v>
      </c>
      <c r="AK137" s="22" t="str">
        <f t="shared" si="44"/>
        <v>0.785207419919649-0.00188141063780574j</v>
      </c>
      <c r="AO137" s="22">
        <f t="shared" si="45"/>
        <v>0.78520967391064422</v>
      </c>
      <c r="AP137" s="22">
        <v>67</v>
      </c>
      <c r="AR137" s="22">
        <f>Compensation!$C$16</f>
        <v>1.0833333333333333</v>
      </c>
      <c r="CC137" s="24"/>
      <c r="CD137" s="24"/>
      <c r="CE137" s="24"/>
    </row>
    <row r="138" spans="1:83" s="22" customFormat="1">
      <c r="A138" s="22">
        <f t="shared" si="0"/>
        <v>0.31</v>
      </c>
      <c r="B138" s="22">
        <f t="shared" si="1"/>
        <v>3.33</v>
      </c>
      <c r="C138" s="22">
        <f t="shared" si="46"/>
        <v>3.3999999999999959</v>
      </c>
      <c r="D138" s="22">
        <f t="shared" si="30"/>
        <v>11.559999999999972</v>
      </c>
      <c r="E138" s="22">
        <f t="shared" si="31"/>
        <v>38.494799999999906</v>
      </c>
      <c r="F138" s="22">
        <f t="shared" si="32"/>
        <v>10.559999999999972</v>
      </c>
      <c r="G138" s="22">
        <f>1</f>
        <v>1</v>
      </c>
      <c r="H138" s="22">
        <f t="shared" si="33"/>
        <v>3.5098199999999959</v>
      </c>
      <c r="I138" s="22" t="str">
        <f t="shared" si="34"/>
        <v>1+3.50982j</v>
      </c>
      <c r="K138" s="22" t="str">
        <f t="shared" si="35"/>
        <v>10.56+37.0636991999999j</v>
      </c>
      <c r="M138" s="22" t="str">
        <f t="shared" si="28"/>
        <v>49.0547999999999+37.0636991999999j</v>
      </c>
      <c r="O138" s="22" t="str">
        <f t="shared" si="29"/>
        <v>0.499552686540102-0.377440546255906j</v>
      </c>
      <c r="S138" s="22">
        <f t="shared" si="36"/>
        <v>0.62611041565157666</v>
      </c>
      <c r="U138" s="22">
        <f t="shared" si="4"/>
        <v>1.3636363636363635</v>
      </c>
      <c r="V138" s="22">
        <f t="shared" si="5"/>
        <v>1</v>
      </c>
      <c r="X138" s="22">
        <f t="shared" si="47"/>
        <v>1E-3</v>
      </c>
      <c r="Y138" s="22">
        <f t="shared" si="6"/>
        <v>3.33</v>
      </c>
      <c r="Z138" s="22">
        <f t="shared" si="48"/>
        <v>3.3999999999999959</v>
      </c>
      <c r="AA138" s="22">
        <f t="shared" si="37"/>
        <v>11.559999999999972</v>
      </c>
      <c r="AB138" s="22">
        <f t="shared" si="38"/>
        <v>38.494799999999906</v>
      </c>
      <c r="AC138" s="22">
        <f t="shared" si="39"/>
        <v>10.559999999999972</v>
      </c>
      <c r="AD138" s="22">
        <v>1</v>
      </c>
      <c r="AE138" s="22">
        <f t="shared" si="40"/>
        <v>1.1321999999999987E-2</v>
      </c>
      <c r="AF138" s="22" t="str">
        <f t="shared" si="41"/>
        <v>1+0.011322j</v>
      </c>
      <c r="AH138" s="22" t="str">
        <f t="shared" si="42"/>
        <v>10.56+0.11956032j</v>
      </c>
      <c r="AI138" s="22" t="str">
        <f t="shared" si="43"/>
        <v>49.0547999999999+0.11956032j</v>
      </c>
      <c r="AK138" s="22" t="str">
        <f t="shared" si="44"/>
        <v>0.784725884709654-0.00191259729706715j</v>
      </c>
      <c r="AO138" s="22">
        <f t="shared" si="45"/>
        <v>0.78472821547448512</v>
      </c>
      <c r="AP138" s="22">
        <v>68</v>
      </c>
      <c r="AR138" s="22">
        <f>Compensation!$C$16</f>
        <v>1.0833333333333333</v>
      </c>
      <c r="CC138" s="24"/>
      <c r="CD138" s="24"/>
      <c r="CE138" s="24"/>
    </row>
    <row r="139" spans="1:83" s="22" customFormat="1">
      <c r="A139" s="22">
        <f t="shared" si="0"/>
        <v>0.31</v>
      </c>
      <c r="B139" s="22">
        <f t="shared" si="1"/>
        <v>3.33</v>
      </c>
      <c r="C139" s="22">
        <f t="shared" si="46"/>
        <v>3.4499999999999957</v>
      </c>
      <c r="D139" s="22">
        <f t="shared" si="30"/>
        <v>11.902499999999971</v>
      </c>
      <c r="E139" s="22">
        <f t="shared" si="31"/>
        <v>39.635324999999902</v>
      </c>
      <c r="F139" s="22">
        <f t="shared" si="32"/>
        <v>10.902499999999971</v>
      </c>
      <c r="G139" s="22">
        <f>1</f>
        <v>1</v>
      </c>
      <c r="H139" s="22">
        <f t="shared" si="33"/>
        <v>3.5614349999999955</v>
      </c>
      <c r="I139" s="22" t="str">
        <f t="shared" si="34"/>
        <v>1+3.561435j</v>
      </c>
      <c r="K139" s="22" t="str">
        <f t="shared" si="35"/>
        <v>10.9025+38.8285450874999j</v>
      </c>
      <c r="M139" s="22" t="str">
        <f t="shared" si="28"/>
        <v>50.5378249999999+38.8285450874999j</v>
      </c>
      <c r="O139" s="22" t="str">
        <f t="shared" si="29"/>
        <v>0.493160369609986-0.378898372590619j</v>
      </c>
      <c r="S139" s="22">
        <f t="shared" si="36"/>
        <v>0.6219092593824902</v>
      </c>
      <c r="U139" s="22">
        <f t="shared" si="4"/>
        <v>1.3636363636363635</v>
      </c>
      <c r="V139" s="22">
        <f t="shared" si="5"/>
        <v>1</v>
      </c>
      <c r="X139" s="22">
        <f t="shared" si="47"/>
        <v>1E-3</v>
      </c>
      <c r="Y139" s="22">
        <f t="shared" si="6"/>
        <v>3.33</v>
      </c>
      <c r="Z139" s="22">
        <f t="shared" si="48"/>
        <v>3.4499999999999957</v>
      </c>
      <c r="AA139" s="22">
        <f t="shared" si="37"/>
        <v>11.902499999999971</v>
      </c>
      <c r="AB139" s="22">
        <f t="shared" si="38"/>
        <v>39.635324999999902</v>
      </c>
      <c r="AC139" s="22">
        <f t="shared" si="39"/>
        <v>10.902499999999971</v>
      </c>
      <c r="AD139" s="22">
        <v>1</v>
      </c>
      <c r="AE139" s="22">
        <f t="shared" si="40"/>
        <v>1.1488499999999987E-2</v>
      </c>
      <c r="AF139" s="22" t="str">
        <f t="shared" si="41"/>
        <v>1+0.0114885j</v>
      </c>
      <c r="AH139" s="22" t="str">
        <f t="shared" si="42"/>
        <v>10.9025+0.12525337125j</v>
      </c>
      <c r="AI139" s="22" t="str">
        <f t="shared" si="43"/>
        <v>50.5378249999999+0.12525337125j</v>
      </c>
      <c r="AK139" s="22" t="str">
        <f t="shared" si="44"/>
        <v>0.784265677068252-0.00194373066131086j</v>
      </c>
      <c r="AO139" s="22">
        <f t="shared" si="45"/>
        <v>0.78426808574377638</v>
      </c>
      <c r="AP139" s="22">
        <v>69</v>
      </c>
      <c r="AR139" s="22">
        <f>Compensation!$C$16</f>
        <v>1.0833333333333333</v>
      </c>
      <c r="CC139" s="24"/>
      <c r="CD139" s="24"/>
      <c r="CE139" s="24"/>
    </row>
    <row r="140" spans="1:83" s="22" customFormat="1">
      <c r="A140" s="22">
        <f t="shared" si="0"/>
        <v>0.31</v>
      </c>
      <c r="B140" s="22">
        <f t="shared" si="1"/>
        <v>3.33</v>
      </c>
      <c r="C140" s="22">
        <f t="shared" si="46"/>
        <v>3.4999999999999956</v>
      </c>
      <c r="D140" s="22">
        <f t="shared" si="30"/>
        <v>12.249999999999968</v>
      </c>
      <c r="E140" s="22">
        <f t="shared" si="31"/>
        <v>40.792499999999897</v>
      </c>
      <c r="F140" s="22">
        <f t="shared" si="32"/>
        <v>11.249999999999968</v>
      </c>
      <c r="G140" s="22">
        <f>1</f>
        <v>1</v>
      </c>
      <c r="H140" s="22">
        <f t="shared" si="33"/>
        <v>3.6130499999999954</v>
      </c>
      <c r="I140" s="22" t="str">
        <f t="shared" si="34"/>
        <v>1+3.61305j</v>
      </c>
      <c r="K140" s="22" t="str">
        <f t="shared" si="35"/>
        <v>11.25+40.6468124999999j</v>
      </c>
      <c r="M140" s="22" t="str">
        <f t="shared" si="28"/>
        <v>52.0424999999999+40.6468124999999j</v>
      </c>
      <c r="O140" s="22" t="str">
        <f t="shared" si="29"/>
        <v>0.486848346538524-0.38024371345893j</v>
      </c>
      <c r="S140" s="22">
        <f t="shared" si="36"/>
        <v>0.61774314577527412</v>
      </c>
      <c r="U140" s="22">
        <f t="shared" si="4"/>
        <v>1.3636363636363635</v>
      </c>
      <c r="V140" s="22">
        <f t="shared" si="5"/>
        <v>1</v>
      </c>
      <c r="X140" s="22">
        <f t="shared" si="47"/>
        <v>1E-3</v>
      </c>
      <c r="Y140" s="22">
        <f t="shared" si="6"/>
        <v>3.33</v>
      </c>
      <c r="Z140" s="22">
        <f t="shared" si="48"/>
        <v>3.4999999999999956</v>
      </c>
      <c r="AA140" s="22">
        <f t="shared" si="37"/>
        <v>12.249999999999968</v>
      </c>
      <c r="AB140" s="22">
        <f t="shared" si="38"/>
        <v>40.792499999999897</v>
      </c>
      <c r="AC140" s="22">
        <f t="shared" si="39"/>
        <v>11.249999999999968</v>
      </c>
      <c r="AD140" s="22">
        <v>1</v>
      </c>
      <c r="AE140" s="22">
        <f t="shared" si="40"/>
        <v>1.1654999999999985E-2</v>
      </c>
      <c r="AF140" s="22" t="str">
        <f t="shared" si="41"/>
        <v>1+0.011655j</v>
      </c>
      <c r="AH140" s="22" t="str">
        <f t="shared" si="42"/>
        <v>11.25+0.13111875j</v>
      </c>
      <c r="AI140" s="22" t="str">
        <f t="shared" si="43"/>
        <v>52.0424999999999+0.13111875j</v>
      </c>
      <c r="AK140" s="22" t="str">
        <f t="shared" si="44"/>
        <v>0.783825547676156-0.00197481339346425j</v>
      </c>
      <c r="AO140" s="22">
        <f t="shared" si="45"/>
        <v>0.78382803539919699</v>
      </c>
      <c r="AP140" s="22">
        <v>70</v>
      </c>
      <c r="AR140" s="22">
        <f>Compensation!$C$16</f>
        <v>1.0833333333333333</v>
      </c>
      <c r="CC140" s="24"/>
      <c r="CD140" s="24"/>
      <c r="CE140" s="24"/>
    </row>
    <row r="141" spans="1:83" s="22" customFormat="1">
      <c r="A141" s="22">
        <f t="shared" si="0"/>
        <v>0.31</v>
      </c>
      <c r="B141" s="22">
        <f t="shared" si="1"/>
        <v>3.33</v>
      </c>
      <c r="C141" s="22">
        <f t="shared" si="46"/>
        <v>3.5499999999999954</v>
      </c>
      <c r="D141" s="22">
        <f t="shared" si="30"/>
        <v>12.602499999999967</v>
      </c>
      <c r="E141" s="22">
        <f t="shared" si="31"/>
        <v>41.966324999999891</v>
      </c>
      <c r="F141" s="22">
        <f t="shared" si="32"/>
        <v>11.602499999999967</v>
      </c>
      <c r="G141" s="22">
        <f>1</f>
        <v>1</v>
      </c>
      <c r="H141" s="22">
        <f t="shared" si="33"/>
        <v>3.664664999999995</v>
      </c>
      <c r="I141" s="22" t="str">
        <f t="shared" si="34"/>
        <v>1+3.66466499999999j</v>
      </c>
      <c r="K141" s="22" t="str">
        <f t="shared" si="35"/>
        <v>11.6025+42.5192756624998j</v>
      </c>
      <c r="M141" s="22" t="str">
        <f t="shared" si="28"/>
        <v>53.5688249999999+42.5192756624998j</v>
      </c>
      <c r="O141" s="22" t="str">
        <f t="shared" si="29"/>
        <v>0.480616347177824-0.381480440415814j</v>
      </c>
      <c r="S141" s="22">
        <f t="shared" si="36"/>
        <v>0.61361176617988522</v>
      </c>
      <c r="U141" s="22">
        <f t="shared" si="4"/>
        <v>1.3636363636363635</v>
      </c>
      <c r="V141" s="22">
        <f t="shared" si="5"/>
        <v>1</v>
      </c>
      <c r="X141" s="22">
        <f t="shared" si="47"/>
        <v>1E-3</v>
      </c>
      <c r="Y141" s="22">
        <f t="shared" si="6"/>
        <v>3.33</v>
      </c>
      <c r="Z141" s="22">
        <f t="shared" si="48"/>
        <v>3.5499999999999954</v>
      </c>
      <c r="AA141" s="22">
        <f t="shared" si="37"/>
        <v>12.602499999999967</v>
      </c>
      <c r="AB141" s="22">
        <f t="shared" si="38"/>
        <v>41.966324999999891</v>
      </c>
      <c r="AC141" s="22">
        <f t="shared" si="39"/>
        <v>11.602499999999967</v>
      </c>
      <c r="AD141" s="22">
        <v>1</v>
      </c>
      <c r="AE141" s="22">
        <f t="shared" si="40"/>
        <v>1.1821499999999985E-2</v>
      </c>
      <c r="AF141" s="22" t="str">
        <f t="shared" si="41"/>
        <v>1+0.0118215j</v>
      </c>
      <c r="AH141" s="22" t="str">
        <f t="shared" si="42"/>
        <v>11.6025+0.13715895375j</v>
      </c>
      <c r="AI141" s="22" t="str">
        <f t="shared" si="43"/>
        <v>53.5688249999999+0.13715895375j</v>
      </c>
      <c r="AK141" s="22" t="str">
        <f t="shared" si="44"/>
        <v>0.783404337877298-0.00200584797867905j</v>
      </c>
      <c r="AO141" s="22">
        <f t="shared" si="45"/>
        <v>0.78340690578465111</v>
      </c>
      <c r="AP141" s="22">
        <v>71</v>
      </c>
      <c r="AR141" s="22">
        <f>Compensation!$C$16</f>
        <v>1.0833333333333333</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
      <c r="A182" s="8" t="s">
        <v>49</v>
      </c>
      <c r="B182" s="9">
        <f>10^-3</f>
        <v>1E-3</v>
      </c>
      <c r="E182" s="472" t="s">
        <v>66</v>
      </c>
      <c r="F182" s="472"/>
      <c r="G182" s="472"/>
      <c r="J182" s="10" t="s">
        <v>71</v>
      </c>
      <c r="K182" s="7">
        <f>(1/(2*PI()*fllc*kHz*Re_fl*Qe_selected))/picoF</f>
        <v>4222570.7709540222</v>
      </c>
      <c r="L182" s="7"/>
      <c r="M182" s="10" t="s">
        <v>70</v>
      </c>
      <c r="CC182" s="19"/>
      <c r="CD182" s="19"/>
      <c r="CE182" s="19"/>
    </row>
    <row r="183" spans="1:83" ht="16">
      <c r="A183" s="8" t="s">
        <v>50</v>
      </c>
      <c r="B183" s="9">
        <f>(10^-6)</f>
        <v>9.9999999999999995E-7</v>
      </c>
      <c r="E183" s="472" t="s">
        <v>67</v>
      </c>
      <c r="F183" s="472"/>
      <c r="G183" s="472"/>
      <c r="J183" s="10" t="s">
        <v>119</v>
      </c>
      <c r="K183" s="10">
        <f>(IF(Cr_initial&lt;10000,K184*10^INT(LOG(Cr_initial)),K185*10^INT(LOG(Cr_initial))))*10^-6</f>
        <v>4.7</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3.9</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4.7</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8.3933209647495344E-2</v>
      </c>
      <c r="CC259" s="19"/>
      <c r="CD259" s="19"/>
      <c r="CE259" s="19"/>
    </row>
    <row r="260" spans="1:83">
      <c r="A260" s="130" t="s">
        <v>361</v>
      </c>
      <c r="B260" s="179">
        <f>'DESIGN INPUTS AND CALCULATIONS'!C204/(98000)</f>
        <v>6.1224489795918363E-6</v>
      </c>
      <c r="CC260" s="19"/>
      <c r="CD260" s="19"/>
      <c r="CE260" s="19"/>
    </row>
    <row r="261" spans="1:83" ht="14.5" customHeight="1">
      <c r="A261" s="130" t="s">
        <v>360</v>
      </c>
      <c r="B261" s="59">
        <f>3.5/(1-((B260/'DESIGN INPUTS AND CALCULATIONS'!C206)*(1200+(0.000776)/('DESIGN INPUTS AND CALCULATIONS'!C203/1000000000))))</f>
        <v>10.989320388349515</v>
      </c>
      <c r="CC261" s="19"/>
      <c r="CD261" s="19"/>
      <c r="CE261" s="19"/>
    </row>
    <row r="262" spans="1:83">
      <c r="A262" s="130" t="s">
        <v>357</v>
      </c>
      <c r="B262" s="180">
        <f>(B261-3.5)/B260</f>
        <v>1223255.6634304209</v>
      </c>
      <c r="CC262" s="19"/>
      <c r="CD262" s="19"/>
      <c r="CE262" s="19"/>
    </row>
    <row r="263" spans="1:83">
      <c r="A263" s="130" t="s">
        <v>407</v>
      </c>
      <c r="B263" s="59">
        <f>B262*13/B261</f>
        <v>1447070.7070707073</v>
      </c>
      <c r="CC263" s="19"/>
      <c r="CD263" s="19"/>
      <c r="CE263" s="19"/>
    </row>
    <row r="264" spans="1:83">
      <c r="A264" s="130" t="s">
        <v>408</v>
      </c>
      <c r="B264" s="59">
        <f>B262*B263/(B263-B262)</f>
        <v>7908929.6636085631</v>
      </c>
      <c r="CC264" s="19"/>
      <c r="CD264" s="19"/>
      <c r="CE264" s="19"/>
    </row>
    <row r="265" spans="1:83">
      <c r="A265" s="130" t="s">
        <v>358</v>
      </c>
      <c r="B265" s="59">
        <f>'DESIGN INPUTS AND CALCULATIONS'!C209*1000</f>
        <v>1500000</v>
      </c>
      <c r="CC265" s="19"/>
      <c r="CD265" s="19"/>
      <c r="CE265" s="19"/>
    </row>
    <row r="266" spans="1:83">
      <c r="A266" s="130" t="s">
        <v>359</v>
      </c>
      <c r="B266" s="59">
        <f>'DESIGN INPUTS AND CALCULATIONS'!C210*1000</f>
        <v>7960000</v>
      </c>
      <c r="CC266" s="19"/>
      <c r="CD266" s="19"/>
      <c r="CE266" s="19"/>
    </row>
    <row r="267" spans="1:83">
      <c r="A267" t="s">
        <v>357</v>
      </c>
      <c r="B267" s="59">
        <f>B265*B266/(B265+B266)</f>
        <v>1262156.4482029597</v>
      </c>
      <c r="CC267" s="19"/>
      <c r="CD267" s="19"/>
      <c r="CE267" s="19"/>
    </row>
    <row r="268" spans="1:83">
      <c r="A268" s="130" t="s">
        <v>360</v>
      </c>
      <c r="B268" s="59">
        <f>13*B266/(B265+B266)</f>
        <v>10.938689217758986</v>
      </c>
      <c r="CC268" s="19"/>
      <c r="CD268" s="19"/>
      <c r="CE268" s="19"/>
    </row>
    <row r="269" spans="1:83">
      <c r="A269" s="130" t="s">
        <v>361</v>
      </c>
      <c r="B269" s="59">
        <f>(B268-3.5)/B267</f>
        <v>5.8936348408710226E-6</v>
      </c>
      <c r="CC269" s="19"/>
      <c r="CD269" s="19"/>
      <c r="CE269" s="19"/>
    </row>
    <row r="270" spans="1:83">
      <c r="A270" s="130" t="s">
        <v>406</v>
      </c>
      <c r="B270" s="59">
        <f>(-0.000776)/(B267*'DESIGN INPUTS AND CALCULATIONS'!C203/1000000000)</f>
        <v>-6.9865996649916256E-3</v>
      </c>
      <c r="CC270" s="19"/>
      <c r="CD270" s="19"/>
      <c r="CE270" s="19"/>
    </row>
    <row r="271" spans="1:83">
      <c r="A271" s="130" t="s">
        <v>362</v>
      </c>
      <c r="B271" s="59">
        <f>(1200*13/B265)+B268*(1-EXP(B270))</f>
        <v>8.6557890290538952E-2</v>
      </c>
      <c r="CC271" s="19"/>
      <c r="CD271" s="19"/>
      <c r="CE271" s="19"/>
    </row>
    <row r="272" spans="1:83">
      <c r="A272" s="130" t="s">
        <v>363</v>
      </c>
      <c r="B272" s="59">
        <f>B269*100000</f>
        <v>0.58936348408710226</v>
      </c>
      <c r="CC272" s="19"/>
      <c r="CD272" s="19"/>
      <c r="CE272" s="19"/>
    </row>
    <row r="273" spans="1:83">
      <c r="A273" s="130" t="s">
        <v>365</v>
      </c>
      <c r="B273" s="59">
        <f>B268+'DESIGN INPUTS AND CALCULATIONS'!C200*0.000001*'tables and calculations'!B267</f>
        <v>58.269556025369972</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7500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1.3935494750757-0.0902364766906315i</v>
      </c>
      <c r="H285">
        <f>20*LOG10(IMABS(G285))</f>
        <v>2.9006195127927019</v>
      </c>
      <c r="I285">
        <f>IMARGUMENT(G285)*180/PI()</f>
        <v>-3.7048999020918645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1.64016465321412-36.2493602172753i</v>
      </c>
      <c r="Q285">
        <f>20*LOG10(IMABS(P285))</f>
        <v>31.19488899093929</v>
      </c>
      <c r="R285">
        <f>IMARGUMENT(P285)*180/PI()+180</f>
        <v>92.590679122841706</v>
      </c>
      <c r="CC285" s="19"/>
      <c r="CD285" s="19"/>
      <c r="CE285" s="19"/>
    </row>
    <row r="286" spans="1:83">
      <c r="A286" s="130" t="s">
        <v>27</v>
      </c>
      <c r="B286" s="126">
        <f>Compensation!C13</f>
        <v>3.3333333333333335</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1.37630938093013-0.178240258552216i</v>
      </c>
      <c r="H286">
        <f t="shared" ref="H286:H321" si="53">20*LOG10(IMABS(G286))</f>
        <v>2.8465562927292569</v>
      </c>
      <c r="I286">
        <f t="shared" ref="I286:I321" si="54">IMARGUMENT(G286)*180/PI()</f>
        <v>-7.3790740217935413</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1.61665413370162-18.3047733721786i</v>
      </c>
      <c r="Q286">
        <f t="shared" ref="Q286:Q321" si="60">20*LOG10(IMABS(P286))</f>
        <v>25.285031511995456</v>
      </c>
      <c r="R286">
        <f t="shared" ref="R286:R321" si="61">IMARGUMENT(P286)*180/PI()+180</f>
        <v>95.04719399539762</v>
      </c>
      <c r="CC286" s="19"/>
      <c r="CD286" s="19"/>
      <c r="CE286" s="19"/>
    </row>
    <row r="287" spans="1:83">
      <c r="A287" s="130" t="s">
        <v>29</v>
      </c>
      <c r="B287" s="126">
        <f>Compensation!C14</f>
        <v>0.30722736548477503</v>
      </c>
      <c r="D287" s="19">
        <f t="shared" ref="D287:D294" si="62">D286+10</f>
        <v>30</v>
      </c>
      <c r="E287" s="19">
        <f t="shared" si="50"/>
        <v>188.49555921538757</v>
      </c>
      <c r="F287" t="str">
        <f t="shared" si="51"/>
        <v>188.495559215388i</v>
      </c>
      <c r="G287" t="str">
        <f t="shared" si="52"/>
        <v>1.34850466616373-0.261959073686023i</v>
      </c>
      <c r="H287">
        <f t="shared" si="53"/>
        <v>2.7579201279307513</v>
      </c>
      <c r="I287">
        <f t="shared" si="54"/>
        <v>-10.993298541363725</v>
      </c>
      <c r="K287" t="str">
        <f t="shared" si="55"/>
        <v>0.219224098582163-3.55582405227236i</v>
      </c>
      <c r="L287" t="str">
        <f t="shared" si="56"/>
        <v>2.84903546250306-8.63951921027488i</v>
      </c>
      <c r="M287">
        <f t="shared" si="57"/>
        <v>19.178115359983487</v>
      </c>
      <c r="N287">
        <f t="shared" si="58"/>
        <v>108.25089287889847</v>
      </c>
      <c r="P287" t="str">
        <f t="shared" si="59"/>
        <v>1.57873716583511-12.3967626591228i</v>
      </c>
      <c r="Q287">
        <f t="shared" si="60"/>
        <v>21.936035487914246</v>
      </c>
      <c r="R287">
        <f t="shared" si="61"/>
        <v>97.257594337534726</v>
      </c>
      <c r="CC287" s="19"/>
      <c r="CD287" s="19"/>
      <c r="CE287" s="19"/>
    </row>
    <row r="288" spans="1:83">
      <c r="A288" s="130" t="s">
        <v>10</v>
      </c>
      <c r="B288">
        <f>B286*B285*B285</f>
        <v>2.1333333333333337</v>
      </c>
      <c r="D288" s="19">
        <f t="shared" si="62"/>
        <v>40</v>
      </c>
      <c r="E288" s="19">
        <f t="shared" si="50"/>
        <v>251.32741228718345</v>
      </c>
      <c r="F288" t="str">
        <f t="shared" si="51"/>
        <v>251.327412287183i</v>
      </c>
      <c r="G288" t="str">
        <f t="shared" si="52"/>
        <v>1.31141353554824-0.33967172044853i</v>
      </c>
      <c r="H288">
        <f t="shared" si="53"/>
        <v>2.6367922108965218</v>
      </c>
      <c r="I288">
        <f t="shared" si="54"/>
        <v>-14.521174627757723</v>
      </c>
      <c r="K288" t="str">
        <f t="shared" si="55"/>
        <v>0.219223952743723-2.66698630763934i</v>
      </c>
      <c r="L288" t="str">
        <f t="shared" si="56"/>
        <v>2.84872314042739-6.49949997817158i</v>
      </c>
      <c r="M288">
        <f t="shared" si="57"/>
        <v>17.020747129924246</v>
      </c>
      <c r="N288">
        <f t="shared" si="58"/>
        <v>113.66778219292165</v>
      </c>
      <c r="P288" t="str">
        <f t="shared" si="59"/>
        <v>1.52815774574524-9.49116293586021i</v>
      </c>
      <c r="Q288">
        <f t="shared" si="60"/>
        <v>19.657539340820762</v>
      </c>
      <c r="R288">
        <f t="shared" si="61"/>
        <v>99.146607565163904</v>
      </c>
      <c r="CC288" s="19"/>
      <c r="CD288" s="19"/>
      <c r="CE288" s="19"/>
    </row>
    <row r="289" spans="1:83">
      <c r="A289" s="130" t="s">
        <v>449</v>
      </c>
      <c r="B289">
        <f>((B286+1)*B285^2-1)^2+((B285^2-1)*B285*B287*B286)^2</f>
        <v>3.231699694732177</v>
      </c>
      <c r="D289" s="19">
        <f t="shared" si="62"/>
        <v>50</v>
      </c>
      <c r="E289" s="19">
        <f t="shared" si="50"/>
        <v>314.15926535897933</v>
      </c>
      <c r="F289" t="str">
        <f t="shared" si="51"/>
        <v>314.159265358979i</v>
      </c>
      <c r="G289" t="str">
        <f t="shared" si="52"/>
        <v>1.26662068872616-0.410087299727555i</v>
      </c>
      <c r="H289">
        <f t="shared" si="53"/>
        <v>2.485861366614047</v>
      </c>
      <c r="I289">
        <f t="shared" si="54"/>
        <v>-17.940132088388207</v>
      </c>
      <c r="K289" t="str">
        <f t="shared" si="55"/>
        <v>0.219223765237442-2.13371069345968i</v>
      </c>
      <c r="L289" t="str">
        <f t="shared" si="56"/>
        <v>2.84832168252446-5.22002295325671i</v>
      </c>
      <c r="M289">
        <f t="shared" si="57"/>
        <v>15.485316129608563</v>
      </c>
      <c r="N289">
        <f t="shared" si="58"/>
        <v>118.61922648173332</v>
      </c>
      <c r="P289" t="str">
        <f t="shared" si="59"/>
        <v>1.46707805381588-7.77984961576228i</v>
      </c>
      <c r="Q289">
        <f t="shared" si="60"/>
        <v>17.971177496222609</v>
      </c>
      <c r="R289">
        <f t="shared" si="61"/>
        <v>100.67909439334507</v>
      </c>
      <c r="CC289" s="19"/>
      <c r="CD289" s="19"/>
      <c r="CE289" s="19"/>
    </row>
    <row r="290" spans="1:83">
      <c r="A290" s="130" t="s">
        <v>450</v>
      </c>
      <c r="B290" s="19">
        <f>2*((B286+1)*B285^2-1)*(B286+1)+((B285^2-1)*B287*B286)^2+2*(B285*B287*B286)^2*(B285^2-1)</f>
        <v>15.021538641790908</v>
      </c>
      <c r="D290" s="19">
        <f t="shared" si="62"/>
        <v>60</v>
      </c>
      <c r="E290" s="19">
        <f t="shared" si="50"/>
        <v>376.99111843077515</v>
      </c>
      <c r="F290" t="str">
        <f t="shared" si="51"/>
        <v>376.991118430775i</v>
      </c>
      <c r="G290" t="str">
        <f t="shared" si="52"/>
        <v>1.21586277747736-0.472384404606298i</v>
      </c>
      <c r="H290">
        <f t="shared" si="53"/>
        <v>2.3082412237196821</v>
      </c>
      <c r="I290">
        <f t="shared" si="54"/>
        <v>-21.232037470857584</v>
      </c>
      <c r="K290" t="str">
        <f t="shared" si="55"/>
        <v>0.219223536063534-1.77821614439113i</v>
      </c>
      <c r="L290" t="str">
        <f t="shared" si="56"/>
        <v>2.84783116301989-4.37081388172365i</v>
      </c>
      <c r="M290">
        <f t="shared" si="57"/>
        <v>14.347948751037887</v>
      </c>
      <c r="N290">
        <f t="shared" si="58"/>
        <v>123.08650653961962</v>
      </c>
      <c r="P290" t="str">
        <f t="shared" si="59"/>
        <v>1.39786759449298-6.65958093443153i</v>
      </c>
      <c r="Q290">
        <f t="shared" si="60"/>
        <v>16.65618997475757</v>
      </c>
      <c r="R290">
        <f t="shared" si="61"/>
        <v>101.85446906876207</v>
      </c>
      <c r="CC290" s="19"/>
      <c r="CD290" s="19"/>
      <c r="CE290" s="19"/>
    </row>
    <row r="291" spans="1:83">
      <c r="A291" s="130" t="s">
        <v>452</v>
      </c>
      <c r="B291" s="19">
        <f>0.001*Compensation!C3/Compensation!C6*B285/Compensation!C15*(B286/SQRT(B289)-0.5*B288/(B289*SQRT(B289))*B290)</f>
        <v>-8.7564260880148041E-5</v>
      </c>
      <c r="D291" s="19">
        <f t="shared" si="62"/>
        <v>70</v>
      </c>
      <c r="E291" s="19">
        <f t="shared" si="50"/>
        <v>439.82297150257102</v>
      </c>
      <c r="F291" t="str">
        <f t="shared" si="51"/>
        <v>439.822971502571i</v>
      </c>
      <c r="G291" t="str">
        <f t="shared" si="52"/>
        <v>1.16088380917713-0.526194775733791i</v>
      </c>
      <c r="H291">
        <f t="shared" si="53"/>
        <v>2.1072831337525533</v>
      </c>
      <c r="I291">
        <f t="shared" si="54"/>
        <v>-24.383400688864111</v>
      </c>
      <c r="K291" t="str">
        <f t="shared" si="55"/>
        <v>0.219223265222262-1.52431077526494i</v>
      </c>
      <c r="L291" t="str">
        <f t="shared" si="56"/>
        <v>2.84725167256408-3.76746891444346i</v>
      </c>
      <c r="M291">
        <f t="shared" si="57"/>
        <v>13.483177964221227</v>
      </c>
      <c r="N291">
        <f t="shared" si="58"/>
        <v>127.0800393884755</v>
      </c>
      <c r="P291" t="str">
        <f t="shared" si="59"/>
        <v>1.32290590681254-5.87180261965807i</v>
      </c>
      <c r="Q291">
        <f t="shared" si="60"/>
        <v>15.590461097973785</v>
      </c>
      <c r="R291">
        <f t="shared" si="61"/>
        <v>102.6966386996114</v>
      </c>
      <c r="CC291" s="19"/>
      <c r="CD291" s="19"/>
      <c r="CE291" s="19"/>
    </row>
    <row r="292" spans="1:83">
      <c r="A292" s="130" t="s">
        <v>453</v>
      </c>
      <c r="B292">
        <f>(1-Compensation!C4/(2*1000*Compensation!C22*B291))</f>
        <v>1.4322092953788865</v>
      </c>
      <c r="D292" s="19">
        <f t="shared" si="62"/>
        <v>80</v>
      </c>
      <c r="E292" s="19">
        <f t="shared" si="50"/>
        <v>502.6548245743669</v>
      </c>
      <c r="F292" t="str">
        <f t="shared" si="51"/>
        <v>502.654824574367i</v>
      </c>
      <c r="G292" t="str">
        <f t="shared" si="52"/>
        <v>1.10331850147817-0.571545257755956i</v>
      </c>
      <c r="H292">
        <f t="shared" si="53"/>
        <v>1.8864046013034053</v>
      </c>
      <c r="I292">
        <f t="shared" si="54"/>
        <v>-27.385232388893396</v>
      </c>
      <c r="K292" t="str">
        <f t="shared" si="55"/>
        <v>0.219222952713933-1.3338986434775i</v>
      </c>
      <c r="L292" t="str">
        <f t="shared" si="56"/>
        <v>2.84658331819015-3.31778560537341i</v>
      </c>
      <c r="M292">
        <f t="shared" si="57"/>
        <v>12.812774565120455</v>
      </c>
      <c r="N292">
        <f t="shared" si="58"/>
        <v>130.6288302739153</v>
      </c>
      <c r="P292" t="str">
        <f t="shared" si="59"/>
        <v>1.24442341195617-5.28752543866523i</v>
      </c>
      <c r="Q292">
        <f t="shared" si="60"/>
        <v>14.699179166423864</v>
      </c>
      <c r="R292">
        <f t="shared" si="61"/>
        <v>103.24359788502191</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1.399392555548391</v>
      </c>
      <c r="D293" s="19">
        <f t="shared" si="62"/>
        <v>90</v>
      </c>
      <c r="E293" s="19">
        <f t="shared" si="50"/>
        <v>565.48667764616278</v>
      </c>
      <c r="F293" t="str">
        <f t="shared" si="51"/>
        <v>565.486677646163i</v>
      </c>
      <c r="G293" t="str">
        <f t="shared" si="52"/>
        <v>1.04461218570106-0.60877573669624i</v>
      </c>
      <c r="H293">
        <f t="shared" si="53"/>
        <v>1.6489464693427993</v>
      </c>
      <c r="I293">
        <f t="shared" si="54"/>
        <v>-30.23263964094815</v>
      </c>
      <c r="K293" t="str">
        <f t="shared" si="55"/>
        <v>0.219222598538902-1.18581533645409i</v>
      </c>
      <c r="L293" t="str">
        <f t="shared" si="56"/>
        <v>2.84582622326473-2.97053991123944i</v>
      </c>
      <c r="M293">
        <f t="shared" si="57"/>
        <v>12.284731009735738</v>
      </c>
      <c r="N293">
        <f t="shared" si="58"/>
        <v>133.77166033924178</v>
      </c>
      <c r="P293" t="str">
        <f t="shared" si="59"/>
        <v>1.16439212835959-4.83553214496953i</v>
      </c>
      <c r="Q293">
        <f t="shared" si="60"/>
        <v>13.933677479078542</v>
      </c>
      <c r="R293">
        <f t="shared" si="61"/>
        <v>103.53902069829363</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0.985977371564015-0.638449697681477i</v>
      </c>
      <c r="H294">
        <f t="shared" si="53"/>
        <v>1.3980650711870546</v>
      </c>
      <c r="I294">
        <f t="shared" si="54"/>
        <v>-32.924258614036752</v>
      </c>
      <c r="K294" t="str">
        <f t="shared" si="55"/>
        <v>0.219222202697576-1.0673622066345i</v>
      </c>
      <c r="L294" t="str">
        <f t="shared" si="56"/>
        <v>2.84498052743112-2.69499699159954i</v>
      </c>
      <c r="M294">
        <f t="shared" si="57"/>
        <v>11.863042063213925</v>
      </c>
      <c r="N294">
        <f t="shared" si="58"/>
        <v>136.55078698273596</v>
      </c>
      <c r="P294" t="str">
        <f t="shared" si="59"/>
        <v>1.08446640804812-4.47358300779833i</v>
      </c>
      <c r="Q294">
        <f t="shared" si="60"/>
        <v>13.261107134400977</v>
      </c>
      <c r="R294">
        <f t="shared" si="61"/>
        <v>103.62652836869914</v>
      </c>
      <c r="CC294" s="19"/>
      <c r="CD294" s="19"/>
      <c r="CE294" s="19"/>
    </row>
    <row r="295" spans="1:83">
      <c r="A295" s="174" t="s">
        <v>461</v>
      </c>
      <c r="B295">
        <f>Compensation!C19*0.001*(Compensation!C7/(2*B292)+Compensation!C20*0.001)</f>
        <v>1.0305756321805808E-3</v>
      </c>
      <c r="D295" s="19">
        <f>D294+100</f>
        <v>200</v>
      </c>
      <c r="E295" s="19">
        <f t="shared" si="50"/>
        <v>1256.6370614359173</v>
      </c>
      <c r="F295" t="str">
        <f t="shared" si="51"/>
        <v>1256.63706143592i</v>
      </c>
      <c r="G295" t="str">
        <f t="shared" si="52"/>
        <v>0.52271157541813-0.67694260928309i</v>
      </c>
      <c r="H295">
        <f t="shared" si="53"/>
        <v>-1.3579832313520397</v>
      </c>
      <c r="I295">
        <f t="shared" si="54"/>
        <v>-52.325926560121232</v>
      </c>
      <c r="K295" t="str">
        <f t="shared" si="55"/>
        <v>0.219215952760852-0.534694787000647i</v>
      </c>
      <c r="L295" t="str">
        <f t="shared" si="56"/>
        <v>2.83169272781126-1.51649142039382i</v>
      </c>
      <c r="M295">
        <f t="shared" si="57"/>
        <v>10.136052015236057</v>
      </c>
      <c r="N295">
        <f t="shared" si="58"/>
        <v>151.82906421372809</v>
      </c>
      <c r="P295" t="str">
        <f t="shared" si="59"/>
        <v>0.453580907777474-2.70958108331464i</v>
      </c>
      <c r="Q295">
        <f t="shared" si="60"/>
        <v>8.7780687838840308</v>
      </c>
      <c r="R295">
        <f t="shared" si="61"/>
        <v>99.503137653606856</v>
      </c>
      <c r="CC295" s="19"/>
      <c r="CD295" s="19"/>
      <c r="CE295" s="19"/>
    </row>
    <row r="296" spans="1:83">
      <c r="D296" s="19">
        <f t="shared" ref="D296:D303" si="63">D295+100</f>
        <v>300</v>
      </c>
      <c r="E296" s="19">
        <f t="shared" si="50"/>
        <v>1884.9555921538758</v>
      </c>
      <c r="F296" t="str">
        <f t="shared" si="51"/>
        <v>1884.95559215388i</v>
      </c>
      <c r="G296" t="str">
        <f t="shared" si="52"/>
        <v>0.293149187663983-0.569468475557676i</v>
      </c>
      <c r="H296">
        <f t="shared" si="53"/>
        <v>-3.8697174570265247</v>
      </c>
      <c r="I296">
        <f t="shared" si="54"/>
        <v>-62.761638878967005</v>
      </c>
      <c r="K296" t="str">
        <f t="shared" si="55"/>
        <v>0.219205536991531-0.357589420912823i</v>
      </c>
      <c r="L296" t="str">
        <f t="shared" si="56"/>
        <v>2.8098159003716-1.19647658104894i</v>
      </c>
      <c r="M296">
        <f t="shared" si="57"/>
        <v>9.6972435704895243</v>
      </c>
      <c r="N296">
        <f t="shared" si="58"/>
        <v>156.93471174114572</v>
      </c>
      <c r="P296" t="str">
        <f t="shared" si="59"/>
        <v>0.142339554028878-1.95084771517581i</v>
      </c>
      <c r="Q296">
        <f t="shared" si="60"/>
        <v>5.8275261134629979</v>
      </c>
      <c r="R296">
        <f t="shared" si="61"/>
        <v>94.173072862178728</v>
      </c>
      <c r="CC296" s="19"/>
      <c r="CD296" s="19"/>
      <c r="CE296" s="19"/>
    </row>
    <row r="297" spans="1:83">
      <c r="A297" t="s">
        <v>547</v>
      </c>
      <c r="D297" s="19">
        <f t="shared" si="63"/>
        <v>400</v>
      </c>
      <c r="E297" s="19">
        <f t="shared" si="50"/>
        <v>2513.2741228718346</v>
      </c>
      <c r="F297" t="str">
        <f t="shared" si="51"/>
        <v>2513.27412287183i</v>
      </c>
      <c r="G297" t="str">
        <f t="shared" si="52"/>
        <v>0.18153378756808-0.470194124670292i</v>
      </c>
      <c r="H297">
        <f t="shared" si="53"/>
        <v>-5.9510297178660574</v>
      </c>
      <c r="I297">
        <f t="shared" si="54"/>
        <v>-68.889291052205962</v>
      </c>
      <c r="K297" t="str">
        <f t="shared" si="55"/>
        <v>0.219190956577209-0.269374471902931i</v>
      </c>
      <c r="L297" t="str">
        <f t="shared" si="56"/>
        <v>2.77974152649593-1.08859219507271i</v>
      </c>
      <c r="M297">
        <f t="shared" si="57"/>
        <v>9.4997497906869324</v>
      </c>
      <c r="N297">
        <f t="shared" si="58"/>
        <v>158.61387735098006</v>
      </c>
      <c r="P297" t="str">
        <f t="shared" si="59"/>
        <v>-0.00723264652004207-1.50463439814901i</v>
      </c>
      <c r="Q297">
        <f t="shared" si="60"/>
        <v>3.548720072820851</v>
      </c>
      <c r="R297">
        <f t="shared" si="61"/>
        <v>89.724586298774085</v>
      </c>
      <c r="CC297" s="19"/>
      <c r="CD297" s="19"/>
      <c r="CE297" s="19"/>
    </row>
    <row r="298" spans="1:83">
      <c r="A298" t="s">
        <v>465</v>
      </c>
      <c r="D298" s="19">
        <f t="shared" si="63"/>
        <v>500</v>
      </c>
      <c r="E298" s="19">
        <f t="shared" si="50"/>
        <v>3141.5926535897929</v>
      </c>
      <c r="F298" t="str">
        <f t="shared" si="51"/>
        <v>3141.59265358979i</v>
      </c>
      <c r="G298" t="str">
        <f t="shared" si="52"/>
        <v>0.12187314623318-0.394582449922952i</v>
      </c>
      <c r="H298">
        <f t="shared" si="53"/>
        <v>-7.681524179000724</v>
      </c>
      <c r="I298">
        <f t="shared" si="54"/>
        <v>-72.835853974636294</v>
      </c>
      <c r="K298" t="str">
        <f t="shared" si="55"/>
        <v>0.219172213180043-0.216715581889345i</v>
      </c>
      <c r="L298" t="str">
        <f t="shared" si="56"/>
        <v>2.74199321987132-1.06289326832187i</v>
      </c>
      <c r="M298">
        <f t="shared" si="57"/>
        <v>9.3692918552918805</v>
      </c>
      <c r="N298">
        <f t="shared" si="58"/>
        <v>158.81191249478729</v>
      </c>
      <c r="P298" t="str">
        <f t="shared" si="59"/>
        <v>-0.0852236891652915-1.2114805490894i</v>
      </c>
      <c r="Q298">
        <f t="shared" si="60"/>
        <v>1.6877676762911378</v>
      </c>
      <c r="R298">
        <f t="shared" si="61"/>
        <v>85.976058520151</v>
      </c>
      <c r="CC298" s="19"/>
      <c r="CD298" s="19"/>
      <c r="CE298" s="19"/>
    </row>
    <row r="299" spans="1:83">
      <c r="A299" t="s">
        <v>466</v>
      </c>
      <c r="D299" s="19">
        <f t="shared" si="63"/>
        <v>600</v>
      </c>
      <c r="E299" s="19">
        <f t="shared" si="50"/>
        <v>3769.9111843077517</v>
      </c>
      <c r="F299" t="str">
        <f t="shared" si="51"/>
        <v>3769.91118430775i</v>
      </c>
      <c r="G299" t="str">
        <f t="shared" si="52"/>
        <v>0.0869478859524728-0.337808065994518i</v>
      </c>
      <c r="H299">
        <f t="shared" si="53"/>
        <v>-9.1480141371815513</v>
      </c>
      <c r="I299">
        <f t="shared" si="54"/>
        <v>-75.566030311203562</v>
      </c>
      <c r="K299" t="str">
        <f t="shared" si="55"/>
        <v>0.219149308936283-0.181834605880466i</v>
      </c>
      <c r="L299" t="str">
        <f t="shared" si="56"/>
        <v>2.69720466966642-1.0755976327651i</v>
      </c>
      <c r="M299">
        <f t="shared" si="57"/>
        <v>9.2592149662955716</v>
      </c>
      <c r="N299">
        <f t="shared" si="58"/>
        <v>158.25875873976256</v>
      </c>
      <c r="P299" t="str">
        <f t="shared" si="59"/>
        <v>-0.128829312104027-1.00465843335581i</v>
      </c>
      <c r="Q299">
        <f t="shared" si="60"/>
        <v>0.11120082911405518</v>
      </c>
      <c r="R299">
        <f t="shared" si="61"/>
        <v>82.69272842855905</v>
      </c>
      <c r="CC299" s="19"/>
      <c r="CD299" s="19"/>
      <c r="CE299" s="19"/>
    </row>
    <row r="300" spans="1:83">
      <c r="D300" s="19">
        <f t="shared" si="63"/>
        <v>700</v>
      </c>
      <c r="E300" s="19">
        <f t="shared" si="50"/>
        <v>4398.22971502571</v>
      </c>
      <c r="F300" t="str">
        <f t="shared" si="51"/>
        <v>4398.22971502571i</v>
      </c>
      <c r="G300" t="str">
        <f t="shared" si="52"/>
        <v>0.0649507376263347-0.294402752014081i</v>
      </c>
      <c r="H300">
        <f t="shared" si="53"/>
        <v>-10.414763531749109</v>
      </c>
      <c r="I300">
        <f t="shared" si="54"/>
        <v>-77.55877623275029</v>
      </c>
      <c r="K300" t="str">
        <f t="shared" si="55"/>
        <v>0.21912224645566-0.157112316938613i</v>
      </c>
      <c r="L300" t="str">
        <f t="shared" si="56"/>
        <v>2.64609436696012-1.10763301157003i</v>
      </c>
      <c r="M300">
        <f t="shared" si="57"/>
        <v>9.1532944990761642</v>
      </c>
      <c r="N300">
        <f t="shared" si="58"/>
        <v>157.28622141126607</v>
      </c>
      <c r="P300" t="str">
        <f t="shared" si="59"/>
        <v>-0.154224425864912-0.850959044842769i</v>
      </c>
      <c r="Q300">
        <f t="shared" si="60"/>
        <v>-1.2614690326729427</v>
      </c>
      <c r="R300">
        <f t="shared" si="61"/>
        <v>79.727445178515808</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0.0502748063499739-0.260435469136336i</v>
      </c>
      <c r="H301">
        <f t="shared" si="53"/>
        <v>-11.527100343227366</v>
      </c>
      <c r="I301">
        <f t="shared" si="54"/>
        <v>-79.073943842259922</v>
      </c>
      <c r="K301" t="str">
        <f t="shared" si="55"/>
        <v>0.219091028820639-0.138739082426451i</v>
      </c>
      <c r="L301" t="str">
        <f t="shared" si="56"/>
        <v>2.58943888877042-1.14927837667587i</v>
      </c>
      <c r="M301">
        <f t="shared" si="57"/>
        <v>9.0450102469828906</v>
      </c>
      <c r="N301">
        <f t="shared" si="58"/>
        <v>156.06677317087733</v>
      </c>
      <c r="P301" t="str">
        <f t="shared" si="59"/>
        <v>-0.169129314509802-0.732161479626389i</v>
      </c>
      <c r="Q301">
        <f t="shared" si="60"/>
        <v>-2.4820900962444723</v>
      </c>
      <c r="R301">
        <f t="shared" si="61"/>
        <v>76.992829328617432</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0.0400250953670846-0.233256966096766i</v>
      </c>
      <c r="H302">
        <f t="shared" si="53"/>
        <v>-12.51728065387741</v>
      </c>
      <c r="I302">
        <f t="shared" si="54"/>
        <v>-80.263309495066181</v>
      </c>
      <c r="K302" t="str">
        <f t="shared" si="55"/>
        <v>0.219055659585553-0.124598422760642i</v>
      </c>
      <c r="L302" t="str">
        <f t="shared" si="56"/>
        <v>2.52804643017069-1.19504369937244i</v>
      </c>
      <c r="M302">
        <f t="shared" si="57"/>
        <v>8.9315944440189199</v>
      </c>
      <c r="N302">
        <f t="shared" si="58"/>
        <v>154.69922888290938</v>
      </c>
      <c r="P302" t="str">
        <f t="shared" si="59"/>
        <v>-0.177566968208671-0.63751617848859i</v>
      </c>
      <c r="Q302">
        <f t="shared" si="60"/>
        <v>-3.5856862098584936</v>
      </c>
      <c r="R302">
        <f t="shared" si="61"/>
        <v>74.435919387843228</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0.0325974728390079-0.211078339924088i</v>
      </c>
      <c r="H303">
        <f t="shared" si="53"/>
        <v>-13.408765086311424</v>
      </c>
      <c r="I303">
        <f t="shared" si="54"/>
        <v>-81.220991191656353</v>
      </c>
      <c r="K303" t="str">
        <f t="shared" si="55"/>
        <v>0.219016142775582-0.113420434917639i</v>
      </c>
      <c r="L303" t="str">
        <f t="shared" si="56"/>
        <v>2.46273203959018-1.24161751340808i</v>
      </c>
      <c r="M303">
        <f t="shared" si="57"/>
        <v>8.8119418449228757</v>
      </c>
      <c r="N303">
        <f t="shared" si="58"/>
        <v>153.24446483308176</v>
      </c>
      <c r="P303" t="str">
        <f t="shared" si="59"/>
        <v>-0.181799722780556-0.560302983764315i</v>
      </c>
      <c r="Q303">
        <f t="shared" si="60"/>
        <v>-4.5968232413885515</v>
      </c>
      <c r="R303">
        <f t="shared" si="61"/>
        <v>72.023473641425426</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0.00829427341411942-0.107415778626482i</v>
      </c>
      <c r="H304">
        <f t="shared" si="53"/>
        <v>-19.352820933302798</v>
      </c>
      <c r="I304">
        <f t="shared" si="54"/>
        <v>-85.584580449187811</v>
      </c>
      <c r="K304" t="str">
        <f t="shared" si="55"/>
        <v>0.218394077568986-0.0667995572021568i</v>
      </c>
      <c r="L304" t="str">
        <f t="shared" si="56"/>
        <v>1.74526510622165-1.53239910460691i</v>
      </c>
      <c r="M304">
        <f t="shared" si="57"/>
        <v>7.3192682785752972</v>
      </c>
      <c r="N304">
        <f t="shared" si="58"/>
        <v>138.71582286872169</v>
      </c>
      <c r="P304" t="str">
        <f t="shared" si="59"/>
        <v>-0.150128137016751-0.20017914744759i</v>
      </c>
      <c r="Q304">
        <f t="shared" si="60"/>
        <v>-12.033552654727488</v>
      </c>
      <c r="R304">
        <f t="shared" si="61"/>
        <v>53.13124241953382</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0.00369852225978519-0.0718470977142938i</v>
      </c>
      <c r="H305">
        <f t="shared" si="53"/>
        <v>-22.860322038920451</v>
      </c>
      <c r="I305">
        <f t="shared" si="54"/>
        <v>-87.053147083427049</v>
      </c>
      <c r="K305" t="str">
        <f t="shared" si="55"/>
        <v>0.217365117821916-0.0556589076420397i</v>
      </c>
      <c r="L305" t="str">
        <f t="shared" si="56"/>
        <v>1.16738713776188-1.51000359825444i</v>
      </c>
      <c r="M305">
        <f t="shared" si="57"/>
        <v>5.6144767845776471</v>
      </c>
      <c r="N305">
        <f t="shared" si="58"/>
        <v>127.70768924341787</v>
      </c>
      <c r="P305" t="str">
        <f t="shared" si="59"/>
        <v>-0.104171768757923-0.0894581596776873i</v>
      </c>
      <c r="Q305">
        <f t="shared" si="60"/>
        <v>-17.245845254342793</v>
      </c>
      <c r="R305">
        <f t="shared" si="61"/>
        <v>40.654542159990768</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0.00208282712311078-0.0539477024696209i</v>
      </c>
      <c r="H306">
        <f t="shared" si="53"/>
        <v>-25.354072162310814</v>
      </c>
      <c r="I306">
        <f t="shared" si="54"/>
        <v>-87.789007566151824</v>
      </c>
      <c r="K306" t="str">
        <f t="shared" si="55"/>
        <v>0.21594075646524-0.0532951126052341i</v>
      </c>
      <c r="L306" t="str">
        <f t="shared" si="56"/>
        <v>0.790291754783991-1.37037445672277i</v>
      </c>
      <c r="M306">
        <f t="shared" si="57"/>
        <v>3.9837186639635074</v>
      </c>
      <c r="N306">
        <f t="shared" si="58"/>
        <v>119.97194864589653</v>
      </c>
      <c r="P306" t="str">
        <f t="shared" si="59"/>
        <v>-0.0722825123612135-0.0454886775385617i</v>
      </c>
      <c r="Q306">
        <f t="shared" si="60"/>
        <v>-21.370353498347299</v>
      </c>
      <c r="R306">
        <f t="shared" si="61"/>
        <v>32.182941079744666</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0.00133372399024768-0.043181299232732i</v>
      </c>
      <c r="H307">
        <f t="shared" si="53"/>
        <v>-27.28994477688401</v>
      </c>
      <c r="I307">
        <f t="shared" si="54"/>
        <v>-88.230889972163936</v>
      </c>
      <c r="K307" t="str">
        <f t="shared" si="55"/>
        <v>0.21413663499512-0.0543405829619523i</v>
      </c>
      <c r="L307" t="str">
        <f t="shared" si="56"/>
        <v>0.552028282564975-1.21542236067912i</v>
      </c>
      <c r="M307">
        <f t="shared" si="57"/>
        <v>2.5090446797014527</v>
      </c>
      <c r="N307">
        <f t="shared" si="58"/>
        <v>114.42690188579456</v>
      </c>
      <c r="P307" t="str">
        <f t="shared" si="59"/>
        <v>-0.0517472632868865-0.0254583364150905i</v>
      </c>
      <c r="Q307">
        <f t="shared" si="60"/>
        <v>-24.78090009718256</v>
      </c>
      <c r="R307">
        <f t="shared" si="61"/>
        <v>26.196011913630599</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0.000926467018311338-0.0359948983503216i</v>
      </c>
      <c r="H308">
        <f t="shared" si="53"/>
        <v>-28.872304774676991</v>
      </c>
      <c r="I308">
        <f t="shared" si="54"/>
        <v>-88.525598490606512</v>
      </c>
      <c r="K308" t="str">
        <f t="shared" si="55"/>
        <v>0.211972122581602-0.0569859691598898i</v>
      </c>
      <c r="L308" t="str">
        <f t="shared" si="56"/>
        <v>0.398113287004894-1.07595217066396i</v>
      </c>
      <c r="M308">
        <f t="shared" si="57"/>
        <v>1.1931108435030997</v>
      </c>
      <c r="N308">
        <f t="shared" si="58"/>
        <v>110.30498818097944</v>
      </c>
      <c r="P308" t="str">
        <f t="shared" si="59"/>
        <v>-0.0383599501828956-0.0153268814970542i</v>
      </c>
      <c r="Q308">
        <f t="shared" si="60"/>
        <v>-27.679193931173884</v>
      </c>
      <c r="R308">
        <f t="shared" si="61"/>
        <v>21.779389690372909</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0.000680789223848491-0.0308581901248897i</v>
      </c>
      <c r="H309">
        <f t="shared" si="53"/>
        <v>-30.210477680434909</v>
      </c>
      <c r="I309">
        <f t="shared" si="54"/>
        <v>-88.736153271221596</v>
      </c>
      <c r="K309" t="str">
        <f t="shared" si="55"/>
        <v>0.20946981197312-0.060440897519404i</v>
      </c>
      <c r="L309" t="str">
        <f t="shared" si="56"/>
        <v>0.295111546010777-0.957511831976837i</v>
      </c>
      <c r="M309">
        <f t="shared" si="57"/>
        <v>1.6989907730162512E-2</v>
      </c>
      <c r="N309">
        <f t="shared" si="58"/>
        <v>107.12964773869331</v>
      </c>
      <c r="P309" t="str">
        <f t="shared" si="59"/>
        <v>-0.0293461733976153-0.00975847193176795i</v>
      </c>
      <c r="Q309">
        <f t="shared" si="60"/>
        <v>-30.193487772704742</v>
      </c>
      <c r="R309">
        <f t="shared" si="61"/>
        <v>18.393494467471726</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0.000521288687305237-0.0270039953786662i</v>
      </c>
      <c r="H310">
        <f t="shared" si="53"/>
        <v>-31.369821405354223</v>
      </c>
      <c r="I310">
        <f t="shared" si="54"/>
        <v>-88.894092076114475</v>
      </c>
      <c r="K310" t="str">
        <f t="shared" si="55"/>
        <v>0.206654955860219-0.0642993957317733i</v>
      </c>
      <c r="L310" t="str">
        <f t="shared" si="56"/>
        <v>0.223697384123109-0.858386158269275i</v>
      </c>
      <c r="M310">
        <f t="shared" si="57"/>
        <v>-1.0409849334058674</v>
      </c>
      <c r="N310">
        <f t="shared" si="58"/>
        <v>104.60653415210405</v>
      </c>
      <c r="P310" t="str">
        <f t="shared" si="59"/>
        <v>-0.0230632449352914-0.00648819012072533i</v>
      </c>
      <c r="Q310">
        <f t="shared" si="60"/>
        <v>-32.410806338760089</v>
      </c>
      <c r="R310">
        <f t="shared" si="61"/>
        <v>15.712442075989543</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0.000411914623601859-0.0240054282222339i</v>
      </c>
      <c r="H311">
        <f t="shared" si="53"/>
        <v>-32.392532304147494</v>
      </c>
      <c r="I311">
        <f t="shared" si="54"/>
        <v>-89.016945113695243</v>
      </c>
      <c r="K311" t="str">
        <f t="shared" si="55"/>
        <v>0.203554868633623-0.0683284927526649i</v>
      </c>
      <c r="L311" t="str">
        <f t="shared" si="56"/>
        <v>0.172588047307123-0.775347998817558i</v>
      </c>
      <c r="M311">
        <f t="shared" si="57"/>
        <v>-2.0000426144435997</v>
      </c>
      <c r="N311">
        <f t="shared" si="58"/>
        <v>102.54912152985401</v>
      </c>
      <c r="P311" t="str">
        <f t="shared" si="59"/>
        <v>-0.0185414691923229-0.00446242716074004i</v>
      </c>
      <c r="Q311">
        <f t="shared" si="60"/>
        <v>-34.392574918591087</v>
      </c>
      <c r="R311">
        <f t="shared" si="61"/>
        <v>13.532176416158791</v>
      </c>
      <c r="CC311" s="19"/>
      <c r="CD311" s="19"/>
      <c r="CE311" s="19"/>
    </row>
    <row r="312" spans="1:83">
      <c r="A312" t="s">
        <v>503</v>
      </c>
      <c r="B312" s="19">
        <v>100000</v>
      </c>
      <c r="D312" s="19">
        <f t="shared" si="64"/>
        <v>10000</v>
      </c>
      <c r="E312" s="19">
        <f t="shared" si="50"/>
        <v>62831.853071795864</v>
      </c>
      <c r="F312" t="str">
        <f t="shared" si="51"/>
        <v>62831.8530717959i</v>
      </c>
      <c r="G312" t="str">
        <f t="shared" si="52"/>
        <v>0.000333669506240305-0.0216060937632603i</v>
      </c>
      <c r="H312">
        <f t="shared" si="53"/>
        <v>-33.307439220845851</v>
      </c>
      <c r="I312">
        <f t="shared" si="54"/>
        <v>-89.115234107341919</v>
      </c>
      <c r="K312" t="str">
        <f t="shared" si="55"/>
        <v>0.200198318076047-0.0723836914125539i</v>
      </c>
      <c r="L312" t="str">
        <f t="shared" si="56"/>
        <v>0.134996754916761-0.705317068704762i</v>
      </c>
      <c r="M312">
        <f t="shared" si="57"/>
        <v>-2.8760599191675285</v>
      </c>
      <c r="N312">
        <f t="shared" si="58"/>
        <v>100.83529338934207</v>
      </c>
      <c r="P312" t="str">
        <f t="shared" si="59"/>
        <v>-0.0151941024187059-0.00315209534252499i</v>
      </c>
      <c r="Q312">
        <f t="shared" si="60"/>
        <v>-36.183499140013367</v>
      </c>
      <c r="R312">
        <f t="shared" si="61"/>
        <v>11.720059282000136</v>
      </c>
      <c r="CC312" s="19"/>
      <c r="CD312" s="19"/>
      <c r="CE312" s="19"/>
    </row>
    <row r="313" spans="1:83">
      <c r="D313" s="19">
        <f>D312+10000</f>
        <v>20000</v>
      </c>
      <c r="E313" s="19">
        <f t="shared" si="50"/>
        <v>125663.70614359173</v>
      </c>
      <c r="F313" t="str">
        <f t="shared" si="51"/>
        <v>125663.706143592i</v>
      </c>
      <c r="G313" t="str">
        <f t="shared" si="52"/>
        <v>0.0000834322966837014-0.0108049791264651i</v>
      </c>
      <c r="H313">
        <f t="shared" si="53"/>
        <v>-39.327262419703324</v>
      </c>
      <c r="I313">
        <f t="shared" si="54"/>
        <v>-89.557590679685887</v>
      </c>
      <c r="K313" t="str">
        <f t="shared" si="55"/>
        <v>0.158841786002943-0.103268431611915i</v>
      </c>
      <c r="L313" t="str">
        <f t="shared" si="56"/>
        <v>0.0134273826029202-0.355393014316317i</v>
      </c>
      <c r="M313">
        <f t="shared" si="57"/>
        <v>-8.9796272868207527</v>
      </c>
      <c r="N313">
        <f t="shared" si="58"/>
        <v>92.163707700254577</v>
      </c>
      <c r="P313" t="str">
        <f t="shared" si="59"/>
        <v>-0.0038388938240103-0.000174733844157367i</v>
      </c>
      <c r="Q313">
        <f t="shared" si="60"/>
        <v>-48.306889706524089</v>
      </c>
      <c r="R313">
        <f t="shared" si="61"/>
        <v>2.6061170205687176</v>
      </c>
      <c r="CC313" s="19"/>
      <c r="CD313" s="19"/>
      <c r="CE313" s="19"/>
    </row>
    <row r="314" spans="1:83">
      <c r="D314" s="19">
        <f t="shared" ref="D314:D321" si="65">D313+10000</f>
        <v>30000</v>
      </c>
      <c r="E314" s="19">
        <f t="shared" si="50"/>
        <v>188495.55921538759</v>
      </c>
      <c r="F314" t="str">
        <f t="shared" si="51"/>
        <v>188495.559215388i</v>
      </c>
      <c r="G314" t="str">
        <f t="shared" si="52"/>
        <v>0.0000370822490023486-0.00720355801695852i</v>
      </c>
      <c r="H314">
        <f t="shared" si="53"/>
        <v>-42.848943749567553</v>
      </c>
      <c r="I314">
        <f t="shared" si="54"/>
        <v>-89.705057196662253</v>
      </c>
      <c r="K314" t="str">
        <f t="shared" si="55"/>
        <v>0.118159797187301-0.112833979234188i</v>
      </c>
      <c r="L314" t="str">
        <f t="shared" si="56"/>
        <v>-0.00365541939365712-0.230021143127179i</v>
      </c>
      <c r="M314">
        <f t="shared" si="57"/>
        <v>-12.763548200830597</v>
      </c>
      <c r="N314">
        <f t="shared" si="58"/>
        <v>89.089551193388758</v>
      </c>
      <c r="P314" t="str">
        <f t="shared" si="59"/>
        <v>-0.00165710620081592+0.0000178023243732775i</v>
      </c>
      <c r="Q314">
        <f t="shared" si="60"/>
        <v>-55.612491950398137</v>
      </c>
      <c r="R314">
        <f t="shared" si="61"/>
        <v>359.38449399672652</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0.0000208590068871481-0.0054027311478399i</v>
      </c>
      <c r="H315">
        <f t="shared" si="53"/>
        <v>-45.347668132670485</v>
      </c>
      <c r="I315">
        <f t="shared" si="54"/>
        <v>-89.778792042652569</v>
      </c>
      <c r="K315" t="str">
        <f t="shared" si="55"/>
        <v>0.0869741033834978-0.109915683634803i</v>
      </c>
      <c r="L315" t="str">
        <f t="shared" si="56"/>
        <v>-0.00624820964168893-0.167875909109795i</v>
      </c>
      <c r="M315">
        <f t="shared" si="57"/>
        <v>-15.494220461016281</v>
      </c>
      <c r="N315">
        <f t="shared" si="58"/>
        <v>87.868479914236275</v>
      </c>
      <c r="P315" t="str">
        <f t="shared" si="59"/>
        <v>-0.000907118734567378+0.0000302556721050789i</v>
      </c>
      <c r="Q315">
        <f t="shared" si="60"/>
        <v>-60.841888593686768</v>
      </c>
      <c r="R315">
        <f t="shared" si="61"/>
        <v>358.08968787158369</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0.0000133498360439683-0.00432220811155575i</v>
      </c>
      <c r="H316">
        <f t="shared" si="53"/>
        <v>-47.285845088210593</v>
      </c>
      <c r="I316">
        <f t="shared" si="54"/>
        <v>-89.823033317582258</v>
      </c>
      <c r="K316" t="str">
        <f t="shared" si="55"/>
        <v>0.0649382178103279-0.102228638940344i</v>
      </c>
      <c r="L316" t="str">
        <f t="shared" si="56"/>
        <v>-0.00590025456098929-0.131566820645976i</v>
      </c>
      <c r="M316">
        <f t="shared" si="57"/>
        <v>-17.608346772905609</v>
      </c>
      <c r="N316">
        <f t="shared" si="58"/>
        <v>87.432230071271448</v>
      </c>
      <c r="P316" t="str">
        <f t="shared" si="59"/>
        <v>-0.000568737946838645+0.0000237457326393018i</v>
      </c>
      <c r="Q316">
        <f t="shared" si="60"/>
        <v>-64.894191861116198</v>
      </c>
      <c r="R316">
        <f t="shared" si="61"/>
        <v>357.60919675368916</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9.27074649845719E-06-0.00360185059206745i</v>
      </c>
      <c r="H317">
        <f t="shared" si="53"/>
        <v>-48.86945734981034</v>
      </c>
      <c r="I317">
        <f t="shared" si="54"/>
        <v>-89.85252762136156</v>
      </c>
      <c r="K317" t="str">
        <f t="shared" si="55"/>
        <v>0.0495838762068556-0.0934916541188807i</v>
      </c>
      <c r="L317" t="str">
        <f t="shared" si="56"/>
        <v>-0.00501860110923326-0.108024427390227i</v>
      </c>
      <c r="M317">
        <f t="shared" si="57"/>
        <v>-19.320197058079362</v>
      </c>
      <c r="N317">
        <f t="shared" si="58"/>
        <v>87.340064064548869</v>
      </c>
      <c r="P317" t="str">
        <f t="shared" si="59"/>
        <v>-0.000389134373931897+0.0000170747842946664i</v>
      </c>
      <c r="Q317">
        <f t="shared" si="60"/>
        <v>-68.189654407889705</v>
      </c>
      <c r="R317">
        <f t="shared" si="61"/>
        <v>357.48753644318731</v>
      </c>
      <c r="CC317" s="19"/>
      <c r="CD317" s="19"/>
      <c r="CE317" s="19"/>
    </row>
    <row r="318" spans="1:83">
      <c r="A318" s="59">
        <v>1</v>
      </c>
      <c r="D318" s="19">
        <f t="shared" si="65"/>
        <v>70000</v>
      </c>
      <c r="E318" s="19">
        <f t="shared" si="50"/>
        <v>439822.97150257102</v>
      </c>
      <c r="F318" t="str">
        <f t="shared" si="51"/>
        <v>439822.971502571i</v>
      </c>
      <c r="G318" t="str">
        <f t="shared" si="52"/>
        <v>6.81117266412659E-06-0.00308730593376497i</v>
      </c>
      <c r="H318">
        <f t="shared" si="53"/>
        <v>-50.208385509214331</v>
      </c>
      <c r="I318">
        <f t="shared" si="54"/>
        <v>-89.873595029967234</v>
      </c>
      <c r="K318" t="str">
        <f t="shared" si="55"/>
        <v>0.0387544961570726-0.0851540701570526i</v>
      </c>
      <c r="L318" t="str">
        <f t="shared" si="56"/>
        <v>-0.00416478900960367-0.0916078417581582i</v>
      </c>
      <c r="M318">
        <f t="shared" si="57"/>
        <v>-20.752379776315138</v>
      </c>
      <c r="N318">
        <f t="shared" si="58"/>
        <v>87.396940842662019</v>
      </c>
      <c r="P318" t="str">
        <f t="shared" si="59"/>
        <v>-0.000282849800536418+0.0000122340209946257i</v>
      </c>
      <c r="Q318">
        <f t="shared" si="60"/>
        <v>-70.960765285529476</v>
      </c>
      <c r="R318">
        <f t="shared" si="61"/>
        <v>357.5233458126948</v>
      </c>
      <c r="CC318" s="19"/>
      <c r="CD318" s="19"/>
      <c r="CE318" s="19"/>
    </row>
    <row r="319" spans="1:83">
      <c r="A319" s="59"/>
      <c r="D319" s="19">
        <f t="shared" si="65"/>
        <v>80000</v>
      </c>
      <c r="E319" s="19">
        <f t="shared" si="50"/>
        <v>502654.82457436691</v>
      </c>
      <c r="F319" t="str">
        <f t="shared" si="51"/>
        <v>502654.824574367i</v>
      </c>
      <c r="G319" t="str">
        <f t="shared" si="52"/>
        <v>5.21481001980944E-06-0.00270139577368385i</v>
      </c>
      <c r="H319">
        <f t="shared" si="53"/>
        <v>-51.368219494515124</v>
      </c>
      <c r="I319">
        <f t="shared" si="54"/>
        <v>-89.889395609163657</v>
      </c>
      <c r="K319" t="str">
        <f t="shared" si="55"/>
        <v>0.0309539199715364-0.0776727701293295i</v>
      </c>
      <c r="L319" t="str">
        <f t="shared" si="56"/>
        <v>-0.00345218753202618-0.0795332325089407i</v>
      </c>
      <c r="M319">
        <f t="shared" si="57"/>
        <v>-21.980852709457604</v>
      </c>
      <c r="N319">
        <f t="shared" si="58"/>
        <v>87.514602501472609</v>
      </c>
      <c r="P319" t="str">
        <f t="shared" si="59"/>
        <v>-0.0002148687406692+8.91097411118415E-06i</v>
      </c>
      <c r="Q319">
        <f t="shared" si="60"/>
        <v>-73.349072203972725</v>
      </c>
      <c r="R319">
        <f t="shared" si="61"/>
        <v>357.62520689230894</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4.12034694188302E-06-0.00240124256573315i</v>
      </c>
      <c r="H320">
        <f t="shared" si="53"/>
        <v>-52.391266546840036</v>
      </c>
      <c r="I320">
        <f t="shared" si="54"/>
        <v>-89.901684960292471</v>
      </c>
      <c r="K320" t="str">
        <f t="shared" si="55"/>
        <v>0.0252043242550911-0.0711147575797923i</v>
      </c>
      <c r="L320" t="str">
        <f t="shared" si="56"/>
        <v>-0.00288116002336776-0.0702863242492569i</v>
      </c>
      <c r="M320">
        <f t="shared" si="57"/>
        <v>-23.055291934875282</v>
      </c>
      <c r="N320">
        <f t="shared" si="58"/>
        <v>87.652659423938488</v>
      </c>
      <c r="P320" t="str">
        <f t="shared" si="59"/>
        <v>-0.000168786384955129+6.62876004562276E-06i</v>
      </c>
      <c r="Q320">
        <f t="shared" si="60"/>
        <v>-75.446558481715314</v>
      </c>
      <c r="R320">
        <f t="shared" si="61"/>
        <v>357.750974463646</v>
      </c>
      <c r="CC320" s="19"/>
      <c r="CD320" s="19"/>
      <c r="CE320" s="19"/>
    </row>
    <row r="321" spans="1:83">
      <c r="A321" s="59">
        <f>B302*(B304+B305)</f>
        <v>1.49205E-3</v>
      </c>
      <c r="D321" s="19">
        <f t="shared" si="65"/>
        <v>100000</v>
      </c>
      <c r="E321" s="19">
        <f t="shared" si="50"/>
        <v>628318.53071795858</v>
      </c>
      <c r="F321" t="str">
        <f t="shared" si="51"/>
        <v>628318.530717959i</v>
      </c>
      <c r="G321" t="str">
        <f t="shared" si="52"/>
        <v>3.33748289002222E-06-0.0021611195181607i</v>
      </c>
      <c r="H321">
        <f t="shared" si="53"/>
        <v>-53.306413928467641</v>
      </c>
      <c r="I321">
        <f t="shared" si="54"/>
        <v>-89.911516447763034</v>
      </c>
      <c r="K321" t="str">
        <f t="shared" si="55"/>
        <v>0.0208714262992654-0.0654087961983113i</v>
      </c>
      <c r="L321" t="str">
        <f t="shared" si="56"/>
        <v>-0.00242745715552676-0.0629790977278091i</v>
      </c>
      <c r="M321">
        <f t="shared" si="57"/>
        <v>-24.00962409626683</v>
      </c>
      <c r="N321">
        <f t="shared" si="58"/>
        <v>87.792692479755402</v>
      </c>
      <c r="P321" t="str">
        <f t="shared" si="59"/>
        <v>-0.000136113458932441+5.03583337721214E-06i</v>
      </c>
      <c r="Q321">
        <f t="shared" si="60"/>
        <v>-77.316038024734496</v>
      </c>
      <c r="R321">
        <f t="shared" si="61"/>
        <v>357.88117603199237</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1.73747273723997-36.2449921868484i</v>
      </c>
      <c r="R324">
        <f>20*LOG10(IMABS(Q324))</f>
        <v>31.194928616638137</v>
      </c>
      <c r="S324">
        <f>IMARGUMENT(Q324)*180/PI()+180</f>
        <v>92.744481386255913</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1.71493368164318-18.2961642272242i</v>
      </c>
      <c r="R325">
        <f t="shared" ref="R325:R360" si="73">20*LOG10(IMABS(Q325))</f>
        <v>25.285190012560687</v>
      </c>
      <c r="S325">
        <f t="shared" ref="S325:S360" si="74">IMARGUMENT(Q325)*180/PI()+180</f>
        <v>95.354795302782961</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1.6785829968922-12.38415596968i</v>
      </c>
      <c r="R326">
        <f t="shared" si="73"/>
        <v>21.936392105823948</v>
      </c>
      <c r="S326">
        <f t="shared" si="74"/>
        <v>97.718988250363182</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1.63009198240773-9.47490009611159i</v>
      </c>
      <c r="R327">
        <f t="shared" si="73"/>
        <v>19.65817330740531</v>
      </c>
      <c r="S327">
        <f t="shared" si="74"/>
        <v>99.761784426538142</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1.57153269069993-7.76034537009854i</v>
      </c>
      <c r="R328">
        <f t="shared" si="73"/>
        <v>17.972168027208287</v>
      </c>
      <c r="S328">
        <f t="shared" si="74"/>
        <v>101.44804132907225</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1.50517585698904-6.63729667457671i</v>
      </c>
      <c r="R329">
        <f t="shared" si="73"/>
        <v>16.657616265813363</v>
      </c>
      <c r="S329">
        <f t="shared" si="74"/>
        <v>102.77716998878434</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1.43330183384249-5.84722061143778i</v>
      </c>
      <c r="R330">
        <f t="shared" si="73"/>
        <v>15.592402320261527</v>
      </c>
      <c r="S330">
        <f t="shared" si="74"/>
        <v>103.77307429979449</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1.35804807307761-5.26112635009863i</v>
      </c>
      <c r="R331">
        <f t="shared" si="73"/>
        <v>14.701714462153488</v>
      </c>
      <c r="S331">
        <f t="shared" si="74"/>
        <v>104.47374564929845</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1.28130439646304-4.80777724179787i</v>
      </c>
      <c r="R332">
        <f t="shared" si="73"/>
        <v>13.936885957068002</v>
      </c>
      <c r="S332">
        <f t="shared" si="74"/>
        <v>104.92285490116518</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1.20465620248609-4.44490143617809i</v>
      </c>
      <c r="R333">
        <f t="shared" si="73"/>
        <v>13.26506786564282</v>
      </c>
      <c r="S333">
        <f t="shared" si="74"/>
        <v>105.16402007809013</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0.599217604415469-2.68627033861664i</v>
      </c>
      <c r="R334">
        <f t="shared" si="73"/>
        <v>8.7938894770383023</v>
      </c>
      <c r="S334">
        <f t="shared" si="74"/>
        <v>102.57491046540609</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0.299548001334909-1.94107020862871i</v>
      </c>
      <c r="R335">
        <f t="shared" si="73"/>
        <v>5.8630397125017177</v>
      </c>
      <c r="S335">
        <f t="shared" si="74"/>
        <v>98.772741034978665</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0.15428278981179-1.50771953925704i</v>
      </c>
      <c r="R336">
        <f t="shared" si="73"/>
        <v>3.6116503906655044</v>
      </c>
      <c r="S336">
        <f t="shared" si="74"/>
        <v>95.842658929265355</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0.0771229399721631-1.22581964803112i</v>
      </c>
      <c r="R337">
        <f t="shared" si="73"/>
        <v>1.7856885167513761</v>
      </c>
      <c r="S337">
        <f t="shared" si="74"/>
        <v>93.600042119824508</v>
      </c>
      <c r="CC337" s="19"/>
      <c r="CD337" s="19"/>
      <c r="CE337" s="19"/>
    </row>
    <row r="338" spans="1:83">
      <c r="A338" t="s">
        <v>527</v>
      </c>
      <c r="B338" s="126">
        <f>'DESIGN INPUTS AND CALCULATIONS'!C152*1000</f>
        <v>4000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0.0324639024510487-1.02886597257809i</v>
      </c>
      <c r="R338">
        <f t="shared" si="73"/>
        <v>0.25149775745933756</v>
      </c>
      <c r="S338">
        <f t="shared" si="74"/>
        <v>91.807259380419126</v>
      </c>
      <c r="CC338" s="19"/>
      <c r="CD338" s="19"/>
      <c r="CE338" s="19"/>
    </row>
    <row r="339" spans="1:83">
      <c r="A339" t="s">
        <v>528</v>
      </c>
      <c r="B339" s="126">
        <f>'DESIGN INPUTS AND CALCULATIONS'!C154*1000000</f>
        <v>10000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0.00485113368890092-0.883917587602939i</v>
      </c>
      <c r="R339">
        <f t="shared" si="73"/>
        <v>-1.0716336843294905</v>
      </c>
      <c r="S339">
        <f t="shared" si="74"/>
        <v>90.314448653938314</v>
      </c>
      <c r="CC339" s="19"/>
      <c r="CD339" s="19"/>
      <c r="CE339" s="19"/>
    </row>
    <row r="340" spans="1:83">
      <c r="A340" t="s">
        <v>529</v>
      </c>
      <c r="B340">
        <f>B336*(B338+B339)/B338</f>
        <v>14</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-0.0130639912913711-0.772943148303867i</v>
      </c>
      <c r="R340">
        <f t="shared" si="73"/>
        <v>-2.2358085156361449</v>
      </c>
      <c r="S340">
        <f t="shared" si="74"/>
        <v>89.031700709179077</v>
      </c>
      <c r="CC340" s="19"/>
      <c r="CD340" s="19"/>
      <c r="CE340" s="19"/>
    </row>
    <row r="341" spans="1:83">
      <c r="A341" t="s">
        <v>530</v>
      </c>
      <c r="B341">
        <f>B337*(B338+B339)/B338</f>
        <v>13.3</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-0.0250848981905536-0.685318798097344i</v>
      </c>
      <c r="R341">
        <f t="shared" si="73"/>
        <v>-3.2763323336388623</v>
      </c>
      <c r="S341">
        <f t="shared" si="74"/>
        <v>87.903723878001145</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-0.0333273124186654-0.614409956421205i</v>
      </c>
      <c r="R342">
        <f t="shared" si="73"/>
        <v>-4.2180757040169139</v>
      </c>
      <c r="S342">
        <f t="shared" si="74"/>
        <v>86.895159579251043</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-0.0489342258763988-0.288010716290365i</v>
      </c>
      <c r="R343">
        <f t="shared" si="73"/>
        <v>-10.688232853128996</v>
      </c>
      <c r="S343">
        <f t="shared" si="74"/>
        <v>80.357290392999417</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-0.0418393833715351-0.180030553955685i</v>
      </c>
      <c r="R344">
        <f t="shared" si="73"/>
        <v>-14.664626312949389</v>
      </c>
      <c r="S344">
        <f t="shared" si="74"/>
        <v>76.916617732173961</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-0.0352882048975236-0.128389336181619i</v>
      </c>
      <c r="R345">
        <f t="shared" si="73"/>
        <v>-17.513138235570619</v>
      </c>
      <c r="S345">
        <f t="shared" si="74"/>
        <v>74.631574926292402</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-0.0306595185237145-0.0986802008634999i</v>
      </c>
      <c r="R346">
        <f t="shared" si="73"/>
        <v>-19.715187011827624</v>
      </c>
      <c r="S346">
        <f t="shared" si="74"/>
        <v>72.74020270661255</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-0.027422918533295-0.0794549953064862i</v>
      </c>
      <c r="R347">
        <f t="shared" si="73"/>
        <v>-21.508809035980821</v>
      </c>
      <c r="S347">
        <f t="shared" si="74"/>
        <v>70.958512789275474</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-0.0250698013344369-0.0659712032747186i</v>
      </c>
      <c r="R348">
        <f t="shared" si="73"/>
        <v>-23.027100869365988</v>
      </c>
      <c r="S348">
        <f t="shared" si="74"/>
        <v>69.192644291895405</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-0.023271031539402-0.0559569310512349i</v>
      </c>
      <c r="R349">
        <f t="shared" si="73"/>
        <v>-24.3501229336945</v>
      </c>
      <c r="S349">
        <f t="shared" si="74"/>
        <v>67.418845035220343</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-0.0218265032494466-0.0482008537615864i</v>
      </c>
      <c r="R350">
        <f t="shared" si="73"/>
        <v>-25.528856255991364</v>
      </c>
      <c r="S350">
        <f t="shared" si="74"/>
        <v>65.637841385670953</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-0.0206146585324327-0.0420017171641105i</v>
      </c>
      <c r="R351">
        <f t="shared" si="73"/>
        <v>-26.597327343161439</v>
      </c>
      <c r="S351">
        <f t="shared" si="74"/>
        <v>63.857958461979436</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-0.0129675092365866-0.0142609598594121i</v>
      </c>
      <c r="R352">
        <f t="shared" si="73"/>
        <v>-34.300046256515898</v>
      </c>
      <c r="S352">
        <f t="shared" si="74"/>
        <v>47.719711929935613</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-0.00838014825909193-0.00612010468613811i</v>
      </c>
      <c r="R353">
        <f t="shared" si="73"/>
        <v>-39.678546032023043</v>
      </c>
      <c r="S353">
        <f t="shared" si="74"/>
        <v>36.141023226044751</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-0.00558899430896347-0.00301809634755616i</v>
      </c>
      <c r="R354">
        <f t="shared" si="73"/>
        <v>-43.942020674993913</v>
      </c>
      <c r="S354">
        <f t="shared" si="74"/>
        <v>28.369359177854733</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-0.00389813338039717-0.00166137926817299i</v>
      </c>
      <c r="R355">
        <f t="shared" si="73"/>
        <v>-47.457994751740912</v>
      </c>
      <c r="S355">
        <f t="shared" si="74"/>
        <v>23.083638476931213</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-0.00283925703146738-0.000997461208797648i</v>
      </c>
      <c r="R356">
        <f t="shared" si="73"/>
        <v>-50.430487508697382</v>
      </c>
      <c r="S356">
        <f t="shared" si="74"/>
        <v>19.356917943324987</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-0.00214658034305562-0.000640971894518281i</v>
      </c>
      <c r="R357">
        <f t="shared" si="73"/>
        <v>-52.994129058231721</v>
      </c>
      <c r="S357">
        <f t="shared" si="74"/>
        <v>16.62569861777817</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-0.0016739147787579-0.000434552419163595i</v>
      </c>
      <c r="R358">
        <f t="shared" si="73"/>
        <v>-55.242087812014731</v>
      </c>
      <c r="S358">
        <f t="shared" si="74"/>
        <v>14.552879816785463</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-0.00133910177312056-0.00030748614649447i</v>
      </c>
      <c r="R359">
        <f t="shared" si="73"/>
        <v>-57.240575250973478</v>
      </c>
      <c r="S359">
        <f t="shared" si="74"/>
        <v>12.932149216574857</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-0.00109420144931452-0.000225261069469322i</v>
      </c>
      <c r="R360">
        <f t="shared" si="73"/>
        <v>-59.037786771905573</v>
      </c>
      <c r="S360">
        <f t="shared" si="74"/>
        <v>11.632845350616208</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-1.7316527198312-36.0177250084123i</v>
      </c>
      <c r="P363">
        <f>20*LOG10(IMABS(O363))</f>
        <v>31.140352579765363</v>
      </c>
      <c r="Q363">
        <f>IMARGUMENT(O363)*180/PI()+180</f>
        <v>87.247464883583874</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-1.71075433060284-17.8472554030585i</v>
      </c>
      <c r="P364">
        <f t="shared" ref="P364:P399" si="80">20*LOG10(IMABS(O364))</f>
        <v>25.071150591907827</v>
      </c>
      <c r="Q364">
        <f t="shared" ref="Q364:Q399" si="81">IMARGUMENT(O364)*180/PI()+180</f>
        <v>84.524623673102383</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-1.67704943426964-11.7244019681247i</v>
      </c>
      <c r="P365">
        <f t="shared" si="80"/>
        <v>21.469774795383341</v>
      </c>
      <c r="Q365">
        <f t="shared" si="81"/>
        <v>81.859673716554013</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-1.63208732035142-8.61943415018156i</v>
      </c>
      <c r="P366">
        <f t="shared" si="80"/>
        <v>18.862557708667133</v>
      </c>
      <c r="Q366">
        <f t="shared" si="81"/>
        <v>79.277998120475303</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-1.57778877550695-6.72755327898144i</v>
      </c>
      <c r="P367">
        <f t="shared" si="80"/>
        <v>16.789678327556253</v>
      </c>
      <c r="Q367">
        <f t="shared" si="81"/>
        <v>76.801167292016288</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-1.51625876507897-5.44763386210408i</v>
      </c>
      <c r="P368">
        <f t="shared" si="80"/>
        <v>15.048208122702277</v>
      </c>
      <c r="Q368">
        <f t="shared" si="81"/>
        <v>74.446335833184719</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-1.44961117023759-4.52207036680075i</v>
      </c>
      <c r="P369">
        <f t="shared" si="80"/>
        <v>13.531560398679961</v>
      </c>
      <c r="Q369">
        <f t="shared" si="81"/>
        <v>72.226040644710807</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-1.37982740429761-3.82180431625548i</v>
      </c>
      <c r="P370">
        <f t="shared" si="80"/>
        <v>12.177500167066791</v>
      </c>
      <c r="Q370">
        <f t="shared" si="81"/>
        <v>70.148347970717907</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-1.30865932906426-3.27474267043334i</v>
      </c>
      <c r="P371">
        <f t="shared" si="80"/>
        <v>10.94699179821923</v>
      </c>
      <c r="Q371">
        <f t="shared" si="81"/>
        <v>68.217261753984047</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-1.23757660772643-2.83719380313433i</v>
      </c>
      <c r="P372">
        <f t="shared" si="80"/>
        <v>9.814228311033288</v>
      </c>
      <c r="Q372">
        <f t="shared" si="81"/>
        <v>66.433294602181164</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-0.675863748769987-0.98250975646333i</v>
      </c>
      <c r="P373">
        <f t="shared" si="80"/>
        <v>1.5293539777858256</v>
      </c>
      <c r="Q373">
        <f t="shared" si="81"/>
        <v>55.476103900163579</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-0.397291386931557-0.509022406681219i</v>
      </c>
      <c r="P374">
        <f t="shared" si="80"/>
        <v>-3.7992200415021768</v>
      </c>
      <c r="Q374">
        <f t="shared" si="81"/>
        <v>52.028004095239112</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-0.261559052709217-0.326701319624011i</v>
      </c>
      <c r="P375">
        <f t="shared" si="80"/>
        <v>-7.5659756909887523</v>
      </c>
      <c r="Q375">
        <f t="shared" si="81"/>
        <v>51.319024803180042</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-0.188686510795177-0.236180644251126i</v>
      </c>
      <c r="P376">
        <f t="shared" si="80"/>
        <v>-10.391303301085522</v>
      </c>
      <c r="Q376">
        <f t="shared" si="81"/>
        <v>51.378376795975271</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-0.145691028089087-0.183108207691411i</v>
      </c>
      <c r="P377">
        <f t="shared" si="80"/>
        <v>-12.615802508125375</v>
      </c>
      <c r="Q377">
        <f t="shared" si="81"/>
        <v>51.492299834183939</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-0.118271865490585-0.14831610858805i</v>
      </c>
      <c r="P378">
        <f t="shared" si="80"/>
        <v>-14.438676042716807</v>
      </c>
      <c r="Q378">
        <f t="shared" si="81"/>
        <v>51.430055391700279</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-0.0996445054870132-0.123673909185965i</v>
      </c>
      <c r="P379">
        <f t="shared" si="80"/>
        <v>-15.981815091356088</v>
      </c>
      <c r="Q379">
        <f t="shared" si="81"/>
        <v>51.141484214055566</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-0.0863119414691197-0.105230055384152i</v>
      </c>
      <c r="P380">
        <f t="shared" si="80"/>
        <v>-17.322859582948592</v>
      </c>
      <c r="Q380">
        <f t="shared" si="81"/>
        <v>50.640663730395516</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-0.0763419023461996-0.0908555043236775i</v>
      </c>
      <c r="P381">
        <f t="shared" si="80"/>
        <v>-18.513107194952212</v>
      </c>
      <c r="Q381">
        <f t="shared" si="81"/>
        <v>49.961134786591003</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-0.0362601260809995-0.0296386926120125i</v>
      </c>
      <c r="P382">
        <f t="shared" si="80"/>
        <v>-26.589120910402514</v>
      </c>
      <c r="Q382">
        <f t="shared" si="81"/>
        <v>39.262247198515979</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-0.0221315532434752-0.012222146357242i</v>
      </c>
      <c r="P383">
        <f t="shared" si="80"/>
        <v>-31.943723989897215</v>
      </c>
      <c r="Q383">
        <f t="shared" si="81"/>
        <v>28.909667353191679</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-0.0145873043985079-0.00554960165390139i</v>
      </c>
      <c r="P384">
        <f t="shared" si="80"/>
        <v>-36.133449516805307</v>
      </c>
      <c r="Q384">
        <f t="shared" si="81"/>
        <v>20.828842898309603</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-0.010148433492628-0.00262825265210699i</v>
      </c>
      <c r="P385">
        <f t="shared" si="80"/>
        <v>-39.590085736430424</v>
      </c>
      <c r="Q385">
        <f t="shared" si="81"/>
        <v>14.519521454225298</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-0.00737222196001852-0.00122363035503194i</v>
      </c>
      <c r="P386">
        <f t="shared" si="80"/>
        <v>-42.530007123293572</v>
      </c>
      <c r="Q386">
        <f t="shared" si="81"/>
        <v>9.4239546305120143</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-0.0055451462994456-0.000500673795245443i</v>
      </c>
      <c r="P387">
        <f t="shared" si="80"/>
        <v>-45.086478084718266</v>
      </c>
      <c r="Q387">
        <f t="shared" si="81"/>
        <v>5.1592723906188098</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-0.00428970733377522-0.000110793494724167i</v>
      </c>
      <c r="P388">
        <f t="shared" si="80"/>
        <v>-47.348550638547465</v>
      </c>
      <c r="Q388">
        <f t="shared" si="81"/>
        <v>1.4794922334368437</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-0.00339519468899439+0.000105166234159898i</v>
      </c>
      <c r="P389">
        <f t="shared" si="80"/>
        <v>-49.378541492964906</v>
      </c>
      <c r="Q389">
        <f t="shared" si="81"/>
        <v>358.22582916753038</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-0.00273814057973876+0.000225433003808253i</v>
      </c>
      <c r="P390">
        <f t="shared" si="80"/>
        <v>-51.221546521679066</v>
      </c>
      <c r="Q390">
        <f t="shared" si="81"/>
        <v>355.29341405664019</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-0.000565625534566345+0.00026774167997942i</v>
      </c>
      <c r="P391">
        <f t="shared" si="80"/>
        <v>-64.071375183807717</v>
      </c>
      <c r="Q391">
        <f t="shared" si="81"/>
        <v>334.66923129531727</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-0.000188460607226265+0.00015008288249052i</v>
      </c>
      <c r="P392">
        <f t="shared" si="80"/>
        <v>-72.362555952344323</v>
      </c>
      <c r="Q392">
        <f t="shared" si="81"/>
        <v>321.46751324890658</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-0.0000782439125470178+0.0000862373835511476i</v>
      </c>
      <c r="P393">
        <f t="shared" si="80"/>
        <v>-78.677724618641761</v>
      </c>
      <c r="Q393">
        <f t="shared" si="81"/>
        <v>312.21772556751898</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-0.0000374362100377433+0.0000524502342425483i</v>
      </c>
      <c r="P394">
        <f t="shared" si="80"/>
        <v>-83.816906837124137</v>
      </c>
      <c r="Q394">
        <f t="shared" si="81"/>
        <v>305.51724343967408</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-0.0000198641115499395+0.0000336993759522623i</v>
      </c>
      <c r="P395">
        <f t="shared" si="80"/>
        <v>-88.152430418590853</v>
      </c>
      <c r="Q395">
        <f t="shared" si="81"/>
        <v>300.51724176222098</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-0.00001141137551687+0.0000227081664573507i</v>
      </c>
      <c r="P396">
        <f t="shared" si="80"/>
        <v>-91.898479515599831</v>
      </c>
      <c r="Q396">
        <f t="shared" si="81"/>
        <v>296.68057939224434</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-6.98015502965692E-06+0.0000159300154800818i</v>
      </c>
      <c r="P397">
        <f t="shared" si="80"/>
        <v>-95.192919106782981</v>
      </c>
      <c r="Q397">
        <f t="shared" si="81"/>
        <v>293.66189287596239</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-4.49158830589437E-06+0.0000115595084536358i</v>
      </c>
      <c r="P398">
        <f t="shared" si="80"/>
        <v>-98.130532620423153</v>
      </c>
      <c r="Q398">
        <f t="shared" si="81"/>
        <v>291.23424590139678</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-3.01314225816366E-06+8.63089737402779E-06i</v>
      </c>
      <c r="P399">
        <f t="shared" si="80"/>
        <v>-100.77942240566574</v>
      </c>
      <c r="Q399">
        <f t="shared" si="81"/>
        <v>289.24466259404977</v>
      </c>
      <c r="CC399" s="19"/>
      <c r="CD399" s="19"/>
      <c r="CE399" s="19"/>
    </row>
    <row r="400" spans="4:83">
      <c r="D400" s="19"/>
      <c r="E400" s="19"/>
      <c r="CC400" s="19"/>
      <c r="CD400" s="19"/>
      <c r="CE400" s="19"/>
    </row>
    <row r="401" spans="4:83" ht="320.14999999999998"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417" t="s">
        <v>420</v>
      </c>
      <c r="B2" s="418"/>
      <c r="C2" s="418"/>
      <c r="D2" s="419"/>
      <c r="E2" s="151"/>
      <c r="F2" s="16"/>
      <c r="G2" s="16"/>
      <c r="H2" s="16"/>
      <c r="I2" s="16"/>
      <c r="J2" s="16"/>
      <c r="K2" s="16"/>
      <c r="L2" s="16"/>
      <c r="M2" s="16"/>
      <c r="N2" s="16"/>
      <c r="O2" s="16"/>
      <c r="P2" s="16"/>
      <c r="Q2" s="16"/>
      <c r="R2" s="16"/>
      <c r="S2" s="16"/>
      <c r="T2" s="16"/>
      <c r="U2" s="16"/>
      <c r="V2" s="16"/>
    </row>
    <row r="3" spans="1:22" ht="16.5">
      <c r="A3" s="25" t="s">
        <v>213</v>
      </c>
      <c r="B3" s="5" t="s">
        <v>128</v>
      </c>
      <c r="C3" s="32">
        <f>'DESIGN INPUTS AND CALCULATIONS'!C32</f>
        <v>12</v>
      </c>
      <c r="D3" s="30" t="s">
        <v>7</v>
      </c>
      <c r="E3" s="30"/>
      <c r="F3" s="16"/>
      <c r="G3" s="16"/>
      <c r="H3" s="16"/>
      <c r="I3" s="16"/>
      <c r="J3" s="16"/>
      <c r="K3" s="16"/>
      <c r="L3" s="16"/>
      <c r="M3" s="16"/>
      <c r="N3" s="16"/>
      <c r="O3" s="16"/>
      <c r="P3" s="16"/>
      <c r="Q3" s="16"/>
      <c r="R3" s="16"/>
      <c r="S3" s="16"/>
      <c r="T3" s="16"/>
      <c r="U3" s="16"/>
      <c r="V3" s="16"/>
    </row>
    <row r="4" spans="1:22" ht="16.5">
      <c r="A4" s="25" t="s">
        <v>207</v>
      </c>
      <c r="B4" s="32" t="s">
        <v>14</v>
      </c>
      <c r="C4" s="32">
        <f>'DESIGN INPUTS AND CALCULATIONS'!C25</f>
        <v>6</v>
      </c>
      <c r="D4" s="30" t="s">
        <v>7</v>
      </c>
      <c r="E4" s="30"/>
      <c r="F4" s="16"/>
      <c r="G4" s="16"/>
      <c r="H4" s="16"/>
      <c r="I4" s="16"/>
      <c r="J4" s="16"/>
      <c r="K4" s="16"/>
      <c r="L4" s="16"/>
      <c r="M4" s="16"/>
      <c r="N4" s="16"/>
      <c r="O4" s="16"/>
      <c r="P4" s="16"/>
      <c r="Q4" s="16"/>
      <c r="R4" s="16"/>
      <c r="S4" s="16"/>
      <c r="T4" s="16"/>
      <c r="U4" s="16"/>
      <c r="V4" s="16"/>
    </row>
    <row r="5" spans="1:22" ht="16.5">
      <c r="A5" s="25" t="s">
        <v>425</v>
      </c>
      <c r="B5" s="32" t="s">
        <v>18</v>
      </c>
      <c r="C5" s="32">
        <f>'DESIGN INPUTS AND CALCULATIONS'!C26</f>
        <v>24</v>
      </c>
      <c r="D5" s="30" t="s">
        <v>8</v>
      </c>
      <c r="E5" s="30"/>
      <c r="F5" s="16"/>
      <c r="G5" s="16"/>
      <c r="H5" s="16"/>
      <c r="I5" s="16"/>
      <c r="J5" s="16"/>
      <c r="K5" s="16"/>
      <c r="L5" s="16"/>
      <c r="M5" s="16"/>
      <c r="N5" s="16"/>
      <c r="O5" s="16"/>
      <c r="P5" s="16"/>
      <c r="Q5" s="16"/>
      <c r="R5" s="16"/>
      <c r="S5" s="16"/>
      <c r="T5" s="16"/>
      <c r="U5" s="16"/>
      <c r="V5" s="16"/>
    </row>
    <row r="6" spans="1:22" ht="16.5">
      <c r="A6" s="25" t="s">
        <v>424</v>
      </c>
      <c r="B6" s="32" t="s">
        <v>20</v>
      </c>
      <c r="C6" s="173">
        <f>'DESIGN INPUTS AND CALCULATIONS'!C40</f>
        <v>1</v>
      </c>
      <c r="D6" s="30"/>
      <c r="E6" s="30"/>
      <c r="F6" s="16"/>
      <c r="G6" s="16"/>
      <c r="H6" s="16"/>
      <c r="I6" s="16"/>
      <c r="J6" s="16"/>
      <c r="K6" s="16"/>
      <c r="L6" s="16"/>
      <c r="M6" s="16"/>
      <c r="N6" s="16"/>
      <c r="O6" s="16"/>
      <c r="P6" s="16"/>
      <c r="Q6" s="16"/>
      <c r="R6" s="16"/>
      <c r="S6" s="16"/>
      <c r="T6" s="16"/>
      <c r="U6" s="16"/>
      <c r="V6" s="16"/>
    </row>
    <row r="7" spans="1:22" ht="16.5">
      <c r="A7" s="25" t="s">
        <v>429</v>
      </c>
      <c r="B7" s="32" t="s">
        <v>431</v>
      </c>
      <c r="C7" s="173">
        <f>C4*C4/C5</f>
        <v>1.5</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1.2158542037080533</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6.5">
      <c r="A10" s="25" t="s">
        <v>421</v>
      </c>
      <c r="B10" s="32" t="s">
        <v>78</v>
      </c>
      <c r="C10" s="173">
        <f>'DESIGN INPUTS AND CALCULATIONS'!C97</f>
        <v>2</v>
      </c>
      <c r="D10" s="30" t="s">
        <v>73</v>
      </c>
      <c r="E10" s="30"/>
      <c r="F10" s="16"/>
      <c r="G10" s="16"/>
      <c r="H10" s="16"/>
      <c r="I10" s="16"/>
      <c r="J10" s="16"/>
      <c r="K10" s="16"/>
      <c r="L10" s="16"/>
      <c r="M10" s="16"/>
      <c r="N10" s="16"/>
      <c r="O10" s="16"/>
      <c r="P10" s="16"/>
      <c r="Q10" s="16"/>
      <c r="R10" s="16"/>
      <c r="S10" s="16"/>
      <c r="T10" s="16"/>
      <c r="U10" s="16"/>
      <c r="V10" s="16"/>
    </row>
    <row r="11" spans="1:22" ht="16.5">
      <c r="A11" s="25" t="s">
        <v>422</v>
      </c>
      <c r="B11" s="32" t="s">
        <v>74</v>
      </c>
      <c r="C11" s="173">
        <f>'DESIGN INPUTS AND CALCULATIONS'!C95</f>
        <v>0.6</v>
      </c>
      <c r="D11" s="30" t="s">
        <v>73</v>
      </c>
      <c r="E11" s="30"/>
      <c r="F11" s="16"/>
      <c r="G11" s="16"/>
      <c r="H11" s="16"/>
      <c r="I11" s="16"/>
      <c r="J11" s="16"/>
      <c r="K11" s="16"/>
      <c r="L11" s="16"/>
      <c r="M11" s="16"/>
      <c r="N11" s="16"/>
      <c r="O11" s="16"/>
      <c r="P11" s="16"/>
      <c r="Q11" s="16"/>
      <c r="R11" s="16"/>
      <c r="S11" s="16"/>
      <c r="T11" s="16"/>
      <c r="U11" s="16"/>
      <c r="V11" s="16"/>
    </row>
    <row r="12" spans="1:22" ht="16.5">
      <c r="A12" s="25" t="s">
        <v>423</v>
      </c>
      <c r="B12" s="32" t="s">
        <v>72</v>
      </c>
      <c r="C12" s="173">
        <f>'DESIGN INPUTS AND CALCULATIONS'!C93</f>
        <v>4.3</v>
      </c>
      <c r="D12" s="30" t="s">
        <v>198</v>
      </c>
      <c r="E12" s="30"/>
      <c r="F12" s="16"/>
      <c r="G12" s="16"/>
      <c r="H12" s="16"/>
      <c r="I12" s="16"/>
      <c r="J12" s="16"/>
      <c r="K12" s="16"/>
      <c r="L12" s="16"/>
      <c r="M12" s="16"/>
      <c r="N12" s="16"/>
      <c r="O12" s="16"/>
      <c r="P12" s="16"/>
      <c r="Q12" s="16"/>
      <c r="R12" s="16"/>
      <c r="S12" s="16"/>
      <c r="T12" s="16"/>
      <c r="U12" s="16"/>
      <c r="V12" s="16"/>
    </row>
    <row r="13" spans="1:22" ht="16.5">
      <c r="A13" s="25" t="s">
        <v>233</v>
      </c>
      <c r="B13" s="32" t="s">
        <v>32</v>
      </c>
      <c r="C13" s="173">
        <f>'DESIGN INPUTS AND CALCULATIONS'!C100</f>
        <v>3.3333333333333335</v>
      </c>
      <c r="D13" s="30"/>
      <c r="E13" s="30"/>
      <c r="F13" s="16"/>
      <c r="G13" s="16"/>
      <c r="H13" s="16"/>
      <c r="I13" s="16"/>
      <c r="J13" s="16"/>
      <c r="K13" s="16"/>
      <c r="L13" s="16"/>
      <c r="M13" s="16"/>
      <c r="N13" s="16"/>
      <c r="O13" s="16"/>
      <c r="P13" s="16"/>
      <c r="Q13" s="16"/>
      <c r="R13" s="16"/>
      <c r="S13" s="16"/>
      <c r="T13" s="16"/>
      <c r="U13" s="16"/>
      <c r="V13" s="16"/>
    </row>
    <row r="14" spans="1:22" ht="16.5">
      <c r="A14" s="25" t="s">
        <v>234</v>
      </c>
      <c r="B14" s="32" t="s">
        <v>34</v>
      </c>
      <c r="C14" s="173">
        <f>'DESIGN INPUTS AND CALCULATIONS'!C101</f>
        <v>0.30722736548477503</v>
      </c>
      <c r="D14" s="30"/>
      <c r="E14" s="30"/>
      <c r="F14" s="16"/>
      <c r="G14" s="16"/>
      <c r="H14" s="16"/>
      <c r="I14" s="16"/>
      <c r="J14" s="16"/>
      <c r="K14" s="16"/>
      <c r="L14" s="16"/>
      <c r="M14" s="16"/>
      <c r="N14" s="16"/>
      <c r="O14" s="16"/>
      <c r="P14" s="16"/>
      <c r="Q14" s="16"/>
      <c r="R14" s="16"/>
      <c r="S14" s="16"/>
      <c r="T14" s="16"/>
      <c r="U14" s="16"/>
      <c r="V14" s="16"/>
    </row>
    <row r="15" spans="1:22" ht="16.5">
      <c r="A15" s="25" t="s">
        <v>231</v>
      </c>
      <c r="B15" s="32" t="s">
        <v>25</v>
      </c>
      <c r="C15" s="173">
        <f>'DESIGN INPUTS AND CALCULATIONS'!C98</f>
        <v>99.085539567533871</v>
      </c>
      <c r="D15" s="30" t="s">
        <v>11</v>
      </c>
      <c r="E15" s="30"/>
      <c r="F15" s="16"/>
      <c r="G15" s="16"/>
      <c r="H15" s="16"/>
      <c r="I15" s="16"/>
      <c r="J15" s="16"/>
      <c r="K15" s="16"/>
      <c r="L15" s="16"/>
      <c r="M15" s="16"/>
      <c r="N15" s="16"/>
      <c r="O15" s="16"/>
      <c r="P15" s="16"/>
      <c r="Q15" s="16"/>
      <c r="R15" s="16"/>
      <c r="S15" s="16"/>
      <c r="T15" s="16"/>
      <c r="U15" s="16"/>
      <c r="V15" s="16"/>
    </row>
    <row r="16" spans="1:22" ht="16.5">
      <c r="A16" s="25" t="s">
        <v>437</v>
      </c>
      <c r="B16" s="38" t="s">
        <v>438</v>
      </c>
      <c r="C16" s="173">
        <f>C6*(C4+0.5)/(C3/2)</f>
        <v>1.0833333333333333</v>
      </c>
      <c r="D16" s="30"/>
      <c r="E16" s="30"/>
      <c r="F16" s="16"/>
      <c r="G16" s="16"/>
      <c r="H16" s="16"/>
      <c r="I16" s="16"/>
      <c r="J16" s="16"/>
      <c r="K16" s="16"/>
      <c r="L16" s="16"/>
      <c r="M16" s="16"/>
      <c r="N16" s="16"/>
      <c r="O16" s="16"/>
      <c r="P16" s="16"/>
      <c r="Q16" s="16"/>
      <c r="R16" s="16"/>
      <c r="S16" s="16"/>
      <c r="T16" s="16"/>
      <c r="U16" s="16"/>
      <c r="V16" s="16"/>
    </row>
    <row r="17" spans="1:22" ht="16.5">
      <c r="A17" s="72" t="s">
        <v>278</v>
      </c>
      <c r="B17" s="63" t="s">
        <v>189</v>
      </c>
      <c r="C17" s="173">
        <f>'DESIGN INPUTS AND CALCULATIONS'!C170</f>
        <v>7500</v>
      </c>
      <c r="D17" s="73" t="s">
        <v>70</v>
      </c>
      <c r="E17" s="30"/>
      <c r="F17" s="16"/>
      <c r="G17" s="16"/>
      <c r="H17" s="16"/>
      <c r="I17" s="16"/>
      <c r="J17" s="16"/>
      <c r="K17" s="16"/>
      <c r="L17" s="16"/>
      <c r="M17" s="16"/>
      <c r="N17" s="16"/>
      <c r="O17" s="16"/>
      <c r="P17" s="16"/>
      <c r="Q17" s="16"/>
      <c r="R17" s="16"/>
      <c r="S17" s="16"/>
      <c r="T17" s="16"/>
      <c r="U17" s="16"/>
      <c r="V17" s="16"/>
    </row>
    <row r="18" spans="1:22" ht="16.5">
      <c r="A18" s="72" t="s">
        <v>276</v>
      </c>
      <c r="B18" s="63" t="s">
        <v>188</v>
      </c>
      <c r="C18" s="173">
        <f>'DESIGN INPUTS AND CALCULATIONS'!C172</f>
        <v>2300</v>
      </c>
      <c r="D18" s="73" t="s">
        <v>70</v>
      </c>
      <c r="E18" s="30"/>
      <c r="F18" s="16"/>
      <c r="G18" s="16"/>
      <c r="H18" s="16"/>
      <c r="I18" s="16"/>
      <c r="J18" s="16"/>
      <c r="K18" s="16"/>
      <c r="L18" s="16"/>
      <c r="M18" s="16"/>
      <c r="N18" s="16"/>
      <c r="O18" s="16"/>
      <c r="P18" s="16"/>
      <c r="Q18" s="16"/>
      <c r="R18" s="16"/>
      <c r="S18" s="16"/>
      <c r="T18" s="16"/>
      <c r="U18" s="16"/>
      <c r="V18" s="16"/>
    </row>
    <row r="19" spans="1:22" ht="16.5">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29">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47.5">
      <c r="A21" s="25" t="s">
        <v>441</v>
      </c>
      <c r="B21" s="32" t="s">
        <v>442</v>
      </c>
      <c r="C21" s="35">
        <v>0.8</v>
      </c>
      <c r="D21" s="30"/>
      <c r="E21" s="158" t="s">
        <v>451</v>
      </c>
    </row>
    <row r="22" spans="1:22" ht="16.5">
      <c r="A22" s="25" t="s">
        <v>443</v>
      </c>
      <c r="B22" s="32" t="s">
        <v>444</v>
      </c>
      <c r="C22" s="92">
        <f>$C$21*$C$15</f>
        <v>79.268431654027097</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417" t="s">
        <v>463</v>
      </c>
      <c r="B24" s="418"/>
      <c r="C24" s="418"/>
      <c r="D24" s="419"/>
      <c r="E24" s="151"/>
      <c r="F24" s="188"/>
      <c r="G24" s="188"/>
      <c r="H24" s="188"/>
      <c r="I24" s="188"/>
      <c r="J24" s="188"/>
      <c r="K24" s="188"/>
      <c r="L24" s="188"/>
      <c r="M24" s="188"/>
      <c r="N24" s="188"/>
      <c r="O24" s="188"/>
      <c r="P24" s="188"/>
      <c r="Q24" s="16"/>
      <c r="R24" s="16"/>
      <c r="S24" s="16"/>
      <c r="T24" s="16"/>
      <c r="U24" s="16"/>
      <c r="V24" s="16"/>
    </row>
    <row r="25" spans="1:22" ht="18.649999999999999"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6.5">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6.5"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6.5">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6.5">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6.5">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6.5">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6.5">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6.5"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6.5">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6.5">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4.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4.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601</v>
      </c>
      <c r="G15">
        <f>C19/(2*PI()*fllc*1000)*1000000</f>
        <v>0.59987854045751055</v>
      </c>
      <c r="H15" t="s">
        <v>73</v>
      </c>
    </row>
    <row r="16" spans="6:8" ht="43.5">
      <c r="F16" s="130" t="s">
        <v>602</v>
      </c>
      <c r="G16">
        <f>Lr/(1-(C17^2))</f>
        <v>0.6</v>
      </c>
      <c r="H16" t="s">
        <v>73</v>
      </c>
    </row>
    <row r="17" spans="2:52">
      <c r="B17" t="s">
        <v>595</v>
      </c>
      <c r="C17">
        <f>'DESIGN INPUTS AND CALCULATIONS'!C91</f>
        <v>0</v>
      </c>
      <c r="F17" t="s">
        <v>604</v>
      </c>
      <c r="G17">
        <f>G15*(1-C17)/(1-C17^2)</f>
        <v>0.59987854045751055</v>
      </c>
      <c r="H17" t="s">
        <v>73</v>
      </c>
    </row>
    <row r="18" spans="2:52">
      <c r="B18" t="s">
        <v>600</v>
      </c>
      <c r="C18" t="e">
        <f>1/C17</f>
        <v>#DIV/0!</v>
      </c>
    </row>
    <row r="19" spans="2:52">
      <c r="B19" t="s">
        <v>594</v>
      </c>
      <c r="C19">
        <f>Qe_selected*Re_fl</f>
        <v>0.37691480314949655</v>
      </c>
      <c r="F19" t="s">
        <v>612</v>
      </c>
      <c r="G19">
        <f>SQRT(Lr/Cr)</f>
        <v>0.3735436838188142</v>
      </c>
      <c r="L19" t="str">
        <f>'DESIGN INPUTS AND CALCULATIONS'!C90</f>
        <v>Discrete Inductor</v>
      </c>
    </row>
    <row r="20" spans="2:52">
      <c r="F20" t="s">
        <v>613</v>
      </c>
      <c r="G20">
        <f>G19/Re_fl</f>
        <v>0.30722736548477503</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0.31</v>
      </c>
      <c r="C24" s="22">
        <f t="shared" ref="C24:C95" si="1">Ln_selected</f>
        <v>3.33</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0.31</v>
      </c>
      <c r="C25" s="22">
        <f t="shared" si="1"/>
        <v>3.33</v>
      </c>
      <c r="D25" s="22">
        <f>D24+0.05</f>
        <v>0.05</v>
      </c>
      <c r="E25" s="22">
        <f t="shared" ref="E25:E88" si="2">D25^2</f>
        <v>2.5000000000000005E-3</v>
      </c>
      <c r="F25" s="22" t="e">
        <f t="shared" ref="F25:F88" si="3">($C$18*(1-(1-($C$17^2))/(E25)))^2</f>
        <v>#DIV/0!</v>
      </c>
      <c r="G25" s="22" t="e">
        <f t="shared" ref="G25:G88" si="4">((B25/$C$17)*(D25-(1/D25)))^2</f>
        <v>#DIV/0!</v>
      </c>
      <c r="H25" s="22" t="e">
        <f t="shared" ref="H25:H88" si="5">SQRT(F25+G25)</f>
        <v>#DIV/0!</v>
      </c>
      <c r="I25" s="22" t="e">
        <f t="shared" ref="I25:I88" si="6">1/(H25)</f>
        <v>#DIV/0!</v>
      </c>
      <c r="J25" s="22" t="e">
        <f t="shared" ref="J25:J88" si="7">SQRT(F25)</f>
        <v>#DIV/0!</v>
      </c>
      <c r="K25" s="22" t="e">
        <f t="shared" ref="K25:K88" si="8">1/J25</f>
        <v>#DIV/0!</v>
      </c>
      <c r="L25" s="22">
        <f>IF('DESIGN INPUTS AND CALCULATIONS'!$C$90="Integrated Leakage",'Integrated Leakage'!I25,'tables and calculations'!$S67)</f>
        <v>8.4047272393530503E-3</v>
      </c>
      <c r="M25" s="22">
        <f>IF('DESIGN INPUTS AND CALCULATIONS'!$C$90="Integrated Leakage",'Integrated Leakage'!K25,'tables and calculations'!$AO67)</f>
        <v>8.4161042107368644E-3</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0.31</v>
      </c>
      <c r="C26" s="22">
        <f t="shared" si="1"/>
        <v>3.33</v>
      </c>
      <c r="D26" s="22">
        <f t="shared" ref="D26:D89" si="9">D25+0.05</f>
        <v>0.1</v>
      </c>
      <c r="E26" s="22">
        <f t="shared" si="2"/>
        <v>1.0000000000000002E-2</v>
      </c>
      <c r="F26" s="22" t="e">
        <f t="shared" si="3"/>
        <v>#DIV/0!</v>
      </c>
      <c r="G26" s="22" t="e">
        <f t="shared" si="4"/>
        <v>#DIV/0!</v>
      </c>
      <c r="H26" s="22" t="e">
        <f t="shared" si="5"/>
        <v>#DIV/0!</v>
      </c>
      <c r="I26" s="22" t="e">
        <f t="shared" si="6"/>
        <v>#DIV/0!</v>
      </c>
      <c r="J26" s="22" t="e">
        <f t="shared" si="7"/>
        <v>#DIV/0!</v>
      </c>
      <c r="K26" s="22" t="e">
        <f t="shared" si="8"/>
        <v>#DIV/0!</v>
      </c>
      <c r="L26" s="22">
        <f>IF('DESIGN INPUTS AND CALCULATIONS'!$C$90="Integrated Leakage",'Integrated Leakage'!I26,'tables and calculations'!$S68)</f>
        <v>3.4610237841619519E-2</v>
      </c>
      <c r="M26" s="22">
        <f>IF('DESIGN INPUTS AND CALCULATIONS'!$C$90="Integrated Leakage",'Integrated Leakage'!K26,'tables and calculations'!$AO68)</f>
        <v>3.4807147510120699E-2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0.31</v>
      </c>
      <c r="C27" s="22">
        <f t="shared" si="1"/>
        <v>3.33</v>
      </c>
      <c r="D27" s="22">
        <f t="shared" si="9"/>
        <v>0.15000000000000002</v>
      </c>
      <c r="E27" s="22">
        <f t="shared" si="2"/>
        <v>2.2500000000000006E-2</v>
      </c>
      <c r="F27" s="22" t="e">
        <f t="shared" si="3"/>
        <v>#DIV/0!</v>
      </c>
      <c r="G27" s="22" t="e">
        <f t="shared" si="4"/>
        <v>#DIV/0!</v>
      </c>
      <c r="H27" s="22" t="e">
        <f t="shared" si="5"/>
        <v>#DIV/0!</v>
      </c>
      <c r="I27" s="22" t="e">
        <f t="shared" si="6"/>
        <v>#DIV/0!</v>
      </c>
      <c r="J27" s="22" t="e">
        <f t="shared" si="7"/>
        <v>#DIV/0!</v>
      </c>
      <c r="K27" s="22" t="e">
        <f t="shared" si="8"/>
        <v>#DIV/0!</v>
      </c>
      <c r="L27" s="22">
        <f>IF('DESIGN INPUTS AND CALCULATIONS'!$C$90="Integrated Leakage",'Integrated Leakage'!I27,'tables and calculations'!$S69)</f>
        <v>8.1869270171408604E-2</v>
      </c>
      <c r="M27" s="22">
        <f>IF('DESIGN INPUTS AND CALCULATIONS'!$C$90="Integrated Leakage",'Integrated Leakage'!K27,'tables and calculations'!$AO69)</f>
        <v>8.3012479890169369E-2</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0.31</v>
      </c>
      <c r="C28" s="22">
        <f t="shared" si="1"/>
        <v>3.33</v>
      </c>
      <c r="D28" s="22">
        <f t="shared" si="9"/>
        <v>0.2</v>
      </c>
      <c r="E28" s="22">
        <f t="shared" si="2"/>
        <v>4.0000000000000008E-2</v>
      </c>
      <c r="F28" s="22" t="e">
        <f t="shared" si="3"/>
        <v>#DIV/0!</v>
      </c>
      <c r="G28" s="22" t="e">
        <f t="shared" si="4"/>
        <v>#DIV/0!</v>
      </c>
      <c r="H28" s="22" t="e">
        <f t="shared" si="5"/>
        <v>#DIV/0!</v>
      </c>
      <c r="I28" s="22" t="e">
        <f t="shared" si="6"/>
        <v>#DIV/0!</v>
      </c>
      <c r="J28" s="22" t="e">
        <f t="shared" si="7"/>
        <v>#DIV/0!</v>
      </c>
      <c r="K28" s="22" t="e">
        <f t="shared" si="8"/>
        <v>#DIV/0!</v>
      </c>
      <c r="L28" s="22">
        <f>IF('DESIGN INPUTS AND CALCULATIONS'!$C$90="Integrated Leakage",'Integrated Leakage'!I28,'tables and calculations'!$S70)</f>
        <v>0.15666445964825051</v>
      </c>
      <c r="M28" s="22">
        <f>IF('DESIGN INPUTS AND CALCULATIONS'!$C$90="Integrated Leakage",'Integrated Leakage'!K28,'tables and calculations'!$AO70)</f>
        <v>0.16110299972695258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0.31</v>
      </c>
      <c r="C29" s="22">
        <f t="shared" si="1"/>
        <v>3.33</v>
      </c>
      <c r="D29" s="22">
        <f t="shared" si="9"/>
        <v>0.25</v>
      </c>
      <c r="E29" s="22">
        <f t="shared" si="2"/>
        <v>6.25E-2</v>
      </c>
      <c r="F29" s="22" t="e">
        <f t="shared" si="3"/>
        <v>#DIV/0!</v>
      </c>
      <c r="G29" s="22" t="e">
        <f t="shared" si="4"/>
        <v>#DIV/0!</v>
      </c>
      <c r="H29" s="22" t="e">
        <f t="shared" si="5"/>
        <v>#DIV/0!</v>
      </c>
      <c r="I29" s="22" t="e">
        <f t="shared" si="6"/>
        <v>#DIV/0!</v>
      </c>
      <c r="J29" s="22" t="e">
        <f t="shared" si="7"/>
        <v>#DIV/0!</v>
      </c>
      <c r="K29" s="22" t="e">
        <f t="shared" si="8"/>
        <v>#DIV/0!</v>
      </c>
      <c r="L29" s="22">
        <f>IF('DESIGN INPUTS AND CALCULATIONS'!$C$90="Integrated Leakage",'Integrated Leakage'!I29,'tables and calculations'!$S71)</f>
        <v>0.27083510163232227</v>
      </c>
      <c r="M29" s="22">
        <f>IF('DESIGN INPUTS AND CALCULATIONS'!$C$90="Integrated Leakage",'Integrated Leakage'!K29,'tables and calculations'!$AO71)</f>
        <v>0.28534688033932648</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0.31</v>
      </c>
      <c r="C30" s="22">
        <f t="shared" si="1"/>
        <v>3.33</v>
      </c>
      <c r="D30" s="22">
        <f t="shared" si="9"/>
        <v>0.3</v>
      </c>
      <c r="E30" s="22">
        <f t="shared" si="2"/>
        <v>0.09</v>
      </c>
      <c r="F30" s="22" t="e">
        <f t="shared" si="3"/>
        <v>#DIV/0!</v>
      </c>
      <c r="G30" s="22" t="e">
        <f t="shared" si="4"/>
        <v>#DIV/0!</v>
      </c>
      <c r="H30" s="22" t="e">
        <f t="shared" si="5"/>
        <v>#DIV/0!</v>
      </c>
      <c r="I30" s="22" t="e">
        <f t="shared" si="6"/>
        <v>#DIV/0!</v>
      </c>
      <c r="J30" s="22" t="e">
        <f t="shared" si="7"/>
        <v>#DIV/0!</v>
      </c>
      <c r="K30" s="22" t="e">
        <f t="shared" si="8"/>
        <v>#DIV/0!</v>
      </c>
      <c r="L30" s="22">
        <f>IF('DESIGN INPUTS AND CALCULATIONS'!$C$90="Integrated Leakage",'Integrated Leakage'!I30,'tables and calculations'!$S72)</f>
        <v>0.44583239087697346</v>
      </c>
      <c r="M30" s="22">
        <f>IF('DESIGN INPUTS AND CALCULATIONS'!$C$90="Integrated Leakage",'Integrated Leakage'!K30,'tables and calculations'!$AO72)</f>
        <v>0.49106942078746019</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0.31</v>
      </c>
      <c r="C31" s="22">
        <f t="shared" si="1"/>
        <v>3.33</v>
      </c>
      <c r="D31" s="22">
        <f t="shared" si="9"/>
        <v>0.35</v>
      </c>
      <c r="E31" s="22">
        <f t="shared" si="2"/>
        <v>0.12249999999999998</v>
      </c>
      <c r="F31" s="22" t="e">
        <f t="shared" si="3"/>
        <v>#DIV/0!</v>
      </c>
      <c r="G31" s="22" t="e">
        <f t="shared" si="4"/>
        <v>#DIV/0!</v>
      </c>
      <c r="H31" s="22" t="e">
        <f t="shared" si="5"/>
        <v>#DIV/0!</v>
      </c>
      <c r="I31" s="22" t="e">
        <f t="shared" si="6"/>
        <v>#DIV/0!</v>
      </c>
      <c r="J31" s="22" t="e">
        <f t="shared" si="7"/>
        <v>#DIV/0!</v>
      </c>
      <c r="K31" s="22" t="e">
        <f t="shared" si="8"/>
        <v>#DIV/0!</v>
      </c>
      <c r="L31" s="22">
        <f>IF('DESIGN INPUTS AND CALCULATIONS'!$C$90="Integrated Leakage",'Integrated Leakage'!I31,'tables and calculations'!$S73)</f>
        <v>0.71997170188199688</v>
      </c>
      <c r="M31" s="22">
        <f>IF('DESIGN INPUTS AND CALCULATIONS'!$C$90="Integrated Leakage",'Integrated Leakage'!K31,'tables and calculations'!$AO73)</f>
        <v>0.868709008113975</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0.31</v>
      </c>
      <c r="C32" s="22">
        <f t="shared" si="1"/>
        <v>3.33</v>
      </c>
      <c r="D32" s="22">
        <f t="shared" si="9"/>
        <v>0.39999999999999997</v>
      </c>
      <c r="E32" s="22">
        <f t="shared" si="2"/>
        <v>0.15999999999999998</v>
      </c>
      <c r="F32" s="22" t="e">
        <f t="shared" si="3"/>
        <v>#DIV/0!</v>
      </c>
      <c r="G32" s="22" t="e">
        <f t="shared" si="4"/>
        <v>#DIV/0!</v>
      </c>
      <c r="H32" s="22" t="e">
        <f t="shared" si="5"/>
        <v>#DIV/0!</v>
      </c>
      <c r="I32" s="22" t="e">
        <f t="shared" si="6"/>
        <v>#DIV/0!</v>
      </c>
      <c r="J32" s="22" t="e">
        <f t="shared" si="7"/>
        <v>#DIV/0!</v>
      </c>
      <c r="K32" s="22" t="e">
        <f t="shared" si="8"/>
        <v>#DIV/0!</v>
      </c>
      <c r="L32" s="22">
        <f>IF('DESIGN INPUTS AND CALCULATIONS'!$C$90="Integrated Leakage",'Integrated Leakage'!I32,'tables and calculations'!$S74)</f>
        <v>1.1499255745689163</v>
      </c>
      <c r="M32" s="22">
        <f>IF('DESIGN INPUTS AND CALCULATIONS'!$C$90="Integrated Leakage",'Integrated Leakage'!K32,'tables and calculations'!$AO74)</f>
        <v>1.7343634964128396</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0.31</v>
      </c>
      <c r="C33" s="22">
        <f t="shared" si="1"/>
        <v>3.33</v>
      </c>
      <c r="D33" s="22">
        <f t="shared" si="9"/>
        <v>0.44999999999999996</v>
      </c>
      <c r="E33" s="22">
        <f t="shared" si="2"/>
        <v>0.20249999999999996</v>
      </c>
      <c r="F33" s="22" t="e">
        <f t="shared" si="3"/>
        <v>#DIV/0!</v>
      </c>
      <c r="G33" s="22" t="e">
        <f t="shared" si="4"/>
        <v>#DIV/0!</v>
      </c>
      <c r="H33" s="22" t="e">
        <f t="shared" si="5"/>
        <v>#DIV/0!</v>
      </c>
      <c r="I33" s="22" t="e">
        <f t="shared" si="6"/>
        <v>#DIV/0!</v>
      </c>
      <c r="J33" s="22" t="e">
        <f t="shared" si="7"/>
        <v>#DIV/0!</v>
      </c>
      <c r="K33" s="22" t="e">
        <f t="shared" si="8"/>
        <v>#DIV/0!</v>
      </c>
      <c r="L33" s="22">
        <f>IF('DESIGN INPUTS AND CALCULATIONS'!$C$90="Integrated Leakage",'Integrated Leakage'!I33,'tables and calculations'!$S77)</f>
        <v>1.7272359188333124</v>
      </c>
      <c r="M33" s="22">
        <f>IF('DESIGN INPUTS AND CALCULATIONS'!$C$90="Integrated Leakage",'Integrated Leakage'!K33,'tables and calculations'!$AO77)</f>
        <v>5.4742704689400732</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0.31</v>
      </c>
      <c r="C34" s="22">
        <f t="shared" si="1"/>
        <v>3.33</v>
      </c>
      <c r="D34" s="22">
        <f t="shared" si="9"/>
        <v>0.49999999999999994</v>
      </c>
      <c r="E34" s="22">
        <f t="shared" si="2"/>
        <v>0.24999999999999994</v>
      </c>
      <c r="F34" s="22" t="e">
        <f t="shared" si="3"/>
        <v>#DIV/0!</v>
      </c>
      <c r="G34" s="22" t="e">
        <f t="shared" si="4"/>
        <v>#DIV/0!</v>
      </c>
      <c r="H34" s="22" t="e">
        <f t="shared" si="5"/>
        <v>#DIV/0!</v>
      </c>
      <c r="I34" s="22" t="e">
        <f t="shared" si="6"/>
        <v>#DIV/0!</v>
      </c>
      <c r="J34" s="22" t="e">
        <f t="shared" si="7"/>
        <v>#DIV/0!</v>
      </c>
      <c r="K34" s="22" t="e">
        <f t="shared" si="8"/>
        <v>#DIV/0!</v>
      </c>
      <c r="L34" s="22">
        <f>IF('DESIGN INPUTS AND CALCULATIONS'!$C$90="Integrated Leakage",'Integrated Leakage'!I34,'tables and calculations'!$S78)</f>
        <v>2.1033034822857068</v>
      </c>
      <c r="M34" s="22">
        <f>IF('DESIGN INPUTS AND CALCULATIONS'!$C$90="Integrated Leakage",'Integrated Leakage'!K34,'tables and calculations'!$AO78)</f>
        <v>10.08975332791351</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0.31</v>
      </c>
      <c r="C35" s="22">
        <f t="shared" si="1"/>
        <v>3.33</v>
      </c>
      <c r="D35" s="22">
        <f t="shared" si="9"/>
        <v>0.54999999999999993</v>
      </c>
      <c r="E35" s="22">
        <f t="shared" si="2"/>
        <v>0.30249999999999994</v>
      </c>
      <c r="F35" s="22" t="e">
        <f t="shared" si="3"/>
        <v>#DIV/0!</v>
      </c>
      <c r="G35" s="22" t="e">
        <f t="shared" si="4"/>
        <v>#DIV/0!</v>
      </c>
      <c r="H35" s="22" t="e">
        <f t="shared" si="5"/>
        <v>#DIV/0!</v>
      </c>
      <c r="I35" s="22" t="e">
        <f t="shared" si="6"/>
        <v>#DIV/0!</v>
      </c>
      <c r="J35" s="22" t="e">
        <f t="shared" si="7"/>
        <v>#DIV/0!</v>
      </c>
      <c r="K35" s="22" t="e">
        <f t="shared" si="8"/>
        <v>#DIV/0!</v>
      </c>
      <c r="L35" s="22">
        <f>IF('DESIGN INPUTS AND CALCULATIONS'!$C$90="Integrated Leakage",'Integrated Leakage'!I35,'tables and calculations'!$S81)</f>
        <v>2.0033815286321643</v>
      </c>
      <c r="M35" s="22">
        <f>IF('DESIGN INPUTS AND CALCULATIONS'!$C$90="Integrated Leakage",'Integrated Leakage'!K35,'tables and calculations'!$AO81)</f>
        <v>3.2512432419715962</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0.31</v>
      </c>
      <c r="C36" s="22">
        <f t="shared" si="1"/>
        <v>3.33</v>
      </c>
      <c r="D36" s="22">
        <f t="shared" si="9"/>
        <v>0.6</v>
      </c>
      <c r="E36" s="22">
        <f t="shared" si="2"/>
        <v>0.36</v>
      </c>
      <c r="F36" s="22" t="e">
        <f t="shared" si="3"/>
        <v>#DIV/0!</v>
      </c>
      <c r="G36" s="22" t="e">
        <f t="shared" si="4"/>
        <v>#DIV/0!</v>
      </c>
      <c r="H36" s="22" t="e">
        <f t="shared" si="5"/>
        <v>#DIV/0!</v>
      </c>
      <c r="I36" s="22" t="e">
        <f t="shared" si="6"/>
        <v>#DIV/0!</v>
      </c>
      <c r="J36" s="22" t="e">
        <f t="shared" si="7"/>
        <v>#DIV/0!</v>
      </c>
      <c r="K36" s="22" t="e">
        <f t="shared" si="8"/>
        <v>#DIV/0!</v>
      </c>
      <c r="L36" s="22">
        <f>IF('DESIGN INPUTS AND CALCULATIONS'!$C$90="Integrated Leakage",'Integrated Leakage'!I36,'tables and calculations'!$S82)</f>
        <v>1.7497598986751022</v>
      </c>
      <c r="M36" s="22">
        <f>IF('DESIGN INPUTS AND CALCULATIONS'!$C$90="Integrated Leakage",'Integrated Leakage'!K36,'tables and calculations'!$AO82)</f>
        <v>2.1453057646310265</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0.31</v>
      </c>
      <c r="C37" s="22">
        <f t="shared" si="1"/>
        <v>3.33</v>
      </c>
      <c r="D37" s="22">
        <f t="shared" si="9"/>
        <v>0.65</v>
      </c>
      <c r="E37" s="22">
        <f t="shared" si="2"/>
        <v>0.42250000000000004</v>
      </c>
      <c r="F37" s="22" t="e">
        <f t="shared" si="3"/>
        <v>#DIV/0!</v>
      </c>
      <c r="G37" s="22" t="e">
        <f t="shared" si="4"/>
        <v>#DIV/0!</v>
      </c>
      <c r="H37" s="22" t="e">
        <f t="shared" si="5"/>
        <v>#DIV/0!</v>
      </c>
      <c r="I37" s="22" t="e">
        <f t="shared" si="6"/>
        <v>#DIV/0!</v>
      </c>
      <c r="J37" s="22" t="e">
        <f t="shared" si="7"/>
        <v>#DIV/0!</v>
      </c>
      <c r="K37" s="22" t="e">
        <f t="shared" si="8"/>
        <v>#DIV/0!</v>
      </c>
      <c r="L37" s="22">
        <f>IF('DESIGN INPUTS AND CALCULATIONS'!$C$90="Integrated Leakage",'Integrated Leakage'!I37,'tables and calculations'!$S83)</f>
        <v>1.5368184481079519</v>
      </c>
      <c r="M37" s="22">
        <f>IF('DESIGN INPUTS AND CALCULATIONS'!$C$90="Integrated Leakage",'Integrated Leakage'!K37,'tables and calculations'!$AO83)</f>
        <v>1.6962635588071382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0.31</v>
      </c>
      <c r="C38" s="22">
        <f t="shared" si="1"/>
        <v>3.33</v>
      </c>
      <c r="D38" s="22">
        <f t="shared" si="9"/>
        <v>0.70000000000000007</v>
      </c>
      <c r="E38" s="22">
        <f t="shared" si="2"/>
        <v>0.4900000000000001</v>
      </c>
      <c r="F38" s="22" t="e">
        <f t="shared" si="3"/>
        <v>#DIV/0!</v>
      </c>
      <c r="G38" s="22" t="e">
        <f t="shared" si="4"/>
        <v>#DIV/0!</v>
      </c>
      <c r="H38" s="22" t="e">
        <f t="shared" si="5"/>
        <v>#DIV/0!</v>
      </c>
      <c r="I38" s="22" t="e">
        <f t="shared" si="6"/>
        <v>#DIV/0!</v>
      </c>
      <c r="J38" s="22" t="e">
        <f t="shared" si="7"/>
        <v>#DIV/0!</v>
      </c>
      <c r="K38" s="22" t="e">
        <f t="shared" si="8"/>
        <v>#DIV/0!</v>
      </c>
      <c r="L38" s="22">
        <f>IF('DESIGN INPUTS AND CALCULATIONS'!$C$90="Integrated Leakage",'Integrated Leakage'!I38,'tables and calculations'!$S84)</f>
        <v>1.3819898933152486</v>
      </c>
      <c r="M38" s="22">
        <f>IF('DESIGN INPUTS AND CALCULATIONS'!$C$90="Integrated Leakage",'Integrated Leakage'!K38,'tables and calculations'!$AO84)</f>
        <v>1.4546662063009246</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0.31</v>
      </c>
      <c r="C39" s="22">
        <f t="shared" si="1"/>
        <v>3.33</v>
      </c>
      <c r="D39" s="22">
        <f t="shared" si="9"/>
        <v>0.75000000000000011</v>
      </c>
      <c r="E39" s="22">
        <f t="shared" si="2"/>
        <v>0.56250000000000022</v>
      </c>
      <c r="F39" s="22" t="e">
        <f t="shared" si="3"/>
        <v>#DIV/0!</v>
      </c>
      <c r="G39" s="22" t="e">
        <f t="shared" si="4"/>
        <v>#DIV/0!</v>
      </c>
      <c r="H39" s="22" t="e">
        <f t="shared" si="5"/>
        <v>#DIV/0!</v>
      </c>
      <c r="I39" s="22" t="e">
        <f t="shared" si="6"/>
        <v>#DIV/0!</v>
      </c>
      <c r="J39" s="22" t="e">
        <f t="shared" si="7"/>
        <v>#DIV/0!</v>
      </c>
      <c r="K39" s="22" t="e">
        <f t="shared" si="8"/>
        <v>#DIV/0!</v>
      </c>
      <c r="L39" s="22">
        <f>IF('DESIGN INPUTS AND CALCULATIONS'!$C$90="Integrated Leakage",'Integrated Leakage'!I39,'tables and calculations'!$S85)</f>
        <v>1.2698779842887444</v>
      </c>
      <c r="M39" s="22">
        <f>IF('DESIGN INPUTS AND CALCULATIONS'!$C$90="Integrated Leakage",'Integrated Leakage'!K39,'tables and calculations'!$AO85)</f>
        <v>1.3047449420793178</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0.31</v>
      </c>
      <c r="C40" s="22">
        <f t="shared" si="1"/>
        <v>3.33</v>
      </c>
      <c r="D40" s="22">
        <f t="shared" si="9"/>
        <v>0.80000000000000016</v>
      </c>
      <c r="E40" s="22">
        <f t="shared" si="2"/>
        <v>0.64000000000000024</v>
      </c>
      <c r="F40" s="22" t="e">
        <f t="shared" si="3"/>
        <v>#DIV/0!</v>
      </c>
      <c r="G40" s="22" t="e">
        <f t="shared" si="4"/>
        <v>#DIV/0!</v>
      </c>
      <c r="H40" s="22" t="e">
        <f t="shared" si="5"/>
        <v>#DIV/0!</v>
      </c>
      <c r="I40" s="22" t="e">
        <f t="shared" si="6"/>
        <v>#DIV/0!</v>
      </c>
      <c r="J40" s="22" t="e">
        <f t="shared" si="7"/>
        <v>#DIV/0!</v>
      </c>
      <c r="K40" s="22" t="e">
        <f t="shared" si="8"/>
        <v>#DIV/0!</v>
      </c>
      <c r="L40" s="22">
        <f>IF('DESIGN INPUTS AND CALCULATIONS'!$C$90="Integrated Leakage",'Integrated Leakage'!I40,'tables and calculations'!$S86)</f>
        <v>1.1866512897070467</v>
      </c>
      <c r="M40" s="22">
        <f>IF('DESIGN INPUTS AND CALCULATIONS'!$C$90="Integrated Leakage",'Integrated Leakage'!K40,'tables and calculations'!$AO86)</f>
        <v>1.2032518561340628</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0.31</v>
      </c>
      <c r="C41" s="22">
        <f t="shared" si="1"/>
        <v>3.33</v>
      </c>
      <c r="D41" s="22">
        <f t="shared" si="9"/>
        <v>0.8500000000000002</v>
      </c>
      <c r="E41" s="22">
        <f t="shared" si="2"/>
        <v>0.72250000000000036</v>
      </c>
      <c r="F41" s="22" t="e">
        <f t="shared" si="3"/>
        <v>#DIV/0!</v>
      </c>
      <c r="G41" s="22" t="e">
        <f t="shared" si="4"/>
        <v>#DIV/0!</v>
      </c>
      <c r="H41" s="22" t="e">
        <f t="shared" si="5"/>
        <v>#DIV/0!</v>
      </c>
      <c r="I41" s="22" t="e">
        <f t="shared" si="6"/>
        <v>#DIV/0!</v>
      </c>
      <c r="J41" s="22" t="e">
        <f t="shared" si="7"/>
        <v>#DIV/0!</v>
      </c>
      <c r="K41" s="22" t="e">
        <f t="shared" si="8"/>
        <v>#DIV/0!</v>
      </c>
      <c r="L41" s="22">
        <f>IF('DESIGN INPUTS AND CALCULATIONS'!$C$90="Integrated Leakage",'Integrated Leakage'!I41,'tables and calculations'!$S87)</f>
        <v>1.1230529690908528</v>
      </c>
      <c r="M41" s="22">
        <f>IF('DESIGN INPUTS AND CALCULATIONS'!$C$90="Integrated Leakage",'Integrated Leakage'!K41,'tables and calculations'!$AO87)</f>
        <v>1.1303780195084068</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0.31</v>
      </c>
      <c r="C42" s="22">
        <f t="shared" si="1"/>
        <v>3.33</v>
      </c>
      <c r="D42" s="22">
        <f t="shared" si="9"/>
        <v>0.90000000000000024</v>
      </c>
      <c r="E42" s="22">
        <f t="shared" si="2"/>
        <v>0.81000000000000039</v>
      </c>
      <c r="F42" s="22" t="e">
        <f t="shared" si="3"/>
        <v>#DIV/0!</v>
      </c>
      <c r="G42" s="22" t="e">
        <f t="shared" si="4"/>
        <v>#DIV/0!</v>
      </c>
      <c r="H42" s="22" t="e">
        <f t="shared" si="5"/>
        <v>#DIV/0!</v>
      </c>
      <c r="I42" s="22" t="e">
        <f t="shared" si="6"/>
        <v>#DIV/0!</v>
      </c>
      <c r="J42" s="22" t="e">
        <f t="shared" si="7"/>
        <v>#DIV/0!</v>
      </c>
      <c r="K42" s="22" t="e">
        <f t="shared" si="8"/>
        <v>#DIV/0!</v>
      </c>
      <c r="L42" s="22">
        <f>IF('DESIGN INPUTS AND CALCULATIONS'!$C$90="Integrated Leakage",'Integrated Leakage'!I42,'tables and calculations'!$S88)</f>
        <v>1.0731224477230539</v>
      </c>
      <c r="M42" s="22">
        <f>IF('DESIGN INPUTS AND CALCULATIONS'!$C$90="Integrated Leakage",'Integrated Leakage'!K42,'tables and calculations'!$AO88)</f>
        <v>1.075778698376245</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0.31</v>
      </c>
      <c r="C43" s="22">
        <f t="shared" si="1"/>
        <v>3.33</v>
      </c>
      <c r="D43" s="22">
        <f t="shared" si="9"/>
        <v>0.95000000000000029</v>
      </c>
      <c r="E43" s="22">
        <f t="shared" si="2"/>
        <v>0.90250000000000052</v>
      </c>
      <c r="F43" s="22" t="e">
        <f t="shared" si="3"/>
        <v>#DIV/0!</v>
      </c>
      <c r="G43" s="22" t="e">
        <f t="shared" si="4"/>
        <v>#DIV/0!</v>
      </c>
      <c r="H43" s="22" t="e">
        <f t="shared" si="5"/>
        <v>#DIV/0!</v>
      </c>
      <c r="I43" s="22" t="e">
        <f t="shared" si="6"/>
        <v>#DIV/0!</v>
      </c>
      <c r="J43" s="22" t="e">
        <f t="shared" si="7"/>
        <v>#DIV/0!</v>
      </c>
      <c r="K43" s="22" t="e">
        <f t="shared" si="8"/>
        <v>#DIV/0!</v>
      </c>
      <c r="L43" s="22">
        <f>IF('DESIGN INPUTS AND CALCULATIONS'!$C$90="Integrated Leakage",'Integrated Leakage'!I43,'tables and calculations'!$S89)</f>
        <v>1.03297190906557</v>
      </c>
      <c r="M43" s="22">
        <f>IF('DESIGN INPUTS AND CALCULATIONS'!$C$90="Integrated Leakage",'Integrated Leakage'!K43,'tables and calculations'!$AO89)</f>
        <v>1.033530210068655</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0.31</v>
      </c>
      <c r="C44" s="22">
        <f t="shared" si="1"/>
        <v>3.33</v>
      </c>
      <c r="D44" s="22">
        <f t="shared" si="9"/>
        <v>1.0000000000000002</v>
      </c>
      <c r="E44" s="22">
        <f t="shared" si="2"/>
        <v>1.0000000000000004</v>
      </c>
      <c r="F44" s="22" t="e">
        <f t="shared" si="3"/>
        <v>#DIV/0!</v>
      </c>
      <c r="G44" s="22" t="e">
        <f t="shared" si="4"/>
        <v>#DIV/0!</v>
      </c>
      <c r="H44" s="22" t="e">
        <f t="shared" si="5"/>
        <v>#DIV/0!</v>
      </c>
      <c r="I44" s="22" t="e">
        <f t="shared" si="6"/>
        <v>#DIV/0!</v>
      </c>
      <c r="J44" s="22" t="e">
        <f t="shared" si="7"/>
        <v>#DIV/0!</v>
      </c>
      <c r="K44" s="22" t="e">
        <f t="shared" si="8"/>
        <v>#DIV/0!</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0.31</v>
      </c>
      <c r="C45" s="22">
        <f t="shared" si="1"/>
        <v>3.33</v>
      </c>
      <c r="D45" s="22">
        <f t="shared" si="9"/>
        <v>1.0500000000000003</v>
      </c>
      <c r="E45" s="22">
        <f t="shared" si="2"/>
        <v>1.1025000000000005</v>
      </c>
      <c r="F45" s="22" t="e">
        <f t="shared" si="3"/>
        <v>#DIV/0!</v>
      </c>
      <c r="G45" s="22" t="e">
        <f t="shared" si="4"/>
        <v>#DIV/0!</v>
      </c>
      <c r="H45" s="22" t="e">
        <f t="shared" si="5"/>
        <v>#DIV/0!</v>
      </c>
      <c r="I45" s="22" t="e">
        <f t="shared" si="6"/>
        <v>#DIV/0!</v>
      </c>
      <c r="J45" s="22" t="e">
        <f t="shared" si="7"/>
        <v>#DIV/0!</v>
      </c>
      <c r="K45" s="22" t="e">
        <f t="shared" si="8"/>
        <v>#DIV/0!</v>
      </c>
      <c r="L45" s="22">
        <f>IF('DESIGN INPUTS AND CALCULATIONS'!$C$90="Integrated Leakage",'Integrated Leakage'!I45,'tables and calculations'!$S91)</f>
        <v>0.97241791637089781</v>
      </c>
      <c r="M45" s="22">
        <f>IF('DESIGN INPUTS AND CALCULATIONS'!$C$90="Integrated Leakage",'Integrated Leakage'!K45,'tables and calculations'!$AO91)</f>
        <v>0.97283922371716558</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0.31</v>
      </c>
      <c r="C46" s="22">
        <f t="shared" si="1"/>
        <v>3.33</v>
      </c>
      <c r="D46" s="22">
        <f t="shared" si="9"/>
        <v>1.1000000000000003</v>
      </c>
      <c r="E46" s="22">
        <f t="shared" si="2"/>
        <v>1.2100000000000006</v>
      </c>
      <c r="F46" s="22" t="e">
        <f t="shared" si="3"/>
        <v>#DIV/0!</v>
      </c>
      <c r="G46" s="22" t="e">
        <f t="shared" si="4"/>
        <v>#DIV/0!</v>
      </c>
      <c r="H46" s="22" t="e">
        <f t="shared" si="5"/>
        <v>#DIV/0!</v>
      </c>
      <c r="I46" s="22" t="e">
        <f t="shared" si="6"/>
        <v>#DIV/0!</v>
      </c>
      <c r="J46" s="22" t="e">
        <f t="shared" si="7"/>
        <v>#DIV/0!</v>
      </c>
      <c r="K46" s="22" t="e">
        <f t="shared" si="8"/>
        <v>#DIV/0!</v>
      </c>
      <c r="L46" s="22">
        <f>IF('DESIGN INPUTS AND CALCULATIONS'!$C$90="Integrated Leakage",'Integrated Leakage'!I46,'tables and calculations'!$S92)</f>
        <v>0.94896340733799778</v>
      </c>
      <c r="M46" s="22">
        <f>IF('DESIGN INPUTS AND CALCULATIONS'!$C$90="Integrated Leakage",'Integrated Leakage'!K46,'tables and calculations'!$AO92)</f>
        <v>0.95046350427379633</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0.31</v>
      </c>
      <c r="C47" s="22">
        <f t="shared" si="1"/>
        <v>3.33</v>
      </c>
      <c r="D47" s="22">
        <f t="shared" si="9"/>
        <v>1.1500000000000004</v>
      </c>
      <c r="E47" s="22">
        <f t="shared" si="2"/>
        <v>1.3225000000000009</v>
      </c>
      <c r="F47" s="22" t="e">
        <f t="shared" si="3"/>
        <v>#DIV/0!</v>
      </c>
      <c r="G47" s="22" t="e">
        <f t="shared" si="4"/>
        <v>#DIV/0!</v>
      </c>
      <c r="H47" s="22" t="e">
        <f t="shared" si="5"/>
        <v>#DIV/0!</v>
      </c>
      <c r="I47" s="22" t="e">
        <f t="shared" si="6"/>
        <v>#DIV/0!</v>
      </c>
      <c r="J47" s="22" t="e">
        <f t="shared" si="7"/>
        <v>#DIV/0!</v>
      </c>
      <c r="K47" s="22" t="e">
        <f t="shared" si="8"/>
        <v>#DIV/0!</v>
      </c>
      <c r="L47" s="22">
        <f>IF('DESIGN INPUTS AND CALCULATIONS'!$C$90="Integrated Leakage",'Integrated Leakage'!I47,'tables and calculations'!$S93)</f>
        <v>0.9287246901907773</v>
      </c>
      <c r="M47" s="22">
        <f>IF('DESIGN INPUTS AND CALCULATIONS'!$C$90="Integrated Leakage",'Integrated Leakage'!K47,'tables and calculations'!$AO93)</f>
        <v>0.93176657826060227</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0.31</v>
      </c>
      <c r="C48" s="22">
        <f t="shared" si="1"/>
        <v>3.33</v>
      </c>
      <c r="D48" s="22">
        <f t="shared" si="9"/>
        <v>1.2000000000000004</v>
      </c>
      <c r="E48" s="22">
        <f t="shared" si="2"/>
        <v>1.4400000000000011</v>
      </c>
      <c r="F48" s="22" t="e">
        <f t="shared" si="3"/>
        <v>#DIV/0!</v>
      </c>
      <c r="G48" s="22" t="e">
        <f t="shared" si="4"/>
        <v>#DIV/0!</v>
      </c>
      <c r="H48" s="22" t="e">
        <f t="shared" si="5"/>
        <v>#DIV/0!</v>
      </c>
      <c r="I48" s="22" t="e">
        <f t="shared" si="6"/>
        <v>#DIV/0!</v>
      </c>
      <c r="J48" s="22" t="e">
        <f t="shared" si="7"/>
        <v>#DIV/0!</v>
      </c>
      <c r="K48" s="22" t="e">
        <f t="shared" si="8"/>
        <v>#DIV/0!</v>
      </c>
      <c r="L48" s="22">
        <f>IF('DESIGN INPUTS AND CALCULATIONS'!$C$90="Integrated Leakage",'Integrated Leakage'!I48,'tables and calculations'!$S94)</f>
        <v>0.91102925848283189</v>
      </c>
      <c r="M48" s="22">
        <f>IF('DESIGN INPUTS AND CALCULATIONS'!$C$90="Integrated Leakage",'Integrated Leakage'!K48,'tables and calculations'!$AO94)</f>
        <v>0.91595349357479783</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0.31</v>
      </c>
      <c r="C49" s="22">
        <f t="shared" si="1"/>
        <v>3.33</v>
      </c>
      <c r="D49" s="22">
        <f t="shared" si="9"/>
        <v>1.2500000000000004</v>
      </c>
      <c r="E49" s="22">
        <f t="shared" si="2"/>
        <v>1.5625000000000011</v>
      </c>
      <c r="F49" s="22" t="e">
        <f t="shared" si="3"/>
        <v>#DIV/0!</v>
      </c>
      <c r="G49" s="22" t="e">
        <f t="shared" si="4"/>
        <v>#DIV/0!</v>
      </c>
      <c r="H49" s="22" t="e">
        <f t="shared" si="5"/>
        <v>#DIV/0!</v>
      </c>
      <c r="I49" s="22" t="e">
        <f t="shared" si="6"/>
        <v>#DIV/0!</v>
      </c>
      <c r="J49" s="22" t="e">
        <f t="shared" si="7"/>
        <v>#DIV/0!</v>
      </c>
      <c r="K49" s="22" t="e">
        <f t="shared" si="8"/>
        <v>#DIV/0!</v>
      </c>
      <c r="L49" s="22">
        <f>IF('DESIGN INPUTS AND CALCULATIONS'!$C$90="Integrated Leakage",'Integrated Leakage'!I49,'tables and calculations'!$S95)</f>
        <v>0.89537183051922364</v>
      </c>
      <c r="M49" s="22">
        <f>IF('DESIGN INPUTS AND CALCULATIONS'!$C$90="Integrated Leakage",'Integrated Leakage'!K49,'tables and calculations'!$AO95)</f>
        <v>0.90243894997728491</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0.31</v>
      </c>
      <c r="C50" s="22">
        <f t="shared" si="1"/>
        <v>3.33</v>
      </c>
      <c r="D50" s="22">
        <f t="shared" si="9"/>
        <v>1.3000000000000005</v>
      </c>
      <c r="E50" s="22">
        <f t="shared" si="2"/>
        <v>1.6900000000000013</v>
      </c>
      <c r="F50" s="22" t="e">
        <f t="shared" si="3"/>
        <v>#DIV/0!</v>
      </c>
      <c r="G50" s="22" t="e">
        <f t="shared" si="4"/>
        <v>#DIV/0!</v>
      </c>
      <c r="H50" s="22" t="e">
        <f t="shared" si="5"/>
        <v>#DIV/0!</v>
      </c>
      <c r="I50" s="22" t="e">
        <f t="shared" si="6"/>
        <v>#DIV/0!</v>
      </c>
      <c r="J50" s="22" t="e">
        <f t="shared" si="7"/>
        <v>#DIV/0!</v>
      </c>
      <c r="K50" s="22" t="e">
        <f t="shared" si="8"/>
        <v>#DIV/0!</v>
      </c>
      <c r="L50" s="22">
        <f>IF('DESIGN INPUTS AND CALCULATIONS'!$C$90="Integrated Leakage",'Integrated Leakage'!I50,'tables and calculations'!$S96)</f>
        <v>0.88136649604045592</v>
      </c>
      <c r="M50" s="22">
        <f>IF('DESIGN INPUTS AND CALCULATIONS'!$C$90="Integrated Leakage",'Integrated Leakage'!K50,'tables and calculations'!$AO96)</f>
        <v>0.89078293856813595</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0.31</v>
      </c>
      <c r="C51" s="22">
        <f t="shared" si="1"/>
        <v>3.33</v>
      </c>
      <c r="D51" s="22">
        <f t="shared" si="9"/>
        <v>1.3500000000000005</v>
      </c>
      <c r="E51" s="22">
        <f t="shared" si="2"/>
        <v>1.8225000000000013</v>
      </c>
      <c r="F51" s="22" t="e">
        <f t="shared" si="3"/>
        <v>#DIV/0!</v>
      </c>
      <c r="G51" s="22" t="e">
        <f t="shared" si="4"/>
        <v>#DIV/0!</v>
      </c>
      <c r="H51" s="22" t="e">
        <f t="shared" si="5"/>
        <v>#DIV/0!</v>
      </c>
      <c r="I51" s="22" t="e">
        <f t="shared" si="6"/>
        <v>#DIV/0!</v>
      </c>
      <c r="J51" s="22" t="e">
        <f t="shared" si="7"/>
        <v>#DIV/0!</v>
      </c>
      <c r="K51" s="22" t="e">
        <f t="shared" si="8"/>
        <v>#DIV/0!</v>
      </c>
      <c r="L51" s="22">
        <f>IF('DESIGN INPUTS AND CALCULATIONS'!$C$90="Integrated Leakage",'Integrated Leakage'!I51,'tables and calculations'!$S97)</f>
        <v>0.86871419984767861</v>
      </c>
      <c r="M51" s="22">
        <f>IF('DESIGN INPUTS AND CALCULATIONS'!$C$90="Integrated Leakage",'Integrated Leakage'!K51,'tables and calculations'!$AO97)</f>
        <v>0.88064865052476504</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0.31</v>
      </c>
      <c r="C52" s="22">
        <f t="shared" si="1"/>
        <v>3.33</v>
      </c>
      <c r="D52" s="22">
        <f t="shared" si="9"/>
        <v>1.4000000000000006</v>
      </c>
      <c r="E52" s="22">
        <f t="shared" si="2"/>
        <v>1.9600000000000015</v>
      </c>
      <c r="F52" s="22" t="e">
        <f t="shared" si="3"/>
        <v>#DIV/0!</v>
      </c>
      <c r="G52" s="22" t="e">
        <f t="shared" si="4"/>
        <v>#DIV/0!</v>
      </c>
      <c r="H52" s="22" t="e">
        <f t="shared" si="5"/>
        <v>#DIV/0!</v>
      </c>
      <c r="I52" s="22" t="e">
        <f t="shared" si="6"/>
        <v>#DIV/0!</v>
      </c>
      <c r="J52" s="22" t="e">
        <f t="shared" si="7"/>
        <v>#DIV/0!</v>
      </c>
      <c r="K52" s="22" t="e">
        <f t="shared" si="8"/>
        <v>#DIV/0!</v>
      </c>
      <c r="L52" s="22">
        <f>IF('DESIGN INPUTS AND CALCULATIONS'!$C$90="Integrated Leakage",'Integrated Leakage'!I52,'tables and calculations'!$S98)</f>
        <v>0.857180179565315</v>
      </c>
      <c r="M52" s="22">
        <f>IF('DESIGN INPUTS AND CALCULATIONS'!$C$90="Integrated Leakage",'Integrated Leakage'!K52,'tables and calculations'!$AO98)</f>
        <v>0.87177416704363619</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0.31</v>
      </c>
      <c r="C53" s="22">
        <f t="shared" si="1"/>
        <v>3.33</v>
      </c>
      <c r="D53" s="22">
        <f t="shared" si="9"/>
        <v>1.4500000000000006</v>
      </c>
      <c r="E53" s="22">
        <f t="shared" si="2"/>
        <v>2.1025000000000018</v>
      </c>
      <c r="F53" s="22" t="e">
        <f t="shared" si="3"/>
        <v>#DIV/0!</v>
      </c>
      <c r="G53" s="22" t="e">
        <f t="shared" si="4"/>
        <v>#DIV/0!</v>
      </c>
      <c r="H53" s="22" t="e">
        <f t="shared" si="5"/>
        <v>#DIV/0!</v>
      </c>
      <c r="I53" s="22" t="e">
        <f t="shared" si="6"/>
        <v>#DIV/0!</v>
      </c>
      <c r="J53" s="22" t="e">
        <f t="shared" si="7"/>
        <v>#DIV/0!</v>
      </c>
      <c r="K53" s="22" t="e">
        <f t="shared" si="8"/>
        <v>#DIV/0!</v>
      </c>
      <c r="L53" s="22">
        <f>IF('DESIGN INPUTS AND CALCULATIONS'!$C$90="Integrated Leakage",'Integrated Leakage'!I53,'tables and calculations'!$S99)</f>
        <v>0.84657800864670685</v>
      </c>
      <c r="M53" s="22">
        <f>IF('DESIGN INPUTS AND CALCULATIONS'!$C$90="Integrated Leakage",'Integrated Leakage'!K53,'tables and calculations'!$AO99)</f>
        <v>0.86395294683589718</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0.31</v>
      </c>
      <c r="C54" s="22">
        <f t="shared" si="1"/>
        <v>3.33</v>
      </c>
      <c r="D54" s="22">
        <f t="shared" si="9"/>
        <v>1.5000000000000007</v>
      </c>
      <c r="E54" s="22">
        <f t="shared" si="2"/>
        <v>2.2500000000000018</v>
      </c>
      <c r="F54" s="22" t="e">
        <f t="shared" si="3"/>
        <v>#DIV/0!</v>
      </c>
      <c r="G54" s="22" t="e">
        <f t="shared" si="4"/>
        <v>#DIV/0!</v>
      </c>
      <c r="H54" s="22" t="e">
        <f t="shared" si="5"/>
        <v>#DIV/0!</v>
      </c>
      <c r="I54" s="22" t="e">
        <f t="shared" si="6"/>
        <v>#DIV/0!</v>
      </c>
      <c r="J54" s="22" t="e">
        <f t="shared" si="7"/>
        <v>#DIV/0!</v>
      </c>
      <c r="K54" s="22" t="e">
        <f t="shared" si="8"/>
        <v>#DIV/0!</v>
      </c>
      <c r="L54" s="22">
        <f>IF('DESIGN INPUTS AND CALCULATIONS'!$C$90="Integrated Leakage",'Integrated Leakage'!I54,'tables and calculations'!$S100)</f>
        <v>0.83675811298736569</v>
      </c>
      <c r="M54" s="22">
        <f>IF('DESIGN INPUTS AND CALCULATIONS'!$C$90="Integrated Leakage",'Integrated Leakage'!K54,'tables and calculations'!$AO100)</f>
        <v>0.85702008455192691</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0.31</v>
      </c>
      <c r="C55" s="22">
        <f t="shared" si="1"/>
        <v>3.33</v>
      </c>
      <c r="D55" s="22">
        <f t="shared" si="9"/>
        <v>1.5500000000000007</v>
      </c>
      <c r="E55" s="22">
        <f t="shared" si="2"/>
        <v>2.4025000000000021</v>
      </c>
      <c r="F55" s="22" t="e">
        <f t="shared" si="3"/>
        <v>#DIV/0!</v>
      </c>
      <c r="G55" s="22" t="e">
        <f t="shared" si="4"/>
        <v>#DIV/0!</v>
      </c>
      <c r="H55" s="22" t="e">
        <f t="shared" si="5"/>
        <v>#DIV/0!</v>
      </c>
      <c r="I55" s="22" t="e">
        <f t="shared" si="6"/>
        <v>#DIV/0!</v>
      </c>
      <c r="J55" s="22" t="e">
        <f t="shared" si="7"/>
        <v>#DIV/0!</v>
      </c>
      <c r="K55" s="22" t="e">
        <f t="shared" si="8"/>
        <v>#DIV/0!</v>
      </c>
      <c r="L55" s="22">
        <f>IF('DESIGN INPUTS AND CALCULATIONS'!$C$90="Integrated Leakage",'Integrated Leakage'!I55,'tables and calculations'!$S101)</f>
        <v>0.82759937494745073</v>
      </c>
      <c r="M55" s="22">
        <f>IF('DESIGN INPUTS AND CALCULATIONS'!$C$90="Integrated Leakage",'Integrated Leakage'!K55,'tables and calculations'!$AO101)</f>
        <v>0.85084244671916665</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0.31</v>
      </c>
      <c r="C56" s="22">
        <f t="shared" si="1"/>
        <v>3.33</v>
      </c>
      <c r="D56" s="22">
        <f t="shared" si="9"/>
        <v>1.6000000000000008</v>
      </c>
      <c r="E56" s="22">
        <f t="shared" si="2"/>
        <v>2.5600000000000023</v>
      </c>
      <c r="F56" s="22" t="e">
        <f t="shared" si="3"/>
        <v>#DIV/0!</v>
      </c>
      <c r="G56" s="22" t="e">
        <f t="shared" si="4"/>
        <v>#DIV/0!</v>
      </c>
      <c r="H56" s="22" t="e">
        <f t="shared" si="5"/>
        <v>#DIV/0!</v>
      </c>
      <c r="I56" s="22" t="e">
        <f t="shared" si="6"/>
        <v>#DIV/0!</v>
      </c>
      <c r="J56" s="22" t="e">
        <f t="shared" si="7"/>
        <v>#DIV/0!</v>
      </c>
      <c r="K56" s="22" t="e">
        <f t="shared" si="8"/>
        <v>#DIV/0!</v>
      </c>
      <c r="L56" s="22">
        <f>IF('DESIGN INPUTS AND CALCULATIONS'!$C$90="Integrated Leakage",'Integrated Leakage'!I56,'tables and calculations'!$S102)</f>
        <v>0.81900290522178254</v>
      </c>
      <c r="M56" s="22">
        <f>IF('DESIGN INPUTS AND CALCULATIONS'!$C$90="Integrated Leakage",'Integrated Leakage'!K56,'tables and calculations'!$AO102)</f>
        <v>0.84531146920880318</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0.31</v>
      </c>
      <c r="C57" s="22">
        <f t="shared" si="1"/>
        <v>3.33</v>
      </c>
      <c r="D57" s="22">
        <f t="shared" si="9"/>
        <v>1.6500000000000008</v>
      </c>
      <c r="E57" s="22">
        <f t="shared" si="2"/>
        <v>2.7225000000000028</v>
      </c>
      <c r="F57" s="22" t="e">
        <f t="shared" si="3"/>
        <v>#DIV/0!</v>
      </c>
      <c r="G57" s="22" t="e">
        <f t="shared" si="4"/>
        <v>#DIV/0!</v>
      </c>
      <c r="H57" s="22" t="e">
        <f t="shared" si="5"/>
        <v>#DIV/0!</v>
      </c>
      <c r="I57" s="22" t="e">
        <f t="shared" si="6"/>
        <v>#DIV/0!</v>
      </c>
      <c r="J57" s="22" t="e">
        <f t="shared" si="7"/>
        <v>#DIV/0!</v>
      </c>
      <c r="K57" s="22" t="e">
        <f t="shared" si="8"/>
        <v>#DIV/0!</v>
      </c>
      <c r="L57" s="22">
        <f>IF('DESIGN INPUTS AND CALCULATIONS'!$C$90="Integrated Leakage",'Integrated Leakage'!I57,'tables and calculations'!$S103)</f>
        <v>0.81088736120971261</v>
      </c>
      <c r="M57" s="22">
        <f>IF('DESIGN INPUTS AND CALCULATIONS'!$C$90="Integrated Leakage",'Integrated Leakage'!K57,'tables and calculations'!$AO103)</f>
        <v>0.84033781682543773</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0.31</v>
      </c>
      <c r="C58" s="22">
        <f t="shared" si="1"/>
        <v>3.33</v>
      </c>
      <c r="D58" s="22">
        <f t="shared" si="9"/>
        <v>1.7000000000000008</v>
      </c>
      <c r="E58" s="22">
        <f t="shared" si="2"/>
        <v>2.8900000000000028</v>
      </c>
      <c r="F58" s="22" t="e">
        <f t="shared" si="3"/>
        <v>#DIV/0!</v>
      </c>
      <c r="G58" s="22" t="e">
        <f t="shared" si="4"/>
        <v>#DIV/0!</v>
      </c>
      <c r="H58" s="22" t="e">
        <f t="shared" si="5"/>
        <v>#DIV/0!</v>
      </c>
      <c r="I58" s="22" t="e">
        <f t="shared" si="6"/>
        <v>#DIV/0!</v>
      </c>
      <c r="J58" s="22" t="e">
        <f t="shared" si="7"/>
        <v>#DIV/0!</v>
      </c>
      <c r="K58" s="22" t="e">
        <f t="shared" si="8"/>
        <v>#DIV/0!</v>
      </c>
      <c r="L58" s="22">
        <f>IF('DESIGN INPUTS AND CALCULATIONS'!$C$90="Integrated Leakage",'Integrated Leakage'!I58,'tables and calculations'!$S104)</f>
        <v>0.80318538483446444</v>
      </c>
      <c r="M58" s="22">
        <f>IF('DESIGN INPUTS AND CALCULATIONS'!$C$90="Integrated Leakage",'Integrated Leakage'!K58,'tables and calculations'!$AO104)</f>
        <v>0.8358473683351425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0.31</v>
      </c>
      <c r="C59" s="22">
        <f t="shared" si="1"/>
        <v>3.33</v>
      </c>
      <c r="D59" s="22">
        <f t="shared" si="9"/>
        <v>1.7500000000000009</v>
      </c>
      <c r="E59" s="22">
        <f t="shared" si="2"/>
        <v>3.0625000000000031</v>
      </c>
      <c r="F59" s="22" t="e">
        <f t="shared" si="3"/>
        <v>#DIV/0!</v>
      </c>
      <c r="G59" s="22" t="e">
        <f t="shared" si="4"/>
        <v>#DIV/0!</v>
      </c>
      <c r="H59" s="22" t="e">
        <f t="shared" si="5"/>
        <v>#DIV/0!</v>
      </c>
      <c r="I59" s="22" t="e">
        <f t="shared" si="6"/>
        <v>#DIV/0!</v>
      </c>
      <c r="J59" s="22" t="e">
        <f t="shared" si="7"/>
        <v>#DIV/0!</v>
      </c>
      <c r="K59" s="22" t="e">
        <f t="shared" si="8"/>
        <v>#DIV/0!</v>
      </c>
      <c r="L59" s="22">
        <f>IF('DESIGN INPUTS AND CALCULATIONS'!$C$90="Integrated Leakage",'Integrated Leakage'!I59,'tables and calculations'!$S105)</f>
        <v>0.79584086164932533</v>
      </c>
      <c r="M59" s="22">
        <f>IF('DESIGN INPUTS AND CALCULATIONS'!$C$90="Integrated Leakage",'Integrated Leakage'!K59,'tables and calculations'!$AO105)</f>
        <v>0.83177815973988234</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0.31</v>
      </c>
      <c r="C60" s="22">
        <f t="shared" si="1"/>
        <v>3.33</v>
      </c>
      <c r="D60" s="22">
        <f t="shared" si="9"/>
        <v>1.8000000000000009</v>
      </c>
      <c r="E60" s="22">
        <f t="shared" si="2"/>
        <v>3.2400000000000033</v>
      </c>
      <c r="F60" s="22" t="e">
        <f t="shared" si="3"/>
        <v>#DIV/0!</v>
      </c>
      <c r="G60" s="22" t="e">
        <f t="shared" si="4"/>
        <v>#DIV/0!</v>
      </c>
      <c r="H60" s="22" t="e">
        <f t="shared" si="5"/>
        <v>#DIV/0!</v>
      </c>
      <c r="I60" s="22" t="e">
        <f t="shared" si="6"/>
        <v>#DIV/0!</v>
      </c>
      <c r="J60" s="22" t="e">
        <f t="shared" si="7"/>
        <v>#DIV/0!</v>
      </c>
      <c r="K60" s="22" t="e">
        <f t="shared" si="8"/>
        <v>#DIV/0!</v>
      </c>
      <c r="L60" s="22">
        <f>IF('DESIGN INPUTS AND CALCULATIONS'!$C$90="Integrated Leakage",'Integrated Leakage'!I60,'tables and calculations'!$S106)</f>
        <v>0.78880679000634435</v>
      </c>
      <c r="M60" s="22">
        <f>IF('DESIGN INPUTS AND CALCULATIONS'!$C$90="Integrated Leakage",'Integrated Leakage'!K60,'tables and calculations'!$AO106)</f>
        <v>0.82807803021994963</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0.31</v>
      </c>
      <c r="C61" s="22">
        <f t="shared" si="1"/>
        <v>3.33</v>
      </c>
      <c r="D61" s="22">
        <f t="shared" si="9"/>
        <v>1.850000000000001</v>
      </c>
      <c r="E61" s="22">
        <f t="shared" si="2"/>
        <v>3.4225000000000034</v>
      </c>
      <c r="F61" s="22" t="e">
        <f t="shared" si="3"/>
        <v>#DIV/0!</v>
      </c>
      <c r="G61" s="22" t="e">
        <f t="shared" si="4"/>
        <v>#DIV/0!</v>
      </c>
      <c r="H61" s="22" t="e">
        <f t="shared" si="5"/>
        <v>#DIV/0!</v>
      </c>
      <c r="I61" s="22" t="e">
        <f t="shared" si="6"/>
        <v>#DIV/0!</v>
      </c>
      <c r="J61" s="22" t="e">
        <f t="shared" si="7"/>
        <v>#DIV/0!</v>
      </c>
      <c r="K61" s="22" t="e">
        <f t="shared" si="8"/>
        <v>#DIV/0!</v>
      </c>
      <c r="L61" s="22">
        <f>IF('DESIGN INPUTS AND CALCULATIONS'!$C$90="Integrated Leakage",'Integrated Leakage'!I61,'tables and calculations'!$S107)</f>
        <v>0.78204360862235744</v>
      </c>
      <c r="M61" s="22">
        <f>IF('DESIGN INPUTS AND CALCULATIONS'!$C$90="Integrated Leakage",'Integrated Leakage'!K61,'tables and calculations'!$AO107)</f>
        <v>0.8247027900480095</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0.31</v>
      </c>
      <c r="C62" s="22">
        <f t="shared" si="1"/>
        <v>3.33</v>
      </c>
      <c r="D62" s="22">
        <f t="shared" si="9"/>
        <v>1.900000000000001</v>
      </c>
      <c r="E62" s="22">
        <f t="shared" si="2"/>
        <v>3.6100000000000039</v>
      </c>
      <c r="F62" s="22" t="e">
        <f t="shared" si="3"/>
        <v>#DIV/0!</v>
      </c>
      <c r="G62" s="22" t="e">
        <f t="shared" si="4"/>
        <v>#DIV/0!</v>
      </c>
      <c r="H62" s="22" t="e">
        <f t="shared" si="5"/>
        <v>#DIV/0!</v>
      </c>
      <c r="I62" s="22" t="e">
        <f t="shared" si="6"/>
        <v>#DIV/0!</v>
      </c>
      <c r="J62" s="22" t="e">
        <f t="shared" si="7"/>
        <v>#DIV/0!</v>
      </c>
      <c r="K62" s="22" t="e">
        <f t="shared" si="8"/>
        <v>#DIV/0!</v>
      </c>
      <c r="L62" s="22">
        <f>IF('DESIGN INPUTS AND CALCULATIONS'!$C$90="Integrated Leakage",'Integrated Leakage'!I62,'tables and calculations'!$S108)</f>
        <v>0.77551787227241831</v>
      </c>
      <c r="M62" s="22">
        <f>IF('DESIGN INPUTS AND CALCULATIONS'!$C$90="Integrated Leakage",'Integrated Leakage'!K62,'tables and calculations'!$AO108)</f>
        <v>0.82161478087879791</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0.31</v>
      </c>
      <c r="C63" s="22">
        <f t="shared" si="1"/>
        <v>3.33</v>
      </c>
      <c r="D63" s="22">
        <f t="shared" si="9"/>
        <v>1.9500000000000011</v>
      </c>
      <c r="E63" s="22">
        <f t="shared" si="2"/>
        <v>3.8025000000000042</v>
      </c>
      <c r="F63" s="22" t="e">
        <f t="shared" si="3"/>
        <v>#DIV/0!</v>
      </c>
      <c r="G63" s="22" t="e">
        <f t="shared" si="4"/>
        <v>#DIV/0!</v>
      </c>
      <c r="H63" s="22" t="e">
        <f t="shared" si="5"/>
        <v>#DIV/0!</v>
      </c>
      <c r="I63" s="22" t="e">
        <f t="shared" si="6"/>
        <v>#DIV/0!</v>
      </c>
      <c r="J63" s="22" t="e">
        <f t="shared" si="7"/>
        <v>#DIV/0!</v>
      </c>
      <c r="K63" s="22" t="e">
        <f t="shared" si="8"/>
        <v>#DIV/0!</v>
      </c>
      <c r="L63" s="22">
        <f>IF('DESIGN INPUTS AND CALCULATIONS'!$C$90="Integrated Leakage",'Integrated Leakage'!I63,'tables and calculations'!$S109)</f>
        <v>0.76920119450041546</v>
      </c>
      <c r="M63" s="22">
        <f>IF('DESIGN INPUTS AND CALCULATIONS'!$C$90="Integrated Leakage",'Integrated Leakage'!K63,'tables and calculations'!$AO109)</f>
        <v>0.81878173423775547</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0.31</v>
      </c>
      <c r="C64" s="22">
        <f t="shared" si="1"/>
        <v>3.33</v>
      </c>
      <c r="D64" s="22">
        <f t="shared" si="9"/>
        <v>2.0000000000000009</v>
      </c>
      <c r="E64" s="22">
        <f t="shared" si="2"/>
        <v>4.0000000000000036</v>
      </c>
      <c r="F64" s="22" t="e">
        <f t="shared" si="3"/>
        <v>#DIV/0!</v>
      </c>
      <c r="G64" s="22" t="e">
        <f t="shared" si="4"/>
        <v>#DIV/0!</v>
      </c>
      <c r="H64" s="22" t="e">
        <f t="shared" si="5"/>
        <v>#DIV/0!</v>
      </c>
      <c r="I64" s="22" t="e">
        <f t="shared" si="6"/>
        <v>#DIV/0!</v>
      </c>
      <c r="J64" s="22" t="e">
        <f t="shared" si="7"/>
        <v>#DIV/0!</v>
      </c>
      <c r="K64" s="22" t="e">
        <f t="shared" si="8"/>
        <v>#DIV/0!</v>
      </c>
      <c r="L64" s="22">
        <f>IF('DESIGN INPUTS AND CALCULATIONS'!$C$90="Integrated Leakage",'Integrated Leakage'!I64,'tables and calculations'!$S110)</f>
        <v>0.76306939703590793</v>
      </c>
      <c r="M64" s="22">
        <f>IF('DESIGN INPUTS AND CALCULATIONS'!$C$90="Integrated Leakage",'Integrated Leakage'!K64,'tables and calculations'!$AO110)</f>
        <v>0.81617585893645384</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0.31</v>
      </c>
      <c r="C65" s="22">
        <f t="shared" si="1"/>
        <v>3.33</v>
      </c>
      <c r="D65" s="22">
        <f t="shared" si="9"/>
        <v>2.0500000000000007</v>
      </c>
      <c r="E65" s="22">
        <f t="shared" si="2"/>
        <v>4.2025000000000032</v>
      </c>
      <c r="F65" s="22" t="e">
        <f t="shared" si="3"/>
        <v>#DIV/0!</v>
      </c>
      <c r="G65" s="22" t="e">
        <f t="shared" si="4"/>
        <v>#DIV/0!</v>
      </c>
      <c r="H65" s="22" t="e">
        <f t="shared" si="5"/>
        <v>#DIV/0!</v>
      </c>
      <c r="I65" s="22" t="e">
        <f t="shared" si="6"/>
        <v>#DIV/0!</v>
      </c>
      <c r="J65" s="22" t="e">
        <f t="shared" si="7"/>
        <v>#DIV/0!</v>
      </c>
      <c r="K65" s="22" t="e">
        <f t="shared" si="8"/>
        <v>#DIV/0!</v>
      </c>
      <c r="L65" s="22">
        <f>IF('DESIGN INPUTS AND CALCULATIONS'!$C$90="Integrated Leakage",'Integrated Leakage'!I65,'tables and calculations'!$S111)</f>
        <v>0.75710182061633347</v>
      </c>
      <c r="M65" s="22">
        <f>IF('DESIGN INPUTS AND CALCULATIONS'!$C$90="Integrated Leakage",'Integrated Leakage'!K65,'tables and calculations'!$AO111)</f>
        <v>0.81377310588710627</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0.31</v>
      </c>
      <c r="C66" s="22">
        <f t="shared" si="1"/>
        <v>3.33</v>
      </c>
      <c r="D66" s="22">
        <f t="shared" si="9"/>
        <v>2.1000000000000005</v>
      </c>
      <c r="E66" s="22">
        <f t="shared" si="2"/>
        <v>4.4100000000000019</v>
      </c>
      <c r="F66" s="22" t="e">
        <f t="shared" si="3"/>
        <v>#DIV/0!</v>
      </c>
      <c r="G66" s="22" t="e">
        <f t="shared" si="4"/>
        <v>#DIV/0!</v>
      </c>
      <c r="H66" s="22" t="e">
        <f t="shared" si="5"/>
        <v>#DIV/0!</v>
      </c>
      <c r="I66" s="22" t="e">
        <f t="shared" si="6"/>
        <v>#DIV/0!</v>
      </c>
      <c r="J66" s="22" t="e">
        <f t="shared" si="7"/>
        <v>#DIV/0!</v>
      </c>
      <c r="K66" s="22" t="e">
        <f t="shared" si="8"/>
        <v>#DIV/0!</v>
      </c>
      <c r="L66" s="22">
        <f>IF('DESIGN INPUTS AND CALCULATIONS'!$C$90="Integrated Leakage",'Integrated Leakage'!I66,'tables and calculations'!$S112)</f>
        <v>0.75128076286492096</v>
      </c>
      <c r="M66" s="22">
        <f>IF('DESIGN INPUTS AND CALCULATIONS'!$C$90="Integrated Leakage",'Integrated Leakage'!K66,'tables and calculations'!$AO112)</f>
        <v>0.81155257158710736</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0.31</v>
      </c>
      <c r="C67" s="22">
        <f t="shared" si="1"/>
        <v>3.33</v>
      </c>
      <c r="D67" s="22">
        <f t="shared" si="9"/>
        <v>2.1500000000000004</v>
      </c>
      <c r="E67" s="22">
        <f t="shared" si="2"/>
        <v>4.6225000000000014</v>
      </c>
      <c r="F67" s="22" t="e">
        <f t="shared" si="3"/>
        <v>#DIV/0!</v>
      </c>
      <c r="G67" s="22" t="e">
        <f t="shared" si="4"/>
        <v>#DIV/0!</v>
      </c>
      <c r="H67" s="22" t="e">
        <f t="shared" si="5"/>
        <v>#DIV/0!</v>
      </c>
      <c r="I67" s="22" t="e">
        <f t="shared" si="6"/>
        <v>#DIV/0!</v>
      </c>
      <c r="J67" s="22" t="e">
        <f t="shared" si="7"/>
        <v>#DIV/0!</v>
      </c>
      <c r="K67" s="22" t="e">
        <f t="shared" si="8"/>
        <v>#DIV/0!</v>
      </c>
      <c r="L67" s="22">
        <f>IF('DESIGN INPUTS AND CALCULATIONS'!$C$90="Integrated Leakage",'Integrated Leakage'!I67,'tables and calculations'!$S113)</f>
        <v>0.74559101694661312</v>
      </c>
      <c r="M67" s="22">
        <f>IF('DESIGN INPUTS AND CALCULATIONS'!$C$90="Integrated Leakage",'Integrated Leakage'!K67,'tables and calculations'!$AO113)</f>
        <v>0.80949601088145717</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0.31</v>
      </c>
      <c r="C68" s="22">
        <f t="shared" si="1"/>
        <v>3.33</v>
      </c>
      <c r="D68" s="22">
        <f t="shared" si="9"/>
        <v>2.2000000000000002</v>
      </c>
      <c r="E68" s="22">
        <f t="shared" si="2"/>
        <v>4.8400000000000007</v>
      </c>
      <c r="F68" s="22" t="e">
        <f t="shared" si="3"/>
        <v>#DIV/0!</v>
      </c>
      <c r="G68" s="22" t="e">
        <f t="shared" si="4"/>
        <v>#DIV/0!</v>
      </c>
      <c r="H68" s="22" t="e">
        <f t="shared" si="5"/>
        <v>#DIV/0!</v>
      </c>
      <c r="I68" s="22" t="e">
        <f t="shared" si="6"/>
        <v>#DIV/0!</v>
      </c>
      <c r="J68" s="22" t="e">
        <f t="shared" si="7"/>
        <v>#DIV/0!</v>
      </c>
      <c r="K68" s="22" t="e">
        <f t="shared" si="8"/>
        <v>#DIV/0!</v>
      </c>
      <c r="L68" s="22">
        <f>IF('DESIGN INPUTS AND CALCULATIONS'!$C$90="Integrated Leakage",'Integrated Leakage'!I68,'tables and calculations'!$S114)</f>
        <v>0.74001949073134177</v>
      </c>
      <c r="M68" s="22">
        <f>IF('DESIGN INPUTS AND CALCULATIONS'!$C$90="Integrated Leakage",'Integrated Leakage'!K68,'tables and calculations'!$AO114)</f>
        <v>0.80758743649487397</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0.31</v>
      </c>
      <c r="C69" s="22">
        <f t="shared" si="1"/>
        <v>3.33</v>
      </c>
      <c r="D69" s="22">
        <f t="shared" si="9"/>
        <v>2.25</v>
      </c>
      <c r="E69" s="22">
        <f t="shared" si="2"/>
        <v>5.0625</v>
      </c>
      <c r="F69" s="22" t="e">
        <f t="shared" si="3"/>
        <v>#DIV/0!</v>
      </c>
      <c r="G69" s="22" t="e">
        <f t="shared" si="4"/>
        <v>#DIV/0!</v>
      </c>
      <c r="H69" s="22" t="e">
        <f t="shared" si="5"/>
        <v>#DIV/0!</v>
      </c>
      <c r="I69" s="22" t="e">
        <f t="shared" si="6"/>
        <v>#DIV/0!</v>
      </c>
      <c r="J69" s="22" t="e">
        <f t="shared" si="7"/>
        <v>#DIV/0!</v>
      </c>
      <c r="K69" s="22" t="e">
        <f t="shared" si="8"/>
        <v>#DIV/0!</v>
      </c>
      <c r="L69" s="22">
        <f>IF('DESIGN INPUTS AND CALCULATIONS'!$C$90="Integrated Leakage",'Integrated Leakage'!I69,'tables and calculations'!$S115)</f>
        <v>0.73455489070488744</v>
      </c>
      <c r="M69" s="22">
        <f>IF('DESIGN INPUTS AND CALCULATIONS'!$C$90="Integrated Leakage",'Integrated Leakage'!K69,'tables and calculations'!$AO115)</f>
        <v>0.8058127879512289</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0.31</v>
      </c>
      <c r="C70" s="22">
        <f t="shared" si="1"/>
        <v>3.33</v>
      </c>
      <c r="D70" s="22">
        <f t="shared" si="9"/>
        <v>2.2999999999999998</v>
      </c>
      <c r="E70" s="22">
        <f t="shared" si="2"/>
        <v>5.2899999999999991</v>
      </c>
      <c r="F70" s="22" t="e">
        <f t="shared" si="3"/>
        <v>#DIV/0!</v>
      </c>
      <c r="G70" s="22" t="e">
        <f t="shared" si="4"/>
        <v>#DIV/0!</v>
      </c>
      <c r="H70" s="22" t="e">
        <f t="shared" si="5"/>
        <v>#DIV/0!</v>
      </c>
      <c r="I70" s="22" t="e">
        <f t="shared" si="6"/>
        <v>#DIV/0!</v>
      </c>
      <c r="J70" s="22" t="e">
        <f t="shared" si="7"/>
        <v>#DIV/0!</v>
      </c>
      <c r="K70" s="22" t="e">
        <f t="shared" si="8"/>
        <v>#DIV/0!</v>
      </c>
      <c r="L70" s="22">
        <f>IF('DESIGN INPUTS AND CALCULATIONS'!$C$90="Integrated Leakage",'Integrated Leakage'!I70,'tables and calculations'!$S116)</f>
        <v>0.72918745828372933</v>
      </c>
      <c r="M70" s="22">
        <f>IF('DESIGN INPUTS AND CALCULATIONS'!$C$90="Integrated Leakage",'Integrated Leakage'!K70,'tables and calculations'!$AO116)</f>
        <v>0.80415965635007702</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0.31</v>
      </c>
      <c r="C71" s="22">
        <f t="shared" si="1"/>
        <v>3.33</v>
      </c>
      <c r="D71" s="22">
        <f t="shared" si="9"/>
        <v>2.3499999999999996</v>
      </c>
      <c r="E71" s="22">
        <f t="shared" si="2"/>
        <v>5.5224999999999982</v>
      </c>
      <c r="F71" s="22" t="e">
        <f t="shared" si="3"/>
        <v>#DIV/0!</v>
      </c>
      <c r="G71" s="22" t="e">
        <f t="shared" si="4"/>
        <v>#DIV/0!</v>
      </c>
      <c r="H71" s="22" t="e">
        <f t="shared" si="5"/>
        <v>#DIV/0!</v>
      </c>
      <c r="I71" s="22" t="e">
        <f t="shared" si="6"/>
        <v>#DIV/0!</v>
      </c>
      <c r="J71" s="22" t="e">
        <f t="shared" si="7"/>
        <v>#DIV/0!</v>
      </c>
      <c r="K71" s="22" t="e">
        <f t="shared" si="8"/>
        <v>#DIV/0!</v>
      </c>
      <c r="L71" s="22">
        <f>IF('DESIGN INPUTS AND CALCULATIONS'!$C$90="Integrated Leakage",'Integrated Leakage'!I71,'tables and calculations'!$S117)</f>
        <v>0.72390874879825218</v>
      </c>
      <c r="M71" s="22">
        <f>IF('DESIGN INPUTS AND CALCULATIONS'!$C$90="Integrated Leakage",'Integrated Leakage'!K71,'tables and calculations'!$AO117)</f>
        <v>0.8026170543901523</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0.31</v>
      </c>
      <c r="C72" s="22">
        <f t="shared" si="1"/>
        <v>3.33</v>
      </c>
      <c r="D72" s="22">
        <f t="shared" si="9"/>
        <v>2.3999999999999995</v>
      </c>
      <c r="E72" s="22">
        <f t="shared" si="2"/>
        <v>5.7599999999999971</v>
      </c>
      <c r="F72" s="22" t="e">
        <f t="shared" si="3"/>
        <v>#DIV/0!</v>
      </c>
      <c r="G72" s="22" t="e">
        <f t="shared" si="4"/>
        <v>#DIV/0!</v>
      </c>
      <c r="H72" s="22" t="e">
        <f t="shared" si="5"/>
        <v>#DIV/0!</v>
      </c>
      <c r="I72" s="22" t="e">
        <f t="shared" si="6"/>
        <v>#DIV/0!</v>
      </c>
      <c r="J72" s="22" t="e">
        <f t="shared" si="7"/>
        <v>#DIV/0!</v>
      </c>
      <c r="K72" s="22" t="e">
        <f t="shared" si="8"/>
        <v>#DIV/0!</v>
      </c>
      <c r="L72" s="22">
        <f>IF('DESIGN INPUTS AND CALCULATIONS'!$C$90="Integrated Leakage",'Integrated Leakage'!I72,'tables and calculations'!$S118)</f>
        <v>0.7187114454147282</v>
      </c>
      <c r="M72" s="22">
        <f>IF('DESIGN INPUTS AND CALCULATIONS'!$C$90="Integrated Leakage",'Integrated Leakage'!K72,'tables and calculations'!$AO118)</f>
        <v>0.80117522326145107</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0.31</v>
      </c>
      <c r="C73" s="22">
        <f t="shared" si="1"/>
        <v>3.33</v>
      </c>
      <c r="D73" s="22">
        <f t="shared" si="9"/>
        <v>2.4499999999999993</v>
      </c>
      <c r="E73" s="22">
        <f t="shared" si="2"/>
        <v>6.0024999999999968</v>
      </c>
      <c r="F73" s="22" t="e">
        <f t="shared" si="3"/>
        <v>#DIV/0!</v>
      </c>
      <c r="G73" s="22" t="e">
        <f t="shared" si="4"/>
        <v>#DIV/0!</v>
      </c>
      <c r="H73" s="22" t="e">
        <f t="shared" si="5"/>
        <v>#DIV/0!</v>
      </c>
      <c r="I73" s="22" t="e">
        <f t="shared" si="6"/>
        <v>#DIV/0!</v>
      </c>
      <c r="J73" s="22" t="e">
        <f t="shared" si="7"/>
        <v>#DIV/0!</v>
      </c>
      <c r="K73" s="22" t="e">
        <f t="shared" si="8"/>
        <v>#DIV/0!</v>
      </c>
      <c r="L73" s="22">
        <f>IF('DESIGN INPUTS AND CALCULATIONS'!$C$90="Integrated Leakage",'Integrated Leakage'!I73,'tables and calculations'!$S119)</f>
        <v>0.71358920182061092</v>
      </c>
      <c r="M73" s="22">
        <f>IF('DESIGN INPUTS AND CALCULATIONS'!$C$90="Integrated Leakage",'Integrated Leakage'!K73,'tables and calculations'!$AO119)</f>
        <v>0.79982546974618152</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0.31</v>
      </c>
      <c r="C74" s="22">
        <f t="shared" si="1"/>
        <v>3.33</v>
      </c>
      <c r="D74" s="22">
        <f t="shared" si="9"/>
        <v>2.4999999999999991</v>
      </c>
      <c r="E74" s="22">
        <f t="shared" si="2"/>
        <v>6.2499999999999956</v>
      </c>
      <c r="F74" s="22" t="e">
        <f t="shared" si="3"/>
        <v>#DIV/0!</v>
      </c>
      <c r="G74" s="22" t="e">
        <f t="shared" si="4"/>
        <v>#DIV/0!</v>
      </c>
      <c r="H74" s="22" t="e">
        <f t="shared" si="5"/>
        <v>#DIV/0!</v>
      </c>
      <c r="I74" s="22" t="e">
        <f t="shared" si="6"/>
        <v>#DIV/0!</v>
      </c>
      <c r="J74" s="22" t="e">
        <f t="shared" si="7"/>
        <v>#DIV/0!</v>
      </c>
      <c r="K74" s="22" t="e">
        <f t="shared" si="8"/>
        <v>#DIV/0!</v>
      </c>
      <c r="L74" s="22">
        <f>IF('DESIGN INPUTS AND CALCULATIONS'!$C$90="Integrated Leakage",'Integrated Leakage'!I74,'tables and calculations'!$S120)</f>
        <v>0.7085365087098745</v>
      </c>
      <c r="M74" s="22">
        <f>IF('DESIGN INPUTS AND CALCULATIONS'!$C$90="Integrated Leakage",'Integrated Leakage'!K74,'tables and calculations'!$AO120)</f>
        <v>0.7985600282020664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0.31</v>
      </c>
      <c r="C75" s="22">
        <f t="shared" si="1"/>
        <v>3.33</v>
      </c>
      <c r="D75" s="22">
        <f t="shared" si="9"/>
        <v>2.5499999999999989</v>
      </c>
      <c r="E75" s="22">
        <f t="shared" si="2"/>
        <v>6.5024999999999942</v>
      </c>
      <c r="F75" s="22" t="e">
        <f t="shared" si="3"/>
        <v>#DIV/0!</v>
      </c>
      <c r="G75" s="22" t="e">
        <f t="shared" si="4"/>
        <v>#DIV/0!</v>
      </c>
      <c r="H75" s="22" t="e">
        <f t="shared" si="5"/>
        <v>#DIV/0!</v>
      </c>
      <c r="I75" s="22" t="e">
        <f t="shared" si="6"/>
        <v>#DIV/0!</v>
      </c>
      <c r="J75" s="22" t="e">
        <f t="shared" si="7"/>
        <v>#DIV/0!</v>
      </c>
      <c r="K75" s="22" t="e">
        <f t="shared" si="8"/>
        <v>#DIV/0!</v>
      </c>
      <c r="L75" s="22">
        <f>IF('DESIGN INPUTS AND CALCULATIONS'!$C$90="Integrated Leakage",'Integrated Leakage'!I75,'tables and calculations'!$S121)</f>
        <v>0.70354858005675758</v>
      </c>
      <c r="M75" s="22">
        <f>IF('DESIGN INPUTS AND CALCULATIONS'!$C$90="Integrated Leakage",'Integrated Leakage'!K75,'tables and calculations'!$AO121)</f>
        <v>0.79737194314275439</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0.31</v>
      </c>
      <c r="C76" s="22">
        <f t="shared" si="1"/>
        <v>3.33</v>
      </c>
      <c r="D76" s="22">
        <f t="shared" si="9"/>
        <v>2.5999999999999988</v>
      </c>
      <c r="E76" s="22">
        <f t="shared" si="2"/>
        <v>6.7599999999999936</v>
      </c>
      <c r="F76" s="22" t="e">
        <f t="shared" si="3"/>
        <v>#DIV/0!</v>
      </c>
      <c r="G76" s="22" t="e">
        <f t="shared" si="4"/>
        <v>#DIV/0!</v>
      </c>
      <c r="H76" s="22" t="e">
        <f t="shared" si="5"/>
        <v>#DIV/0!</v>
      </c>
      <c r="I76" s="22" t="e">
        <f t="shared" si="6"/>
        <v>#DIV/0!</v>
      </c>
      <c r="J76" s="22" t="e">
        <f t="shared" si="7"/>
        <v>#DIV/0!</v>
      </c>
      <c r="K76" s="22" t="e">
        <f t="shared" si="8"/>
        <v>#DIV/0!</v>
      </c>
      <c r="L76" s="22">
        <f>IF('DESIGN INPUTS AND CALCULATIONS'!$C$90="Integrated Leakage",'Integrated Leakage'!I76,'tables and calculations'!$S122)</f>
        <v>0.69862125591786295</v>
      </c>
      <c r="M76" s="22">
        <f>IF('DESIGN INPUTS AND CALCULATIONS'!$C$90="Integrated Leakage",'Integrated Leakage'!K76,'tables and calculations'!$AO122)</f>
        <v>0.79625496894861281</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0.31</v>
      </c>
      <c r="C77" s="22">
        <f t="shared" si="1"/>
        <v>3.33</v>
      </c>
      <c r="D77" s="22">
        <f t="shared" si="9"/>
        <v>2.6499999999999986</v>
      </c>
      <c r="E77" s="22">
        <f t="shared" si="2"/>
        <v>7.0224999999999929</v>
      </c>
      <c r="F77" s="22" t="e">
        <f t="shared" si="3"/>
        <v>#DIV/0!</v>
      </c>
      <c r="G77" s="22" t="e">
        <f t="shared" si="4"/>
        <v>#DIV/0!</v>
      </c>
      <c r="H77" s="22" t="e">
        <f t="shared" si="5"/>
        <v>#DIV/0!</v>
      </c>
      <c r="I77" s="22" t="e">
        <f t="shared" si="6"/>
        <v>#DIV/0!</v>
      </c>
      <c r="J77" s="22" t="e">
        <f t="shared" si="7"/>
        <v>#DIV/0!</v>
      </c>
      <c r="K77" s="22" t="e">
        <f t="shared" si="8"/>
        <v>#DIV/0!</v>
      </c>
      <c r="L77" s="22">
        <f>IF('DESIGN INPUTS AND CALCULATIONS'!$C$90="Integrated Leakage",'Integrated Leakage'!I77,'tables and calculations'!$S123)</f>
        <v>0.69375091909970832</v>
      </c>
      <c r="M77" s="22">
        <f>IF('DESIGN INPUTS AND CALCULATIONS'!$C$90="Integrated Leakage",'Integrated Leakage'!K77,'tables and calculations'!$AO123)</f>
        <v>0.79520348388849194</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0.31</v>
      </c>
      <c r="C78" s="22">
        <f t="shared" si="1"/>
        <v>3.33</v>
      </c>
      <c r="D78" s="22">
        <f t="shared" si="9"/>
        <v>2.6999999999999984</v>
      </c>
      <c r="E78" s="22">
        <f t="shared" si="2"/>
        <v>7.2899999999999912</v>
      </c>
      <c r="F78" s="22" t="e">
        <f t="shared" si="3"/>
        <v>#DIV/0!</v>
      </c>
      <c r="G78" s="22" t="e">
        <f t="shared" si="4"/>
        <v>#DIV/0!</v>
      </c>
      <c r="H78" s="22" t="e">
        <f t="shared" si="5"/>
        <v>#DIV/0!</v>
      </c>
      <c r="I78" s="22" t="e">
        <f t="shared" si="6"/>
        <v>#DIV/0!</v>
      </c>
      <c r="J78" s="22" t="e">
        <f t="shared" si="7"/>
        <v>#DIV/0!</v>
      </c>
      <c r="K78" s="22" t="e">
        <f t="shared" si="8"/>
        <v>#DIV/0!</v>
      </c>
      <c r="L78" s="22">
        <f>IF('DESIGN INPUTS AND CALCULATIONS'!$C$90="Integrated Leakage",'Integrated Leakage'!I78,'tables and calculations'!$S124)</f>
        <v>0.68893442350585632</v>
      </c>
      <c r="M78" s="22">
        <f>IF('DESIGN INPUTS AND CALCULATIONS'!$C$90="Integrated Leakage",'Integrated Leakage'!K78,'tables and calculations'!$AO124)</f>
        <v>0.79421241614807092</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0.31</v>
      </c>
      <c r="C79" s="22">
        <f t="shared" si="1"/>
        <v>3.33</v>
      </c>
      <c r="D79" s="22">
        <f t="shared" si="9"/>
        <v>2.7499999999999982</v>
      </c>
      <c r="E79" s="22">
        <f t="shared" si="2"/>
        <v>7.5624999999999902</v>
      </c>
      <c r="F79" s="22" t="e">
        <f t="shared" si="3"/>
        <v>#DIV/0!</v>
      </c>
      <c r="G79" s="22" t="e">
        <f t="shared" si="4"/>
        <v>#DIV/0!</v>
      </c>
      <c r="H79" s="22" t="e">
        <f t="shared" si="5"/>
        <v>#DIV/0!</v>
      </c>
      <c r="I79" s="22" t="e">
        <f t="shared" si="6"/>
        <v>#DIV/0!</v>
      </c>
      <c r="J79" s="22" t="e">
        <f t="shared" si="7"/>
        <v>#DIV/0!</v>
      </c>
      <c r="K79" s="22" t="e">
        <f t="shared" si="8"/>
        <v>#DIV/0!</v>
      </c>
      <c r="L79" s="22">
        <f>IF('DESIGN INPUTS AND CALCULATIONS'!$C$90="Integrated Leakage",'Integrated Leakage'!I79,'tables and calculations'!$S125)</f>
        <v>0.68416903236085025</v>
      </c>
      <c r="M79" s="22">
        <f>IF('DESIGN INPUTS AND CALCULATIONS'!$C$90="Integrated Leakage",'Integrated Leakage'!K79,'tables and calculations'!$AO125)</f>
        <v>0.79327717997229585</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0.31</v>
      </c>
      <c r="C80" s="22">
        <f t="shared" si="1"/>
        <v>3.33</v>
      </c>
      <c r="D80" s="22">
        <f t="shared" si="9"/>
        <v>2.799999999999998</v>
      </c>
      <c r="E80" s="22">
        <f t="shared" si="2"/>
        <v>7.8399999999999892</v>
      </c>
      <c r="F80" s="22" t="e">
        <f t="shared" si="3"/>
        <v>#DIV/0!</v>
      </c>
      <c r="G80" s="22" t="e">
        <f t="shared" si="4"/>
        <v>#DIV/0!</v>
      </c>
      <c r="H80" s="22" t="e">
        <f t="shared" si="5"/>
        <v>#DIV/0!</v>
      </c>
      <c r="I80" s="22" t="e">
        <f t="shared" si="6"/>
        <v>#DIV/0!</v>
      </c>
      <c r="J80" s="22" t="e">
        <f t="shared" si="7"/>
        <v>#DIV/0!</v>
      </c>
      <c r="K80" s="22" t="e">
        <f t="shared" si="8"/>
        <v>#DIV/0!</v>
      </c>
      <c r="L80" s="22">
        <f>IF('DESIGN INPUTS AND CALCULATIONS'!$C$90="Integrated Leakage",'Integrated Leakage'!I80,'tables and calculations'!$S126)</f>
        <v>0.6794523648174815</v>
      </c>
      <c r="M80" s="22">
        <f>IF('DESIGN INPUTS AND CALCULATIONS'!$C$90="Integrated Leakage",'Integrated Leakage'!K80,'tables and calculations'!$AO126)</f>
        <v>0.79239362036066618</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0.31</v>
      </c>
      <c r="C81" s="22">
        <f t="shared" si="1"/>
        <v>3.33</v>
      </c>
      <c r="D81" s="22">
        <f t="shared" si="9"/>
        <v>2.8499999999999979</v>
      </c>
      <c r="E81" s="22">
        <f t="shared" si="2"/>
        <v>8.1224999999999881</v>
      </c>
      <c r="F81" s="22" t="e">
        <f t="shared" si="3"/>
        <v>#DIV/0!</v>
      </c>
      <c r="G81" s="22" t="e">
        <f t="shared" si="4"/>
        <v>#DIV/0!</v>
      </c>
      <c r="H81" s="22" t="e">
        <f t="shared" si="5"/>
        <v>#DIV/0!</v>
      </c>
      <c r="I81" s="22" t="e">
        <f t="shared" si="6"/>
        <v>#DIV/0!</v>
      </c>
      <c r="J81" s="22" t="e">
        <f t="shared" si="7"/>
        <v>#DIV/0!</v>
      </c>
      <c r="K81" s="22" t="e">
        <f t="shared" si="8"/>
        <v>#DIV/0!</v>
      </c>
      <c r="L81" s="22">
        <f>IF('DESIGN INPUTS AND CALCULATIONS'!$C$90="Integrated Leakage",'Integrated Leakage'!I81,'tables and calculations'!$S127)</f>
        <v>0.67478234970473838</v>
      </c>
      <c r="M81" s="22">
        <f>IF('DESIGN INPUTS AND CALCULATIONS'!$C$90="Integrated Leakage",'Integrated Leakage'!K81,'tables and calculations'!$AO127)</f>
        <v>0.79155796502181131</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0.31</v>
      </c>
      <c r="C82" s="22">
        <f t="shared" si="1"/>
        <v>3.33</v>
      </c>
      <c r="D82" s="22">
        <f t="shared" si="9"/>
        <v>2.8999999999999977</v>
      </c>
      <c r="E82" s="22">
        <f t="shared" si="2"/>
        <v>8.4099999999999859</v>
      </c>
      <c r="F82" s="22" t="e">
        <f t="shared" si="3"/>
        <v>#DIV/0!</v>
      </c>
      <c r="G82" s="22" t="e">
        <f t="shared" si="4"/>
        <v>#DIV/0!</v>
      </c>
      <c r="H82" s="22" t="e">
        <f t="shared" si="5"/>
        <v>#DIV/0!</v>
      </c>
      <c r="I82" s="22" t="e">
        <f t="shared" si="6"/>
        <v>#DIV/0!</v>
      </c>
      <c r="J82" s="22" t="e">
        <f t="shared" si="7"/>
        <v>#DIV/0!</v>
      </c>
      <c r="K82" s="22" t="e">
        <f t="shared" si="8"/>
        <v>#DIV/0!</v>
      </c>
      <c r="L82" s="22">
        <f>IF('DESIGN INPUTS AND CALCULATIONS'!$C$90="Integrated Leakage",'Integrated Leakage'!I82,'tables and calculations'!$S128)</f>
        <v>0.67015718537826019</v>
      </c>
      <c r="M82" s="22">
        <f>IF('DESIGN INPUTS AND CALCULATIONS'!$C$90="Integrated Leakage",'Integrated Leakage'!K82,'tables and calculations'!$AO128)</f>
        <v>0.79076678251114418</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0.31</v>
      </c>
      <c r="C83" s="22">
        <f t="shared" si="1"/>
        <v>3.33</v>
      </c>
      <c r="D83" s="22">
        <f t="shared" si="9"/>
        <v>2.9499999999999975</v>
      </c>
      <c r="E83" s="22">
        <f t="shared" si="2"/>
        <v>8.7024999999999846</v>
      </c>
      <c r="F83" s="22" t="e">
        <f t="shared" si="3"/>
        <v>#DIV/0!</v>
      </c>
      <c r="G83" s="22" t="e">
        <f t="shared" si="4"/>
        <v>#DIV/0!</v>
      </c>
      <c r="H83" s="22" t="e">
        <f t="shared" si="5"/>
        <v>#DIV/0!</v>
      </c>
      <c r="I83" s="22" t="e">
        <f t="shared" si="6"/>
        <v>#DIV/0!</v>
      </c>
      <c r="J83" s="22" t="e">
        <f t="shared" si="7"/>
        <v>#DIV/0!</v>
      </c>
      <c r="K83" s="22" t="e">
        <f t="shared" si="8"/>
        <v>#DIV/0!</v>
      </c>
      <c r="L83" s="22">
        <f>IF('DESIGN INPUTS AND CALCULATIONS'!$C$90="Integrated Leakage",'Integrated Leakage'!I83,'tables and calculations'!$S129)</f>
        <v>0.66557530480244942</v>
      </c>
      <c r="M83" s="22">
        <f>IF('DESIGN INPUTS AND CALCULATIONS'!$C$90="Integrated Leakage",'Integrated Leakage'!K83,'tables and calculations'!$AO129)</f>
        <v>0.79001694565269276</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0.31</v>
      </c>
      <c r="C84" s="22">
        <f t="shared" si="1"/>
        <v>3.33</v>
      </c>
      <c r="D84" s="22">
        <f t="shared" si="9"/>
        <v>2.9999999999999973</v>
      </c>
      <c r="E84" s="22">
        <f t="shared" si="2"/>
        <v>8.999999999999984</v>
      </c>
      <c r="F84" s="22" t="e">
        <f t="shared" si="3"/>
        <v>#DIV/0!</v>
      </c>
      <c r="G84" s="22" t="e">
        <f t="shared" si="4"/>
        <v>#DIV/0!</v>
      </c>
      <c r="H84" s="22" t="e">
        <f t="shared" si="5"/>
        <v>#DIV/0!</v>
      </c>
      <c r="I84" s="22" t="e">
        <f t="shared" si="6"/>
        <v>#DIV/0!</v>
      </c>
      <c r="J84" s="22" t="e">
        <f t="shared" si="7"/>
        <v>#DIV/0!</v>
      </c>
      <c r="K84" s="22" t="e">
        <f t="shared" si="8"/>
        <v>#DIV/0!</v>
      </c>
      <c r="L84" s="22">
        <f>IF('DESIGN INPUTS AND CALCULATIONS'!$C$90="Integrated Leakage",'Integrated Leakage'!I84,'tables and calculations'!$S130)</f>
        <v>0.66103534513105389</v>
      </c>
      <c r="M84" s="22">
        <f>IF('DESIGN INPUTS AND CALCULATIONS'!$C$90="Integrated Leakage",'Integrated Leakage'!K84,'tables and calculations'!$AO130)</f>
        <v>0.7893055994914856</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0.31</v>
      </c>
      <c r="C85" s="22">
        <f t="shared" si="1"/>
        <v>3.33</v>
      </c>
      <c r="D85" s="22">
        <f t="shared" si="9"/>
        <v>3.0499999999999972</v>
      </c>
      <c r="E85" s="22">
        <f t="shared" si="2"/>
        <v>9.3024999999999824</v>
      </c>
      <c r="F85" s="22" t="e">
        <f t="shared" si="3"/>
        <v>#DIV/0!</v>
      </c>
      <c r="G85" s="22" t="e">
        <f t="shared" si="4"/>
        <v>#DIV/0!</v>
      </c>
      <c r="H85" s="22" t="e">
        <f t="shared" si="5"/>
        <v>#DIV/0!</v>
      </c>
      <c r="I85" s="22" t="e">
        <f t="shared" si="6"/>
        <v>#DIV/0!</v>
      </c>
      <c r="J85" s="22" t="e">
        <f t="shared" si="7"/>
        <v>#DIV/0!</v>
      </c>
      <c r="K85" s="22" t="e">
        <f t="shared" si="8"/>
        <v>#DIV/0!</v>
      </c>
      <c r="L85" s="22">
        <f>IF('DESIGN INPUTS AND CALCULATIONS'!$C$90="Integrated Leakage",'Integrated Leakage'!I85,'tables and calculations'!$S131)</f>
        <v>0.65653612116653204</v>
      </c>
      <c r="M85" s="22">
        <f>IF('DESIGN INPUTS AND CALCULATIONS'!$C$90="Integrated Leakage",'Integrated Leakage'!K85,'tables and calculations'!$AO131)</f>
        <v>0.78863013314231012</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0.31</v>
      </c>
      <c r="C86" s="22">
        <f t="shared" si="1"/>
        <v>3.33</v>
      </c>
      <c r="D86" s="22">
        <f t="shared" si="9"/>
        <v>3.099999999999997</v>
      </c>
      <c r="E86" s="22">
        <f t="shared" si="2"/>
        <v>9.6099999999999817</v>
      </c>
      <c r="F86" s="22" t="e">
        <f t="shared" si="3"/>
        <v>#DIV/0!</v>
      </c>
      <c r="G86" s="22" t="e">
        <f t="shared" si="4"/>
        <v>#DIV/0!</v>
      </c>
      <c r="H86" s="22" t="e">
        <f t="shared" si="5"/>
        <v>#DIV/0!</v>
      </c>
      <c r="I86" s="22" t="e">
        <f t="shared" si="6"/>
        <v>#DIV/0!</v>
      </c>
      <c r="J86" s="22" t="e">
        <f t="shared" si="7"/>
        <v>#DIV/0!</v>
      </c>
      <c r="K86" s="22" t="e">
        <f t="shared" si="8"/>
        <v>#DIV/0!</v>
      </c>
      <c r="L86" s="22">
        <f>IF('DESIGN INPUTS AND CALCULATIONS'!$C$90="Integrated Leakage",'Integrated Leakage'!I86,'tables and calculations'!$S132)</f>
        <v>0.65207660217278673</v>
      </c>
      <c r="M86" s="22">
        <f>IF('DESIGN INPUTS AND CALCULATIONS'!$C$90="Integrated Leakage",'Integrated Leakage'!K86,'tables and calculations'!$AO132)</f>
        <v>0.78798815499941366</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0.31</v>
      </c>
      <c r="C87" s="22">
        <f t="shared" si="1"/>
        <v>3.33</v>
      </c>
      <c r="D87" s="22">
        <f t="shared" si="9"/>
        <v>3.1499999999999968</v>
      </c>
      <c r="E87" s="22">
        <f t="shared" si="2"/>
        <v>9.9224999999999799</v>
      </c>
      <c r="F87" s="22" t="e">
        <f t="shared" si="3"/>
        <v>#DIV/0!</v>
      </c>
      <c r="G87" s="22" t="e">
        <f t="shared" si="4"/>
        <v>#DIV/0!</v>
      </c>
      <c r="H87" s="22" t="e">
        <f t="shared" si="5"/>
        <v>#DIV/0!</v>
      </c>
      <c r="I87" s="22" t="e">
        <f t="shared" si="6"/>
        <v>#DIV/0!</v>
      </c>
      <c r="J87" s="22" t="e">
        <f t="shared" si="7"/>
        <v>#DIV/0!</v>
      </c>
      <c r="K87" s="22" t="e">
        <f t="shared" si="8"/>
        <v>#DIV/0!</v>
      </c>
      <c r="L87" s="22">
        <f>IF('DESIGN INPUTS AND CALCULATIONS'!$C$90="Integrated Leakage",'Integrated Leakage'!I87,'tables and calculations'!$S133)</f>
        <v>0.64765589159414028</v>
      </c>
      <c r="M87" s="22">
        <f>IF('DESIGN INPUTS AND CALCULATIONS'!$C$90="Integrated Leakage",'Integrated Leakage'!K87,'tables and calculations'!$AO133)</f>
        <v>0.78737747085354326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0.31</v>
      </c>
      <c r="C88" s="22">
        <f t="shared" si="1"/>
        <v>3.33</v>
      </c>
      <c r="D88" s="22">
        <f t="shared" si="9"/>
        <v>3.1999999999999966</v>
      </c>
      <c r="E88" s="22">
        <f t="shared" si="2"/>
        <v>10.239999999999979</v>
      </c>
      <c r="F88" s="22" t="e">
        <f t="shared" si="3"/>
        <v>#DIV/0!</v>
      </c>
      <c r="G88" s="22" t="e">
        <f t="shared" si="4"/>
        <v>#DIV/0!</v>
      </c>
      <c r="H88" s="22" t="e">
        <f t="shared" si="5"/>
        <v>#DIV/0!</v>
      </c>
      <c r="I88" s="22" t="e">
        <f t="shared" si="6"/>
        <v>#DIV/0!</v>
      </c>
      <c r="J88" s="22" t="e">
        <f t="shared" si="7"/>
        <v>#DIV/0!</v>
      </c>
      <c r="K88" s="22" t="e">
        <f t="shared" si="8"/>
        <v>#DIV/0!</v>
      </c>
      <c r="L88" s="22">
        <f>IF('DESIGN INPUTS AND CALCULATIONS'!$C$90="Integrated Leakage",'Integrated Leakage'!I88,'tables and calculations'!$S134)</f>
        <v>0.64327320929888665</v>
      </c>
      <c r="M88" s="22">
        <f>IF('DESIGN INPUTS AND CALCULATIONS'!$C$90="Integrated Leakage",'Integrated Leakage'!K88,'tables and calculations'!$AO134)</f>
        <v>0.78679606453080775</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0.31</v>
      </c>
      <c r="C89" s="22">
        <f t="shared" si="1"/>
        <v>3.33</v>
      </c>
      <c r="D89" s="22">
        <f t="shared" si="9"/>
        <v>3.2499999999999964</v>
      </c>
      <c r="E89" s="22">
        <f t="shared" ref="E89:E95" si="10">D89^2</f>
        <v>10.562499999999977</v>
      </c>
      <c r="F89" s="22" t="e">
        <f t="shared" ref="F89:F95" si="11">($C$18*(1-(1-($C$17^2))/(E89)))^2</f>
        <v>#DIV/0!</v>
      </c>
      <c r="G89" s="22" t="e">
        <f t="shared" ref="G89:G95" si="12">((B89/$C$17)*(D89-(1/D89)))^2</f>
        <v>#DIV/0!</v>
      </c>
      <c r="H89" s="22" t="e">
        <f t="shared" ref="H89:H95" si="13">SQRT(F89+G89)</f>
        <v>#DIV/0!</v>
      </c>
      <c r="I89" s="22" t="e">
        <f t="shared" ref="I89:I95" si="14">1/(H89)</f>
        <v>#DIV/0!</v>
      </c>
      <c r="J89" s="22" t="e">
        <f t="shared" ref="J89:J95" si="15">SQRT(F89)</f>
        <v>#DIV/0!</v>
      </c>
      <c r="K89" s="22" t="e">
        <f t="shared" ref="K89:K95" si="16">1/J89</f>
        <v>#DIV/0!</v>
      </c>
      <c r="L89" s="22">
        <f>IF('DESIGN INPUTS AND CALCULATIONS'!$C$90="Integrated Leakage",'Integrated Leakage'!I89,'tables and calculations'!$S135)</f>
        <v>0.63892787602064194</v>
      </c>
      <c r="M89" s="22">
        <f>IF('DESIGN INPUTS AND CALCULATIONS'!$C$90="Integrated Leakage",'Integrated Leakage'!K89,'tables and calculations'!$AO135)</f>
        <v>0.78624208072473534</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0.31</v>
      </c>
      <c r="C90" s="22">
        <f t="shared" si="1"/>
        <v>3.33</v>
      </c>
      <c r="D90" s="22">
        <f t="shared" ref="D90:D95" si="17">D89+0.05</f>
        <v>3.2999999999999963</v>
      </c>
      <c r="E90" s="22">
        <f t="shared" si="10"/>
        <v>10.889999999999976</v>
      </c>
      <c r="F90" s="22" t="e">
        <f t="shared" si="11"/>
        <v>#DIV/0!</v>
      </c>
      <c r="G90" s="22" t="e">
        <f t="shared" si="12"/>
        <v>#DIV/0!</v>
      </c>
      <c r="H90" s="22" t="e">
        <f t="shared" si="13"/>
        <v>#DIV/0!</v>
      </c>
      <c r="I90" s="22" t="e">
        <f t="shared" si="14"/>
        <v>#DIV/0!</v>
      </c>
      <c r="J90" s="22" t="e">
        <f t="shared" si="15"/>
        <v>#DIV/0!</v>
      </c>
      <c r="K90" s="22" t="e">
        <f t="shared" si="16"/>
        <v>#DIV/0!</v>
      </c>
      <c r="L90" s="22">
        <f>IF('DESIGN INPUTS AND CALCULATIONS'!$C$90="Integrated Leakage",'Integrated Leakage'!I90,'tables and calculations'!$S136)</f>
        <v>0.63461929971682762</v>
      </c>
      <c r="M90" s="22">
        <f>IF('DESIGN INPUTS AND CALCULATIONS'!$C$90="Integrated Leakage",'Integrated Leakage'!K90,'tables and calculations'!$AO136)</f>
        <v>0.78571380974053162</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0.31</v>
      </c>
      <c r="C91" s="22">
        <f t="shared" si="1"/>
        <v>3.33</v>
      </c>
      <c r="D91" s="22">
        <f t="shared" si="17"/>
        <v>3.3499999999999961</v>
      </c>
      <c r="E91" s="22">
        <f t="shared" si="10"/>
        <v>11.222499999999973</v>
      </c>
      <c r="F91" s="22" t="e">
        <f t="shared" si="11"/>
        <v>#DIV/0!</v>
      </c>
      <c r="G91" s="22" t="e">
        <f t="shared" si="12"/>
        <v>#DIV/0!</v>
      </c>
      <c r="H91" s="22" t="e">
        <f t="shared" si="13"/>
        <v>#DIV/0!</v>
      </c>
      <c r="I91" s="22" t="e">
        <f t="shared" si="14"/>
        <v>#DIV/0!</v>
      </c>
      <c r="J91" s="22" t="e">
        <f t="shared" si="15"/>
        <v>#DIV/0!</v>
      </c>
      <c r="K91" s="22" t="e">
        <f t="shared" si="16"/>
        <v>#DIV/0!</v>
      </c>
      <c r="L91" s="22">
        <f>IF('DESIGN INPUTS AND CALCULATIONS'!$C$90="Integrated Leakage",'Integrated Leakage'!I91,'tables and calculations'!$S137)</f>
        <v>0.630346963602609</v>
      </c>
      <c r="M91" s="22">
        <f>IF('DESIGN INPUTS AND CALCULATIONS'!$C$90="Integrated Leakage",'Integrated Leakage'!K91,'tables and calculations'!$AO137)</f>
        <v>0.78520967391064422</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0.31</v>
      </c>
      <c r="C92" s="22">
        <f t="shared" si="1"/>
        <v>3.33</v>
      </c>
      <c r="D92" s="22">
        <f t="shared" si="17"/>
        <v>3.3999999999999959</v>
      </c>
      <c r="E92" s="22">
        <f t="shared" si="10"/>
        <v>11.559999999999972</v>
      </c>
      <c r="F92" s="22" t="e">
        <f t="shared" si="11"/>
        <v>#DIV/0!</v>
      </c>
      <c r="G92" s="22" t="e">
        <f t="shared" si="12"/>
        <v>#DIV/0!</v>
      </c>
      <c r="H92" s="22" t="e">
        <f t="shared" si="13"/>
        <v>#DIV/0!</v>
      </c>
      <c r="I92" s="22" t="e">
        <f t="shared" si="14"/>
        <v>#DIV/0!</v>
      </c>
      <c r="J92" s="22" t="e">
        <f t="shared" si="15"/>
        <v>#DIV/0!</v>
      </c>
      <c r="K92" s="22" t="e">
        <f t="shared" si="16"/>
        <v>#DIV/0!</v>
      </c>
      <c r="L92" s="22">
        <f>IF('DESIGN INPUTS AND CALCULATIONS'!$C$90="Integrated Leakage",'Integrated Leakage'!I92,'tables and calculations'!$S138)</f>
        <v>0.62611041565157666</v>
      </c>
      <c r="M92" s="22">
        <f>IF('DESIGN INPUTS AND CALCULATIONS'!$C$90="Integrated Leakage",'Integrated Leakage'!K92,'tables and calculations'!$AO138)</f>
        <v>0.78472821547448512</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0.31</v>
      </c>
      <c r="C93" s="22">
        <f t="shared" si="1"/>
        <v>3.33</v>
      </c>
      <c r="D93" s="22">
        <f t="shared" si="17"/>
        <v>3.4499999999999957</v>
      </c>
      <c r="E93" s="22">
        <f t="shared" si="10"/>
        <v>11.902499999999971</v>
      </c>
      <c r="F93" s="22" t="e">
        <f t="shared" si="11"/>
        <v>#DIV/0!</v>
      </c>
      <c r="G93" s="22" t="e">
        <f t="shared" si="12"/>
        <v>#DIV/0!</v>
      </c>
      <c r="H93" s="22" t="e">
        <f t="shared" si="13"/>
        <v>#DIV/0!</v>
      </c>
      <c r="I93" s="22" t="e">
        <f t="shared" si="14"/>
        <v>#DIV/0!</v>
      </c>
      <c r="J93" s="22" t="e">
        <f t="shared" si="15"/>
        <v>#DIV/0!</v>
      </c>
      <c r="K93" s="22" t="e">
        <f t="shared" si="16"/>
        <v>#DIV/0!</v>
      </c>
      <c r="L93" s="22">
        <f>IF('DESIGN INPUTS AND CALCULATIONS'!$C$90="Integrated Leakage",'Integrated Leakage'!I93,'tables and calculations'!$S139)</f>
        <v>0.6219092593824902</v>
      </c>
      <c r="M93" s="22">
        <f>IF('DESIGN INPUTS AND CALCULATIONS'!$C$90="Integrated Leakage",'Integrated Leakage'!K93,'tables and calculations'!$AO139)</f>
        <v>0.78426808574377638</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0.31</v>
      </c>
      <c r="C94" s="22">
        <f t="shared" si="1"/>
        <v>3.33</v>
      </c>
      <c r="D94" s="22">
        <f t="shared" si="17"/>
        <v>3.4999999999999956</v>
      </c>
      <c r="E94" s="22">
        <f t="shared" si="10"/>
        <v>12.249999999999968</v>
      </c>
      <c r="F94" s="22" t="e">
        <f t="shared" si="11"/>
        <v>#DIV/0!</v>
      </c>
      <c r="G94" s="22" t="e">
        <f t="shared" si="12"/>
        <v>#DIV/0!</v>
      </c>
      <c r="H94" s="22" t="e">
        <f t="shared" si="13"/>
        <v>#DIV/0!</v>
      </c>
      <c r="I94" s="22" t="e">
        <f t="shared" si="14"/>
        <v>#DIV/0!</v>
      </c>
      <c r="J94" s="22" t="e">
        <f t="shared" si="15"/>
        <v>#DIV/0!</v>
      </c>
      <c r="K94" s="22" t="e">
        <f t="shared" si="16"/>
        <v>#DIV/0!</v>
      </c>
      <c r="L94" s="22">
        <f>IF('DESIGN INPUTS AND CALCULATIONS'!$C$90="Integrated Leakage",'Integrated Leakage'!I94,'tables and calculations'!$S140)</f>
        <v>0.61774314577527412</v>
      </c>
      <c r="M94" s="22">
        <f>IF('DESIGN INPUTS AND CALCULATIONS'!$C$90="Integrated Leakage",'Integrated Leakage'!K94,'tables and calculations'!$AO140)</f>
        <v>0.78382803539919699</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0.31</v>
      </c>
      <c r="C95" s="22">
        <f t="shared" si="1"/>
        <v>3.33</v>
      </c>
      <c r="D95" s="22">
        <f t="shared" si="17"/>
        <v>3.5499999999999954</v>
      </c>
      <c r="E95" s="22">
        <f t="shared" si="10"/>
        <v>12.602499999999967</v>
      </c>
      <c r="F95" s="22" t="e">
        <f t="shared" si="11"/>
        <v>#DIV/0!</v>
      </c>
      <c r="G95" s="22" t="e">
        <f t="shared" si="12"/>
        <v>#DIV/0!</v>
      </c>
      <c r="H95" s="22" t="e">
        <f t="shared" si="13"/>
        <v>#DIV/0!</v>
      </c>
      <c r="I95" s="22" t="e">
        <f t="shared" si="14"/>
        <v>#DIV/0!</v>
      </c>
      <c r="J95" s="22" t="e">
        <f t="shared" si="15"/>
        <v>#DIV/0!</v>
      </c>
      <c r="K95" s="22" t="e">
        <f t="shared" si="16"/>
        <v>#DIV/0!</v>
      </c>
      <c r="L95" s="22">
        <f>IF('DESIGN INPUTS AND CALCULATIONS'!$C$90="Integrated Leakage",'Integrated Leakage'!I95,'tables and calculations'!$S141)</f>
        <v>0.61361176617988522</v>
      </c>
      <c r="M95" s="22">
        <f>IF('DESIGN INPUTS AND CALCULATIONS'!$C$90="Integrated Leakage",'Integrated Leakage'!K95,'tables and calculations'!$AO141)</f>
        <v>0.78340690578465111</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D7" sqref="D7"/>
    </sheetView>
  </sheetViews>
  <sheetFormatPr defaultColWidth="9" defaultRowHeight="14.5"/>
  <cols>
    <col min="1" max="1" width="2.453125" style="189" customWidth="1"/>
    <col min="2" max="2" width="35.26953125" style="189" customWidth="1"/>
    <col min="3" max="5" width="9" style="189"/>
    <col min="6" max="6" width="1" style="189" customWidth="1"/>
    <col min="7" max="7" width="29.7265625" style="189" customWidth="1"/>
    <col min="8" max="8" width="12.453125" style="189" customWidth="1"/>
    <col min="9" max="9" width="10.1796875" style="189" customWidth="1"/>
    <col min="10" max="10" width="6.81640625" style="189" customWidth="1"/>
    <col min="11" max="11" width="1" style="189" customWidth="1"/>
    <col min="12" max="13" width="9" style="189"/>
    <col min="14" max="14" width="16.1796875" style="189" customWidth="1"/>
    <col min="15" max="15" width="9" style="189"/>
    <col min="16" max="16" width="8.1796875" style="189" customWidth="1"/>
    <col min="17" max="17" width="5.7265625" style="189" customWidth="1"/>
    <col min="18" max="18" width="10.54296875" style="189" customWidth="1"/>
    <col min="19" max="16384" width="9" style="189"/>
  </cols>
  <sheetData>
    <row r="2" spans="2:21" ht="12" customHeight="1"/>
    <row r="3" spans="2:21" ht="22.5" customHeight="1">
      <c r="C3" s="483" t="s">
        <v>636</v>
      </c>
      <c r="D3" s="483"/>
      <c r="E3" s="483"/>
      <c r="F3" s="483"/>
      <c r="G3" s="483"/>
      <c r="H3" s="483"/>
      <c r="I3" s="483"/>
      <c r="J3" s="483"/>
      <c r="K3" s="483"/>
      <c r="L3" s="483"/>
      <c r="M3" s="483"/>
      <c r="N3" s="483"/>
      <c r="O3" s="483"/>
      <c r="P3" s="483"/>
      <c r="Q3" s="483"/>
      <c r="R3" s="483"/>
      <c r="S3" s="483"/>
    </row>
    <row r="4" spans="2:21" ht="15" thickBot="1"/>
    <row r="5" spans="2:21">
      <c r="B5" s="487" t="s">
        <v>637</v>
      </c>
      <c r="C5" s="488"/>
      <c r="D5" s="488"/>
      <c r="E5" s="488"/>
      <c r="F5" s="205"/>
      <c r="G5" s="489" t="s">
        <v>638</v>
      </c>
      <c r="H5" s="490"/>
      <c r="I5" s="490"/>
      <c r="J5" s="491"/>
      <c r="K5" s="237"/>
      <c r="L5" s="487" t="s">
        <v>639</v>
      </c>
      <c r="M5" s="488"/>
      <c r="N5" s="488"/>
      <c r="O5" s="488"/>
      <c r="P5" s="488"/>
      <c r="Q5" s="488"/>
      <c r="R5" s="205"/>
      <c r="S5" s="205"/>
      <c r="T5" s="205"/>
      <c r="U5" s="204"/>
    </row>
    <row r="6" spans="2:21" ht="16">
      <c r="B6" s="227" t="s">
        <v>640</v>
      </c>
      <c r="C6" s="225" t="s">
        <v>641</v>
      </c>
      <c r="D6" s="340">
        <v>12</v>
      </c>
      <c r="E6" s="225" t="s">
        <v>642</v>
      </c>
      <c r="F6" s="194"/>
      <c r="G6" s="227" t="s">
        <v>643</v>
      </c>
      <c r="H6" s="225" t="s">
        <v>644</v>
      </c>
      <c r="I6" s="219">
        <f>'DESIGN INPUTS AND CALCULATIONS'!C172</f>
        <v>2300</v>
      </c>
      <c r="J6" s="236" t="s">
        <v>645</v>
      </c>
      <c r="K6" s="492"/>
      <c r="L6" s="474" t="s">
        <v>899</v>
      </c>
      <c r="M6" s="475"/>
      <c r="N6" s="475"/>
      <c r="O6" s="225" t="s">
        <v>646</v>
      </c>
      <c r="P6" s="348">
        <v>50</v>
      </c>
      <c r="Q6" s="225" t="s">
        <v>557</v>
      </c>
      <c r="R6" s="194"/>
      <c r="S6" s="194"/>
      <c r="T6" s="194"/>
      <c r="U6" s="193"/>
    </row>
    <row r="7" spans="2:21" ht="16">
      <c r="B7" s="227" t="s">
        <v>647</v>
      </c>
      <c r="C7" s="225" t="s">
        <v>648</v>
      </c>
      <c r="D7" s="331">
        <f>Vloss</f>
        <v>1</v>
      </c>
      <c r="E7" s="225" t="s">
        <v>642</v>
      </c>
      <c r="F7" s="194"/>
      <c r="G7" s="227" t="s">
        <v>649</v>
      </c>
      <c r="H7" s="225" t="s">
        <v>650</v>
      </c>
      <c r="I7" s="219">
        <f>'DESIGN INPUTS AND CALCULATIONS'!C170/1000</f>
        <v>7.5</v>
      </c>
      <c r="J7" s="236" t="s">
        <v>651</v>
      </c>
      <c r="K7" s="492"/>
      <c r="L7" s="474" t="s">
        <v>652</v>
      </c>
      <c r="M7" s="475"/>
      <c r="N7" s="475"/>
      <c r="O7" s="225" t="s">
        <v>653</v>
      </c>
      <c r="P7" s="342">
        <v>9.09</v>
      </c>
      <c r="Q7" s="225" t="s">
        <v>557</v>
      </c>
      <c r="R7" s="194"/>
      <c r="S7" s="194"/>
      <c r="T7" s="194"/>
      <c r="U7" s="193"/>
    </row>
    <row r="8" spans="2:21">
      <c r="B8" s="227" t="s">
        <v>654</v>
      </c>
      <c r="C8" s="225" t="s">
        <v>655</v>
      </c>
      <c r="D8" s="331">
        <f>Vout</f>
        <v>6</v>
      </c>
      <c r="E8" s="225" t="s">
        <v>642</v>
      </c>
      <c r="F8" s="194"/>
      <c r="G8" s="227" t="s">
        <v>656</v>
      </c>
      <c r="H8" s="225" t="s">
        <v>657</v>
      </c>
      <c r="I8" s="235">
        <f>CdivH2*picoF2*CdivL2*nanoF2*1000000000000/(CdivH2*picoF2+CdivL2*nanoF2)</f>
        <v>1760.2040816326526</v>
      </c>
      <c r="J8" s="236" t="s">
        <v>645</v>
      </c>
      <c r="K8" s="492"/>
      <c r="L8" s="474" t="s">
        <v>658</v>
      </c>
      <c r="M8" s="475"/>
      <c r="N8" s="475"/>
      <c r="O8" s="225" t="s">
        <v>659</v>
      </c>
      <c r="P8" s="342">
        <v>0.4</v>
      </c>
      <c r="Q8" s="225"/>
      <c r="R8" s="194"/>
      <c r="S8" s="194"/>
      <c r="T8" s="194"/>
      <c r="U8" s="193"/>
    </row>
    <row r="9" spans="2:21">
      <c r="B9" s="227" t="s">
        <v>660</v>
      </c>
      <c r="C9" s="225" t="s">
        <v>661</v>
      </c>
      <c r="D9" s="340">
        <v>4</v>
      </c>
      <c r="E9" s="225" t="s">
        <v>662</v>
      </c>
      <c r="F9" s="194"/>
      <c r="G9" s="227" t="s">
        <v>663</v>
      </c>
      <c r="H9" s="225" t="s">
        <v>664</v>
      </c>
      <c r="I9" s="235">
        <f>(CdivH2*picoF2+CdivL2*nanoF2)*1000000000</f>
        <v>9.8000000000000025</v>
      </c>
      <c r="J9" s="236" t="s">
        <v>651</v>
      </c>
      <c r="K9" s="492"/>
      <c r="L9" s="474" t="s">
        <v>665</v>
      </c>
      <c r="M9" s="475"/>
      <c r="N9" s="475"/>
      <c r="O9" s="225" t="s">
        <v>666</v>
      </c>
      <c r="P9" s="342">
        <v>8</v>
      </c>
      <c r="Q9" s="225" t="s">
        <v>667</v>
      </c>
      <c r="R9" s="194"/>
      <c r="S9" s="194"/>
      <c r="T9" s="194"/>
      <c r="U9" s="193"/>
    </row>
    <row r="10" spans="2:21" ht="16">
      <c r="B10" s="227" t="s">
        <v>668</v>
      </c>
      <c r="C10" s="225" t="s">
        <v>669</v>
      </c>
      <c r="D10" s="340">
        <v>1880</v>
      </c>
      <c r="E10" s="225" t="s">
        <v>670</v>
      </c>
      <c r="F10" s="194"/>
      <c r="G10" s="227" t="s">
        <v>671</v>
      </c>
      <c r="H10" s="225" t="s">
        <v>672</v>
      </c>
      <c r="I10" s="235">
        <f>CdivH2*picoF2/(CdivH2*picoF2+CdivL2*nanoF2)</f>
        <v>0.23469387755102036</v>
      </c>
      <c r="J10" s="236"/>
      <c r="K10" s="492"/>
      <c r="L10" s="474" t="s">
        <v>673</v>
      </c>
      <c r="M10" s="475"/>
      <c r="N10" s="475"/>
      <c r="O10" s="225" t="s">
        <v>674</v>
      </c>
      <c r="P10" s="342">
        <v>1210</v>
      </c>
      <c r="Q10" s="232" t="s">
        <v>675</v>
      </c>
      <c r="R10" s="194"/>
      <c r="S10" s="194"/>
      <c r="T10" s="194"/>
      <c r="U10" s="193"/>
    </row>
    <row r="11" spans="2:21" ht="16.5" thickBot="1">
      <c r="B11" s="227" t="s">
        <v>676</v>
      </c>
      <c r="C11" s="225" t="s">
        <v>677</v>
      </c>
      <c r="D11" s="340">
        <v>1.1000000000000001</v>
      </c>
      <c r="E11" s="225" t="s">
        <v>564</v>
      </c>
      <c r="F11" s="194"/>
      <c r="G11" s="227" t="s">
        <v>678</v>
      </c>
      <c r="H11" s="225" t="s">
        <v>679</v>
      </c>
      <c r="I11" s="341">
        <v>0.188</v>
      </c>
      <c r="J11" s="236" t="s">
        <v>651</v>
      </c>
      <c r="K11" s="492"/>
      <c r="L11" s="474" t="s">
        <v>680</v>
      </c>
      <c r="M11" s="475"/>
      <c r="N11" s="475"/>
      <c r="O11" s="225" t="s">
        <v>681</v>
      </c>
      <c r="P11" s="235">
        <f>0.9*1000000000/((Rzero2+Rfeedforward2*kiliOhm2)*2*PI()*F_roll2*kilihertz2)</f>
        <v>1.7383428250328374</v>
      </c>
      <c r="Q11" s="232" t="s">
        <v>682</v>
      </c>
      <c r="R11" s="194"/>
      <c r="S11" s="194"/>
      <c r="T11" s="194"/>
      <c r="U11" s="193"/>
    </row>
    <row r="12" spans="2:21">
      <c r="B12" s="227" t="s">
        <v>683</v>
      </c>
      <c r="C12" s="225" t="s">
        <v>684</v>
      </c>
      <c r="D12" s="331">
        <f>Lm</f>
        <v>2</v>
      </c>
      <c r="E12" s="225" t="s">
        <v>685</v>
      </c>
      <c r="F12" s="194"/>
      <c r="G12" s="484" t="s">
        <v>686</v>
      </c>
      <c r="H12" s="485"/>
      <c r="I12" s="485"/>
      <c r="J12" s="486"/>
      <c r="K12" s="492"/>
      <c r="L12" s="474" t="s">
        <v>687</v>
      </c>
      <c r="M12" s="475"/>
      <c r="N12" s="475"/>
      <c r="O12" s="225" t="s">
        <v>688</v>
      </c>
      <c r="P12" s="343">
        <v>4.7</v>
      </c>
      <c r="Q12" s="225" t="s">
        <v>689</v>
      </c>
      <c r="R12" s="194"/>
      <c r="S12" s="194"/>
      <c r="T12" s="194"/>
      <c r="U12" s="193"/>
    </row>
    <row r="13" spans="2:21" ht="16">
      <c r="B13" s="227" t="s">
        <v>690</v>
      </c>
      <c r="C13" s="225" t="s">
        <v>691</v>
      </c>
      <c r="D13" s="331">
        <f>Lr</f>
        <v>0.6</v>
      </c>
      <c r="E13" s="225" t="s">
        <v>685</v>
      </c>
      <c r="F13" s="194"/>
      <c r="G13" s="224" t="s">
        <v>563</v>
      </c>
      <c r="H13" s="223" t="s">
        <v>692</v>
      </c>
      <c r="I13" s="233">
        <v>4</v>
      </c>
      <c r="J13" s="221" t="s">
        <v>10</v>
      </c>
      <c r="K13" s="492"/>
      <c r="L13" s="474" t="s">
        <v>693</v>
      </c>
      <c r="M13" s="475"/>
      <c r="N13" s="475"/>
      <c r="O13" s="225" t="s">
        <v>694</v>
      </c>
      <c r="P13" s="343">
        <v>33.200000000000003</v>
      </c>
      <c r="Q13" s="225" t="s">
        <v>557</v>
      </c>
      <c r="R13" s="194"/>
      <c r="S13" s="194"/>
      <c r="T13" s="194"/>
      <c r="U13" s="193"/>
    </row>
    <row r="14" spans="2:21">
      <c r="B14" s="227" t="s">
        <v>695</v>
      </c>
      <c r="C14" s="225" t="s">
        <v>696</v>
      </c>
      <c r="D14" s="331">
        <f>Cr*1000</f>
        <v>4300</v>
      </c>
      <c r="E14" s="225" t="s">
        <v>697</v>
      </c>
      <c r="F14" s="194"/>
      <c r="G14" s="224" t="s">
        <v>562</v>
      </c>
      <c r="H14" s="223" t="s">
        <v>698</v>
      </c>
      <c r="I14" s="233">
        <v>0.5</v>
      </c>
      <c r="J14" s="231"/>
      <c r="K14" s="492"/>
      <c r="L14" s="474" t="s">
        <v>699</v>
      </c>
      <c r="M14" s="475"/>
      <c r="N14" s="475"/>
      <c r="O14" s="225" t="s">
        <v>700</v>
      </c>
      <c r="P14" s="343">
        <v>10</v>
      </c>
      <c r="Q14" s="225" t="s">
        <v>701</v>
      </c>
      <c r="R14" s="194"/>
      <c r="S14" s="194"/>
      <c r="T14" s="194"/>
      <c r="U14" s="193"/>
    </row>
    <row r="15" spans="2:21">
      <c r="B15" s="227" t="s">
        <v>702</v>
      </c>
      <c r="C15" s="225" t="s">
        <v>703</v>
      </c>
      <c r="D15" s="225">
        <f>Nps</f>
        <v>1</v>
      </c>
      <c r="E15" s="225"/>
      <c r="F15" s="194"/>
      <c r="G15" s="224" t="s">
        <v>561</v>
      </c>
      <c r="H15" s="234" t="s">
        <v>704</v>
      </c>
      <c r="I15" s="233">
        <v>0.2</v>
      </c>
      <c r="J15" s="221" t="s">
        <v>560</v>
      </c>
      <c r="K15" s="492"/>
      <c r="L15" s="474" t="s">
        <v>705</v>
      </c>
      <c r="M15" s="475"/>
      <c r="N15" s="475"/>
      <c r="O15" s="225" t="s">
        <v>706</v>
      </c>
      <c r="P15" s="343">
        <v>150</v>
      </c>
      <c r="Q15" s="225" t="s">
        <v>707</v>
      </c>
      <c r="R15" s="194"/>
      <c r="S15" s="194"/>
      <c r="T15" s="194"/>
      <c r="U15" s="193"/>
    </row>
    <row r="16" spans="2:21" ht="16">
      <c r="B16" s="227" t="s">
        <v>708</v>
      </c>
      <c r="C16" s="225" t="s">
        <v>709</v>
      </c>
      <c r="D16" s="233">
        <v>100</v>
      </c>
      <c r="E16" s="225" t="s">
        <v>710</v>
      </c>
      <c r="F16" s="194"/>
      <c r="G16" s="224" t="s">
        <v>559</v>
      </c>
      <c r="H16" s="223" t="s">
        <v>711</v>
      </c>
      <c r="I16" s="233">
        <v>20</v>
      </c>
      <c r="J16" s="221" t="s">
        <v>558</v>
      </c>
      <c r="K16" s="492"/>
      <c r="L16" s="474" t="s">
        <v>712</v>
      </c>
      <c r="M16" s="475"/>
      <c r="N16" s="475"/>
      <c r="O16" s="225" t="s">
        <v>713</v>
      </c>
      <c r="P16" s="343">
        <v>147</v>
      </c>
      <c r="Q16" s="225" t="s">
        <v>557</v>
      </c>
      <c r="R16" s="194"/>
      <c r="S16" s="194"/>
      <c r="T16" s="194"/>
      <c r="U16" s="193"/>
    </row>
    <row r="17" spans="2:21" ht="16">
      <c r="B17" s="227" t="s">
        <v>714</v>
      </c>
      <c r="C17" s="225" t="s">
        <v>715</v>
      </c>
      <c r="D17" s="226">
        <f>(Vo_set2+Vfeed2)/Ioutput2</f>
        <v>1.75</v>
      </c>
      <c r="E17" s="232" t="s">
        <v>716</v>
      </c>
      <c r="F17" s="194"/>
      <c r="G17" s="224" t="s">
        <v>556</v>
      </c>
      <c r="H17" s="223" t="s">
        <v>717</v>
      </c>
      <c r="I17" s="229">
        <f>I_step2/(kslewrate2*1/microsecond2)</f>
        <v>1.9999999999999999E-7</v>
      </c>
      <c r="J17" s="231" t="s">
        <v>553</v>
      </c>
      <c r="K17" s="492"/>
      <c r="L17" s="380" t="s">
        <v>718</v>
      </c>
      <c r="M17" s="381"/>
      <c r="N17" s="381"/>
      <c r="O17" s="381"/>
      <c r="P17" s="381"/>
      <c r="Q17" s="382"/>
      <c r="R17" s="194"/>
      <c r="S17" s="194"/>
      <c r="T17" s="194"/>
      <c r="U17" s="193"/>
    </row>
    <row r="18" spans="2:21">
      <c r="B18" s="227" t="s">
        <v>719</v>
      </c>
      <c r="C18" s="225" t="s">
        <v>720</v>
      </c>
      <c r="D18" s="226">
        <f>Vo_set2+Vfeed2</f>
        <v>7</v>
      </c>
      <c r="E18" s="225" t="s">
        <v>642</v>
      </c>
      <c r="F18" s="194"/>
      <c r="G18" s="224" t="s">
        <v>555</v>
      </c>
      <c r="H18" s="230" t="s">
        <v>721</v>
      </c>
      <c r="I18" s="229">
        <f>2*transient2+duty_step2/(freq_load2*kilihertz2)</f>
        <v>2.5003999999999998E-3</v>
      </c>
      <c r="J18" s="228" t="s">
        <v>553</v>
      </c>
      <c r="K18" s="492"/>
      <c r="L18" s="476" t="s">
        <v>722</v>
      </c>
      <c r="M18" s="477"/>
      <c r="N18" s="477"/>
      <c r="O18" s="477"/>
      <c r="P18" s="220" t="s">
        <v>723</v>
      </c>
      <c r="Q18" s="343">
        <v>1</v>
      </c>
      <c r="R18" s="194"/>
      <c r="S18" s="194"/>
      <c r="T18" s="194"/>
      <c r="U18" s="193"/>
    </row>
    <row r="19" spans="2:21">
      <c r="B19" s="349" t="s">
        <v>724</v>
      </c>
      <c r="C19" s="350" t="s">
        <v>725</v>
      </c>
      <c r="D19" s="351">
        <f>1*0.001/(2*PI()*(Lseries2*res_cap2*microhenry2*nanoF2)^0.5)</f>
        <v>99.085539567533871</v>
      </c>
      <c r="E19" s="350" t="s">
        <v>726</v>
      </c>
      <c r="F19" s="194"/>
      <c r="G19" s="224" t="s">
        <v>554</v>
      </c>
      <c r="H19" s="223" t="s">
        <v>727</v>
      </c>
      <c r="I19" s="222">
        <f>1/(freq_load2*kilihertz2)</f>
        <v>5.0000000000000001E-3</v>
      </c>
      <c r="J19" s="221" t="s">
        <v>553</v>
      </c>
      <c r="K19" s="492"/>
      <c r="L19" s="474" t="s">
        <v>728</v>
      </c>
      <c r="M19" s="475"/>
      <c r="N19" s="475"/>
      <c r="O19" s="475"/>
      <c r="P19" s="220" t="s">
        <v>729</v>
      </c>
      <c r="Q19" s="343">
        <v>1</v>
      </c>
      <c r="R19" s="194"/>
      <c r="S19" s="194"/>
      <c r="T19" s="194"/>
      <c r="U19" s="193"/>
    </row>
    <row r="20" spans="2:21" ht="15" thickBot="1">
      <c r="B20" s="349" t="s">
        <v>730</v>
      </c>
      <c r="C20" s="350" t="s">
        <v>731</v>
      </c>
      <c r="D20" s="216">
        <v>10</v>
      </c>
      <c r="E20" s="350" t="s">
        <v>732</v>
      </c>
      <c r="F20" s="194"/>
      <c r="G20" s="218" t="s">
        <v>733</v>
      </c>
      <c r="H20" s="217" t="s">
        <v>734</v>
      </c>
      <c r="I20" s="216">
        <v>5</v>
      </c>
      <c r="J20" s="215" t="s">
        <v>735</v>
      </c>
      <c r="K20" s="492"/>
      <c r="L20" s="478" t="s">
        <v>736</v>
      </c>
      <c r="M20" s="479"/>
      <c r="N20" s="479"/>
      <c r="O20" s="479"/>
      <c r="P20" s="214" t="s">
        <v>737</v>
      </c>
      <c r="Q20" s="385">
        <v>1</v>
      </c>
      <c r="R20" s="213"/>
      <c r="S20" s="194"/>
      <c r="T20" s="194"/>
      <c r="U20" s="193"/>
    </row>
    <row r="21" spans="2:21" ht="1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1.2589254117941666</v>
      </c>
      <c r="E23" s="388" t="s">
        <v>11</v>
      </c>
      <c r="F23" s="194"/>
      <c r="G23" s="202"/>
      <c r="H23" s="201"/>
      <c r="I23" s="383"/>
      <c r="J23" s="207"/>
      <c r="K23" s="207"/>
      <c r="L23" s="194"/>
      <c r="M23" s="194"/>
      <c r="N23" s="194"/>
      <c r="O23" s="194"/>
      <c r="P23" s="198"/>
      <c r="Q23" s="206"/>
      <c r="R23" s="194"/>
      <c r="S23" s="194"/>
      <c r="T23" s="194"/>
      <c r="U23" s="193"/>
    </row>
    <row r="24" spans="2:21" ht="15" thickBot="1">
      <c r="B24" s="352" t="s">
        <v>589</v>
      </c>
      <c r="C24" s="353"/>
      <c r="D24" s="353">
        <f>Data!X21</f>
        <v>106.65675667486758</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80" t="s">
        <v>741</v>
      </c>
      <c r="C26" s="481"/>
      <c r="D26" s="481"/>
      <c r="E26" s="481"/>
      <c r="F26" s="481"/>
      <c r="G26" s="481"/>
      <c r="H26" s="481"/>
      <c r="I26" s="481"/>
      <c r="J26" s="481"/>
      <c r="K26" s="481"/>
      <c r="L26" s="481"/>
      <c r="M26" s="481"/>
      <c r="N26" s="481"/>
      <c r="O26" s="481"/>
      <c r="P26" s="481"/>
      <c r="Q26" s="481"/>
      <c r="R26" s="481"/>
      <c r="S26" s="481"/>
      <c r="T26" s="481"/>
      <c r="U26" s="482"/>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Pallantla, Manikanta</cp:lastModifiedBy>
  <dcterms:created xsi:type="dcterms:W3CDTF">2014-10-10T14:52:07Z</dcterms:created>
  <dcterms:modified xsi:type="dcterms:W3CDTF">2022-01-26T21:48:54Z</dcterms:modified>
</cp:coreProperties>
</file>